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ursa.local\data\users\i.paskeviciene\My Documents\ukm1\IRMA\Tarybos sprendimai 2021 m\"/>
    </mc:Choice>
  </mc:AlternateContent>
  <xr:revisionPtr revIDLastSave="0" documentId="13_ncr:1_{DA66138E-07D7-4721-B858-06DEDD86644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Lyginamoji medžiaga" sheetId="2" r:id="rId1"/>
    <sheet name="Objektų sąrašas 2022" sheetId="3" r:id="rId2"/>
    <sheet name="1 priedas" sheetId="4" r:id="rId3"/>
    <sheet name="2 priedas" sheetId="5" r:id="rId4"/>
  </sheets>
  <calcPr calcId="191029"/>
</workbook>
</file>

<file path=xl/calcChain.xml><?xml version="1.0" encoding="utf-8"?>
<calcChain xmlns="http://schemas.openxmlformats.org/spreadsheetml/2006/main">
  <c r="T1042" i="2" l="1"/>
  <c r="J692" i="2" l="1"/>
  <c r="T692" i="2" s="1"/>
  <c r="J667" i="2"/>
  <c r="T667" i="2" s="1"/>
  <c r="J237" i="2"/>
  <c r="T237" i="2" s="1"/>
  <c r="T70" i="2"/>
  <c r="I175" i="5"/>
  <c r="I171" i="5"/>
  <c r="I168" i="5"/>
  <c r="I160" i="5"/>
  <c r="I1666" i="3"/>
  <c r="I153" i="5"/>
  <c r="I152" i="5"/>
  <c r="I132" i="5"/>
  <c r="I148" i="5"/>
  <c r="I130" i="4"/>
  <c r="I123" i="4"/>
  <c r="I115" i="4"/>
  <c r="I122" i="4"/>
  <c r="I108" i="4"/>
  <c r="I102" i="4"/>
  <c r="I67" i="4"/>
  <c r="I54" i="4"/>
  <c r="I53" i="4"/>
  <c r="I47" i="4"/>
  <c r="I1665" i="3"/>
  <c r="I1637" i="3"/>
  <c r="I1621" i="3"/>
  <c r="J1674" i="2"/>
  <c r="J1504" i="2"/>
  <c r="I1615" i="3"/>
  <c r="I1583" i="3"/>
  <c r="I1566" i="3"/>
  <c r="I1554" i="3"/>
  <c r="I1538" i="3"/>
  <c r="I1517" i="3"/>
  <c r="I1516" i="3"/>
  <c r="I1510" i="3"/>
  <c r="I1502" i="3"/>
  <c r="I1501" i="3"/>
  <c r="I1493" i="3"/>
  <c r="I1486" i="3"/>
  <c r="I1478" i="3"/>
  <c r="I1467" i="3"/>
  <c r="I1433" i="3"/>
  <c r="I1421" i="3"/>
  <c r="I1412" i="3"/>
  <c r="I1403" i="3"/>
  <c r="J1409" i="2"/>
  <c r="I1397" i="3"/>
  <c r="J1398" i="2"/>
  <c r="I1398" i="2"/>
  <c r="I1386" i="3"/>
  <c r="I1371" i="3"/>
  <c r="I1370" i="3"/>
  <c r="M1368" i="3"/>
  <c r="L1367" i="3"/>
  <c r="K1366" i="3"/>
  <c r="J1365" i="3"/>
  <c r="I1364" i="3"/>
  <c r="M1359" i="3"/>
  <c r="L1358" i="3"/>
  <c r="K1357" i="3"/>
  <c r="J1356" i="3"/>
  <c r="I1355" i="3"/>
  <c r="M1350" i="3"/>
  <c r="L1349" i="3"/>
  <c r="K1348" i="3"/>
  <c r="J1347" i="3"/>
  <c r="I1346" i="3"/>
  <c r="M1331" i="3"/>
  <c r="L1330" i="3"/>
  <c r="K1329" i="3"/>
  <c r="J1328" i="3"/>
  <c r="I1327" i="3"/>
  <c r="N1324" i="2"/>
  <c r="M1323" i="2"/>
  <c r="L1322" i="2"/>
  <c r="K1321" i="2"/>
  <c r="J1320" i="2"/>
  <c r="T1320" i="2" s="1"/>
  <c r="I1320" i="2"/>
  <c r="K1310" i="3"/>
  <c r="J1309" i="3"/>
  <c r="I1308" i="3"/>
  <c r="M1312" i="3"/>
  <c r="L1311" i="3"/>
  <c r="M1294" i="3"/>
  <c r="L1293" i="3"/>
  <c r="K1275" i="3"/>
  <c r="J1274" i="3"/>
  <c r="I1273" i="3"/>
  <c r="M1266" i="3"/>
  <c r="L1265" i="3"/>
  <c r="K1264" i="3"/>
  <c r="J1263" i="3"/>
  <c r="I1262" i="3"/>
  <c r="M1242" i="3"/>
  <c r="L1241" i="3"/>
  <c r="K1240" i="3"/>
  <c r="J1239" i="3"/>
  <c r="I1238" i="3"/>
  <c r="M1229" i="3"/>
  <c r="L1228" i="3"/>
  <c r="K1227" i="3"/>
  <c r="J1226" i="3"/>
  <c r="I1225" i="3"/>
  <c r="N1201" i="2"/>
  <c r="M1200" i="2"/>
  <c r="L1199" i="2"/>
  <c r="K1198" i="2"/>
  <c r="J1197" i="2"/>
  <c r="T1197" i="2" s="1"/>
  <c r="I1197" i="2"/>
  <c r="M1186" i="3"/>
  <c r="L1185" i="3"/>
  <c r="K1184" i="3"/>
  <c r="J1183" i="3"/>
  <c r="I1182" i="3"/>
  <c r="N1168" i="2"/>
  <c r="M1167" i="2"/>
  <c r="L1166" i="2"/>
  <c r="K1165" i="2"/>
  <c r="J1164" i="2"/>
  <c r="T1164" i="2" s="1"/>
  <c r="I1164" i="2"/>
  <c r="L1152" i="3"/>
  <c r="K1151" i="3"/>
  <c r="J1150" i="3"/>
  <c r="I1149" i="3"/>
  <c r="M1118" i="3"/>
  <c r="L1117" i="3"/>
  <c r="K1116" i="3"/>
  <c r="J1115" i="3"/>
  <c r="I1114" i="3"/>
  <c r="M1063" i="3"/>
  <c r="L1062" i="3"/>
  <c r="K1061" i="3"/>
  <c r="J1060" i="3"/>
  <c r="I1059" i="3"/>
  <c r="M1033" i="3"/>
  <c r="L1032" i="3"/>
  <c r="K1031" i="3"/>
  <c r="J1030" i="3"/>
  <c r="I1029" i="3"/>
  <c r="M724" i="3"/>
  <c r="L723" i="3"/>
  <c r="K722" i="3"/>
  <c r="J721" i="3"/>
  <c r="I720" i="3"/>
  <c r="M685" i="3"/>
  <c r="L684" i="3"/>
  <c r="K683" i="3"/>
  <c r="J682" i="3"/>
  <c r="I681" i="3"/>
  <c r="M660" i="3"/>
  <c r="L659" i="3"/>
  <c r="K658" i="3"/>
  <c r="J657" i="3"/>
  <c r="I656" i="3"/>
  <c r="M630" i="3"/>
  <c r="L629" i="3"/>
  <c r="K628" i="3"/>
  <c r="J627" i="3"/>
  <c r="I626" i="3"/>
  <c r="M601" i="3"/>
  <c r="L600" i="3"/>
  <c r="K599" i="3"/>
  <c r="J598" i="3"/>
  <c r="I597" i="3"/>
  <c r="M572" i="3"/>
  <c r="L571" i="3"/>
  <c r="K570" i="3"/>
  <c r="J569" i="3"/>
  <c r="I568" i="3"/>
  <c r="M544" i="3"/>
  <c r="L543" i="3"/>
  <c r="K542" i="3"/>
  <c r="J541" i="3"/>
  <c r="I540" i="3"/>
  <c r="M484" i="3"/>
  <c r="L483" i="3"/>
  <c r="K482" i="3"/>
  <c r="J481" i="3"/>
  <c r="I480" i="3"/>
  <c r="M454" i="3"/>
  <c r="L453" i="3"/>
  <c r="K452" i="3"/>
  <c r="J451" i="3"/>
  <c r="I450" i="3"/>
  <c r="M414" i="3"/>
  <c r="L413" i="3"/>
  <c r="K412" i="3"/>
  <c r="J411" i="3"/>
  <c r="I410" i="3"/>
  <c r="M365" i="3"/>
  <c r="L364" i="3"/>
  <c r="K363" i="3"/>
  <c r="J362" i="3"/>
  <c r="I361" i="3"/>
  <c r="M332" i="3"/>
  <c r="L331" i="3"/>
  <c r="K330" i="3"/>
  <c r="J329" i="3"/>
  <c r="I328" i="3"/>
  <c r="M292" i="3"/>
  <c r="L291" i="3"/>
  <c r="K290" i="3"/>
  <c r="J289" i="3"/>
  <c r="I288" i="3"/>
  <c r="M239" i="3"/>
  <c r="L238" i="3"/>
  <c r="K237" i="3"/>
  <c r="I235" i="3"/>
  <c r="J236" i="3"/>
  <c r="M206" i="3"/>
  <c r="L205" i="3"/>
  <c r="K204" i="3"/>
  <c r="J203" i="3"/>
  <c r="I202" i="3"/>
  <c r="M158" i="3"/>
  <c r="L157" i="3"/>
  <c r="K156" i="3"/>
  <c r="J155" i="3"/>
  <c r="I154" i="3"/>
  <c r="M117" i="3"/>
  <c r="L116" i="3"/>
  <c r="K115" i="3"/>
  <c r="J114" i="3"/>
  <c r="I113" i="3"/>
  <c r="M73" i="3"/>
  <c r="L72" i="3"/>
  <c r="K71" i="3"/>
  <c r="J70" i="3"/>
  <c r="I69" i="3"/>
  <c r="J1532" i="2"/>
  <c r="M640" i="2"/>
  <c r="L639" i="2"/>
  <c r="K638" i="2"/>
  <c r="J637" i="2"/>
  <c r="T637" i="2" s="1"/>
  <c r="I637" i="2"/>
  <c r="J1042" i="2"/>
  <c r="I86" i="5"/>
  <c r="I1504" i="2"/>
  <c r="I57" i="5" l="1"/>
  <c r="I22" i="5"/>
  <c r="J1623" i="2" l="1"/>
  <c r="I1623" i="2"/>
  <c r="I125" i="5"/>
  <c r="I120" i="5"/>
  <c r="I109" i="5"/>
  <c r="I100" i="5"/>
  <c r="I93" i="5"/>
  <c r="I68" i="5"/>
  <c r="I64" i="5"/>
  <c r="I51" i="5"/>
  <c r="I43" i="5"/>
  <c r="I36" i="5"/>
  <c r="I29" i="5"/>
  <c r="I18" i="5"/>
  <c r="K1292" i="3"/>
  <c r="J1291" i="3"/>
  <c r="I1290" i="3"/>
  <c r="N1304" i="2"/>
  <c r="M1303" i="2"/>
  <c r="L1302" i="2"/>
  <c r="K1301" i="2"/>
  <c r="J1300" i="2"/>
  <c r="T1300" i="2" s="1"/>
  <c r="I1300" i="2"/>
  <c r="J293" i="2"/>
  <c r="T293" i="2" s="1"/>
  <c r="I126" i="5" l="1"/>
  <c r="I102" i="5"/>
  <c r="I80" i="4"/>
  <c r="N1132" i="2"/>
  <c r="M1131" i="2"/>
  <c r="L1130" i="2"/>
  <c r="K1129" i="2"/>
  <c r="J1128" i="2"/>
  <c r="T1128" i="2" s="1"/>
  <c r="N696" i="2"/>
  <c r="M695" i="2"/>
  <c r="L694" i="2"/>
  <c r="K693" i="2"/>
  <c r="I692" i="2"/>
  <c r="K294" i="2" l="1"/>
  <c r="N297" i="2"/>
  <c r="M296" i="2"/>
  <c r="L295" i="2"/>
  <c r="I293" i="2"/>
  <c r="N550" i="2"/>
  <c r="M549" i="2"/>
  <c r="L548" i="2"/>
  <c r="K547" i="2"/>
  <c r="J546" i="2"/>
  <c r="T546" i="2" s="1"/>
  <c r="I546" i="2"/>
  <c r="J1640" i="2" l="1"/>
  <c r="J1611" i="2"/>
  <c r="J1595" i="2"/>
  <c r="J1566" i="2"/>
  <c r="J1521" i="2"/>
  <c r="N1380" i="2"/>
  <c r="M1379" i="2"/>
  <c r="L1378" i="2"/>
  <c r="K1377" i="2"/>
  <c r="J1376" i="2"/>
  <c r="T1376" i="2" s="1"/>
  <c r="I1376" i="2"/>
  <c r="M1370" i="2"/>
  <c r="L1369" i="2"/>
  <c r="K1368" i="2"/>
  <c r="J1367" i="2"/>
  <c r="T1367" i="2" s="1"/>
  <c r="N1362" i="2"/>
  <c r="M1361" i="2"/>
  <c r="L1360" i="2"/>
  <c r="K1359" i="2"/>
  <c r="J1358" i="2"/>
  <c r="T1358" i="2" s="1"/>
  <c r="J1339" i="2"/>
  <c r="T1339" i="2" s="1"/>
  <c r="L1341" i="2"/>
  <c r="N1343" i="2"/>
  <c r="M1342" i="2"/>
  <c r="K1340" i="2"/>
  <c r="N1285" i="2"/>
  <c r="M1284" i="2"/>
  <c r="L1283" i="2"/>
  <c r="K1282" i="2"/>
  <c r="J1281" i="2"/>
  <c r="T1281" i="2" s="1"/>
  <c r="N1274" i="2"/>
  <c r="M1273" i="2"/>
  <c r="L1272" i="2"/>
  <c r="K1271" i="2"/>
  <c r="J1270" i="2"/>
  <c r="T1270" i="2" s="1"/>
  <c r="N1250" i="2"/>
  <c r="M1249" i="2"/>
  <c r="L1248" i="2"/>
  <c r="K1247" i="2"/>
  <c r="J1246" i="2"/>
  <c r="T1246" i="2" s="1"/>
  <c r="N1237" i="2"/>
  <c r="M1236" i="2"/>
  <c r="L1235" i="2"/>
  <c r="K1234" i="2"/>
  <c r="J1233" i="2"/>
  <c r="T1233" i="2" s="1"/>
  <c r="I1233" i="2"/>
  <c r="M1153" i="3"/>
  <c r="I1128" i="2"/>
  <c r="N1076" i="2"/>
  <c r="M1075" i="2"/>
  <c r="L1074" i="2"/>
  <c r="K1073" i="2"/>
  <c r="J1072" i="2"/>
  <c r="T1072" i="2" s="1"/>
  <c r="N1046" i="2"/>
  <c r="M1045" i="2"/>
  <c r="L1044" i="2"/>
  <c r="K1043" i="2"/>
  <c r="N735" i="2"/>
  <c r="M734" i="2"/>
  <c r="L733" i="2"/>
  <c r="K732" i="2"/>
  <c r="J731" i="2"/>
  <c r="T731" i="2" s="1"/>
  <c r="N671" i="2"/>
  <c r="M670" i="2"/>
  <c r="L669" i="2"/>
  <c r="K668" i="2"/>
  <c r="N641" i="2"/>
  <c r="N608" i="2"/>
  <c r="M607" i="2"/>
  <c r="L606" i="2"/>
  <c r="K605" i="2"/>
  <c r="J604" i="2"/>
  <c r="T604" i="2" s="1"/>
  <c r="T1203" i="2" s="1"/>
  <c r="N578" i="2"/>
  <c r="M577" i="2"/>
  <c r="L576" i="2"/>
  <c r="K575" i="2"/>
  <c r="J574" i="2"/>
  <c r="T574" i="2" s="1"/>
  <c r="J487" i="2"/>
  <c r="T487" i="2" s="1"/>
  <c r="M490" i="2"/>
  <c r="N491" i="2"/>
  <c r="L489" i="2"/>
  <c r="K488" i="2"/>
  <c r="N460" i="2"/>
  <c r="M459" i="2"/>
  <c r="L458" i="2"/>
  <c r="K457" i="2"/>
  <c r="J456" i="2"/>
  <c r="T456" i="2" s="1"/>
  <c r="N420" i="2"/>
  <c r="M370" i="2"/>
  <c r="L369" i="2"/>
  <c r="K368" i="2"/>
  <c r="J367" i="2"/>
  <c r="T367" i="2" s="1"/>
  <c r="N338" i="2"/>
  <c r="M337" i="2"/>
  <c r="L336" i="2"/>
  <c r="K335" i="2"/>
  <c r="J334" i="2"/>
  <c r="T334" i="2" s="1"/>
  <c r="N241" i="2"/>
  <c r="M240" i="2"/>
  <c r="L239" i="2"/>
  <c r="K238" i="2"/>
  <c r="N208" i="2"/>
  <c r="M207" i="2"/>
  <c r="L206" i="2"/>
  <c r="K205" i="2"/>
  <c r="J204" i="2"/>
  <c r="T204" i="2" s="1"/>
  <c r="N160" i="2"/>
  <c r="M159" i="2"/>
  <c r="L158" i="2"/>
  <c r="K157" i="2"/>
  <c r="J156" i="2"/>
  <c r="T156" i="2" s="1"/>
  <c r="N118" i="2"/>
  <c r="M117" i="2"/>
  <c r="L116" i="2"/>
  <c r="K115" i="2"/>
  <c r="J114" i="2"/>
  <c r="T114" i="2" s="1"/>
  <c r="N74" i="2"/>
  <c r="M73" i="2"/>
  <c r="L72" i="2"/>
  <c r="K71" i="2"/>
  <c r="J70" i="2"/>
  <c r="J416" i="2"/>
  <c r="T416" i="2" s="1"/>
  <c r="M419" i="2"/>
  <c r="L418" i="2"/>
  <c r="K417" i="2"/>
  <c r="N371" i="2"/>
  <c r="I334" i="2"/>
  <c r="I176" i="5"/>
  <c r="I129" i="4"/>
  <c r="T1382" i="2" l="1"/>
  <c r="T493" i="2"/>
  <c r="T1209" i="2" s="1"/>
  <c r="T1387" i="2" s="1"/>
  <c r="K1204" i="2"/>
  <c r="L1205" i="2"/>
  <c r="J1203" i="2"/>
  <c r="M1206" i="2"/>
  <c r="N1207" i="2"/>
  <c r="J493" i="2"/>
  <c r="J494" i="2"/>
  <c r="J496" i="2"/>
  <c r="J497" i="2"/>
  <c r="J495" i="2"/>
  <c r="I93" i="4"/>
  <c r="I59" i="4"/>
  <c r="I45" i="4"/>
  <c r="I41" i="4"/>
  <c r="I36" i="4"/>
  <c r="I29" i="4"/>
  <c r="I22" i="4"/>
  <c r="I18" i="4"/>
  <c r="J1209" i="2" l="1"/>
  <c r="I23" i="4"/>
  <c r="I1672" i="3" l="1"/>
  <c r="I1673" i="3" s="1"/>
  <c r="M1277" i="3"/>
  <c r="L1276" i="3"/>
  <c r="M1203" i="3"/>
  <c r="L1202" i="3"/>
  <c r="K1201" i="3"/>
  <c r="J1200" i="3"/>
  <c r="I1199" i="3"/>
  <c r="I1724" i="2"/>
  <c r="I1696" i="2"/>
  <c r="I1680" i="2"/>
  <c r="I1674" i="2"/>
  <c r="I1640" i="2"/>
  <c r="I1611" i="2"/>
  <c r="I1595" i="2"/>
  <c r="I1572" i="2"/>
  <c r="I1566" i="2"/>
  <c r="I1555" i="2"/>
  <c r="I1543" i="2"/>
  <c r="I1532" i="2"/>
  <c r="I1521" i="2"/>
  <c r="K1190" i="3" l="1"/>
  <c r="L1191" i="3"/>
  <c r="M1192" i="3"/>
  <c r="J1189" i="3"/>
  <c r="I1188" i="3"/>
  <c r="L489" i="3"/>
  <c r="I1573" i="2"/>
  <c r="I486" i="3"/>
  <c r="M490" i="3"/>
  <c r="J487" i="3"/>
  <c r="K488" i="3"/>
  <c r="I1372" i="3"/>
  <c r="I1373" i="3"/>
  <c r="I1374" i="3"/>
  <c r="I1375" i="3"/>
  <c r="I1194" i="3" l="1"/>
  <c r="I1461" i="2" l="1"/>
  <c r="I1440" i="2"/>
  <c r="I1425" i="2"/>
  <c r="I1416" i="2"/>
  <c r="I1409" i="2"/>
  <c r="I1367" i="2"/>
  <c r="I1358" i="2"/>
  <c r="I1339" i="2"/>
  <c r="I1281" i="2"/>
  <c r="I1270" i="2"/>
  <c r="I1246" i="2"/>
  <c r="I237" i="2"/>
  <c r="I1072" i="2"/>
  <c r="I1042" i="2"/>
  <c r="I731" i="2"/>
  <c r="I667" i="2"/>
  <c r="I604" i="2"/>
  <c r="I574" i="2"/>
  <c r="I487" i="2"/>
  <c r="I456" i="2"/>
  <c r="I416" i="2"/>
  <c r="I367" i="2"/>
  <c r="I1203" i="2" l="1"/>
  <c r="I1382" i="2"/>
  <c r="I1556" i="2"/>
  <c r="I204" i="2" l="1"/>
  <c r="I156" i="2"/>
  <c r="I114" i="2"/>
  <c r="I70" i="2" l="1"/>
  <c r="I493" i="2" s="1"/>
  <c r="I1209" i="2" l="1"/>
  <c r="I1387" i="2" s="1"/>
  <c r="J1731" i="2"/>
  <c r="J1732" i="2" s="1"/>
  <c r="J1724" i="2"/>
  <c r="J1696" i="2"/>
  <c r="J1680" i="2"/>
  <c r="J1572" i="2"/>
  <c r="J1555" i="2"/>
  <c r="J1543" i="2"/>
  <c r="J1461" i="2"/>
  <c r="J1440" i="2"/>
  <c r="J1425" i="2"/>
  <c r="J1416" i="2"/>
  <c r="N1371" i="2"/>
  <c r="N1386" i="2"/>
  <c r="M1385" i="2"/>
  <c r="L1384" i="2"/>
  <c r="K1383" i="2"/>
  <c r="J1382" i="2"/>
  <c r="J1387" i="2" s="1"/>
  <c r="J1556" i="2" l="1"/>
  <c r="J1573" i="2"/>
  <c r="J1725" i="2"/>
</calcChain>
</file>

<file path=xl/sharedStrings.xml><?xml version="1.0" encoding="utf-8"?>
<sst xmlns="http://schemas.openxmlformats.org/spreadsheetml/2006/main" count="20726" uniqueCount="6244">
  <si>
    <t>Uk-117</t>
  </si>
  <si>
    <t>Uk-118</t>
  </si>
  <si>
    <t>Uk-119</t>
  </si>
  <si>
    <t>Uk-120</t>
  </si>
  <si>
    <t>Uk-121</t>
  </si>
  <si>
    <t>Uk-122</t>
  </si>
  <si>
    <t>Uk-123</t>
  </si>
  <si>
    <t>Uk-124</t>
  </si>
  <si>
    <t>Uk-125</t>
  </si>
  <si>
    <t>Uk-126</t>
  </si>
  <si>
    <t>Uk-127</t>
  </si>
  <si>
    <t>Uk-128</t>
  </si>
  <si>
    <t>Uk-129</t>
  </si>
  <si>
    <t>Uk-130</t>
  </si>
  <si>
    <t>Uk-131</t>
  </si>
  <si>
    <t>Uk-132</t>
  </si>
  <si>
    <t>Uk-133</t>
  </si>
  <si>
    <t>Uk-134</t>
  </si>
  <si>
    <t>Uk-135</t>
  </si>
  <si>
    <t>Uk-135-1</t>
  </si>
  <si>
    <t>Uk-136</t>
  </si>
  <si>
    <t>Uk-137</t>
  </si>
  <si>
    <t>Uk-138</t>
  </si>
  <si>
    <t>Uk-139</t>
  </si>
  <si>
    <t>Uk-139-1</t>
  </si>
  <si>
    <t>Uk-140</t>
  </si>
  <si>
    <t>Uk-141</t>
  </si>
  <si>
    <t>Uk-142</t>
  </si>
  <si>
    <t>Uk-143</t>
  </si>
  <si>
    <t>Uk-144</t>
  </si>
  <si>
    <t>Uk-145</t>
  </si>
  <si>
    <t>Uk-146</t>
  </si>
  <si>
    <t>Uk-147</t>
  </si>
  <si>
    <t>Uk-148</t>
  </si>
  <si>
    <t>Uk-149</t>
  </si>
  <si>
    <t>Uk-150</t>
  </si>
  <si>
    <t>Uk-151</t>
  </si>
  <si>
    <t>Uk-152</t>
  </si>
  <si>
    <t>Uk-153</t>
  </si>
  <si>
    <t>Uk-154</t>
  </si>
  <si>
    <t>Uk-155</t>
  </si>
  <si>
    <t>Uk-156</t>
  </si>
  <si>
    <t>Uk-157</t>
  </si>
  <si>
    <t>Uk-158</t>
  </si>
  <si>
    <t>Uk-159</t>
  </si>
  <si>
    <t>Uk-160</t>
  </si>
  <si>
    <t>Uk-161</t>
  </si>
  <si>
    <t>Uk-162</t>
  </si>
  <si>
    <t>Uk-163</t>
  </si>
  <si>
    <t xml:space="preserve">Įvažiavimas Vilniaus g. </t>
  </si>
  <si>
    <t>Uk-164-2</t>
  </si>
  <si>
    <t>Uk-164-3</t>
  </si>
  <si>
    <t>Uk-164-4</t>
  </si>
  <si>
    <t>Uk-165</t>
  </si>
  <si>
    <t>Uk-166</t>
  </si>
  <si>
    <t>Uk-167</t>
  </si>
  <si>
    <t>Uk-168</t>
  </si>
  <si>
    <t>Uk-169</t>
  </si>
  <si>
    <t>Įvažiavimas Žiedo g.</t>
  </si>
  <si>
    <t>Mankūnų kelias</t>
  </si>
  <si>
    <t>Bernotiškio kelias</t>
  </si>
  <si>
    <t>Ukmergės kelias - Pakalnė</t>
  </si>
  <si>
    <t>Gavėnonių tvenkinio užtvankos kelias</t>
  </si>
  <si>
    <t>Bečių kelias per gyvenvietę</t>
  </si>
  <si>
    <t>Pakapės kelias</t>
  </si>
  <si>
    <t>Knyzlaukio kelias</t>
  </si>
  <si>
    <t xml:space="preserve">Samantonių kelias - Paširvinčio kelias </t>
  </si>
  <si>
    <t>Kelias per Juodkiškių kaimą</t>
  </si>
  <si>
    <t>Kelias per Nuotekų kaimą</t>
  </si>
  <si>
    <t>Kelias per Kurėjų kaimą</t>
  </si>
  <si>
    <t>Kelias per Lentvorų kaimą</t>
  </si>
  <si>
    <t>Kelias per Skominėlių kaimą</t>
  </si>
  <si>
    <t>Kelias į I Antakalnio kaimą</t>
  </si>
  <si>
    <t>Iš viso gatvių Deltuvos seniūnijoje:</t>
  </si>
  <si>
    <t>Iš viso vidaus kelių Lyduokių seniūnijoje:</t>
  </si>
  <si>
    <t>Iš viso vidaus kelių Pabaisko seniūnijoje:</t>
  </si>
  <si>
    <t>Iš viso vidaus kelių Pivonijos seniūnijoje:</t>
  </si>
  <si>
    <t>Iš viso vidaus kelių Siesikų seniūnijoje:</t>
  </si>
  <si>
    <t>Iš viso vidaus kelių Šešuolių seniūnijoje:</t>
  </si>
  <si>
    <t>Iš viso vidaus kelių Taujėnų seniūnijoje:</t>
  </si>
  <si>
    <t>Iš viso vidaus kelių Veprių seniūnijoje:</t>
  </si>
  <si>
    <t>Iš viso vidaus kelių Vidiškių seniūnijoje:</t>
  </si>
  <si>
    <t>Iš viso vidaus kelių Želvos seniūnijoje:</t>
  </si>
  <si>
    <t>Iš viso vidaus kelių Žemaitkiemio seniūnijoje:</t>
  </si>
  <si>
    <t>Įvažiavimas į seniūnijos administracinio pastato kiemą</t>
  </si>
  <si>
    <t>Įvažiavimas į buvusios Lyduokių mokyklos pastato kiemą</t>
  </si>
  <si>
    <t xml:space="preserve">Pauplių k. gatvė </t>
  </si>
  <si>
    <t>Še-53</t>
  </si>
  <si>
    <t>Liaušių k. Pakalnės g.</t>
  </si>
  <si>
    <t>Liaušių k. Liepų - Pakalnės g. sankryža</t>
  </si>
  <si>
    <t>Šešuolių mstl. Ežero g. prie mokyklos</t>
  </si>
  <si>
    <t>Šešuolių mstl. Parko g. Šešuolių bažnyčios</t>
  </si>
  <si>
    <t>Šešuolių mstl. Pilionių g. prie kapinių</t>
  </si>
  <si>
    <t>Šešuolių mstl. Pilionių - Ukmergės g. sankryža</t>
  </si>
  <si>
    <t>Še-1a</t>
  </si>
  <si>
    <t>Še-2a</t>
  </si>
  <si>
    <t>Še-3a</t>
  </si>
  <si>
    <t>Še-4a</t>
  </si>
  <si>
    <t>Še-5a</t>
  </si>
  <si>
    <t>Še-6a</t>
  </si>
  <si>
    <t>Še-7a</t>
  </si>
  <si>
    <t>Še-8a</t>
  </si>
  <si>
    <t>Še-9a</t>
  </si>
  <si>
    <t>Še-10a</t>
  </si>
  <si>
    <t>(kv. m.)</t>
  </si>
  <si>
    <t xml:space="preserve">Želvos mstl. Šešuolių g. prie sinagogos </t>
  </si>
  <si>
    <t xml:space="preserve">Želvos mstl. Vėjų g. prie ambulatorijos </t>
  </si>
  <si>
    <t xml:space="preserve">Želvos mstl. Viniaus g. ties parapijos namais </t>
  </si>
  <si>
    <t>Žl-1a</t>
  </si>
  <si>
    <t>Žl-3a</t>
  </si>
  <si>
    <t>Žl-4a</t>
  </si>
  <si>
    <t>Žl-5a</t>
  </si>
  <si>
    <t>Žl-6a</t>
  </si>
  <si>
    <t>Žl-2a</t>
  </si>
  <si>
    <t>Žl-61</t>
  </si>
  <si>
    <t>Žl-62</t>
  </si>
  <si>
    <t>Si-2a</t>
  </si>
  <si>
    <t>Ve-34-1</t>
  </si>
  <si>
    <t>Veprių mstl. Kalvarijų takai</t>
  </si>
  <si>
    <t>Ve-43</t>
  </si>
  <si>
    <t>Ve-44</t>
  </si>
  <si>
    <t>Ve-45</t>
  </si>
  <si>
    <t>Ve-1a</t>
  </si>
  <si>
    <t>Ve-2a</t>
  </si>
  <si>
    <t>Ve-3a</t>
  </si>
  <si>
    <t>Ve-4a</t>
  </si>
  <si>
    <t>Ve-5a</t>
  </si>
  <si>
    <t>Ve-6a</t>
  </si>
  <si>
    <t>Ve-7a</t>
  </si>
  <si>
    <t>Ve-8a</t>
  </si>
  <si>
    <t>Ve-9a</t>
  </si>
  <si>
    <t>Ve-10a</t>
  </si>
  <si>
    <t>Ve-11a</t>
  </si>
  <si>
    <t>Ve-12a</t>
  </si>
  <si>
    <t>Ve-13a</t>
  </si>
  <si>
    <t>IŠ VISO VIETINIŲ KELIŲ IR GATVIŲ RAJONO SAVIVALDYBĖJE:</t>
  </si>
  <si>
    <t>IŠ VISO VIEŠŲJŲ KELIŲ IR GATVIŲ RAJONO SAVIVALDYBĖJE:</t>
  </si>
  <si>
    <t>Dovydiškių k. gatvė</t>
  </si>
  <si>
    <t>Griežionių k. gatvė</t>
  </si>
  <si>
    <t>Samantonių kelias į buvusį karjerą</t>
  </si>
  <si>
    <t>Kelias link Šventosios paplūdimio Slabados k.</t>
  </si>
  <si>
    <t>Virkščių gyvenvietės apvažiavimo kelias</t>
  </si>
  <si>
    <t>Kelias per Pamūšio k.</t>
  </si>
  <si>
    <t>Ta-51</t>
  </si>
  <si>
    <t>Ta-52</t>
  </si>
  <si>
    <t>Ta-53</t>
  </si>
  <si>
    <t>Ta-55</t>
  </si>
  <si>
    <t>Ta-56</t>
  </si>
  <si>
    <t>Ta-57</t>
  </si>
  <si>
    <t>Ta-58</t>
  </si>
  <si>
    <t>Ta-59</t>
  </si>
  <si>
    <t>Ta-60</t>
  </si>
  <si>
    <t>Ta-61</t>
  </si>
  <si>
    <t>Ta-62</t>
  </si>
  <si>
    <t>Ta-63</t>
  </si>
  <si>
    <t>Ta-64</t>
  </si>
  <si>
    <t>Ta-65</t>
  </si>
  <si>
    <t>Ta-66</t>
  </si>
  <si>
    <t>Ta-67</t>
  </si>
  <si>
    <t>Ta-68</t>
  </si>
  <si>
    <t>Ta-69</t>
  </si>
  <si>
    <t>Ta-70</t>
  </si>
  <si>
    <t>Ta-71</t>
  </si>
  <si>
    <t>Ta-72</t>
  </si>
  <si>
    <t>Ta-73</t>
  </si>
  <si>
    <t>Ta-74</t>
  </si>
  <si>
    <t>Ta-75</t>
  </si>
  <si>
    <t>Ta-76</t>
  </si>
  <si>
    <t>Jurdonių k. kelias</t>
  </si>
  <si>
    <t>Rakaučiznos k. kelias</t>
  </si>
  <si>
    <t>Kelias Į Pabaisko mūšio vietą</t>
  </si>
  <si>
    <t>Kelias į Pabaisko mstl. kapines</t>
  </si>
  <si>
    <t>Slabados k. kelias</t>
  </si>
  <si>
    <t>Ūlyčninkų k. kelias</t>
  </si>
  <si>
    <t>Padvarių k. kelias</t>
  </si>
  <si>
    <t xml:space="preserve">Mažeikiškių k. kelias </t>
  </si>
  <si>
    <t>Daumantiškių k. kelias</t>
  </si>
  <si>
    <t>Jurdonių k. kelias - seniūnijos riba</t>
  </si>
  <si>
    <t>Kelias į Kulniškių k. kapines</t>
  </si>
  <si>
    <t>Piliakalnio k. kelias</t>
  </si>
  <si>
    <t>Kelias į Jutkonių k. kapines</t>
  </si>
  <si>
    <t>Pavytinės k. kelias</t>
  </si>
  <si>
    <t>Kelias Antakalnio k.</t>
  </si>
  <si>
    <t>Dvareliškių kelias</t>
  </si>
  <si>
    <t>Vi-49</t>
  </si>
  <si>
    <t>Vi-50</t>
  </si>
  <si>
    <t>Vi-51</t>
  </si>
  <si>
    <t>Vi-52</t>
  </si>
  <si>
    <t>Vi-53</t>
  </si>
  <si>
    <t>Vi-54</t>
  </si>
  <si>
    <t>Vi-55</t>
  </si>
  <si>
    <t>Vi-56</t>
  </si>
  <si>
    <t>Vi-57</t>
  </si>
  <si>
    <t>Vi-58</t>
  </si>
  <si>
    <t>Vi-59</t>
  </si>
  <si>
    <t>Vi-60</t>
  </si>
  <si>
    <t>Vi-61</t>
  </si>
  <si>
    <t>Vi-63</t>
  </si>
  <si>
    <t>Vi-64</t>
  </si>
  <si>
    <t>Vi-65</t>
  </si>
  <si>
    <t>Vi-66</t>
  </si>
  <si>
    <t>Vi-67</t>
  </si>
  <si>
    <t>Vi-68</t>
  </si>
  <si>
    <t>Vi-69</t>
  </si>
  <si>
    <t>Vi-70</t>
  </si>
  <si>
    <t>Vi-27-1</t>
  </si>
  <si>
    <t>Vi-18-1</t>
  </si>
  <si>
    <t>Vi-40-1</t>
  </si>
  <si>
    <t>Vi-04-1</t>
  </si>
  <si>
    <t>Vi-71</t>
  </si>
  <si>
    <t>Vi-72</t>
  </si>
  <si>
    <t>Žl-59</t>
  </si>
  <si>
    <t>Žl-60</t>
  </si>
  <si>
    <t>Kelias Ta-03 - kelias Ta-04</t>
  </si>
  <si>
    <t>Ta-77</t>
  </si>
  <si>
    <t>Kelias link Kraupėnų miško</t>
  </si>
  <si>
    <t>Ta-78</t>
  </si>
  <si>
    <t>Ta-34-1</t>
  </si>
  <si>
    <t>Ta-26-1</t>
  </si>
  <si>
    <t>Radžiūnai -Vagariai</t>
  </si>
  <si>
    <t>Ta-37-1</t>
  </si>
  <si>
    <t>Ta-40-1</t>
  </si>
  <si>
    <t>Ta-42-1</t>
  </si>
  <si>
    <t>Panevėžio kelias - Paąžuoliai (pro fermas)</t>
  </si>
  <si>
    <t>Ta-79</t>
  </si>
  <si>
    <t>Ta-17-1</t>
  </si>
  <si>
    <t>Ta-03-1</t>
  </si>
  <si>
    <t>Ta-80</t>
  </si>
  <si>
    <t>Rečionių kelias - Kadrėnai</t>
  </si>
  <si>
    <t>Duburiai - Varkališkiai</t>
  </si>
  <si>
    <t>Kelias į Žemaitkiemio kapines</t>
  </si>
  <si>
    <t>Medinų kaimo kelias</t>
  </si>
  <si>
    <t>Valų k. Miško g.</t>
  </si>
  <si>
    <t>Uk-9-1</t>
  </si>
  <si>
    <t>Uk-27-1</t>
  </si>
  <si>
    <t>Uk-35</t>
  </si>
  <si>
    <t>Įvažiavimas Deltuvos g. link VĮ Regitra</t>
  </si>
  <si>
    <t>Uk-58</t>
  </si>
  <si>
    <t xml:space="preserve">Vilniaus g. (šaligatviai, pėsčiųjų - dviračių takas) </t>
  </si>
  <si>
    <t>Uk-69-1</t>
  </si>
  <si>
    <t>Uk-69-2</t>
  </si>
  <si>
    <t>Uk-72-1</t>
  </si>
  <si>
    <t>Uk-80</t>
  </si>
  <si>
    <t>Uk-164</t>
  </si>
  <si>
    <t>Uk-170</t>
  </si>
  <si>
    <t>Uk-171</t>
  </si>
  <si>
    <t>Uk-172</t>
  </si>
  <si>
    <t>Uk-173</t>
  </si>
  <si>
    <t>Uk-174</t>
  </si>
  <si>
    <t>Uk-175</t>
  </si>
  <si>
    <t>Uk-176</t>
  </si>
  <si>
    <t>Uk-176-1</t>
  </si>
  <si>
    <t>Uk-178</t>
  </si>
  <si>
    <t>Uk-179</t>
  </si>
  <si>
    <t>Siesikų aplinkelis</t>
  </si>
  <si>
    <t>Kelias per Daugalių mišką</t>
  </si>
  <si>
    <t>Ta-49</t>
  </si>
  <si>
    <t>Ta-50</t>
  </si>
  <si>
    <t>Kelias per Dvarninių kaimą</t>
  </si>
  <si>
    <t>Iš viso viešųjų kelių Šešuolių seniūnijoje:</t>
  </si>
  <si>
    <t>Si-29</t>
  </si>
  <si>
    <t>Si-30</t>
  </si>
  <si>
    <t>Si-32</t>
  </si>
  <si>
    <t>Si-33</t>
  </si>
  <si>
    <t>Si-34</t>
  </si>
  <si>
    <t>Si-35</t>
  </si>
  <si>
    <t>Si-36</t>
  </si>
  <si>
    <t>Si-37</t>
  </si>
  <si>
    <t>Si-38</t>
  </si>
  <si>
    <t>Si-39</t>
  </si>
  <si>
    <t>Si-40</t>
  </si>
  <si>
    <t>Si-41</t>
  </si>
  <si>
    <t>Si-42</t>
  </si>
  <si>
    <t>Si-44</t>
  </si>
  <si>
    <t>Si-45</t>
  </si>
  <si>
    <t>Si-46</t>
  </si>
  <si>
    <t>Še-39</t>
  </si>
  <si>
    <t>Še-40</t>
  </si>
  <si>
    <t>Še-41</t>
  </si>
  <si>
    <t>Še-42</t>
  </si>
  <si>
    <t>Še-43</t>
  </si>
  <si>
    <t>Še-44</t>
  </si>
  <si>
    <t>Še-45</t>
  </si>
  <si>
    <t>Še-46</t>
  </si>
  <si>
    <t>Še-47</t>
  </si>
  <si>
    <t>Še-48</t>
  </si>
  <si>
    <t>Še-49</t>
  </si>
  <si>
    <t>Še-51</t>
  </si>
  <si>
    <t>Ve-28</t>
  </si>
  <si>
    <t>Ve-29</t>
  </si>
  <si>
    <t>Ve-30</t>
  </si>
  <si>
    <t>Ve-31</t>
  </si>
  <si>
    <t>Ve-32</t>
  </si>
  <si>
    <t>Ve-33</t>
  </si>
  <si>
    <t>Ve-34</t>
  </si>
  <si>
    <t>Ve-35</t>
  </si>
  <si>
    <t>Ve-36</t>
  </si>
  <si>
    <t>Ve-37</t>
  </si>
  <si>
    <t>Ve-38</t>
  </si>
  <si>
    <t>Ve-39</t>
  </si>
  <si>
    <t>Ve-40</t>
  </si>
  <si>
    <t>Ve-41</t>
  </si>
  <si>
    <t>Ve-42</t>
  </si>
  <si>
    <t>Žl-37</t>
  </si>
  <si>
    <t>Žl-39</t>
  </si>
  <si>
    <t>Žl-41</t>
  </si>
  <si>
    <t>Žl-42</t>
  </si>
  <si>
    <t>Žl-43</t>
  </si>
  <si>
    <t>Žl-44</t>
  </si>
  <si>
    <t>Žl-45</t>
  </si>
  <si>
    <t>Žl-46</t>
  </si>
  <si>
    <t>Žl-47</t>
  </si>
  <si>
    <t>Žl-48</t>
  </si>
  <si>
    <t>Žl-49</t>
  </si>
  <si>
    <t>Žl-50</t>
  </si>
  <si>
    <t>Žl-51</t>
  </si>
  <si>
    <t>Žl-52</t>
  </si>
  <si>
    <t>Žl-53</t>
  </si>
  <si>
    <t>Žl-54</t>
  </si>
  <si>
    <t>Žl-55</t>
  </si>
  <si>
    <t>Žl-56</t>
  </si>
  <si>
    <t>Žl-57</t>
  </si>
  <si>
    <t>Žl-58</t>
  </si>
  <si>
    <t>Žm-28</t>
  </si>
  <si>
    <t>Žm-29</t>
  </si>
  <si>
    <t>Žm-30</t>
  </si>
  <si>
    <t>Žm-31</t>
  </si>
  <si>
    <t>Žm-32</t>
  </si>
  <si>
    <t>Žm-33</t>
  </si>
  <si>
    <t>Žm-34</t>
  </si>
  <si>
    <t>Žm-35</t>
  </si>
  <si>
    <t>Žm-36</t>
  </si>
  <si>
    <t>Žm-37</t>
  </si>
  <si>
    <t>Žm-38</t>
  </si>
  <si>
    <t>Žm-39</t>
  </si>
  <si>
    <t>Žm-40</t>
  </si>
  <si>
    <t>Žm-41</t>
  </si>
  <si>
    <t>Žm-42</t>
  </si>
  <si>
    <t>Žm-43</t>
  </si>
  <si>
    <t>Žm-44</t>
  </si>
  <si>
    <t>Žm-45</t>
  </si>
  <si>
    <t>Žm-46</t>
  </si>
  <si>
    <t>Žm-47</t>
  </si>
  <si>
    <t>Žm-48</t>
  </si>
  <si>
    <t>Pi1-11-1</t>
  </si>
  <si>
    <t>Pi1-16-1</t>
  </si>
  <si>
    <t>Pi1-30</t>
  </si>
  <si>
    <t>Pi1-05-1</t>
  </si>
  <si>
    <t>Janiušių kelias - Baravykų kapinės</t>
  </si>
  <si>
    <t>Pi2-04-1</t>
  </si>
  <si>
    <t>Pi2-05-1</t>
  </si>
  <si>
    <t>Pi2-06-1</t>
  </si>
  <si>
    <t>Pi2-16-1</t>
  </si>
  <si>
    <t>Pi2-23-1</t>
  </si>
  <si>
    <t>Raguvos kelias - Jaskaudžiai</t>
  </si>
  <si>
    <t>Pi2-32-1</t>
  </si>
  <si>
    <t>Pi2-32-2</t>
  </si>
  <si>
    <t>Kelias į Žuklių k. kapines</t>
  </si>
  <si>
    <t>Pi2-32-3</t>
  </si>
  <si>
    <t>Pagojė - Leonpolis</t>
  </si>
  <si>
    <t>Ly-1a</t>
  </si>
  <si>
    <t>Ly-2a</t>
  </si>
  <si>
    <t>Ly-3a</t>
  </si>
  <si>
    <t>Ly-4a</t>
  </si>
  <si>
    <t>Ly-5a</t>
  </si>
  <si>
    <t>Ly-6a</t>
  </si>
  <si>
    <t>Ly-7a</t>
  </si>
  <si>
    <t>Pi2-45</t>
  </si>
  <si>
    <t>Si-50</t>
  </si>
  <si>
    <t>Pi2-1a</t>
  </si>
  <si>
    <t>Pi2-3a</t>
  </si>
  <si>
    <t>Pi2-4a</t>
  </si>
  <si>
    <t>Si-1a</t>
  </si>
  <si>
    <t>Si-3a</t>
  </si>
  <si>
    <t>Si-4a</t>
  </si>
  <si>
    <t>Šventupės gyv. pėsčiųjų - dviračių takas</t>
  </si>
  <si>
    <t>Vi-5a</t>
  </si>
  <si>
    <t>Vi-6a</t>
  </si>
  <si>
    <t>Vi-7a</t>
  </si>
  <si>
    <t>Vi-8a</t>
  </si>
  <si>
    <t>Vi-9a</t>
  </si>
  <si>
    <t>Kalvarijų kelias Slabados kaime</t>
  </si>
  <si>
    <t xml:space="preserve">Kalvarijų kelias Slabados kaime </t>
  </si>
  <si>
    <t>Lyduokių dvaro parko vidaus kelias</t>
  </si>
  <si>
    <t>Kelias pro buvusias fermas Virkščių kaime</t>
  </si>
  <si>
    <t>Kelias į valymo įrenginius Kurėjų kaime</t>
  </si>
  <si>
    <t>Kelias į vandenvietę Nuotekų kaime</t>
  </si>
  <si>
    <t xml:space="preserve">Kelias Slabados k. link buvusio sąvartyno </t>
  </si>
  <si>
    <t xml:space="preserve">Kelias Lyduokių mstl. (Butkiškių gatvės gale) </t>
  </si>
  <si>
    <t xml:space="preserve">Kelias Kurėjų kaime (link Šv. Roko koplytėlės) </t>
  </si>
  <si>
    <t>Kelias Lyduokių mstl. (pro Griežionių k. kapines)</t>
  </si>
  <si>
    <t>Kelias Inkilų k. (link II Antakalnio kaimo)</t>
  </si>
  <si>
    <t xml:space="preserve">Kelias link Inkilų k. kapinių (neveikiančios) </t>
  </si>
  <si>
    <t>Kelias II Antakalnio kaime (link buvusių fermų)</t>
  </si>
  <si>
    <t>Įvažiavimas link SB "Pušelė"</t>
  </si>
  <si>
    <t>Si-47</t>
  </si>
  <si>
    <t>Si-48</t>
  </si>
  <si>
    <t>Si-20-1</t>
  </si>
  <si>
    <t>Si-03-1</t>
  </si>
  <si>
    <t>Si-49</t>
  </si>
  <si>
    <t>Vi-08-1</t>
  </si>
  <si>
    <t>Vi-08-2</t>
  </si>
  <si>
    <t>Vi-29-1</t>
  </si>
  <si>
    <t>Ukmergės kelias - Paželviai</t>
  </si>
  <si>
    <t>Tolučių k. Pušų g.</t>
  </si>
  <si>
    <t>Siesikų kelias - Žeimiai</t>
  </si>
  <si>
    <t>Ta-78-1</t>
  </si>
  <si>
    <t>Ta-81</t>
  </si>
  <si>
    <t>Ta-82</t>
  </si>
  <si>
    <t>Bendro naudojimo automobilių stovėjimo aikštelės:</t>
  </si>
  <si>
    <t>Taujėnų mstl., Užugirio g. (prie seniūnijos)</t>
  </si>
  <si>
    <t>Ta-1a</t>
  </si>
  <si>
    <t>Ta-3a</t>
  </si>
  <si>
    <t>Ta-4a</t>
  </si>
  <si>
    <t>Ta-5a</t>
  </si>
  <si>
    <t>Ta-7a</t>
  </si>
  <si>
    <t>Ta-8a</t>
  </si>
  <si>
    <t>Ta-9a</t>
  </si>
  <si>
    <t>Ta-10a</t>
  </si>
  <si>
    <t>Ta-11a</t>
  </si>
  <si>
    <t>Ta-12a</t>
  </si>
  <si>
    <t>Ta-13a</t>
  </si>
  <si>
    <t>Ta-14a</t>
  </si>
  <si>
    <t>Ta-15a</t>
  </si>
  <si>
    <t>Ta-16a</t>
  </si>
  <si>
    <t>Ta-17a</t>
  </si>
  <si>
    <t>Vasario 16-osios g. ties pastatu Vasario 16-osios g. 33</t>
  </si>
  <si>
    <t>Vytauto g.ties pastatu Vytauto g. 39</t>
  </si>
  <si>
    <t>Pašilės g. ties UAB Ukmergės pramonės parkas</t>
  </si>
  <si>
    <t>Deltuvos g. ties pastatu Deltuvos g. 19</t>
  </si>
  <si>
    <t>Kauno g. ties pastatu Kauno g. 16A</t>
  </si>
  <si>
    <t>Pašilės g. prie Pašilės kapinių</t>
  </si>
  <si>
    <t>Iš viso gatvių Pabaisko seniūnijoje:</t>
  </si>
  <si>
    <t>Iš viso gatvių Pivonijos seniūnijoje:</t>
  </si>
  <si>
    <t>Iš viso gatvių Siesikų seniūnijoje:</t>
  </si>
  <si>
    <t>Iš viso gatvių Šešuolių seniūnijoje:</t>
  </si>
  <si>
    <t>De-61</t>
  </si>
  <si>
    <t>De-62</t>
  </si>
  <si>
    <t>De-63</t>
  </si>
  <si>
    <t>De-64</t>
  </si>
  <si>
    <t>De-65</t>
  </si>
  <si>
    <t>De-66</t>
  </si>
  <si>
    <t>Uk-24-3</t>
  </si>
  <si>
    <t>Uk-24-4</t>
  </si>
  <si>
    <t>Pėsčiųjų takas į Dukstynos kapines</t>
  </si>
  <si>
    <t>Vi-11a</t>
  </si>
  <si>
    <t>Kęstučio a. ties Ukmergės apylinkės teismu</t>
  </si>
  <si>
    <t>Uk-1a</t>
  </si>
  <si>
    <t>Uk-2a</t>
  </si>
  <si>
    <t>Uk-3a</t>
  </si>
  <si>
    <t>Uk-4a</t>
  </si>
  <si>
    <t>Uk-5a</t>
  </si>
  <si>
    <t>Uk-6a</t>
  </si>
  <si>
    <t xml:space="preserve">Uk-7a </t>
  </si>
  <si>
    <t>Uk-8a</t>
  </si>
  <si>
    <t>Uk-9a</t>
  </si>
  <si>
    <t>Uk-10a</t>
  </si>
  <si>
    <t>Uk-14a</t>
  </si>
  <si>
    <t>Uk-15a</t>
  </si>
  <si>
    <t>Uk-16a</t>
  </si>
  <si>
    <t>Uk-17a</t>
  </si>
  <si>
    <t>Uk-19a</t>
  </si>
  <si>
    <t>Uk-20a</t>
  </si>
  <si>
    <t>Uk-21a</t>
  </si>
  <si>
    <t>Uk-22a</t>
  </si>
  <si>
    <t>Uk-23a</t>
  </si>
  <si>
    <t>Uk-24a</t>
  </si>
  <si>
    <t>Autobusų apsisukimo aikštelės:</t>
  </si>
  <si>
    <t>Vilniaus g.</t>
  </si>
  <si>
    <t>Uk-25a</t>
  </si>
  <si>
    <t>Uk-26a</t>
  </si>
  <si>
    <t>Uk-27a</t>
  </si>
  <si>
    <t>Uk-28a</t>
  </si>
  <si>
    <t>Uk-29a</t>
  </si>
  <si>
    <t xml:space="preserve">De-67 </t>
  </si>
  <si>
    <t>De-68</t>
  </si>
  <si>
    <t>De-69</t>
  </si>
  <si>
    <t>De-70</t>
  </si>
  <si>
    <t>De-71</t>
  </si>
  <si>
    <t>De-72</t>
  </si>
  <si>
    <t>De-73</t>
  </si>
  <si>
    <t>De-74</t>
  </si>
  <si>
    <t>De-76</t>
  </si>
  <si>
    <t>De-77</t>
  </si>
  <si>
    <t>De-78</t>
  </si>
  <si>
    <t>De-79</t>
  </si>
  <si>
    <t>De-80</t>
  </si>
  <si>
    <t>De-81</t>
  </si>
  <si>
    <t>De-82</t>
  </si>
  <si>
    <t>De-84</t>
  </si>
  <si>
    <t>De-85</t>
  </si>
  <si>
    <t>De-86</t>
  </si>
  <si>
    <t xml:space="preserve"> De-87</t>
  </si>
  <si>
    <t>De-88</t>
  </si>
  <si>
    <t>De-89</t>
  </si>
  <si>
    <t>De-90</t>
  </si>
  <si>
    <t>De-91</t>
  </si>
  <si>
    <t>De-92</t>
  </si>
  <si>
    <t>De-93</t>
  </si>
  <si>
    <t>De-94</t>
  </si>
  <si>
    <t>De-95</t>
  </si>
  <si>
    <t>De-96</t>
  </si>
  <si>
    <t>De-97</t>
  </si>
  <si>
    <t>De-98</t>
  </si>
  <si>
    <t>De-99</t>
  </si>
  <si>
    <t>De-100</t>
  </si>
  <si>
    <t>De-101</t>
  </si>
  <si>
    <t>De-102</t>
  </si>
  <si>
    <t>De-103</t>
  </si>
  <si>
    <t>Ly-39</t>
  </si>
  <si>
    <t>Ly-40</t>
  </si>
  <si>
    <t>Ly-42</t>
  </si>
  <si>
    <t>Ly-43</t>
  </si>
  <si>
    <t>Ly-44</t>
  </si>
  <si>
    <t>Ly-45</t>
  </si>
  <si>
    <t>Ly-46</t>
  </si>
  <si>
    <t>Ly-47</t>
  </si>
  <si>
    <t>Ly-48</t>
  </si>
  <si>
    <t>Ly-49</t>
  </si>
  <si>
    <t>Ly-50</t>
  </si>
  <si>
    <t>Ly-51</t>
  </si>
  <si>
    <t>Ly-52</t>
  </si>
  <si>
    <t>Ly-54</t>
  </si>
  <si>
    <t>Ly-56</t>
  </si>
  <si>
    <t>Ly-41</t>
  </si>
  <si>
    <t>Ly-41-1</t>
  </si>
  <si>
    <t>Ly-57</t>
  </si>
  <si>
    <t>Ly-59</t>
  </si>
  <si>
    <t>Ly-60</t>
  </si>
  <si>
    <t>Ly-61</t>
  </si>
  <si>
    <t>Ly-62</t>
  </si>
  <si>
    <t>Pi2-37</t>
  </si>
  <si>
    <t>Pi2-39</t>
  </si>
  <si>
    <t>Pi2-40</t>
  </si>
  <si>
    <t>Pi2-42</t>
  </si>
  <si>
    <t>Pi2-43</t>
  </si>
  <si>
    <t>Pi1-17</t>
  </si>
  <si>
    <t>Pi1-18</t>
  </si>
  <si>
    <t>Pi1-20</t>
  </si>
  <si>
    <t>Pi1-21</t>
  </si>
  <si>
    <t>Pi1-22</t>
  </si>
  <si>
    <t>Pi2-44</t>
  </si>
  <si>
    <t>Pi1-24</t>
  </si>
  <si>
    <t>Pi1-26</t>
  </si>
  <si>
    <t>Pi1-25</t>
  </si>
  <si>
    <t>Pi1-27</t>
  </si>
  <si>
    <t>Pi1-28</t>
  </si>
  <si>
    <t>Pi1-29</t>
  </si>
  <si>
    <t>Žm-11-1</t>
  </si>
  <si>
    <t>Žm-20-1</t>
  </si>
  <si>
    <t>Žm-23-1</t>
  </si>
  <si>
    <t>Bakšionių k. Alionių g.</t>
  </si>
  <si>
    <t>Mikailiškių k. Sodų g.</t>
  </si>
  <si>
    <t>Obelių k. Ežero g.</t>
  </si>
  <si>
    <t>Žuklių k. Žvejų g</t>
  </si>
  <si>
    <t>Bagužiškio/Krikštėnų kelias - automagistralė</t>
  </si>
  <si>
    <t>Gailiūnai - Žvygonių/Raguvos kelias</t>
  </si>
  <si>
    <t>ilgis (km)</t>
  </si>
  <si>
    <t>Kelio (gatvės, kito subjekto)</t>
  </si>
  <si>
    <t>Deltuvos seniūnija:</t>
  </si>
  <si>
    <t>De-02</t>
  </si>
  <si>
    <t>De-03</t>
  </si>
  <si>
    <t>De-05</t>
  </si>
  <si>
    <t>De-06</t>
  </si>
  <si>
    <t>De-07</t>
  </si>
  <si>
    <t>De-08</t>
  </si>
  <si>
    <t>De-09</t>
  </si>
  <si>
    <t>De-10</t>
  </si>
  <si>
    <t>De-11</t>
  </si>
  <si>
    <t>De-12</t>
  </si>
  <si>
    <t>De-13</t>
  </si>
  <si>
    <t>De-16</t>
  </si>
  <si>
    <t>De-18</t>
  </si>
  <si>
    <t>De-19</t>
  </si>
  <si>
    <t>De-20</t>
  </si>
  <si>
    <t>De-21</t>
  </si>
  <si>
    <t>De-23</t>
  </si>
  <si>
    <t>De-24</t>
  </si>
  <si>
    <t>De-25</t>
  </si>
  <si>
    <t>De-26</t>
  </si>
  <si>
    <t>De-27</t>
  </si>
  <si>
    <t>De-28</t>
  </si>
  <si>
    <t>De-29</t>
  </si>
  <si>
    <t>De-30</t>
  </si>
  <si>
    <t>De-31</t>
  </si>
  <si>
    <t>De-32</t>
  </si>
  <si>
    <t>De-34</t>
  </si>
  <si>
    <t>De-35</t>
  </si>
  <si>
    <t>De-36</t>
  </si>
  <si>
    <t>De-37</t>
  </si>
  <si>
    <t>De-38</t>
  </si>
  <si>
    <t>De-39</t>
  </si>
  <si>
    <t>De-40</t>
  </si>
  <si>
    <t>De-41</t>
  </si>
  <si>
    <t>De-42</t>
  </si>
  <si>
    <t>De-43</t>
  </si>
  <si>
    <t>De-44</t>
  </si>
  <si>
    <t>De-45</t>
  </si>
  <si>
    <t>De-46</t>
  </si>
  <si>
    <t>De-47</t>
  </si>
  <si>
    <t>De-48</t>
  </si>
  <si>
    <t>De-49</t>
  </si>
  <si>
    <t xml:space="preserve"> De-51</t>
  </si>
  <si>
    <t>De-52</t>
  </si>
  <si>
    <t>De-53</t>
  </si>
  <si>
    <t>De-54</t>
  </si>
  <si>
    <t>De-57</t>
  </si>
  <si>
    <t>De-58</t>
  </si>
  <si>
    <t>De-59</t>
  </si>
  <si>
    <t>De-60</t>
  </si>
  <si>
    <t>Ly-01</t>
  </si>
  <si>
    <t>Lyduokių seniūnija:</t>
  </si>
  <si>
    <t>Iš viso viešųjų kelių Deltuvos seniūnijoje:</t>
  </si>
  <si>
    <t>Ly-04</t>
  </si>
  <si>
    <t>Ly-05</t>
  </si>
  <si>
    <t>Ly-37</t>
  </si>
  <si>
    <t>Ly-36</t>
  </si>
  <si>
    <t>Ly-06</t>
  </si>
  <si>
    <t>Ly-07</t>
  </si>
  <si>
    <t>Ly-08</t>
  </si>
  <si>
    <t>Ly-09</t>
  </si>
  <si>
    <t>Ly-10</t>
  </si>
  <si>
    <t>Ly-11</t>
  </si>
  <si>
    <t>Ly-12</t>
  </si>
  <si>
    <t>Ly-13</t>
  </si>
  <si>
    <t>Ly-14</t>
  </si>
  <si>
    <t>Ly-16</t>
  </si>
  <si>
    <t>Ly-18</t>
  </si>
  <si>
    <t>Ly-19</t>
  </si>
  <si>
    <t>Ly-20</t>
  </si>
  <si>
    <t>Ly-22</t>
  </si>
  <si>
    <t>Ly-23</t>
  </si>
  <si>
    <t>Ly-25</t>
  </si>
  <si>
    <t>Ly-27</t>
  </si>
  <si>
    <t>Ly-28</t>
  </si>
  <si>
    <t>Ly-29</t>
  </si>
  <si>
    <t>Ly-30</t>
  </si>
  <si>
    <t>Ly-32</t>
  </si>
  <si>
    <t>Ly-33</t>
  </si>
  <si>
    <t>Ly-34</t>
  </si>
  <si>
    <t>Ly-35</t>
  </si>
  <si>
    <t>Iš viso viešųjų kelių Lyduokių seniūnijoje:</t>
  </si>
  <si>
    <t>Pabaisko seniūnija:</t>
  </si>
  <si>
    <t>Ly-38</t>
  </si>
  <si>
    <t>Pa-03</t>
  </si>
  <si>
    <t>Pa-05</t>
  </si>
  <si>
    <t>Pa-10</t>
  </si>
  <si>
    <t>Pa-11</t>
  </si>
  <si>
    <t>Pa-12</t>
  </si>
  <si>
    <t>Pa-13</t>
  </si>
  <si>
    <t>Pa-14</t>
  </si>
  <si>
    <t>Pa-15</t>
  </si>
  <si>
    <t>Pa-16</t>
  </si>
  <si>
    <t>Pa-17</t>
  </si>
  <si>
    <t>Pa-18</t>
  </si>
  <si>
    <t>Pa-19</t>
  </si>
  <si>
    <t>Pa-20</t>
  </si>
  <si>
    <t>Pa-21</t>
  </si>
  <si>
    <t>Pa-22</t>
  </si>
  <si>
    <t>Pa-23</t>
  </si>
  <si>
    <t>Pa-25</t>
  </si>
  <si>
    <t>Pa-26</t>
  </si>
  <si>
    <t>Pa-27</t>
  </si>
  <si>
    <t>Pa-28</t>
  </si>
  <si>
    <t>Pa-29</t>
  </si>
  <si>
    <t>Pa-30</t>
  </si>
  <si>
    <t>Pa-31</t>
  </si>
  <si>
    <t>Pa-32</t>
  </si>
  <si>
    <t>Pa-33</t>
  </si>
  <si>
    <t>Pa-34</t>
  </si>
  <si>
    <t>Pa-35</t>
  </si>
  <si>
    <t>Pa-36</t>
  </si>
  <si>
    <t>Pa-37</t>
  </si>
  <si>
    <t>Pa-38</t>
  </si>
  <si>
    <t>Pa-40</t>
  </si>
  <si>
    <t>Pa-41</t>
  </si>
  <si>
    <t>Pa-44</t>
  </si>
  <si>
    <t>Pa-45</t>
  </si>
  <si>
    <t>Iš viso viešųjų kelių Pabaisko seniūnijoje:</t>
  </si>
  <si>
    <t>Pivonijos seniūnija:</t>
  </si>
  <si>
    <t>Pi1-02</t>
  </si>
  <si>
    <t>Pi1-03</t>
  </si>
  <si>
    <t>Pi1-04</t>
  </si>
  <si>
    <t>Pi1-05</t>
  </si>
  <si>
    <t>Pi1-06</t>
  </si>
  <si>
    <t>Pi1-07</t>
  </si>
  <si>
    <t>Pi1-08</t>
  </si>
  <si>
    <t>Pi1-09</t>
  </si>
  <si>
    <t>Pi1-11</t>
  </si>
  <si>
    <t>Pi1-12</t>
  </si>
  <si>
    <t>Pi1-13</t>
  </si>
  <si>
    <t>Pi1-14</t>
  </si>
  <si>
    <t>Pi1-16</t>
  </si>
  <si>
    <t>Pi2-03</t>
  </si>
  <si>
    <t>Pi2-04</t>
  </si>
  <si>
    <t>Pi2-05</t>
  </si>
  <si>
    <t>Pi2-06</t>
  </si>
  <si>
    <t>Pi2-07</t>
  </si>
  <si>
    <t>Pi2-08</t>
  </si>
  <si>
    <t>Pi2-09</t>
  </si>
  <si>
    <t>Pi2-10</t>
  </si>
  <si>
    <t>Pi2-11</t>
  </si>
  <si>
    <t>Pi2-12</t>
  </si>
  <si>
    <t>Pi2-13</t>
  </si>
  <si>
    <t>Pi2-14</t>
  </si>
  <si>
    <t>Pi2-15</t>
  </si>
  <si>
    <t>Pi2-16</t>
  </si>
  <si>
    <t>Pi2-17</t>
  </si>
  <si>
    <t>Pi2-18</t>
  </si>
  <si>
    <t>Pi2-19</t>
  </si>
  <si>
    <t>Pi2-21</t>
  </si>
  <si>
    <t>Pi2-22</t>
  </si>
  <si>
    <t>Pi2-23</t>
  </si>
  <si>
    <t>Pi2-25</t>
  </si>
  <si>
    <t>Pi2-26</t>
  </si>
  <si>
    <t>Pi2-27</t>
  </si>
  <si>
    <t>Pi2-28</t>
  </si>
  <si>
    <t>Pi2-30</t>
  </si>
  <si>
    <t>Pi2-31</t>
  </si>
  <si>
    <t>Pi2-32</t>
  </si>
  <si>
    <t>Pi2-33</t>
  </si>
  <si>
    <t>Pi2-34</t>
  </si>
  <si>
    <t>Pi2-35</t>
  </si>
  <si>
    <t>Iš viso viešųjų kelių Pivonijos seniūnijoje:</t>
  </si>
  <si>
    <t>Siesikų seniūnija:</t>
  </si>
  <si>
    <t>Iš viso viešųjų kelių Siesikų seniūnijoje:</t>
  </si>
  <si>
    <t>Šešuolių seniūnija:</t>
  </si>
  <si>
    <t>Še-02</t>
  </si>
  <si>
    <t>Še-03</t>
  </si>
  <si>
    <t>Še-04</t>
  </si>
  <si>
    <t>Še-06</t>
  </si>
  <si>
    <t>Še-07</t>
  </si>
  <si>
    <t>Še-08</t>
  </si>
  <si>
    <t>Še-09</t>
  </si>
  <si>
    <t>Še-10</t>
  </si>
  <si>
    <t>Še-11</t>
  </si>
  <si>
    <t>Še-12</t>
  </si>
  <si>
    <t>Še-14</t>
  </si>
  <si>
    <t>Še-16</t>
  </si>
  <si>
    <t>Še-17</t>
  </si>
  <si>
    <t>Še-18</t>
  </si>
  <si>
    <t>Še-19</t>
  </si>
  <si>
    <t>Še-20</t>
  </si>
  <si>
    <t>Še-21</t>
  </si>
  <si>
    <t>Še-22</t>
  </si>
  <si>
    <t>Še-24</t>
  </si>
  <si>
    <t>Še-25</t>
  </si>
  <si>
    <t>Še-26</t>
  </si>
  <si>
    <t>Še-27</t>
  </si>
  <si>
    <t>Še-29</t>
  </si>
  <si>
    <t>Še-32</t>
  </si>
  <si>
    <t>Še-33</t>
  </si>
  <si>
    <t>Še-34</t>
  </si>
  <si>
    <t>Še-35</t>
  </si>
  <si>
    <t>Še-36</t>
  </si>
  <si>
    <t>Taujėnų seniūnija:</t>
  </si>
  <si>
    <t>Ta-03</t>
  </si>
  <si>
    <t>Ta-04</t>
  </si>
  <si>
    <t>Ta-05</t>
  </si>
  <si>
    <t>Ta-06</t>
  </si>
  <si>
    <t>Ta-07</t>
  </si>
  <si>
    <t>Ta-08</t>
  </si>
  <si>
    <t>Ta-09</t>
  </si>
  <si>
    <t>Ta-14</t>
  </si>
  <si>
    <t>Ta-15</t>
  </si>
  <si>
    <t>Ta-17</t>
  </si>
  <si>
    <t>Ta-20</t>
  </si>
  <si>
    <t>Ta-22</t>
  </si>
  <si>
    <t>Ta-23</t>
  </si>
  <si>
    <t>Ta-24</t>
  </si>
  <si>
    <t>Ta-25</t>
  </si>
  <si>
    <t>Ta-26</t>
  </si>
  <si>
    <t>Ta-27</t>
  </si>
  <si>
    <t>Ta-29</t>
  </si>
  <si>
    <t>Ta-31</t>
  </si>
  <si>
    <t>Ta-34</t>
  </si>
  <si>
    <t>Ta-35</t>
  </si>
  <si>
    <t>Ta-36</t>
  </si>
  <si>
    <t>Ta-37</t>
  </si>
  <si>
    <t>Ta-38</t>
  </si>
  <si>
    <t>Ta-39</t>
  </si>
  <si>
    <t>Ta-40</t>
  </si>
  <si>
    <t>Ta-41</t>
  </si>
  <si>
    <t>Ta-42</t>
  </si>
  <si>
    <t>Ta-43</t>
  </si>
  <si>
    <t>Ta-46</t>
  </si>
  <si>
    <t>Ta-47</t>
  </si>
  <si>
    <t>Iš viso viešųjų kelių Taujėnų seniūnijoje:</t>
  </si>
  <si>
    <t>Veprių seniūnija:</t>
  </si>
  <si>
    <t>Ve-01</t>
  </si>
  <si>
    <t>Ve-02</t>
  </si>
  <si>
    <t>Ve-03</t>
  </si>
  <si>
    <t>Ve-04</t>
  </si>
  <si>
    <t>Ve-05</t>
  </si>
  <si>
    <t>Ve-06</t>
  </si>
  <si>
    <t>Ve-07</t>
  </si>
  <si>
    <t>Ve-08</t>
  </si>
  <si>
    <t>Ve-09</t>
  </si>
  <si>
    <t>Ve-10</t>
  </si>
  <si>
    <t>Ve-11</t>
  </si>
  <si>
    <t>Ve-12</t>
  </si>
  <si>
    <t>Ve-13</t>
  </si>
  <si>
    <t>Ve-14</t>
  </si>
  <si>
    <t>Ve-15</t>
  </si>
  <si>
    <t>Ve-16</t>
  </si>
  <si>
    <t>Ve-17</t>
  </si>
  <si>
    <t>Ve-18</t>
  </si>
  <si>
    <t>Ve-19</t>
  </si>
  <si>
    <t>Ve-20</t>
  </si>
  <si>
    <t>Ve-21</t>
  </si>
  <si>
    <t>Ve-22</t>
  </si>
  <si>
    <t>Ve-24</t>
  </si>
  <si>
    <t>Ve-25</t>
  </si>
  <si>
    <t>Ve-26</t>
  </si>
  <si>
    <t>Ve-27</t>
  </si>
  <si>
    <t>Iš viso viešųjų kelių Veprių seniūnijoje:</t>
  </si>
  <si>
    <t>Vidiškių seniūnija:</t>
  </si>
  <si>
    <t>Vi-01</t>
  </si>
  <si>
    <t>Vi-02</t>
  </si>
  <si>
    <t>Vi-03</t>
  </si>
  <si>
    <t>Vi-04</t>
  </si>
  <si>
    <t>Vi-05</t>
  </si>
  <si>
    <t>Vi-06</t>
  </si>
  <si>
    <t>Vi-08</t>
  </si>
  <si>
    <t>Vi-09</t>
  </si>
  <si>
    <t>Vi-11</t>
  </si>
  <si>
    <t>Vi-12</t>
  </si>
  <si>
    <t>Vi-13</t>
  </si>
  <si>
    <t>Vi-18</t>
  </si>
  <si>
    <t>Vi-19</t>
  </si>
  <si>
    <t>Vi-20</t>
  </si>
  <si>
    <t>Vi-21</t>
  </si>
  <si>
    <t>Vi-22</t>
  </si>
  <si>
    <t>Vi-23</t>
  </si>
  <si>
    <t>Vi-24</t>
  </si>
  <si>
    <t>Vi-25</t>
  </si>
  <si>
    <t>Vi-27</t>
  </si>
  <si>
    <t>Vi-28</t>
  </si>
  <si>
    <t>Vi-29</t>
  </si>
  <si>
    <t>Vi-30</t>
  </si>
  <si>
    <t>Vi-31</t>
  </si>
  <si>
    <t>Vi-33</t>
  </si>
  <si>
    <t>Vi-34</t>
  </si>
  <si>
    <t>Vi-36</t>
  </si>
  <si>
    <t>Vi-37</t>
  </si>
  <si>
    <t>Vi-38</t>
  </si>
  <si>
    <t>Vi-39</t>
  </si>
  <si>
    <t>Vi-40</t>
  </si>
  <si>
    <t>Si-01</t>
  </si>
  <si>
    <t>Si-02</t>
  </si>
  <si>
    <t>Si-03</t>
  </si>
  <si>
    <t>Si-05</t>
  </si>
  <si>
    <t>Si-06</t>
  </si>
  <si>
    <t>Si-07</t>
  </si>
  <si>
    <t>Si-08</t>
  </si>
  <si>
    <t>Si-09</t>
  </si>
  <si>
    <t>Si-10</t>
  </si>
  <si>
    <t>Si-11</t>
  </si>
  <si>
    <t>Si-12</t>
  </si>
  <si>
    <t>Si-13</t>
  </si>
  <si>
    <t>Si-14</t>
  </si>
  <si>
    <t>Si-15</t>
  </si>
  <si>
    <t>Si-16</t>
  </si>
  <si>
    <t>Si-17</t>
  </si>
  <si>
    <t>Si-18</t>
  </si>
  <si>
    <t>Si-19</t>
  </si>
  <si>
    <t>Si-20</t>
  </si>
  <si>
    <t>Si-21</t>
  </si>
  <si>
    <t>Si-22</t>
  </si>
  <si>
    <t>Si-25</t>
  </si>
  <si>
    <t>Si-26</t>
  </si>
  <si>
    <t>Si-27</t>
  </si>
  <si>
    <t>Si-28</t>
  </si>
  <si>
    <t>Vi-41</t>
  </si>
  <si>
    <t>Vi-42</t>
  </si>
  <si>
    <t>Vi-43</t>
  </si>
  <si>
    <t>Vi-44</t>
  </si>
  <si>
    <t>Vi-45</t>
  </si>
  <si>
    <t>Vi-46</t>
  </si>
  <si>
    <t>Vi-48</t>
  </si>
  <si>
    <t>Iš viso viešųjų kelių Vidiškių seniūnijoje:</t>
  </si>
  <si>
    <t>Želvos seniūnija:</t>
  </si>
  <si>
    <t>Žl-01</t>
  </si>
  <si>
    <t>Žl-02</t>
  </si>
  <si>
    <t>Žl-03</t>
  </si>
  <si>
    <t>Žl-04</t>
  </si>
  <si>
    <t>Žl-05</t>
  </si>
  <si>
    <t>Žl-06</t>
  </si>
  <si>
    <t>Žl-08</t>
  </si>
  <si>
    <t>Žl-09</t>
  </si>
  <si>
    <t>Žl-10</t>
  </si>
  <si>
    <t>Žl-11</t>
  </si>
  <si>
    <t>Žl-13</t>
  </si>
  <si>
    <t>Žl-14</t>
  </si>
  <si>
    <t>Žl-15</t>
  </si>
  <si>
    <t>Žl-20</t>
  </si>
  <si>
    <t>Žl-21</t>
  </si>
  <si>
    <t>Žl-22</t>
  </si>
  <si>
    <t>Žl-23</t>
  </si>
  <si>
    <t>Žl-24</t>
  </si>
  <si>
    <t>Žl-25</t>
  </si>
  <si>
    <t>Žl-26</t>
  </si>
  <si>
    <t>Žl-27</t>
  </si>
  <si>
    <t>Žl-28</t>
  </si>
  <si>
    <t>Žl-29</t>
  </si>
  <si>
    <t>Žl-30</t>
  </si>
  <si>
    <t>Žl-31</t>
  </si>
  <si>
    <t>Žl-32</t>
  </si>
  <si>
    <t>Žl-33</t>
  </si>
  <si>
    <t>Žl-35</t>
  </si>
  <si>
    <t>Žemaitkiemio seniūnija:</t>
  </si>
  <si>
    <t>Žm-02</t>
  </si>
  <si>
    <t>Žm-03</t>
  </si>
  <si>
    <t>Žm-04</t>
  </si>
  <si>
    <t>Žm-05</t>
  </si>
  <si>
    <t>Žm-06</t>
  </si>
  <si>
    <t>Žm-07</t>
  </si>
  <si>
    <t>Žm-08</t>
  </si>
  <si>
    <t>Žm-09</t>
  </si>
  <si>
    <t>Žm-10</t>
  </si>
  <si>
    <t>Žm-11</t>
  </si>
  <si>
    <t>Žm-12</t>
  </si>
  <si>
    <t>Žm-14</t>
  </si>
  <si>
    <t>Žm-17</t>
  </si>
  <si>
    <t>Žm-18</t>
  </si>
  <si>
    <t>Žm-20</t>
  </si>
  <si>
    <t>Žm-21</t>
  </si>
  <si>
    <t>Žm-22</t>
  </si>
  <si>
    <t>Žm-23</t>
  </si>
  <si>
    <t>Žm-24</t>
  </si>
  <si>
    <t>Žm-25</t>
  </si>
  <si>
    <t>Žm-26</t>
  </si>
  <si>
    <t>Žm-27</t>
  </si>
  <si>
    <t>Iš viso viešųjų kelių Želvos seniūnijoje:</t>
  </si>
  <si>
    <t>Iš viso viešųjų kelių Žemaitkiemio seniūnijoje:</t>
  </si>
  <si>
    <t>IŠ VISO VIEŠŲJŲ KELIŲ:</t>
  </si>
  <si>
    <t>I. VIEŠIEJI KELIAI:</t>
  </si>
  <si>
    <t>II. GATVĖS</t>
  </si>
  <si>
    <t>Iš viso Lyduokių seniūnijoje:</t>
  </si>
  <si>
    <t>Iš viso Pivonijos seniūnijoje:</t>
  </si>
  <si>
    <t>Iš viso Siesikų seniūnijoje:</t>
  </si>
  <si>
    <t>Iš viso Šešuolių seniūnijoje:</t>
  </si>
  <si>
    <t>Iš viso Veprių seniūnijoje:</t>
  </si>
  <si>
    <t>Iš viso Vidiškių seniūnijoje:</t>
  </si>
  <si>
    <t>Iš viso Želvos seniūnijoje:</t>
  </si>
  <si>
    <t>Iš viso Žemaitkiemio seniūnijoje:</t>
  </si>
  <si>
    <t>Ukmergės miesto seniūnija:</t>
  </si>
  <si>
    <t>Iš viso Ukmergės miesto seniūnijoje:</t>
  </si>
  <si>
    <t>III. VIDAUS KELIAI</t>
  </si>
  <si>
    <t>IŠ VISO VIDAUS KELIŲ KAIMO SENIŪNIJOSE:</t>
  </si>
  <si>
    <t>Anykščių skg.</t>
  </si>
  <si>
    <t>Bugenių g.</t>
  </si>
  <si>
    <t>P.Cvirkos g.</t>
  </si>
  <si>
    <t>(kv.m.)</t>
  </si>
  <si>
    <t>De-3a</t>
  </si>
  <si>
    <t>De-2a</t>
  </si>
  <si>
    <t>De-4a</t>
  </si>
  <si>
    <t>De-5a</t>
  </si>
  <si>
    <t>Ly-64</t>
  </si>
  <si>
    <t>Ly-65</t>
  </si>
  <si>
    <t>Ly-66</t>
  </si>
  <si>
    <t>Ly-67</t>
  </si>
  <si>
    <t>Ly-68</t>
  </si>
  <si>
    <t>Daržų g.</t>
  </si>
  <si>
    <t>Dirvonų skg.</t>
  </si>
  <si>
    <t>L.Giros g.</t>
  </si>
  <si>
    <t>Žm-1a</t>
  </si>
  <si>
    <t>Žm-2a</t>
  </si>
  <si>
    <t>Žm-3a</t>
  </si>
  <si>
    <t>Žm-4a</t>
  </si>
  <si>
    <t>Žm-5a</t>
  </si>
  <si>
    <t>Žm-6a</t>
  </si>
  <si>
    <t>Hipodromo g.</t>
  </si>
  <si>
    <t xml:space="preserve">Jogailos g. </t>
  </si>
  <si>
    <t>Kalno g.</t>
  </si>
  <si>
    <t>Kareivinių g.</t>
  </si>
  <si>
    <t>Kranto g.</t>
  </si>
  <si>
    <t>Krekšlių skg.</t>
  </si>
  <si>
    <t>V.Kudirkos skg.</t>
  </si>
  <si>
    <t>Maironio skg.</t>
  </si>
  <si>
    <t>Medelyno skg.</t>
  </si>
  <si>
    <t>Medžiotojų g.</t>
  </si>
  <si>
    <t>Molėtų g.</t>
  </si>
  <si>
    <t>Kelias per Diržius</t>
  </si>
  <si>
    <t>Pa-47</t>
  </si>
  <si>
    <t>Pa-48</t>
  </si>
  <si>
    <t>Pa-49</t>
  </si>
  <si>
    <t>Pa-50</t>
  </si>
  <si>
    <t>Pa-51</t>
  </si>
  <si>
    <t>Pa-54</t>
  </si>
  <si>
    <t>Pa-56</t>
  </si>
  <si>
    <t>Pa-57</t>
  </si>
  <si>
    <t>Pa-58</t>
  </si>
  <si>
    <t>Pa-59</t>
  </si>
  <si>
    <t>Pa-60</t>
  </si>
  <si>
    <t>Pa-61</t>
  </si>
  <si>
    <t>Pa-62</t>
  </si>
  <si>
    <t>Pa-63</t>
  </si>
  <si>
    <t>Pa-64</t>
  </si>
  <si>
    <t>Pa-73</t>
  </si>
  <si>
    <t>Pa-75</t>
  </si>
  <si>
    <t>Pa-76</t>
  </si>
  <si>
    <t>Pa-77</t>
  </si>
  <si>
    <t>Pa-78</t>
  </si>
  <si>
    <t>Pa-15-1</t>
  </si>
  <si>
    <t>Pa-19-1</t>
  </si>
  <si>
    <t>Gelvonų kelias - Vytinės miškas</t>
  </si>
  <si>
    <t>Pa-32-1</t>
  </si>
  <si>
    <t>Pa-51-1</t>
  </si>
  <si>
    <t>Pa-79</t>
  </si>
  <si>
    <t>Pa-80</t>
  </si>
  <si>
    <t>Taujėnų kelias - Skabeikių miškas</t>
  </si>
  <si>
    <t>Še-03-1</t>
  </si>
  <si>
    <t>Še-07-1</t>
  </si>
  <si>
    <t>Še-09-1</t>
  </si>
  <si>
    <t>Še-32-1</t>
  </si>
  <si>
    <t>Ve-01-1</t>
  </si>
  <si>
    <t>Ve-01-2</t>
  </si>
  <si>
    <t>Ve-26-1</t>
  </si>
  <si>
    <t>Ve-26-2</t>
  </si>
  <si>
    <t>Ve-26-3</t>
  </si>
  <si>
    <t>Ve-06-1</t>
  </si>
  <si>
    <t>Ve-06-1-1</t>
  </si>
  <si>
    <t>Ve-21-1</t>
  </si>
  <si>
    <t>Ve-18-1</t>
  </si>
  <si>
    <t>Ve-17-1</t>
  </si>
  <si>
    <t>Ly-30-1</t>
  </si>
  <si>
    <t>Ly-28-1</t>
  </si>
  <si>
    <t>Ly-20-1</t>
  </si>
  <si>
    <t>Ly-35-1</t>
  </si>
  <si>
    <t>Ly-17-1</t>
  </si>
  <si>
    <t>Ly-35-2</t>
  </si>
  <si>
    <t>Ly-35-3</t>
  </si>
  <si>
    <t>Ly-10-1</t>
  </si>
  <si>
    <t>Ly-08-1</t>
  </si>
  <si>
    <t>Ly-08-2</t>
  </si>
  <si>
    <t>Pamiškės g.</t>
  </si>
  <si>
    <t>Paparčių g.</t>
  </si>
  <si>
    <t>Pavasario g.</t>
  </si>
  <si>
    <t>Pavasario skg.</t>
  </si>
  <si>
    <t>Pivonijos g.</t>
  </si>
  <si>
    <t>Putinų g.</t>
  </si>
  <si>
    <t>Šlaitų g.</t>
  </si>
  <si>
    <t>Šlaitų skg.</t>
  </si>
  <si>
    <t>A.Smetonos g.</t>
  </si>
  <si>
    <t>Taikos g.</t>
  </si>
  <si>
    <t>Trakų skg.</t>
  </si>
  <si>
    <t>Tvenkinių skg.</t>
  </si>
  <si>
    <t>Vaižganto g.</t>
  </si>
  <si>
    <t>Veterinarijos g.</t>
  </si>
  <si>
    <t>Vienkiemio g.</t>
  </si>
  <si>
    <t>Vingio g.</t>
  </si>
  <si>
    <t>Virėjų g.</t>
  </si>
  <si>
    <t>Žalgirio g.</t>
  </si>
  <si>
    <t>Žemaitės g.</t>
  </si>
  <si>
    <t>Uk-1</t>
  </si>
  <si>
    <t>Uk-2</t>
  </si>
  <si>
    <t>Uk-3</t>
  </si>
  <si>
    <t>Uk-4</t>
  </si>
  <si>
    <t>Uk-5</t>
  </si>
  <si>
    <t>Uk-6</t>
  </si>
  <si>
    <t>Uk-7</t>
  </si>
  <si>
    <t>Uk-7-1</t>
  </si>
  <si>
    <t>Uk-7-2</t>
  </si>
  <si>
    <t>Uk-7-3</t>
  </si>
  <si>
    <t>Uk-7-4</t>
  </si>
  <si>
    <t>Uk-7-5</t>
  </si>
  <si>
    <t>Uk-7-6</t>
  </si>
  <si>
    <t>Uk-7-7</t>
  </si>
  <si>
    <t>Uk-7-8</t>
  </si>
  <si>
    <t>Uk-8</t>
  </si>
  <si>
    <t>Uk-9</t>
  </si>
  <si>
    <t>Uk-10</t>
  </si>
  <si>
    <t>Uk-11</t>
  </si>
  <si>
    <t>Uk-12</t>
  </si>
  <si>
    <t>Uk-13</t>
  </si>
  <si>
    <t>Uk-14</t>
  </si>
  <si>
    <t>Uk-15</t>
  </si>
  <si>
    <t>Uk-16</t>
  </si>
  <si>
    <t>Uk-17</t>
  </si>
  <si>
    <t>Uk-18</t>
  </si>
  <si>
    <t>Uk-19</t>
  </si>
  <si>
    <t>Uk-20</t>
  </si>
  <si>
    <t>Uk-21</t>
  </si>
  <si>
    <t>Uk-22</t>
  </si>
  <si>
    <t>Uk-23</t>
  </si>
  <si>
    <t>Uk-24</t>
  </si>
  <si>
    <t>Uk-25</t>
  </si>
  <si>
    <t>Uk-26</t>
  </si>
  <si>
    <t>Uk-27</t>
  </si>
  <si>
    <t>Uk-28</t>
  </si>
  <si>
    <t>Uk-29</t>
  </si>
  <si>
    <t>Uk-30</t>
  </si>
  <si>
    <t>Uk-31</t>
  </si>
  <si>
    <t>Uk-32</t>
  </si>
  <si>
    <t>Uk-33</t>
  </si>
  <si>
    <t>Gedimino skg.</t>
  </si>
  <si>
    <t>Uk-36</t>
  </si>
  <si>
    <t>Uk-37</t>
  </si>
  <si>
    <t>Uk-38</t>
  </si>
  <si>
    <t>Uk-40</t>
  </si>
  <si>
    <t>Uk-41</t>
  </si>
  <si>
    <t>Uk-42</t>
  </si>
  <si>
    <t>Uk-43</t>
  </si>
  <si>
    <t>Uk-44</t>
  </si>
  <si>
    <t>Uk-45</t>
  </si>
  <si>
    <t>Uk-46</t>
  </si>
  <si>
    <t xml:space="preserve">Žvynėnų k. kelias </t>
  </si>
  <si>
    <t>Barkuškio k. kelias</t>
  </si>
  <si>
    <t>Žl-24-1</t>
  </si>
  <si>
    <t>Uk-47</t>
  </si>
  <si>
    <t>Uk-48</t>
  </si>
  <si>
    <t>Uk-49</t>
  </si>
  <si>
    <t>Uk-50</t>
  </si>
  <si>
    <t>Uk-51</t>
  </si>
  <si>
    <t>Uk-52</t>
  </si>
  <si>
    <t>Uk-53</t>
  </si>
  <si>
    <t>Uk-54</t>
  </si>
  <si>
    <t>Uk-55</t>
  </si>
  <si>
    <t>Uk-56</t>
  </si>
  <si>
    <t>Uk-59</t>
  </si>
  <si>
    <t>Uk-60</t>
  </si>
  <si>
    <t>Uk-61</t>
  </si>
  <si>
    <t>Uk-62</t>
  </si>
  <si>
    <t>Uk-63</t>
  </si>
  <si>
    <t>Uk-64</t>
  </si>
  <si>
    <t>Uk-65</t>
  </si>
  <si>
    <t>Uk-66</t>
  </si>
  <si>
    <t>Uk-67</t>
  </si>
  <si>
    <t>Uk-68</t>
  </si>
  <si>
    <t>Uk-69</t>
  </si>
  <si>
    <t>Uk-70</t>
  </si>
  <si>
    <t>Uk-71</t>
  </si>
  <si>
    <t>Uk-72</t>
  </si>
  <si>
    <t>Uk-73</t>
  </si>
  <si>
    <t>Uk-74</t>
  </si>
  <si>
    <t>Uk-75</t>
  </si>
  <si>
    <t>Uk-76</t>
  </si>
  <si>
    <t>Uk-77</t>
  </si>
  <si>
    <t>Uk-78</t>
  </si>
  <si>
    <t>Uk-81</t>
  </si>
  <si>
    <t>Uk-82</t>
  </si>
  <si>
    <t>Uk-83</t>
  </si>
  <si>
    <t>Uk-84</t>
  </si>
  <si>
    <t>Uk-85</t>
  </si>
  <si>
    <t>Uk-86</t>
  </si>
  <si>
    <t>Uk-87</t>
  </si>
  <si>
    <t>Uk-88</t>
  </si>
  <si>
    <t>Uk-89</t>
  </si>
  <si>
    <t>Uk-90</t>
  </si>
  <si>
    <t>Uk-91</t>
  </si>
  <si>
    <t>Uk-92</t>
  </si>
  <si>
    <t>Uk-93</t>
  </si>
  <si>
    <t>Uk-94</t>
  </si>
  <si>
    <t>Uk-95</t>
  </si>
  <si>
    <t>Uk-96</t>
  </si>
  <si>
    <t>Uk-97</t>
  </si>
  <si>
    <t>Įvažiavimas Pašilės g.</t>
  </si>
  <si>
    <t>Uk-98</t>
  </si>
  <si>
    <t>Uk-99</t>
  </si>
  <si>
    <t>Įvažiavimas Pilies g.</t>
  </si>
  <si>
    <t>Uk-100</t>
  </si>
  <si>
    <t>Uk-101</t>
  </si>
  <si>
    <t>Uk-102</t>
  </si>
  <si>
    <t>Uk-103</t>
  </si>
  <si>
    <t>Uk-104</t>
  </si>
  <si>
    <t>Uk-105</t>
  </si>
  <si>
    <t>Uk-106</t>
  </si>
  <si>
    <t>Uk-107</t>
  </si>
  <si>
    <t>Įvažiavimas Pivonijos g.</t>
  </si>
  <si>
    <t>Uk-108</t>
  </si>
  <si>
    <t>Uk-109</t>
  </si>
  <si>
    <t>Įvažiavimas Antakalnio g.</t>
  </si>
  <si>
    <t>Įvažiavimas Anykščių g.</t>
  </si>
  <si>
    <t>Įvažiavimas J.Basanavičiaus g.</t>
  </si>
  <si>
    <t>Įvažiavimas P.Cvirkos g.</t>
  </si>
  <si>
    <t>Įvažiavimas Dariaus ir Girėno g.</t>
  </si>
  <si>
    <t xml:space="preserve">Įvažiavimas Gedimino g. </t>
  </si>
  <si>
    <t>Įvažiavimas link 4 KPS Hipodromo g.</t>
  </si>
  <si>
    <t>Įvažiavimas Kauno g.</t>
  </si>
  <si>
    <t>Įvažiavimas V.Kudirkos skg.</t>
  </si>
  <si>
    <t>Įvažiavimas Miškų g.</t>
  </si>
  <si>
    <t>Uk-15-1</t>
  </si>
  <si>
    <t>Uk-22-1</t>
  </si>
  <si>
    <t>Uk-22-2</t>
  </si>
  <si>
    <t>Uk-24-1</t>
  </si>
  <si>
    <t>Uk-24-2</t>
  </si>
  <si>
    <t>Uk-28-1</t>
  </si>
  <si>
    <t>Uk-31-1</t>
  </si>
  <si>
    <t>Uk-34</t>
  </si>
  <si>
    <t>Uk-35-1</t>
  </si>
  <si>
    <t>Uk-44-2</t>
  </si>
  <si>
    <t>Uk-44-3</t>
  </si>
  <si>
    <t>Uk-47-1</t>
  </si>
  <si>
    <t>Uk-57</t>
  </si>
  <si>
    <t>Uk-58-1</t>
  </si>
  <si>
    <t>Uk-58-2</t>
  </si>
  <si>
    <t>Uk-58-3</t>
  </si>
  <si>
    <t>Uk-68-1</t>
  </si>
  <si>
    <t>Uk-79</t>
  </si>
  <si>
    <t>Uk-90-1</t>
  </si>
  <si>
    <t>Uk-90-2</t>
  </si>
  <si>
    <t>Uk-100-1</t>
  </si>
  <si>
    <t>Uk-108-1</t>
  </si>
  <si>
    <t>Uk-110</t>
  </si>
  <si>
    <t>Uk-110-1</t>
  </si>
  <si>
    <t>Uk-110-2</t>
  </si>
  <si>
    <t>Uk-111</t>
  </si>
  <si>
    <t>Uk-112</t>
  </si>
  <si>
    <t>Uk-113</t>
  </si>
  <si>
    <t>Uk-104-1</t>
  </si>
  <si>
    <t>Įvažiavimas Pergalės g.</t>
  </si>
  <si>
    <t>Įvažiavimas tarp Pušyno g. ir Pašilės g.</t>
  </si>
  <si>
    <t>Uk-113-1</t>
  </si>
  <si>
    <t>Uk-113-2</t>
  </si>
  <si>
    <t>Įvažiavimas A.Smetonos g.</t>
  </si>
  <si>
    <t>Įvažiavimas Stoties g.</t>
  </si>
  <si>
    <t>Uk-114</t>
  </si>
  <si>
    <t>Uk-115</t>
  </si>
  <si>
    <t>Uk-116</t>
  </si>
  <si>
    <t>Uk-12-1</t>
  </si>
  <si>
    <t>Uk-12-2</t>
  </si>
  <si>
    <t>Artilerijos skg.</t>
  </si>
  <si>
    <t>Uk-27-2</t>
  </si>
  <si>
    <t>UK-39</t>
  </si>
  <si>
    <t>Uk-159-1</t>
  </si>
  <si>
    <t>Tiltai:</t>
  </si>
  <si>
    <t>(km)</t>
  </si>
  <si>
    <t>Ve-46</t>
  </si>
  <si>
    <t>Ve-47</t>
  </si>
  <si>
    <t>Uk-1t</t>
  </si>
  <si>
    <t>Kalvių g.per Vilkmergėlės upę</t>
  </si>
  <si>
    <t>Uk-2t</t>
  </si>
  <si>
    <t>Kareivinių g (pėsčiųjų) per Šventosios</t>
  </si>
  <si>
    <t>Uk-3t</t>
  </si>
  <si>
    <t>Kranto g. (pėsčiųjų) per Vilkmergėlės upę</t>
  </si>
  <si>
    <t>Uk-4t</t>
  </si>
  <si>
    <t>Utenos g. (pėsčiųjų) per Vilkmergėlės upę</t>
  </si>
  <si>
    <t>Žm-1t</t>
  </si>
  <si>
    <t>Valų k. per Siesarties upę</t>
  </si>
  <si>
    <t>Žm-2t</t>
  </si>
  <si>
    <t>Girlaukio k. per Kirnės upę</t>
  </si>
  <si>
    <t>Pėsčiųjų takas Dariaus ir Girėno g. (link Šilo pagrindinės mokyklos)</t>
  </si>
  <si>
    <t>Pėsčiųjų takas Dariaus ir Girėno g. (link pėsčiųjų perėjos Antakalnio g.))</t>
  </si>
  <si>
    <t>Automagistralės viadukas - Bagužiškis</t>
  </si>
  <si>
    <t>Pi2-01</t>
  </si>
  <si>
    <t>Molėtų plentas - Pivonijos miškas</t>
  </si>
  <si>
    <t>Še-13</t>
  </si>
  <si>
    <t>Še-15</t>
  </si>
  <si>
    <t>Še-23</t>
  </si>
  <si>
    <t>Še-37</t>
  </si>
  <si>
    <t>Še- 56</t>
  </si>
  <si>
    <t>Še-57</t>
  </si>
  <si>
    <t>Še-58</t>
  </si>
  <si>
    <t>Kelias iki Mišniūnų kapinių</t>
  </si>
  <si>
    <t>Še-59</t>
  </si>
  <si>
    <t>Kelias link Dvareliškių kapinių</t>
  </si>
  <si>
    <t>Še-11a</t>
  </si>
  <si>
    <t>Valst.kelias Nr. 4301 - Ferma</t>
  </si>
  <si>
    <t>Valst.kelias nr. 4301 - Mokykla</t>
  </si>
  <si>
    <t>Ta-83</t>
  </si>
  <si>
    <t>Ta-18a</t>
  </si>
  <si>
    <t xml:space="preserve">Iš viso Taujėnų seniūnijoje: </t>
  </si>
  <si>
    <t>Pijorų kelias - Mūšios rekreacinė zona</t>
  </si>
  <si>
    <t>Kelias į Jasiuliškio kapines</t>
  </si>
  <si>
    <t>Kelias Vepriai - Labanosiai</t>
  </si>
  <si>
    <t>Kelias Vidiškiai - Jasiuliškis- Šleniai</t>
  </si>
  <si>
    <t xml:space="preserve">Deltuvos g. (šaligatviai) </t>
  </si>
  <si>
    <t>4400-2120-2788</t>
  </si>
  <si>
    <t>4400-4944-8424</t>
  </si>
  <si>
    <t>4400-1808-7444</t>
  </si>
  <si>
    <t>4400-5130-3672</t>
  </si>
  <si>
    <t>4400-5130-3729</t>
  </si>
  <si>
    <t>4400-5130-3748</t>
  </si>
  <si>
    <t>4400-5130-3750</t>
  </si>
  <si>
    <t>4400-4937-8546</t>
  </si>
  <si>
    <t>4400-4926-6712</t>
  </si>
  <si>
    <t>4400-4660-7492</t>
  </si>
  <si>
    <t>4400-1794-5842</t>
  </si>
  <si>
    <t>4400-2829-9716</t>
  </si>
  <si>
    <t>4400-1808-7611</t>
  </si>
  <si>
    <t>4400-3828-0341</t>
  </si>
  <si>
    <t>4400-3828-0309</t>
  </si>
  <si>
    <t>4400-3828-0230</t>
  </si>
  <si>
    <t>4400-3828-0285</t>
  </si>
  <si>
    <t>4400-3828-0330</t>
  </si>
  <si>
    <t>4400-4771-0898</t>
  </si>
  <si>
    <t>4400-4672-5175</t>
  </si>
  <si>
    <t>4400-4672-5186</t>
  </si>
  <si>
    <t>4400-4672-5086</t>
  </si>
  <si>
    <t>4400-4672-5153</t>
  </si>
  <si>
    <t>4400-4672-5142</t>
  </si>
  <si>
    <t>4400-1794-5661</t>
  </si>
  <si>
    <t>4400-2832-9062</t>
  </si>
  <si>
    <t>4400-5137-1030</t>
  </si>
  <si>
    <t>4400-1754-0517</t>
  </si>
  <si>
    <t>4400-4389-0020</t>
  </si>
  <si>
    <t>4400-4665-7126</t>
  </si>
  <si>
    <t>4400-4660-7427</t>
  </si>
  <si>
    <t>4400-4649-6071</t>
  </si>
  <si>
    <t>4400-4655-1926</t>
  </si>
  <si>
    <t>4400-4690-6516</t>
  </si>
  <si>
    <t>4400-4698-6874</t>
  </si>
  <si>
    <t>4400-2832-8932</t>
  </si>
  <si>
    <t>4400-2831-2574</t>
  </si>
  <si>
    <t>4400-3131-5798</t>
  </si>
  <si>
    <t>4400-4875-0245</t>
  </si>
  <si>
    <t>4400-3131-5910</t>
  </si>
  <si>
    <t>4400-3131-5698</t>
  </si>
  <si>
    <t>4400-2066-5101</t>
  </si>
  <si>
    <t>4400-2829-9896</t>
  </si>
  <si>
    <t>4400-3131-5965</t>
  </si>
  <si>
    <t>4400-3834-9556</t>
  </si>
  <si>
    <t>4400-1754-0248</t>
  </si>
  <si>
    <t>4400-4761-6220</t>
  </si>
  <si>
    <t>4400-4660-7449</t>
  </si>
  <si>
    <t>4400-4761-6210</t>
  </si>
  <si>
    <t>4400-4875-0234</t>
  </si>
  <si>
    <t>4400-4649-6093</t>
  </si>
  <si>
    <t>4400-4984-6244</t>
  </si>
  <si>
    <t>4400-4987-5869</t>
  </si>
  <si>
    <t>4400-4984-9425</t>
  </si>
  <si>
    <t>4400-4984-9458</t>
  </si>
  <si>
    <t>4400-4984-9482</t>
  </si>
  <si>
    <t>4400-3871-1712</t>
  </si>
  <si>
    <t>4400-3871-1726</t>
  </si>
  <si>
    <t>4400-3871-6739</t>
  </si>
  <si>
    <t>4400-3871-6744</t>
  </si>
  <si>
    <t>4400-2124-7316</t>
  </si>
  <si>
    <t>4400-3131-5976</t>
  </si>
  <si>
    <t>4400-4492-8282</t>
  </si>
  <si>
    <t>4400-5130-3872</t>
  </si>
  <si>
    <t>4400-5087-3284</t>
  </si>
  <si>
    <t>4400-4511-8138</t>
  </si>
  <si>
    <t>4400-4552-4427</t>
  </si>
  <si>
    <t>4400-4567-7794</t>
  </si>
  <si>
    <t>4400-4579-5999</t>
  </si>
  <si>
    <t>4400-4033-0316</t>
  </si>
  <si>
    <t>4400-5130-3807</t>
  </si>
  <si>
    <t>4400-4506-5110</t>
  </si>
  <si>
    <t>4400-4507-2159</t>
  </si>
  <si>
    <t>4400-4507-2160</t>
  </si>
  <si>
    <t>4400-4492-8384</t>
  </si>
  <si>
    <t>4400-5130-3840</t>
  </si>
  <si>
    <t>4400-4581-2733</t>
  </si>
  <si>
    <t>4400-5130-3861</t>
  </si>
  <si>
    <t>4400-5034-8971</t>
  </si>
  <si>
    <t>4400-5034-8982</t>
  </si>
  <si>
    <t>4400-4872-4123</t>
  </si>
  <si>
    <t>4400-4792-9793</t>
  </si>
  <si>
    <t>4400-2832-9095</t>
  </si>
  <si>
    <t>4400-2727-5110</t>
  </si>
  <si>
    <t>4400-2727-5443</t>
  </si>
  <si>
    <t>4400-2727-5376</t>
  </si>
  <si>
    <t>4400-2727-5332</t>
  </si>
  <si>
    <t>4400-2727-5310</t>
  </si>
  <si>
    <t>4400-2727-5210</t>
  </si>
  <si>
    <t>4400-3845-0276</t>
  </si>
  <si>
    <t>4400-3845-0287</t>
  </si>
  <si>
    <t>4400-3845-0054</t>
  </si>
  <si>
    <t>4400-3845-0006</t>
  </si>
  <si>
    <t>4400-3845-0010</t>
  </si>
  <si>
    <t>4400-3845-0021</t>
  </si>
  <si>
    <t>4400-3844-9999</t>
  </si>
  <si>
    <t>4400-3844-9944</t>
  </si>
  <si>
    <t>4400-3845-0243</t>
  </si>
  <si>
    <t>4400-3844-9899</t>
  </si>
  <si>
    <t>4400-3845-0300</t>
  </si>
  <si>
    <t>4400-2727-4782</t>
  </si>
  <si>
    <t>4400-2727-4957</t>
  </si>
  <si>
    <t>4400-2727-4898</t>
  </si>
  <si>
    <t>4400-2727-4579</t>
  </si>
  <si>
    <t>4400-3834-9560</t>
  </si>
  <si>
    <t>4400-2727-5265</t>
  </si>
  <si>
    <t>4400-2184-6968</t>
  </si>
  <si>
    <t>4400-2184-7943</t>
  </si>
  <si>
    <t>4400-2184-8462</t>
  </si>
  <si>
    <t>4400-2430-7853</t>
  </si>
  <si>
    <t>4400-2439-6678</t>
  </si>
  <si>
    <t>4400-2184-8508</t>
  </si>
  <si>
    <t>4400-2184-8536</t>
  </si>
  <si>
    <t>Privažiavimas prie Šventosios upės</t>
  </si>
  <si>
    <t>4400-2439-6556</t>
  </si>
  <si>
    <t>4400-2184-8419</t>
  </si>
  <si>
    <t>4400-2430-7820</t>
  </si>
  <si>
    <t>4400-2438-7124</t>
  </si>
  <si>
    <t>4400-2438-7146</t>
  </si>
  <si>
    <t>4400-2438-7157</t>
  </si>
  <si>
    <t>4400-2184-8651</t>
  </si>
  <si>
    <t>4400-5133-3829</t>
  </si>
  <si>
    <t>4400-5166-5820</t>
  </si>
  <si>
    <t>4400-5166-5831</t>
  </si>
  <si>
    <t>4400-5166-5853</t>
  </si>
  <si>
    <t>4400-3115-3443</t>
  </si>
  <si>
    <t>IŠ VISO BENDRO NAUDOJIMO AUTOMOBILIŲSTOVĖJIMO AIKŠTELIŲ:</t>
  </si>
  <si>
    <t>IV. KITI OBJEKTAI (Bendro naudojimo automobilių stovėjimo aikštelės)</t>
  </si>
  <si>
    <t>V. KITI OBJEKTAI  (Tiltai)</t>
  </si>
  <si>
    <t>IŠ VISO TILTŲ:</t>
  </si>
  <si>
    <t>IŠ VISO AUTOBUSŲ APSISUKIMO AIKŠTELIŲ:</t>
  </si>
  <si>
    <t>Ukmergės miesto seniūnija</t>
  </si>
  <si>
    <t>Deltuvos seniūnija</t>
  </si>
  <si>
    <t>Iš viso gatvių  Lyduokių seniūnijoje:</t>
  </si>
  <si>
    <t>Siesikų seniūnija</t>
  </si>
  <si>
    <t>Šešuolių seniūnija</t>
  </si>
  <si>
    <t>Taujėnų seniūnija</t>
  </si>
  <si>
    <t>Uk-58-4</t>
  </si>
  <si>
    <t>Uk-58-5</t>
  </si>
  <si>
    <t>Uk-58-6</t>
  </si>
  <si>
    <t>Uk-58-7</t>
  </si>
  <si>
    <t>68.977</t>
  </si>
  <si>
    <t>Uk-59-1</t>
  </si>
  <si>
    <t>Uk-170-1</t>
  </si>
  <si>
    <t>De-73-1</t>
  </si>
  <si>
    <t>De-73-2</t>
  </si>
  <si>
    <t>Iš viso pėsčiųjų takų Siesikų seniūnijoje:</t>
  </si>
  <si>
    <t>Iš viso pėsčiųjų takų Šešuolių seniūnijoje:</t>
  </si>
  <si>
    <t>Iš viso pėsčiųjų takų Taujėnų seniūnijoje:</t>
  </si>
  <si>
    <t>Iš viso pėsčiųjų takų Ukmergės  miesto seniūnijoje:</t>
  </si>
  <si>
    <t>Iš viso pėsčiųjų takų Vidiškių seniūnijoje:</t>
  </si>
  <si>
    <t>Iš viso pėsčiųjų takų Želvos seniūnijoje:</t>
  </si>
  <si>
    <t>VII. KITI OBJEKTAI  (Autobusų apsisukimo aikštelės)</t>
  </si>
  <si>
    <t>Dainavos gyv. Algirdų aikštė</t>
  </si>
  <si>
    <t>VI. KITI OBJEKTAI  (Pėsčiųjų takai, pėsčiųjų (dviračių) takai, šaligatviai, aikštės)</t>
  </si>
  <si>
    <t>Vytauto g. šaligatvis</t>
  </si>
  <si>
    <t>IŠ VISO PĖSČIŲJŲ TAKŲ:</t>
  </si>
  <si>
    <t>Ukmergės m. šiaurinis aplinkkelis - Buzų kelias</t>
  </si>
  <si>
    <t>Vi-75</t>
  </si>
  <si>
    <t>Vi-76</t>
  </si>
  <si>
    <t>De-104</t>
  </si>
  <si>
    <t>Iš viso gatvių Ukmergės miesto seniūnijoje:</t>
  </si>
  <si>
    <t>Iš viso gatvių Vidiškių seniūnijoje:</t>
  </si>
  <si>
    <t>Vi-77</t>
  </si>
  <si>
    <t>Žl-12</t>
  </si>
  <si>
    <t>Žl-16</t>
  </si>
  <si>
    <t>Žl-19</t>
  </si>
  <si>
    <t>Iš viso pėsčiųjų takų Veprių seniūnijoje:</t>
  </si>
  <si>
    <t>Iš viso gatvių  Veprių seniūnijoje:</t>
  </si>
  <si>
    <t>Iš viso gatvių Želvos seniūnijoje:</t>
  </si>
  <si>
    <t>Iš viso gatvių Žemaitkiemio seniūnijoje:</t>
  </si>
  <si>
    <t>Žm-7a</t>
  </si>
  <si>
    <t>Žm-8a</t>
  </si>
  <si>
    <t>Vi-14 -  Vi-17</t>
  </si>
  <si>
    <t>Vi-69-1</t>
  </si>
  <si>
    <t>Vi-14-1</t>
  </si>
  <si>
    <t>Vi-69-2</t>
  </si>
  <si>
    <t>Vi-69-3</t>
  </si>
  <si>
    <t>Vi-69-4</t>
  </si>
  <si>
    <t xml:space="preserve">Paškonių kelias </t>
  </si>
  <si>
    <t>Valst.kelias Nr. 115 - Mokyklos g.  Liaušių k.</t>
  </si>
  <si>
    <t>Puniai - Kelias link Punių k. kapinių</t>
  </si>
  <si>
    <t xml:space="preserve">Kelmų kelias </t>
  </si>
  <si>
    <t xml:space="preserve">Kultuvėnų k. kelias </t>
  </si>
  <si>
    <t xml:space="preserve">Šližių kelias link Širvintos upės </t>
  </si>
  <si>
    <t>Utenos kelias (valst.kelio Nr. A6 (E262)) - Bernotiškiai</t>
  </si>
  <si>
    <t>Utenos kelias (valst.kelio Nr. A6 (E262)) - Bernotiškiai pro kapines</t>
  </si>
  <si>
    <t>Utenos kelias (valst.kelio Nr. A6 (E262)) - Zujai</t>
  </si>
  <si>
    <t>Radiškis - Nerupis (su Šilinių g.)</t>
  </si>
  <si>
    <t>Iš viso gatvių Taujėnų seniūnijoje:</t>
  </si>
  <si>
    <t>Kelias II Antakalnio kaime (link Poklevskių-Kozelų koplyčios)</t>
  </si>
  <si>
    <t>Kelias Nuotekų kaime (link Apšalų upelio)</t>
  </si>
  <si>
    <t xml:space="preserve">Sukusčiai - Šiukštiškių k. </t>
  </si>
  <si>
    <t xml:space="preserve">Unguriai - Baravykų k. </t>
  </si>
  <si>
    <t xml:space="preserve">Sietynų kelias link miško </t>
  </si>
  <si>
    <t xml:space="preserve">Mankūnų kelias </t>
  </si>
  <si>
    <t xml:space="preserve">Kazlaučiznos kelias </t>
  </si>
  <si>
    <t xml:space="preserve">Sietynų kelias </t>
  </si>
  <si>
    <t xml:space="preserve">Taujėnų kelias - Pamernackai </t>
  </si>
  <si>
    <t xml:space="preserve">Prie Lėno k., kapinių (kelias Nr. Ta-08) </t>
  </si>
  <si>
    <t>Prie Radeckų k. kapinių (kelias Nr. Ta-41)</t>
  </si>
  <si>
    <t>Prie Radžiūnų k. kapinių (kelias Nr. Ta-35)</t>
  </si>
  <si>
    <t>Prie Punių k. kapinių (kelias Nr. Ta-31)</t>
  </si>
  <si>
    <t>Gavenonių k. prie Gavėnonių tvenkinio (kelias Nr. Ve-19)</t>
  </si>
  <si>
    <t>Veprių mstl. Ežero g. prie Veprių bažnyčios (gatvės Nr. Ve-32; 37)</t>
  </si>
  <si>
    <t>Veprių mstl. Miško g. prie kapinių (gatvė Nr. Ve-37)</t>
  </si>
  <si>
    <t>Veprių mstl. prie Veprių ežero užtvankos (gatvė Nr. Ve-32)</t>
  </si>
  <si>
    <t>Aiškinamojo rašto priedas</t>
  </si>
  <si>
    <t>PATVIRTINTA</t>
  </si>
  <si>
    <t>Ukmergės rajono savivaldybės tarybos</t>
  </si>
  <si>
    <t>PASTABOS:</t>
  </si>
  <si>
    <t>1. Tekstas juodu šriftu - pasikeitimų nėra.</t>
  </si>
  <si>
    <t>4400-5266-0972</t>
  </si>
  <si>
    <t>4400-5302-4076</t>
  </si>
  <si>
    <t>4400-5302-9051</t>
  </si>
  <si>
    <t>4400-5322-6272</t>
  </si>
  <si>
    <t>4400-5318-5390</t>
  </si>
  <si>
    <t>4400-5323-9539</t>
  </si>
  <si>
    <t>4400-5318-5414</t>
  </si>
  <si>
    <t>4400-5318-5403</t>
  </si>
  <si>
    <t>4400-5318-5425</t>
  </si>
  <si>
    <t>Ly-17-2</t>
  </si>
  <si>
    <t>4400-5301-6052</t>
  </si>
  <si>
    <t>4400-5302-6216</t>
  </si>
  <si>
    <t>Pa-07</t>
  </si>
  <si>
    <t>4400-5302-6227</t>
  </si>
  <si>
    <t>4400-5302-6270</t>
  </si>
  <si>
    <t>4400-5302-6292</t>
  </si>
  <si>
    <t>4400-5291-2940</t>
  </si>
  <si>
    <t>4400-5305-7857</t>
  </si>
  <si>
    <t>4400-5302-6249</t>
  </si>
  <si>
    <t>4400-5322-6983</t>
  </si>
  <si>
    <t>4400-5322-6994</t>
  </si>
  <si>
    <t>4400-5322-7004</t>
  </si>
  <si>
    <t>4400-5322-7072</t>
  </si>
  <si>
    <t>4400-5266-1215</t>
  </si>
  <si>
    <t>4400-5322-7091</t>
  </si>
  <si>
    <t>4400-5322-7115</t>
  </si>
  <si>
    <t>4400-5322-7126</t>
  </si>
  <si>
    <t>4400-5266-1180</t>
  </si>
  <si>
    <t>4400-5266-1259</t>
  </si>
  <si>
    <t>4400-5266-1260</t>
  </si>
  <si>
    <t>4400-5305-7835</t>
  </si>
  <si>
    <t>4400-5331-0722</t>
  </si>
  <si>
    <t>4400-5331-0777</t>
  </si>
  <si>
    <t>4400-5331-0800</t>
  </si>
  <si>
    <t>4400-5291-2793</t>
  </si>
  <si>
    <t>4400-5331-0833</t>
  </si>
  <si>
    <t>4400-5331-0844</t>
  </si>
  <si>
    <t>4400-5291-2852</t>
  </si>
  <si>
    <t>Še-30</t>
  </si>
  <si>
    <t>4400-5324-1602</t>
  </si>
  <si>
    <t>4400-5301-6126</t>
  </si>
  <si>
    <t>4400-5324-1635</t>
  </si>
  <si>
    <t>4400-5324-1646</t>
  </si>
  <si>
    <t>4400-5324-1735</t>
  </si>
  <si>
    <t>4400-5301-6228</t>
  </si>
  <si>
    <t>4400-5324-1757</t>
  </si>
  <si>
    <t>4400-5301-6430</t>
  </si>
  <si>
    <t>4400-5325-6530</t>
  </si>
  <si>
    <t>4400-5325-6494</t>
  </si>
  <si>
    <t>4400-5330-2753</t>
  </si>
  <si>
    <t>4400-5311-3467</t>
  </si>
  <si>
    <t>4400-5325-6461</t>
  </si>
  <si>
    <t>4400-5317-7845</t>
  </si>
  <si>
    <t>4400-5322-6283</t>
  </si>
  <si>
    <t>4400-5318-5358</t>
  </si>
  <si>
    <t>4400-5318-5347</t>
  </si>
  <si>
    <t>4400-5327-3334</t>
  </si>
  <si>
    <t>4400-5318-5325</t>
  </si>
  <si>
    <t>4400-5318-3020</t>
  </si>
  <si>
    <t>4400-5317-7994</t>
  </si>
  <si>
    <t>4400-5266-1137</t>
  </si>
  <si>
    <t>4400-5265-3013</t>
  </si>
  <si>
    <t>4400-5308-4532</t>
  </si>
  <si>
    <t>4400-5301-6452</t>
  </si>
  <si>
    <t>4400-5307-6241</t>
  </si>
  <si>
    <t>4400-5307-0874</t>
  </si>
  <si>
    <t>4400-5301-6441</t>
  </si>
  <si>
    <t>4400-5183-7982</t>
  </si>
  <si>
    <t>4400-5305-7902</t>
  </si>
  <si>
    <t>4400-5187-7179</t>
  </si>
  <si>
    <t>4400-5187-7168</t>
  </si>
  <si>
    <t>4400-5305-7913</t>
  </si>
  <si>
    <t>4400-5305-7946</t>
  </si>
  <si>
    <t>4400-5175-3686</t>
  </si>
  <si>
    <t>4400-5266-1459</t>
  </si>
  <si>
    <t>4400-5266-1480</t>
  </si>
  <si>
    <t>4400-5266-1478</t>
  </si>
  <si>
    <t>4400-5304-6841</t>
  </si>
  <si>
    <t>4400-5304-6896</t>
  </si>
  <si>
    <t>4400-5304-6830</t>
  </si>
  <si>
    <t>4400-5182-7420</t>
  </si>
  <si>
    <t>4400-5266-2778</t>
  </si>
  <si>
    <t>4400-5175-3603</t>
  </si>
  <si>
    <t>4400-5300-5959</t>
  </si>
  <si>
    <t>4400-5183-0647</t>
  </si>
  <si>
    <t>4400-4660-7438</t>
  </si>
  <si>
    <t>4400-5300-6078</t>
  </si>
  <si>
    <t>4400-5266-2945</t>
  </si>
  <si>
    <t>4400-5266-2934</t>
  </si>
  <si>
    <t>4400-5266-2801</t>
  </si>
  <si>
    <t>4400-5187-7146</t>
  </si>
  <si>
    <t>4400-5182-7416</t>
  </si>
  <si>
    <t>4400-5266-2901</t>
  </si>
  <si>
    <t>4400-5300-6034</t>
  </si>
  <si>
    <t>4400-5322-6936</t>
  </si>
  <si>
    <t>4400-5322-6929</t>
  </si>
  <si>
    <t>4400-5300-6056</t>
  </si>
  <si>
    <t>4400-5183-0625</t>
  </si>
  <si>
    <t>4400-5183-0636</t>
  </si>
  <si>
    <t>4400-5175-3669</t>
  </si>
  <si>
    <t>Akligatvis</t>
  </si>
  <si>
    <t>4400-5181-7646</t>
  </si>
  <si>
    <t>4400-5181-7657</t>
  </si>
  <si>
    <t>4400-5300-6001</t>
  </si>
  <si>
    <t>4400-5322-6872</t>
  </si>
  <si>
    <t>4400-5182-7386</t>
  </si>
  <si>
    <t>4400-5182-7402</t>
  </si>
  <si>
    <t>4400-5300-5970</t>
  </si>
  <si>
    <t>4400-5322-6907</t>
  </si>
  <si>
    <t>4400-5266-2656</t>
  </si>
  <si>
    <t>4400-5266-2689</t>
  </si>
  <si>
    <t>4400-5266-2696</t>
  </si>
  <si>
    <t>4400-5179-3821</t>
  </si>
  <si>
    <t>4400-5266-2594</t>
  </si>
  <si>
    <t>4400-5295-4108</t>
  </si>
  <si>
    <t>4400-5188-2845</t>
  </si>
  <si>
    <t>4400-5191-3820</t>
  </si>
  <si>
    <t>4400-5191-3809</t>
  </si>
  <si>
    <t>4400-5285-2750</t>
  </si>
  <si>
    <t>4400-5285-2672</t>
  </si>
  <si>
    <t>4400-5188-2834</t>
  </si>
  <si>
    <t>Pravažiavimas</t>
  </si>
  <si>
    <t>4400-5191-3841</t>
  </si>
  <si>
    <t>4400-5191-3830</t>
  </si>
  <si>
    <t>4400-5191-5090</t>
  </si>
  <si>
    <t>4400-5191-5070</t>
  </si>
  <si>
    <t>4400-5285-2650</t>
  </si>
  <si>
    <t>Žm-18-1</t>
  </si>
  <si>
    <t>4400-5317-7834</t>
  </si>
  <si>
    <t>4400-5188-1391</t>
  </si>
  <si>
    <t>4400-3112-8438</t>
  </si>
  <si>
    <t>Žl-7a</t>
  </si>
  <si>
    <t>Šimaičių kelias</t>
  </si>
  <si>
    <t>3. Tekstas perbrauktas - objektas arba tekstas išbraukiamas iš sąrašo.</t>
  </si>
  <si>
    <t>Vi-69-5</t>
  </si>
  <si>
    <t>Vi-68-1</t>
  </si>
  <si>
    <t>Vi-66-1</t>
  </si>
  <si>
    <t>Vi-68-3</t>
  </si>
  <si>
    <t>Vi-77-1</t>
  </si>
  <si>
    <t>4400-5266-0994</t>
  </si>
  <si>
    <t>4400-5374-5634</t>
  </si>
  <si>
    <t>4400-5374-5689</t>
  </si>
  <si>
    <t>4400-5374-5712</t>
  </si>
  <si>
    <t>4400-5374-5723</t>
  </si>
  <si>
    <t>4400-5266-0929</t>
  </si>
  <si>
    <t>4400-5266-0961</t>
  </si>
  <si>
    <t>4400-5374-5745</t>
  </si>
  <si>
    <t>4400-5374-5756</t>
  </si>
  <si>
    <t>4400-5374-5767</t>
  </si>
  <si>
    <t>4400-5374-5778</t>
  </si>
  <si>
    <t>4400-5374-5789</t>
  </si>
  <si>
    <t>4400-5374-5812</t>
  </si>
  <si>
    <t>4400-5374-5823</t>
  </si>
  <si>
    <t>4400-5386-3128</t>
  </si>
  <si>
    <t>4400-5374-5845</t>
  </si>
  <si>
    <t>4400-5374-5856</t>
  </si>
  <si>
    <t>4400-5374-5794</t>
  </si>
  <si>
    <t>4400-5386-3139</t>
  </si>
  <si>
    <t>4400-5386-3148</t>
  </si>
  <si>
    <t>4400-5374-5878</t>
  </si>
  <si>
    <t>4400-5404-1428</t>
  </si>
  <si>
    <t>4400-5404-1439</t>
  </si>
  <si>
    <t>4400-5404-1448</t>
  </si>
  <si>
    <t>4400-5404-1450</t>
  </si>
  <si>
    <t>4400-5404-1460</t>
  </si>
  <si>
    <t>4400-5404-1471</t>
  </si>
  <si>
    <t>4400-5404-1482</t>
  </si>
  <si>
    <t>4400-5404-1493</t>
  </si>
  <si>
    <t>4400-5404-1506</t>
  </si>
  <si>
    <t>4400-5404-1517</t>
  </si>
  <si>
    <t>4400-5404-1528</t>
  </si>
  <si>
    <t>4400-5404-1540</t>
  </si>
  <si>
    <t>4400-5404-6558</t>
  </si>
  <si>
    <t>4400-5404-1539</t>
  </si>
  <si>
    <t>4400-5404-6569</t>
  </si>
  <si>
    <t>4400-5404-6570</t>
  </si>
  <si>
    <t>4400-5318-5380</t>
  </si>
  <si>
    <t>4400-5285-2140</t>
  </si>
  <si>
    <t>4400-5277-0864</t>
  </si>
  <si>
    <t>4400-5381-8465</t>
  </si>
  <si>
    <t>4400-5381-8476</t>
  </si>
  <si>
    <t>4400-5370-2294</t>
  </si>
  <si>
    <t>4400-5370-2324</t>
  </si>
  <si>
    <t>4400-5380-9677</t>
  </si>
  <si>
    <t>4400-5380-9688</t>
  </si>
  <si>
    <t>4400-5375-4966</t>
  </si>
  <si>
    <t>4400-5370-2435</t>
  </si>
  <si>
    <t>4400-5370-2457</t>
  </si>
  <si>
    <t>4400-5370-2479</t>
  </si>
  <si>
    <t>4400-5375-4977</t>
  </si>
  <si>
    <t>4400-5378-6450</t>
  </si>
  <si>
    <t>4400-5370-2484</t>
  </si>
  <si>
    <t>4400-5371-0737</t>
  </si>
  <si>
    <t>4400-5400-7864</t>
  </si>
  <si>
    <t>Pa-06</t>
  </si>
  <si>
    <t>Deltuvėlė - Kopūstėliai</t>
  </si>
  <si>
    <t>4400-5431-9536</t>
  </si>
  <si>
    <t>4400-5432-2584</t>
  </si>
  <si>
    <t>4400-5398-0046</t>
  </si>
  <si>
    <t>4400-5398-0068</t>
  </si>
  <si>
    <t>4400-5398-0079</t>
  </si>
  <si>
    <t>4400-5398-0080</t>
  </si>
  <si>
    <t>4400-5398-0094</t>
  </si>
  <si>
    <t>4400-5431-9490</t>
  </si>
  <si>
    <t>4400-5432-2608</t>
  </si>
  <si>
    <t>4400-5432-2619</t>
  </si>
  <si>
    <t>4400-5432-2651</t>
  </si>
  <si>
    <t>4400-5432-2640</t>
  </si>
  <si>
    <t>4400-5398-0102</t>
  </si>
  <si>
    <t>4400-5398-0113</t>
  </si>
  <si>
    <t>4400-5431-9474</t>
  </si>
  <si>
    <t>4400-5291-2971</t>
  </si>
  <si>
    <t>4400-5431-9469</t>
  </si>
  <si>
    <t>4400-5431-9414</t>
  </si>
  <si>
    <t>4400-5405-2932</t>
  </si>
  <si>
    <t>4400-5431-9447</t>
  </si>
  <si>
    <t>4400-5453-2128</t>
  </si>
  <si>
    <t>4400-5453-2139</t>
  </si>
  <si>
    <t>4400-5453-2154</t>
  </si>
  <si>
    <t>4400-5453-2182</t>
  </si>
  <si>
    <t>4400-5389-7450</t>
  </si>
  <si>
    <t>4400-5389-7460</t>
  </si>
  <si>
    <t>4400-5389-7471</t>
  </si>
  <si>
    <t>4400-5389-7446</t>
  </si>
  <si>
    <t>4400-5389-7482</t>
  </si>
  <si>
    <t>4400-5390-7612</t>
  </si>
  <si>
    <t>4400-5389-7493</t>
  </si>
  <si>
    <t>4400-5389-7517</t>
  </si>
  <si>
    <t>4400-5389-7506</t>
  </si>
  <si>
    <t>4400-5441-2472</t>
  </si>
  <si>
    <t>4400-5441-2483</t>
  </si>
  <si>
    <t>4400-5441-2461</t>
  </si>
  <si>
    <t>4400-5440-1796</t>
  </si>
  <si>
    <t>4400-5440-1782</t>
  </si>
  <si>
    <t>4400-5440-1779</t>
  </si>
  <si>
    <t>4400-5440-1768</t>
  </si>
  <si>
    <t>4400-5449-9035</t>
  </si>
  <si>
    <t>4400-5439-7189</t>
  </si>
  <si>
    <t>4400-5449-9013</t>
  </si>
  <si>
    <t>4400-5439-7145</t>
  </si>
  <si>
    <t>4400-5439-7101</t>
  </si>
  <si>
    <t>4400-5439-7089</t>
  </si>
  <si>
    <t>4400-5302-6268</t>
  </si>
  <si>
    <t>4400-5466-9448</t>
  </si>
  <si>
    <t>4400-5466-9580</t>
  </si>
  <si>
    <t>4400-5466-9459</t>
  </si>
  <si>
    <t>Pi2-24</t>
  </si>
  <si>
    <t>4400-5466-9591</t>
  </si>
  <si>
    <t>4400-5466-9526</t>
  </si>
  <si>
    <t>4400-5466-9480</t>
  </si>
  <si>
    <t>4400-5466-9504</t>
  </si>
  <si>
    <t>4400-5466-9478</t>
  </si>
  <si>
    <t>4400-5466-9515</t>
  </si>
  <si>
    <t>4400-5466-9537</t>
  </si>
  <si>
    <t>4400-5466-9464</t>
  </si>
  <si>
    <t>4400-5364-8663</t>
  </si>
  <si>
    <t>4400-5364-8685</t>
  </si>
  <si>
    <t>4400-5364-8785</t>
  </si>
  <si>
    <t>4400-5364-8696</t>
  </si>
  <si>
    <t>4400-5364-8774</t>
  </si>
  <si>
    <t>4400-5364-3222</t>
  </si>
  <si>
    <t>4400-5364-8709</t>
  </si>
  <si>
    <t>4400-5364-8741</t>
  </si>
  <si>
    <t>4400-5364-8763</t>
  </si>
  <si>
    <t>4400-5405-3084</t>
  </si>
  <si>
    <t>4400-5405-3073</t>
  </si>
  <si>
    <t>4400-5405-3062</t>
  </si>
  <si>
    <t>4400-5405-3051</t>
  </si>
  <si>
    <t>4400-5405-3040</t>
  </si>
  <si>
    <t>4400-5389-7417</t>
  </si>
  <si>
    <t>4400-5331-0744</t>
  </si>
  <si>
    <t>4400-5331-0755</t>
  </si>
  <si>
    <t>4400-5291-2906</t>
  </si>
  <si>
    <t>4400-5389-7439</t>
  </si>
  <si>
    <t>4400-5331-0799</t>
  </si>
  <si>
    <t xml:space="preserve">Še-21-1 </t>
  </si>
  <si>
    <t>4400-5420-2752</t>
  </si>
  <si>
    <t>4400-5305-7824</t>
  </si>
  <si>
    <t>4400-5420-2641</t>
  </si>
  <si>
    <t>Še-27-1</t>
  </si>
  <si>
    <t>4400-5420-2574</t>
  </si>
  <si>
    <t>4400-5420-2609</t>
  </si>
  <si>
    <t>4400-5436-1029</t>
  </si>
  <si>
    <t>4400-5420-2622</t>
  </si>
  <si>
    <t>4400-5453-4055</t>
  </si>
  <si>
    <t>4400-5453-4044</t>
  </si>
  <si>
    <t>4400-5453-4066</t>
  </si>
  <si>
    <t>4400-5453-4077</t>
  </si>
  <si>
    <t>4400-5323-9544</t>
  </si>
  <si>
    <t>4400-5383-6196</t>
  </si>
  <si>
    <t>4400-5383-6209</t>
  </si>
  <si>
    <t>4400-5324-1746</t>
  </si>
  <si>
    <t>4400-5384-3402</t>
  </si>
  <si>
    <t>4400-5384-3413</t>
  </si>
  <si>
    <t>4400-5392-6532</t>
  </si>
  <si>
    <t>4400-5384-3424</t>
  </si>
  <si>
    <t>4400-5384-3482</t>
  </si>
  <si>
    <t>4400-5384-3435</t>
  </si>
  <si>
    <t>4400-5392-9554</t>
  </si>
  <si>
    <t>4400-5384-3468</t>
  </si>
  <si>
    <t>4400-5384-3479</t>
  </si>
  <si>
    <t>4400-5301-6230</t>
  </si>
  <si>
    <t>4400-5384-3446</t>
  </si>
  <si>
    <t>4400-5386-3006</t>
  </si>
  <si>
    <t>4400-5386-3017</t>
  </si>
  <si>
    <t>4400-5386-3028</t>
  </si>
  <si>
    <t>4400-5386-3039</t>
  </si>
  <si>
    <t>4400-5266-1504</t>
  </si>
  <si>
    <t>4400-5386-3046</t>
  </si>
  <si>
    <t>4400-5266-1515</t>
  </si>
  <si>
    <t>4400-5386-3071</t>
  </si>
  <si>
    <t>4400-5386-3082</t>
  </si>
  <si>
    <t>4400-5386-3093</t>
  </si>
  <si>
    <t>4400-5386-3106</t>
  </si>
  <si>
    <t>4400-5386-3117</t>
  </si>
  <si>
    <t>4400-5405-2998</t>
  </si>
  <si>
    <t>4400-5405-2987</t>
  </si>
  <si>
    <t>4400-5405-2976</t>
  </si>
  <si>
    <t>4400-5405-2954</t>
  </si>
  <si>
    <t>4400-5405-3008</t>
  </si>
  <si>
    <t>4400-5405-3028</t>
  </si>
  <si>
    <t>4400-5266-1491</t>
  </si>
  <si>
    <t>4400-5405-3019</t>
  </si>
  <si>
    <t>4400-5325-6507</t>
  </si>
  <si>
    <t>4400-5329-3900</t>
  </si>
  <si>
    <t>4400-5453-7303</t>
  </si>
  <si>
    <t>4400-5330-2731</t>
  </si>
  <si>
    <t>4400-5330-2764</t>
  </si>
  <si>
    <t>4400-5380-9699</t>
  </si>
  <si>
    <t>4400-5384-6470</t>
  </si>
  <si>
    <t>4400-5370-7954</t>
  </si>
  <si>
    <t>4400-5370-7965</t>
  </si>
  <si>
    <t>4400-5391-5247</t>
  </si>
  <si>
    <t>4400-5370-7976</t>
  </si>
  <si>
    <t>4400-5391-5258</t>
  </si>
  <si>
    <t>4400-5390-4697</t>
  </si>
  <si>
    <t>4400-5370-7998</t>
  </si>
  <si>
    <t>4400-5370-8030</t>
  </si>
  <si>
    <t>4400-5370-8073</t>
  </si>
  <si>
    <t>4400-5391-5225</t>
  </si>
  <si>
    <t>4400-5371-0680</t>
  </si>
  <si>
    <t>4400-5331-0588</t>
  </si>
  <si>
    <t>4400-5291-3025</t>
  </si>
  <si>
    <t>4400-5405-3251</t>
  </si>
  <si>
    <t>4400-5331-0644</t>
  </si>
  <si>
    <t>4400-5405-3262</t>
  </si>
  <si>
    <t>4400-5405-3284</t>
  </si>
  <si>
    <t>4400-5331-0688</t>
  </si>
  <si>
    <t>4400-5291-2993</t>
  </si>
  <si>
    <t>Žl-18</t>
  </si>
  <si>
    <t>4400-5436-8600</t>
  </si>
  <si>
    <t>4400-5436-8631</t>
  </si>
  <si>
    <t>4400-5436-8697</t>
  </si>
  <si>
    <t>4400-5436-8714</t>
  </si>
  <si>
    <t>4400-5395-1765</t>
  </si>
  <si>
    <t>4400-5381-7268</t>
  </si>
  <si>
    <t>4400-5384-6527</t>
  </si>
  <si>
    <t>4400-5381-7282</t>
  </si>
  <si>
    <t>4400-5375-5012</t>
  </si>
  <si>
    <t>4400-5381-7302</t>
  </si>
  <si>
    <t>4400-5404-1260</t>
  </si>
  <si>
    <t>4400-5404-1271</t>
  </si>
  <si>
    <t>4400-5404-1293</t>
  </si>
  <si>
    <t>4400-5404-1317</t>
  </si>
  <si>
    <t>4400-5404-1328</t>
  </si>
  <si>
    <t>4400-5405-3030</t>
  </si>
  <si>
    <t>4400-5404-6590</t>
  </si>
  <si>
    <t>4400-5404-1339</t>
  </si>
  <si>
    <t>4400-5404-1346</t>
  </si>
  <si>
    <t>4400-5404-1350</t>
  </si>
  <si>
    <t>4400-5404-1360</t>
  </si>
  <si>
    <t>4400-5404-1371</t>
  </si>
  <si>
    <t>4400-5404-1382</t>
  </si>
  <si>
    <t>4400-5404-1393</t>
  </si>
  <si>
    <t>4400-5266-1059</t>
  </si>
  <si>
    <t>4400-5404-1406</t>
  </si>
  <si>
    <t>4400-5404-1417</t>
  </si>
  <si>
    <t>4400-5266-1037</t>
  </si>
  <si>
    <t>4400-5468-1722</t>
  </si>
  <si>
    <t>4400-5468-1736</t>
  </si>
  <si>
    <t>4400-5468-1740</t>
  </si>
  <si>
    <t>4400-5468-1751</t>
  </si>
  <si>
    <t>4400-5473-0379</t>
  </si>
  <si>
    <t>4400-5468-1784</t>
  </si>
  <si>
    <t>4400-5468-1819</t>
  </si>
  <si>
    <t>4400-5468-1824</t>
  </si>
  <si>
    <t>4400-5468-7424</t>
  </si>
  <si>
    <t>4400-5468-7435</t>
  </si>
  <si>
    <t>4400-5468-7446</t>
  </si>
  <si>
    <t>4400-5468-7468</t>
  </si>
  <si>
    <t>4400-5468-7479</t>
  </si>
  <si>
    <t>4400-5468-7513</t>
  </si>
  <si>
    <t>4400-5468-7535</t>
  </si>
  <si>
    <t>4400-5468-7557</t>
  </si>
  <si>
    <t>4400-5468-7592</t>
  </si>
  <si>
    <t>4400-5468-7657</t>
  </si>
  <si>
    <t>4400-5370-2302</t>
  </si>
  <si>
    <t>4400-5455-7672</t>
  </si>
  <si>
    <t>4400-5448-8328</t>
  </si>
  <si>
    <t>4400-5448-8309</t>
  </si>
  <si>
    <t>4400-5457-5281</t>
  </si>
  <si>
    <t>4400-5370-2424</t>
  </si>
  <si>
    <t>4400-5448-8352</t>
  </si>
  <si>
    <t>4400-5448-8341</t>
  </si>
  <si>
    <t>4400-5450-0433</t>
  </si>
  <si>
    <t>4400-5448-8330</t>
  </si>
  <si>
    <t>4400-5458-1294</t>
  </si>
  <si>
    <t>4400-5448-8314</t>
  </si>
  <si>
    <t>4400-5457-5258</t>
  </si>
  <si>
    <t>4400-5450-0444</t>
  </si>
  <si>
    <t>4400-5453-1920</t>
  </si>
  <si>
    <t>4400-5453-1952</t>
  </si>
  <si>
    <t>4400-5453-1941</t>
  </si>
  <si>
    <t>4400-5453-1963</t>
  </si>
  <si>
    <t>4400-5453-2017</t>
  </si>
  <si>
    <t>4400-5453-2028</t>
  </si>
  <si>
    <t>4400-5453-2039</t>
  </si>
  <si>
    <t>4400-5453-2052</t>
  </si>
  <si>
    <t>4400-5453-2060</t>
  </si>
  <si>
    <t>4400-5305-7935</t>
  </si>
  <si>
    <t>4400-5480-2958</t>
  </si>
  <si>
    <t>4400-5480-2969</t>
  </si>
  <si>
    <t>4400-5480-2988</t>
  </si>
  <si>
    <t>4400-5480-3011</t>
  </si>
  <si>
    <t>4400-5480-3000</t>
  </si>
  <si>
    <t>4400-5480-2990</t>
  </si>
  <si>
    <t>4400-5453-3986</t>
  </si>
  <si>
    <t>4400-5453-3990</t>
  </si>
  <si>
    <t>4400-5453-4000</t>
  </si>
  <si>
    <t>4400-5453-4011</t>
  </si>
  <si>
    <t>4400-5390-5236</t>
  </si>
  <si>
    <t>4400-5453-4033</t>
  </si>
  <si>
    <t>4400-5410-3476</t>
  </si>
  <si>
    <t>4400-5487-3908</t>
  </si>
  <si>
    <t>4400-5413-0784</t>
  </si>
  <si>
    <t>4400-5413-0751</t>
  </si>
  <si>
    <t>4400-5413-4208</t>
  </si>
  <si>
    <t>4400-5413-0724</t>
  </si>
  <si>
    <t>4400-5413-0740</t>
  </si>
  <si>
    <t>4400-5413-0738</t>
  </si>
  <si>
    <t>4400-5413-0719</t>
  </si>
  <si>
    <t>4400-5480-2936</t>
  </si>
  <si>
    <t>4400-5413-0684</t>
  </si>
  <si>
    <t>4400-5480-2914</t>
  </si>
  <si>
    <t>4400-5413-0695</t>
  </si>
  <si>
    <t>4400-5413-0662</t>
  </si>
  <si>
    <t>4400-5413-0673</t>
  </si>
  <si>
    <t>4400-5453-3914</t>
  </si>
  <si>
    <t>4400-5453-3925</t>
  </si>
  <si>
    <t>4400-5453-3936</t>
  </si>
  <si>
    <t>4400-5291-3069</t>
  </si>
  <si>
    <t>4400-5291-3047</t>
  </si>
  <si>
    <t>4400-5453-3947</t>
  </si>
  <si>
    <t>4400-5453-3958</t>
  </si>
  <si>
    <t>4400-5410-3443</t>
  </si>
  <si>
    <t>4400-5453-3969</t>
  </si>
  <si>
    <t>4400-5453-3972</t>
  </si>
  <si>
    <t>4400-5410-3454</t>
  </si>
  <si>
    <t>4400-5409-6094</t>
  </si>
  <si>
    <t>4400-5460-5026</t>
  </si>
  <si>
    <t>4400-5450-0477</t>
  </si>
  <si>
    <t>4400-5450-0466</t>
  </si>
  <si>
    <t>4400-5450-0488</t>
  </si>
  <si>
    <t>4400-5450-0455</t>
  </si>
  <si>
    <t>4400-5449-7651</t>
  </si>
  <si>
    <t>4400-5449-6432</t>
  </si>
  <si>
    <t>4400-5449-7620</t>
  </si>
  <si>
    <t>4400-5449-7740</t>
  </si>
  <si>
    <t>4400-5449-7673</t>
  </si>
  <si>
    <t>4400-5449-7719</t>
  </si>
  <si>
    <t>4400-5457-5292</t>
  </si>
  <si>
    <t>4400-5380-4470</t>
  </si>
  <si>
    <t>4400-5449-6443</t>
  </si>
  <si>
    <t>4400-5449-6410</t>
  </si>
  <si>
    <t>4400-5449-6398</t>
  </si>
  <si>
    <t>4400-5449-6402</t>
  </si>
  <si>
    <t>4400-5327-3219</t>
  </si>
  <si>
    <t>4400-5449-6421</t>
  </si>
  <si>
    <t>4400-5448-8374</t>
  </si>
  <si>
    <t>4400-5384-8702</t>
  </si>
  <si>
    <t>4400-5449-7595</t>
  </si>
  <si>
    <t>4400-5449-6387</t>
  </si>
  <si>
    <t>4400-5464-9800</t>
  </si>
  <si>
    <t>4400-5461-2474</t>
  </si>
  <si>
    <t>4400-5384-5928</t>
  </si>
  <si>
    <t>4400-5458-6753</t>
  </si>
  <si>
    <t>4400-5461-2463</t>
  </si>
  <si>
    <t>Uk-26-1</t>
  </si>
  <si>
    <t>4400-5384-5951</t>
  </si>
  <si>
    <t>Uk-26-2</t>
  </si>
  <si>
    <t>4400-5384-5940</t>
  </si>
  <si>
    <t>Uk-26-3</t>
  </si>
  <si>
    <t>4400-5384-5930</t>
  </si>
  <si>
    <t>4400-5461-2430</t>
  </si>
  <si>
    <t>4400-5461-2452</t>
  </si>
  <si>
    <t>4400-5473-6551</t>
  </si>
  <si>
    <t>4400-5458-3346</t>
  </si>
  <si>
    <t>4400-5461-2541</t>
  </si>
  <si>
    <t>4400-5175-3614</t>
  </si>
  <si>
    <t>4400-5461-2530</t>
  </si>
  <si>
    <t>4400-5465-0032</t>
  </si>
  <si>
    <t>4400-5460-1137</t>
  </si>
  <si>
    <t>4400-5458-3250</t>
  </si>
  <si>
    <t>įtraukti į sąrašą</t>
  </si>
  <si>
    <t>4400-5458-6386</t>
  </si>
  <si>
    <t>4400-5461-2520</t>
  </si>
  <si>
    <t>4400-5458-6775</t>
  </si>
  <si>
    <t>4400-5458-6731</t>
  </si>
  <si>
    <t>4400-5458-3318</t>
  </si>
  <si>
    <t>4400-5383-5800</t>
  </si>
  <si>
    <t>4400-5330-7661</t>
  </si>
  <si>
    <t>4400-5458-6397</t>
  </si>
  <si>
    <t>4400-5458-3229</t>
  </si>
  <si>
    <t>4400-5458-3244</t>
  </si>
  <si>
    <t>4400-5458-3372</t>
  </si>
  <si>
    <t>4400-5461-2485</t>
  </si>
  <si>
    <t>4400-5461-2518</t>
  </si>
  <si>
    <t>4400-5464-9933</t>
  </si>
  <si>
    <t>Uk-94-1</t>
  </si>
  <si>
    <t>4400-5458-6720</t>
  </si>
  <si>
    <t>4400-5458-6764</t>
  </si>
  <si>
    <t>4400-5458-6742</t>
  </si>
  <si>
    <t>4400-5458-6797</t>
  </si>
  <si>
    <t>4400-5458-3307</t>
  </si>
  <si>
    <t>4400-5447-4789</t>
  </si>
  <si>
    <t>4400-5458-3294</t>
  </si>
  <si>
    <t>4400-5465-0010</t>
  </si>
  <si>
    <t>4400-5458-3361</t>
  </si>
  <si>
    <t>4400-5458-6786</t>
  </si>
  <si>
    <t>4400-5458-3261</t>
  </si>
  <si>
    <t>4400-5460-1148</t>
  </si>
  <si>
    <t>4400-5458-3350</t>
  </si>
  <si>
    <t>4400-5460-1159</t>
  </si>
  <si>
    <t>4400-5458-3283</t>
  </si>
  <si>
    <t>4400-5461-2552</t>
  </si>
  <si>
    <t>4400-5458-3332</t>
  </si>
  <si>
    <t>4400-5394-0793</t>
  </si>
  <si>
    <t>4400-5464-9955</t>
  </si>
  <si>
    <t>4400-5461-2509</t>
  </si>
  <si>
    <t>4400-5461-2409</t>
  </si>
  <si>
    <t>4400-5464-9911</t>
  </si>
  <si>
    <t>4400-5461-2496</t>
  </si>
  <si>
    <t>4400-5460-1126</t>
  </si>
  <si>
    <t>4400-5458-3272</t>
  </si>
  <si>
    <t>4400-5458-6400</t>
  </si>
  <si>
    <t>4400-5420-2563</t>
  </si>
  <si>
    <t>4400-5435-1965</t>
  </si>
  <si>
    <t>4400-5420-0614</t>
  </si>
  <si>
    <t>4400-5435-1987</t>
  </si>
  <si>
    <t>4400-5420-0570</t>
  </si>
  <si>
    <t>4400-5435-1976</t>
  </si>
  <si>
    <t>4400-5420-0558</t>
  </si>
  <si>
    <t>4400-5266-2589</t>
  </si>
  <si>
    <t>Kelias (Jaunimo g.)</t>
  </si>
  <si>
    <t>4400-5394-0617</t>
  </si>
  <si>
    <t>4400-5471-8075</t>
  </si>
  <si>
    <t>4400-5471-8197</t>
  </si>
  <si>
    <t>4400-5420-0590</t>
  </si>
  <si>
    <t>4400-5471-8231</t>
  </si>
  <si>
    <t>4400-5471-8275</t>
  </si>
  <si>
    <t>4400-5394-0771</t>
  </si>
  <si>
    <t>4400-5457-1638</t>
  </si>
  <si>
    <t>4400-5450-0533</t>
  </si>
  <si>
    <t>4400-5458-1134</t>
  </si>
  <si>
    <t>4400-5450-0511</t>
  </si>
  <si>
    <t>4400-5450-0522</t>
  </si>
  <si>
    <t>4400-5457-1650</t>
  </si>
  <si>
    <t>4400-5457-1664</t>
  </si>
  <si>
    <t>4400-5457-1670</t>
  </si>
  <si>
    <t>4400-5457-1681</t>
  </si>
  <si>
    <t>4400-5457-1692</t>
  </si>
  <si>
    <t>4400-5457-1705</t>
  </si>
  <si>
    <t>4400-5293-7040</t>
  </si>
  <si>
    <t>4400-5295-4095</t>
  </si>
  <si>
    <t>4400-5293-7038</t>
  </si>
  <si>
    <t>4400-5501-5755</t>
  </si>
  <si>
    <t>4400-5392-9598</t>
  </si>
  <si>
    <t>4400-5384-6427</t>
  </si>
  <si>
    <t>4400-5370-8051</t>
  </si>
  <si>
    <t>4400-5436-8731</t>
  </si>
  <si>
    <t>4400-5410-3487</t>
  </si>
  <si>
    <t>4400-5436-8742</t>
  </si>
  <si>
    <t>4400-5436-8753</t>
  </si>
  <si>
    <t>4400-5410-3500</t>
  </si>
  <si>
    <t>4400-5410-3498</t>
  </si>
  <si>
    <t>4400-5436-8764</t>
  </si>
  <si>
    <t>4400-5436-8775</t>
  </si>
  <si>
    <t>4400-5436-9494</t>
  </si>
  <si>
    <t>4400-5436-9618</t>
  </si>
  <si>
    <t>4400-5436-9640</t>
  </si>
  <si>
    <t>4400-5466-7397</t>
  </si>
  <si>
    <t>4400-5436-9650</t>
  </si>
  <si>
    <t>4400-5436-9672</t>
  </si>
  <si>
    <t>4400-5436-9694</t>
  </si>
  <si>
    <t>4400-5436-9718</t>
  </si>
  <si>
    <t>4400-5450-0544</t>
  </si>
  <si>
    <t>4400-5390-4686</t>
  </si>
  <si>
    <t>4400-5392-7338</t>
  </si>
  <si>
    <t>4400-5449-8081</t>
  </si>
  <si>
    <t>4400-5449-8092</t>
  </si>
  <si>
    <t>4400-5449-8127</t>
  </si>
  <si>
    <t>4400-5458-2431</t>
  </si>
  <si>
    <t>4400-5458-2464</t>
  </si>
  <si>
    <t>4400-5449-8062</t>
  </si>
  <si>
    <t>4400-5449-7995</t>
  </si>
  <si>
    <t>4400-5450-0566</t>
  </si>
  <si>
    <t>4400-5450-0555</t>
  </si>
  <si>
    <t>4400-5449-8027</t>
  </si>
  <si>
    <t>4400-5449-8005</t>
  </si>
  <si>
    <t>4400-5371-0715</t>
  </si>
  <si>
    <t>4400-5188-2812</t>
  </si>
  <si>
    <t>4400-5317-7989</t>
  </si>
  <si>
    <t>4400-5317-7934</t>
  </si>
  <si>
    <t>4400-5317-7889</t>
  </si>
  <si>
    <t>4400-5450-0500</t>
  </si>
  <si>
    <t>4400-5450-0499</t>
  </si>
  <si>
    <t>4400-5501-0603</t>
  </si>
  <si>
    <t>4400-5501-0614</t>
  </si>
  <si>
    <t>4400-5501-0658</t>
  </si>
  <si>
    <t>4400-5501-0688</t>
  </si>
  <si>
    <t>4400-5501-0736</t>
  </si>
  <si>
    <t>4400-5501-0776</t>
  </si>
  <si>
    <t>4400-5503-5476</t>
  </si>
  <si>
    <t>4400-5501-0780</t>
  </si>
  <si>
    <t>4400-5480-3044</t>
  </si>
  <si>
    <t>4400-5480-3022</t>
  </si>
  <si>
    <t>4400-5480-3066</t>
  </si>
  <si>
    <t>4400-5480-3077</t>
  </si>
  <si>
    <t>4400-5480-3088</t>
  </si>
  <si>
    <t>4400-5480-3099</t>
  </si>
  <si>
    <t>4400-5487-4005</t>
  </si>
  <si>
    <t>4400-5487-4038</t>
  </si>
  <si>
    <t>4400-5487-4056</t>
  </si>
  <si>
    <t>4400-5487-4060</t>
  </si>
  <si>
    <t>4400-5480-3100</t>
  </si>
  <si>
    <t>4400-5480-3111</t>
  </si>
  <si>
    <t>4400-5480-3122</t>
  </si>
  <si>
    <t>4400-5480-3133</t>
  </si>
  <si>
    <t>4400-5486-0863</t>
  </si>
  <si>
    <t>4400-5486-0918</t>
  </si>
  <si>
    <t>4400-5486-0963</t>
  </si>
  <si>
    <t>4400-5486-0930</t>
  </si>
  <si>
    <t>4400-5501-0803</t>
  </si>
  <si>
    <t>4400-5504-8258</t>
  </si>
  <si>
    <t>4400-5504-8236</t>
  </si>
  <si>
    <t>4400-5471-9518</t>
  </si>
  <si>
    <t>4400-5471-8318</t>
  </si>
  <si>
    <t>4400-5471-8364</t>
  </si>
  <si>
    <t>4400-5471-8375</t>
  </si>
  <si>
    <t>4400-5471-9483</t>
  </si>
  <si>
    <t>4400-5471-9683</t>
  </si>
  <si>
    <t>4400-5471-9718</t>
  </si>
  <si>
    <t>4400-5471-9730</t>
  </si>
  <si>
    <t>4400-5501-0647</t>
  </si>
  <si>
    <t>4400-5486-0985</t>
  </si>
  <si>
    <t>4400-5323-9528</t>
  </si>
  <si>
    <t>4400-5501-0814</t>
  </si>
  <si>
    <t>4400-5384-5751</t>
  </si>
  <si>
    <t>4400-5384-5773</t>
  </si>
  <si>
    <t>4400-5384-5762</t>
  </si>
  <si>
    <t>4400-5384-5795</t>
  </si>
  <si>
    <t>4400-5384-5740</t>
  </si>
  <si>
    <t>4400-5384-5830</t>
  </si>
  <si>
    <t>4400-5384-5808</t>
  </si>
  <si>
    <t>4400-5384-5826</t>
  </si>
  <si>
    <t>Uk-30a</t>
  </si>
  <si>
    <t>Uk-31a</t>
  </si>
  <si>
    <t>Uk-32a</t>
  </si>
  <si>
    <t>Uk-33a</t>
  </si>
  <si>
    <t>4400-5391-4993</t>
  </si>
  <si>
    <t>4400-5391-4971</t>
  </si>
  <si>
    <t>4400-5391-4960</t>
  </si>
  <si>
    <t>4400-5391-4982</t>
  </si>
  <si>
    <t>4400-5391-4952</t>
  </si>
  <si>
    <t>4400-5391-5003</t>
  </si>
  <si>
    <t>4400-5391-4940</t>
  </si>
  <si>
    <t>4400-5391-5014</t>
  </si>
  <si>
    <t>4400-5047-4478</t>
  </si>
  <si>
    <t>4400-5047-4467</t>
  </si>
  <si>
    <t>4400-5358-1744</t>
  </si>
  <si>
    <t>4400-5047-4489</t>
  </si>
  <si>
    <t>4400-5354-6540</t>
  </si>
  <si>
    <t>4400-5355-0553</t>
  </si>
  <si>
    <t>4400-5367-2390</t>
  </si>
  <si>
    <t>4400-5275-5014</t>
  </si>
  <si>
    <t>4400-5384-5851</t>
  </si>
  <si>
    <t>4400-5384-5840</t>
  </si>
  <si>
    <t>Uk-7-9</t>
  </si>
  <si>
    <t>Uk-26-4</t>
  </si>
  <si>
    <t>4400-5457-1649</t>
  </si>
  <si>
    <t>4400-5323-0285</t>
  </si>
  <si>
    <t>4400-5323-0309</t>
  </si>
  <si>
    <t>4400-5323-0316</t>
  </si>
  <si>
    <t>4400-5323-0330</t>
  </si>
  <si>
    <t>4400-5323-0296</t>
  </si>
  <si>
    <t>4400-5323-0320</t>
  </si>
  <si>
    <t>4400-5323-0274</t>
  </si>
  <si>
    <t>4400-5323-0530</t>
  </si>
  <si>
    <t>iš seno unik nr 4400-4500-5800 padaryti 3 nauji unik nr.</t>
  </si>
  <si>
    <t>4400-5323-0463</t>
  </si>
  <si>
    <t>4400-5323-0496</t>
  </si>
  <si>
    <t>4400-5323-0541</t>
  </si>
  <si>
    <t>iš seno unik nr 4400-4500-5843 padaryti 4 nauji unik nr.</t>
  </si>
  <si>
    <t>4400-5323-0522</t>
  </si>
  <si>
    <t>4400-5323-0510</t>
  </si>
  <si>
    <t>4400-5323-0509</t>
  </si>
  <si>
    <t>4400-5323-2614</t>
  </si>
  <si>
    <t>Po rekonstrukcijos iš seno unik nr 4400-4492-7828 padaryti 3 nauji unik nr.</t>
  </si>
  <si>
    <t>4400-5323-2647</t>
  </si>
  <si>
    <t>4400-5323-2625</t>
  </si>
  <si>
    <t>4400-5323-2603</t>
  </si>
  <si>
    <t>Po rekonstrukcijos iš seno unik nr 4400-4500-5900 padaryti 2 nauji unik nr</t>
  </si>
  <si>
    <t>4400-5323-2669</t>
  </si>
  <si>
    <t>4400-5354-0735</t>
  </si>
  <si>
    <t xml:space="preserve">neatliekant jokių darbų iš seno unik nr 4400-4492-7828 padaryti 5 nauji unik nr. </t>
  </si>
  <si>
    <t>4400-5354-0796</t>
  </si>
  <si>
    <t>4400-5354-0779</t>
  </si>
  <si>
    <t>4400-5354-0757</t>
  </si>
  <si>
    <t>4400-5354-0768</t>
  </si>
  <si>
    <t>Ly-17-1/1</t>
  </si>
  <si>
    <t>De-78-1</t>
  </si>
  <si>
    <t>Privažiuojamoji gatvė prie Anykščių g. 33, 35 ir S. Daukanto g. 75)</t>
  </si>
  <si>
    <t>Uk-15-2</t>
  </si>
  <si>
    <t>Įvažiavimas J.Basanavičiaus g. link Bažnyčios g.</t>
  </si>
  <si>
    <t>Uk-15-3</t>
  </si>
  <si>
    <t>Uk-102-1</t>
  </si>
  <si>
    <t>4400-5322-6950</t>
  </si>
  <si>
    <t>Eil. Nr.</t>
  </si>
  <si>
    <t>Iš viso vidaus kelių Deltuvos seniūnijoje:</t>
  </si>
  <si>
    <t>Iš viso Deltuvos seniūnijoje:</t>
  </si>
  <si>
    <t>Iš viso Pabaisko seniūnijoje:</t>
  </si>
  <si>
    <t>Iš viso Ukmergės miesto  seniūnijoje:</t>
  </si>
  <si>
    <t>Vidiškių seniūnija</t>
  </si>
  <si>
    <t>Želvos seniūnija</t>
  </si>
  <si>
    <t>Pabaisko seniūnija</t>
  </si>
  <si>
    <t>4400-5466-2223</t>
  </si>
  <si>
    <t>4400-5466-2245</t>
  </si>
  <si>
    <t>4400-5466-2189</t>
  </si>
  <si>
    <t>4400-5466-2289</t>
  </si>
  <si>
    <t>4400-5466-2278</t>
  </si>
  <si>
    <t>4400-5466-2267</t>
  </si>
  <si>
    <t>4400-5466-2256</t>
  </si>
  <si>
    <t>4400-5466-2234</t>
  </si>
  <si>
    <t>4400-5466-2301</t>
  </si>
  <si>
    <t>4400-5187-7157</t>
  </si>
  <si>
    <t>4400-5466-2292</t>
  </si>
  <si>
    <t>4400-5266-2923</t>
  </si>
  <si>
    <t>4400-5466-2312</t>
  </si>
  <si>
    <t>4400-5537-6706</t>
  </si>
  <si>
    <t>4400-5539-3436</t>
  </si>
  <si>
    <t>4400-5539-3429</t>
  </si>
  <si>
    <t>4400-5389-7428</t>
  </si>
  <si>
    <t>4400-5331-0822</t>
  </si>
  <si>
    <t>4400-5266-1537</t>
  </si>
  <si>
    <t>4400-5465-0006</t>
  </si>
  <si>
    <t>4400-5431-9403</t>
  </si>
  <si>
    <t>UKMERGĖS RAJONO SAVIVALDYBĖS VIETINIŲ KELIŲ, GATVIŲ IR KITŲ SUSISIEKIMO KOMUNIKACIJŲ OBJEKTŲ SĄRAŠAS</t>
  </si>
  <si>
    <t>Įvažiavimas Antakalnio g. link Vasarnamių g. pro Šilo mokyklą</t>
  </si>
  <si>
    <t>IŠ VISO IŠBRAUKIAMŲ VIETINIŲ KELIŲ IR GATVIŲ RAJONO SAVIVALDYBĖJE:</t>
  </si>
  <si>
    <t>IŠ VISO ĮRAŠOMŲ VIETINIŲ KELIŲ IR GATVIŲ RAJONO SAVIVALDYBĖJE:</t>
  </si>
  <si>
    <t>4400-5556-3485</t>
  </si>
  <si>
    <t>žvyras</t>
  </si>
  <si>
    <t>4400-5374-5701</t>
  </si>
  <si>
    <t>RC atmetė, nes kerta sklypus. Reikia teikti žemėtvarkai dėl sklypų brokavimų</t>
  </si>
  <si>
    <t>gruntas</t>
  </si>
  <si>
    <t>4400-5374-5801</t>
  </si>
  <si>
    <t>4400-5302-410</t>
  </si>
  <si>
    <t>4400-5467-8872</t>
  </si>
  <si>
    <t>4400-5331-0622</t>
  </si>
  <si>
    <t>žvyras, asfaltas</t>
  </si>
  <si>
    <t>4400-5632-3449</t>
  </si>
  <si>
    <t>asfaltas</t>
  </si>
  <si>
    <t>4400-5614-0770</t>
  </si>
  <si>
    <t xml:space="preserve">Sutrumpėjo, nes dalis kelio yra miškų ūrėdijos sklype ir yra nustatytas kelio servitutas. </t>
  </si>
  <si>
    <t>4400-5614-0791</t>
  </si>
  <si>
    <t>4400-5615-6917</t>
  </si>
  <si>
    <t>4400-5614-0780</t>
  </si>
  <si>
    <r>
      <t xml:space="preserve">Kelias Nuotekai - Panuotekis </t>
    </r>
    <r>
      <rPr>
        <strike/>
        <sz val="10"/>
        <rFont val="Arial"/>
        <family val="2"/>
        <charset val="186"/>
      </rPr>
      <t/>
    </r>
  </si>
  <si>
    <t>gruntas, žvyras</t>
  </si>
  <si>
    <t>4400-5380-9666</t>
  </si>
  <si>
    <t>asfaltas, gruntas</t>
  </si>
  <si>
    <t>4400-5392-6508</t>
  </si>
  <si>
    <t>4400-5375-4988</t>
  </si>
  <si>
    <t>4400-5461-0188</t>
  </si>
  <si>
    <t>44005375-5009</t>
  </si>
  <si>
    <t>asfaltas/žvyras</t>
  </si>
  <si>
    <t>440-5614-0826</t>
  </si>
  <si>
    <t>asfaltas, žvyras</t>
  </si>
  <si>
    <t xml:space="preserve">RC atmetė, nes kerta sklypai. </t>
  </si>
  <si>
    <t xml:space="preserve">RC atmetė, nes kerta sklypus. </t>
  </si>
  <si>
    <t xml:space="preserve">sutrumpėjo, nes dalis kelio sutampa su Kaštonų g. Inkilų k., kuri jau registruota. </t>
  </si>
  <si>
    <t>4400-5431-9425</t>
  </si>
  <si>
    <t>4400-5431-9514</t>
  </si>
  <si>
    <t>4400-5431-9488</t>
  </si>
  <si>
    <t>Pavytinė -Jutkonys - Totoriškis</t>
  </si>
  <si>
    <t>4400-5431-9525</t>
  </si>
  <si>
    <t>4400-5449-9046</t>
  </si>
  <si>
    <t>4400-5449-9002</t>
  </si>
  <si>
    <t>4400-5466-9566</t>
  </si>
  <si>
    <t>4400-5729-0485</t>
  </si>
  <si>
    <t>žvyras, veja</t>
  </si>
  <si>
    <t>4400-5466-9548</t>
  </si>
  <si>
    <t>4400-5291-2739</t>
  </si>
  <si>
    <t>žvyras/asfaltas</t>
  </si>
  <si>
    <t>4400-5420-2585</t>
  </si>
  <si>
    <t>4400-5436-0910</t>
  </si>
  <si>
    <t>4400-5436-0931</t>
  </si>
  <si>
    <t>4400-5420-2696</t>
  </si>
  <si>
    <t>4400-5436-0964</t>
  </si>
  <si>
    <t>4400-5436-02953</t>
  </si>
  <si>
    <t>4400-5436-0975</t>
  </si>
  <si>
    <t>4400-5436-0986</t>
  </si>
  <si>
    <t>4400-5436-0997</t>
  </si>
  <si>
    <t>4400-5436-1018</t>
  </si>
  <si>
    <t>4400-5324-1557</t>
  </si>
  <si>
    <t>4400-5635-8682</t>
  </si>
  <si>
    <t>žvyras, gruntas</t>
  </si>
  <si>
    <t>4400-5301-6163</t>
  </si>
  <si>
    <t>4400-5324-1624</t>
  </si>
  <si>
    <t>4400-5635-8492</t>
  </si>
  <si>
    <t>Patikslintos statinio ribos pagal KD raštą</t>
  </si>
  <si>
    <t>Patikslintos  statinio ribos pagal KD raštą</t>
  </si>
  <si>
    <t>4400-5324-1768</t>
  </si>
  <si>
    <t>4400-5324-1779</t>
  </si>
  <si>
    <t>4400-5383-6214</t>
  </si>
  <si>
    <t xml:space="preserve">Radeckai - Radeckų kapinės </t>
  </si>
  <si>
    <t>4400-5392-9587</t>
  </si>
  <si>
    <t>4400-5386-3050</t>
  </si>
  <si>
    <t>4400-5386-3060</t>
  </si>
  <si>
    <t>užsakyta</t>
  </si>
  <si>
    <t>4400-5325-6518</t>
  </si>
  <si>
    <t>4400-5285-2150</t>
  </si>
  <si>
    <t>4400-5391-5269</t>
  </si>
  <si>
    <t>4400-5392-8246</t>
  </si>
  <si>
    <t>4400-5394-4728</t>
  </si>
  <si>
    <t>4400-5277-0920</t>
  </si>
  <si>
    <t>4400-5392-9610</t>
  </si>
  <si>
    <t>4400-5277-0904</t>
  </si>
  <si>
    <t>4400-5640-5088</t>
  </si>
  <si>
    <t>4400-5391-5236</t>
  </si>
  <si>
    <t>reikia įtraukti į sąrašą ir užsakyti kadastrinius matavimus</t>
  </si>
  <si>
    <t>4400-5405-3220</t>
  </si>
  <si>
    <t>4400-5331-0599</t>
  </si>
  <si>
    <t>4400-5405-3308</t>
  </si>
  <si>
    <t>4400-5331-0633</t>
  </si>
  <si>
    <t>4400-5405-3295</t>
  </si>
  <si>
    <t>4400-5405-3240</t>
  </si>
  <si>
    <t>4400-5436-8586</t>
  </si>
  <si>
    <t>4400-5436-8597</t>
  </si>
  <si>
    <t>4400-5466-7386</t>
  </si>
  <si>
    <t>4400-5436-8612</t>
  </si>
  <si>
    <t>4400-5436-8653</t>
  </si>
  <si>
    <t>4400-5436-8700</t>
  </si>
  <si>
    <t>4400-5436-8720</t>
  </si>
  <si>
    <t>Radiškis - Girlaukiai - Trakiniai (su Žirgyno g.)</t>
  </si>
  <si>
    <t>4400-5617-8580</t>
  </si>
  <si>
    <t>4400-5318-5336</t>
  </si>
  <si>
    <t>dar nematuoti, nes žirgynas pasidarė kelią</t>
  </si>
  <si>
    <t>asfaltas, akmens trinkelės</t>
  </si>
  <si>
    <t>4400-5632-3427</t>
  </si>
  <si>
    <t>Ly-68-1</t>
  </si>
  <si>
    <t>Ryšių g. atšaka</t>
  </si>
  <si>
    <t>4400-5486-0952</t>
  </si>
  <si>
    <t>4400-5632-3460</t>
  </si>
  <si>
    <t>4400-5632-3505</t>
  </si>
  <si>
    <t>4400-5632-3470</t>
  </si>
  <si>
    <t>4400-5487-3840</t>
  </si>
  <si>
    <t>4400-5487-3873</t>
  </si>
  <si>
    <t>4400-5487-3895</t>
  </si>
  <si>
    <t>4400-5487-3922</t>
  </si>
  <si>
    <t>kerta sklypai</t>
  </si>
  <si>
    <t xml:space="preserve"> Si-31</t>
  </si>
  <si>
    <t>4400-5575-1941</t>
  </si>
  <si>
    <t>asfaltbetonis, žvyras</t>
  </si>
  <si>
    <t>asfaltbetonis</t>
  </si>
  <si>
    <t>4400-5339-4759</t>
  </si>
  <si>
    <t>Ta-84</t>
  </si>
  <si>
    <t xml:space="preserve">Įvažiavimas Užugirio g. </t>
  </si>
  <si>
    <t>reikia itraukti į sąrašą ir matuoti kartu su aikštele</t>
  </si>
  <si>
    <t>4400-5590-4497</t>
  </si>
  <si>
    <t>4400-5486-1006</t>
  </si>
  <si>
    <t>4400-5625-9015</t>
  </si>
  <si>
    <t>4400-5486-1017</t>
  </si>
  <si>
    <t xml:space="preserve">Įvažiavimas Anykščių g. </t>
  </si>
  <si>
    <t>4400-5746-9328</t>
  </si>
  <si>
    <t>4400-5746-9351</t>
  </si>
  <si>
    <t>4400-5746-9440</t>
  </si>
  <si>
    <t>4400-5746-9495</t>
  </si>
  <si>
    <t>4400-5589-0458</t>
  </si>
  <si>
    <t>4400-5635-8502</t>
  </si>
  <si>
    <t>4400-5622-2896</t>
  </si>
  <si>
    <t>4400-5622-2889</t>
  </si>
  <si>
    <t>4400-5586-0303</t>
  </si>
  <si>
    <t xml:space="preserve">žvyras            </t>
  </si>
  <si>
    <t>4400-5711-6976</t>
  </si>
  <si>
    <t>pasidarė iš unikalaus Nr. 4400-1814-5805, tvarkoma riba dėl kont. Aikštelių</t>
  </si>
  <si>
    <t>4400-5711-6962</t>
  </si>
  <si>
    <t>4400-5711-6948</t>
  </si>
  <si>
    <t>4400-5711-6959</t>
  </si>
  <si>
    <t>4400-5607-1539</t>
  </si>
  <si>
    <t>4400-5589-0490</t>
  </si>
  <si>
    <t>4400-5589-0503</t>
  </si>
  <si>
    <t>Uk-15-4</t>
  </si>
  <si>
    <t>4400-5729-6469</t>
  </si>
  <si>
    <t>reikia įtraukti į sąrašą, matavimai padaryti</t>
  </si>
  <si>
    <t>4400-5622-6912</t>
  </si>
  <si>
    <t>4400-5589-0469</t>
  </si>
  <si>
    <t>patikslinta gatvės riba, nes buvo blogai išmatuota. Reikia teikti į RC</t>
  </si>
  <si>
    <t>4400-5623-0458</t>
  </si>
  <si>
    <t>Uk-19-1</t>
  </si>
  <si>
    <t>Įvažiavimas Birutės g.</t>
  </si>
  <si>
    <t>4400-5729-6488</t>
  </si>
  <si>
    <t>reikia įtraukti į sąrašą, matavimai atlikti</t>
  </si>
  <si>
    <t>Uk-19-3</t>
  </si>
  <si>
    <t>4400-5729-6525</t>
  </si>
  <si>
    <t>4400-5622-6956</t>
  </si>
  <si>
    <t>4400-5624-8443</t>
  </si>
  <si>
    <t>4400-5624-8432</t>
  </si>
  <si>
    <t>4400-5622-6967</t>
  </si>
  <si>
    <t>4400-5707-0790</t>
  </si>
  <si>
    <t>pasidarė iš unikalaus Nr. 4400-5707-0790, tvarkoma riba dėl kont. Aikštelių</t>
  </si>
  <si>
    <t>4400-5707-0803</t>
  </si>
  <si>
    <t>4400-5623-0090</t>
  </si>
  <si>
    <t>Įvažiavimas ties Deltuvos g. 39R</t>
  </si>
  <si>
    <t>4400-5702-8821</t>
  </si>
  <si>
    <t>4400-5624-4308</t>
  </si>
  <si>
    <t>betonas</t>
  </si>
  <si>
    <t>4400-5624-4321</t>
  </si>
  <si>
    <t>4400-5564-4710</t>
  </si>
  <si>
    <t>4400-5623-0103</t>
  </si>
  <si>
    <t>4400-5589-0470</t>
  </si>
  <si>
    <t>4400-5556-3530</t>
  </si>
  <si>
    <t>UK-44-1</t>
  </si>
  <si>
    <t xml:space="preserve">Įvažiavimas Gruodžio 17-osios g. </t>
  </si>
  <si>
    <t>4400-5624-4354</t>
  </si>
  <si>
    <t>Įvažiavimas Gruodžio 17-osios g. link Šventosios upės</t>
  </si>
  <si>
    <t>4400-5624-4387</t>
  </si>
  <si>
    <t>4400-5486-1040</t>
  </si>
  <si>
    <t>4400-5464-9855</t>
  </si>
  <si>
    <t>4400-5590-4486</t>
  </si>
  <si>
    <t>4400-5486-1054</t>
  </si>
  <si>
    <t>4400-5623-0190</t>
  </si>
  <si>
    <t>4400-5586-0278</t>
  </si>
  <si>
    <t>4400-5623-0203</t>
  </si>
  <si>
    <t>4400-5624-4398</t>
  </si>
  <si>
    <t>4400-5623-0225</t>
  </si>
  <si>
    <t>4400-5624-4400</t>
  </si>
  <si>
    <t>4400-5624-4443</t>
  </si>
  <si>
    <t>4400-5586-0258</t>
  </si>
  <si>
    <t xml:space="preserve"> žvyras</t>
  </si>
  <si>
    <t>4400-5624-4487</t>
  </si>
  <si>
    <t>4400-5486-1128</t>
  </si>
  <si>
    <t>4400-5623-0236</t>
  </si>
  <si>
    <t>4400-5486-1117</t>
  </si>
  <si>
    <t>4400-5623-0247</t>
  </si>
  <si>
    <t>4400-5623-0258</t>
  </si>
  <si>
    <t>4400-5627-1719</t>
  </si>
  <si>
    <t>4400-5589-0484</t>
  </si>
  <si>
    <t>4400-5623-0269</t>
  </si>
  <si>
    <t>4400-5556-3563</t>
  </si>
  <si>
    <t>4400-5589-0514</t>
  </si>
  <si>
    <t>4400-5624-4510</t>
  </si>
  <si>
    <t>Uk-97-1</t>
  </si>
  <si>
    <t>Įvažiavimas į Pakalnės gatvę</t>
  </si>
  <si>
    <t>4400-5760-5342</t>
  </si>
  <si>
    <t>4400-5623-0114</t>
  </si>
  <si>
    <t>4400-5589-0525</t>
  </si>
  <si>
    <t>4400-5617-3234</t>
  </si>
  <si>
    <t>4400-5623-0125</t>
  </si>
  <si>
    <t>4400-5586-0314</t>
  </si>
  <si>
    <t>4400-5586-0325</t>
  </si>
  <si>
    <t>4400-5623-0282</t>
  </si>
  <si>
    <t>trinkeles, plytelės</t>
  </si>
  <si>
    <t>4400-5623-0370</t>
  </si>
  <si>
    <t>4400-5623-0290</t>
  </si>
  <si>
    <t>Uk-110-3</t>
  </si>
  <si>
    <t xml:space="preserve">Privažiavimas prie masinės žydų genocido aukų vietos Pivonijos šile </t>
  </si>
  <si>
    <t>4400-5622-6978</t>
  </si>
  <si>
    <t>4400-5623-0136</t>
  </si>
  <si>
    <t>4400-5623-0147</t>
  </si>
  <si>
    <t>4400-5486-1093</t>
  </si>
  <si>
    <t>4400-5486-1028</t>
  </si>
  <si>
    <t>4400-5590-4475</t>
  </si>
  <si>
    <t>4400-5486-1071</t>
  </si>
  <si>
    <t>4400-5566-6361</t>
  </si>
  <si>
    <t>4400-5566-6342</t>
  </si>
  <si>
    <t>4400-5486-1082</t>
  </si>
  <si>
    <t>4400-5566-6350</t>
  </si>
  <si>
    <t>4400-5556-3574</t>
  </si>
  <si>
    <t>4400-5623-0303</t>
  </si>
  <si>
    <t>4400-5623-0314</t>
  </si>
  <si>
    <t>sutrumpinta gatvė, nes įlindo į gyventojų teritoriją. Registruota</t>
  </si>
  <si>
    <t>4400-5623-0325</t>
  </si>
  <si>
    <t>4400-5623-0158</t>
  </si>
  <si>
    <t xml:space="preserve"> </t>
  </si>
  <si>
    <t>4400-5617-2386</t>
  </si>
  <si>
    <t>4400-5623-0169</t>
  </si>
  <si>
    <t>4400-5623-0178</t>
  </si>
  <si>
    <t>4400-5590-4520</t>
  </si>
  <si>
    <t>betono trinkelės</t>
  </si>
  <si>
    <t>4400-5622-6989</t>
  </si>
  <si>
    <t>4400-5586-0236</t>
  </si>
  <si>
    <t>4400-5586-0225</t>
  </si>
  <si>
    <t>4400-5623-0369</t>
  </si>
  <si>
    <t>4400-5623-0347</t>
  </si>
  <si>
    <t>4400-5556-3585</t>
  </si>
  <si>
    <t>4400-5586-0280</t>
  </si>
  <si>
    <t>iš unikalaus 4400-1808-7555 pasidarė, pakeistos ribos dėl kont,. Aikšt.</t>
  </si>
  <si>
    <t>4400-5711-6937</t>
  </si>
  <si>
    <t>4400-5586-0290</t>
  </si>
  <si>
    <t>4400-5622-6901</t>
  </si>
  <si>
    <t>4400-5622-6990</t>
  </si>
  <si>
    <t>4400-5622-7004</t>
  </si>
  <si>
    <t>4400-5631-6933</t>
  </si>
  <si>
    <t>4400-5622-7020</t>
  </si>
  <si>
    <t>sutrumpėjo, nes tik tiek yra gatvės, toliau privatus sklypas</t>
  </si>
  <si>
    <t>4400-5556-3596</t>
  </si>
  <si>
    <t>4400-5622-7042</t>
  </si>
  <si>
    <t>lauko akmenys</t>
  </si>
  <si>
    <t>4400-5648-2758</t>
  </si>
  <si>
    <t>lauko akmenys, trinkelės</t>
  </si>
  <si>
    <t>reikia įtraukti į sąrašą kartu su automobilių stovėjimo aikštele</t>
  </si>
  <si>
    <t>reikia užsakyti</t>
  </si>
  <si>
    <t>Vi- 51-1</t>
  </si>
  <si>
    <t>Įvažiavimas link Rečionių UDC</t>
  </si>
  <si>
    <t>4400-5436-9507</t>
  </si>
  <si>
    <t>RC atmetė, nes kerta sklypus. Reikia teikti žemėtvarkai dėl sklypų brokavimų.</t>
  </si>
  <si>
    <t>4400-5466-8429</t>
  </si>
  <si>
    <t>4400-5466-7410</t>
  </si>
  <si>
    <t>reikia teikti RC</t>
  </si>
  <si>
    <t>4400-5436-9540</t>
  </si>
  <si>
    <t>4400-5291-3088</t>
  </si>
  <si>
    <t>4400-5646-4681</t>
  </si>
  <si>
    <t>4400-5449-8149</t>
  </si>
  <si>
    <t>4400-5501-0790</t>
  </si>
  <si>
    <t>teikiame RC</t>
  </si>
  <si>
    <t>Kelias Kurėjų kaime (pro buvusį kiaulių kompleksą)</t>
  </si>
  <si>
    <t>4400-5501-0669</t>
  </si>
  <si>
    <t>asfaltas/ gruntas
0,3/0,3</t>
  </si>
  <si>
    <t>gruntas,žvyras</t>
  </si>
  <si>
    <t>4400-5614-0837</t>
  </si>
  <si>
    <t>Ilgis sutrumpėjo, nes iki privataus sklypo</t>
  </si>
  <si>
    <t xml:space="preserve">Kelias Rimeisių kaime (link   buvusios plytinės) </t>
  </si>
  <si>
    <t>4400-5501-0769</t>
  </si>
  <si>
    <t>kerta sklpus, teikiame nžt dėl sklypų brokavimo</t>
  </si>
  <si>
    <t>4400-5617-4760</t>
  </si>
  <si>
    <t>asfaltas/ žvyras
0,3/0,9</t>
  </si>
  <si>
    <t>4400-5666-4729</t>
  </si>
  <si>
    <t>4400-5487-4016</t>
  </si>
  <si>
    <t>4400-5487-4027</t>
  </si>
  <si>
    <t>4400-5487-4049</t>
  </si>
  <si>
    <t>4400-5487-4127</t>
  </si>
  <si>
    <t>4400-5487-4149</t>
  </si>
  <si>
    <t>4400-5487-4160</t>
  </si>
  <si>
    <t>Kelias Paškonių g. - Butkūnų k</t>
  </si>
  <si>
    <t>žvyras, guntas</t>
  </si>
  <si>
    <t>4400-5635-8868</t>
  </si>
  <si>
    <t>4400-5635-8402</t>
  </si>
  <si>
    <t>4400-5635-8857</t>
  </si>
  <si>
    <t>4400-5635-8757</t>
  </si>
  <si>
    <t>4400-5635-8879</t>
  </si>
  <si>
    <t>4400-5635-8424</t>
  </si>
  <si>
    <t>4400-5479-8946</t>
  </si>
  <si>
    <t>4400-5471-9583</t>
  </si>
  <si>
    <t>4400-5471-9629</t>
  </si>
  <si>
    <t>4400-5471-9750</t>
  </si>
  <si>
    <t>4400-5617-8626</t>
  </si>
  <si>
    <t>4400-5617-8359</t>
  </si>
  <si>
    <t>4400-5627-2916</t>
  </si>
  <si>
    <t>4400-5617-4780</t>
  </si>
  <si>
    <t>4400-5659-9930</t>
  </si>
  <si>
    <t>4400-5628-7775</t>
  </si>
  <si>
    <t>4400-5649-7308</t>
  </si>
  <si>
    <t>4400-5627-2905</t>
  </si>
  <si>
    <t>4400-5666-8442</t>
  </si>
  <si>
    <t>Žl-60-1</t>
  </si>
  <si>
    <t>taisyti pavadinimą pagal Registrų centro išrašą</t>
  </si>
  <si>
    <t>Gal reikia formuoti sklypą panaudai ir tuomet registruoti aikštelę?</t>
  </si>
  <si>
    <t>aikštelė yra parapijos sklype. Savivaldybei neregistruos...</t>
  </si>
  <si>
    <t>norint registruoti aikštelę pirmiausia reikia formuoti žemės sklypą</t>
  </si>
  <si>
    <t>aikštelė prie bendruomenės namų, kadangi du sklypai, tai bus dvi aikštelės. Sklypai panauda - savivaldybei. Galima užsakyti kadastrinius matavimus</t>
  </si>
  <si>
    <t>Ly-26 kelio tokio nėra, nes tai yra Klevų g. (Ly-49) galima užsakyti kadastrinius matavimus, bet prieš tai reikia formuoti žemės klypą</t>
  </si>
  <si>
    <t>galima bus užsakyti kadastrinius matavimus, bet prieš tai reikia formuoti žemės sklypą</t>
  </si>
  <si>
    <t>aikštelė prie bendruomenės namų, tik pirmiausia reikia suformuoti žemės sklypą</t>
  </si>
  <si>
    <t>braukti iš sąrašo, nes registruota kartu su Liepų gatve</t>
  </si>
  <si>
    <t xml:space="preserve">sklype aikštelė, tik po kadastrinių reiktų tikslinti sklypo kadastrinius </t>
  </si>
  <si>
    <t>tikslinti pavadinimą pagal Registrų išrašą</t>
  </si>
  <si>
    <t>kadastriniai matavimai atlikti ir buvo teikta registruoti, bet RC atmetė, nes žemės sklypą reikia tikslinti. Paskirtis keičiama                      4400-5368-2354</t>
  </si>
  <si>
    <t>braukti iš sąrašo, nes išmatuota kartu su keliu TA-08</t>
  </si>
  <si>
    <t>braukti iš sąrašo, nes išmatuota kartu su keliu TA-41</t>
  </si>
  <si>
    <t>braukti iš sąrašo, nes išmatuota kartu su keliu TA-35</t>
  </si>
  <si>
    <t>braukti iš sąrašo, nes privačiame sklype, kuriame nustatytas kelio servitutas</t>
  </si>
  <si>
    <t>Uk-15-5</t>
  </si>
  <si>
    <t>Privažiavimas prie pastato Vytauto g. 39</t>
  </si>
  <si>
    <t xml:space="preserve">Invento-rinis Nr. </t>
  </si>
  <si>
    <t>NTR unikalus Nr.</t>
  </si>
  <si>
    <t>NTR registro Nr.</t>
  </si>
  <si>
    <t>Kelio (gatvės ) Nr.</t>
  </si>
  <si>
    <t>Objekto pavadinimas</t>
  </si>
  <si>
    <t>Turto tipas</t>
  </si>
  <si>
    <t>Adresas</t>
  </si>
  <si>
    <t>Kelio danga</t>
  </si>
  <si>
    <t>Registracijos NTR būsena</t>
  </si>
  <si>
    <t>Pastabos</t>
  </si>
  <si>
    <t>kita danga</t>
  </si>
  <si>
    <t>Pradžios vieta kelyje (km)</t>
  </si>
  <si>
    <t>Pabaigos vieta kelyje (km)</t>
  </si>
  <si>
    <t>44/2358257</t>
  </si>
  <si>
    <t>Kelių</t>
  </si>
  <si>
    <t>Ukmergės r.sav., Ukmergės r. sav. teritorija</t>
  </si>
  <si>
    <t>Registruotas</t>
  </si>
  <si>
    <t>44/2408068</t>
  </si>
  <si>
    <t>44/2408069</t>
  </si>
  <si>
    <t>Ukmergės r. sav., Jakutiškių k.</t>
  </si>
  <si>
    <t>44/2408071</t>
  </si>
  <si>
    <t>Kelias Lokėnai - Lokėnų k. kapinės</t>
  </si>
  <si>
    <t>Ukmergės r. sav., Lokėnų k.</t>
  </si>
  <si>
    <t>44/2358256</t>
  </si>
  <si>
    <t>44/2408073</t>
  </si>
  <si>
    <t>44/2408074</t>
  </si>
  <si>
    <t>44/2358254</t>
  </si>
  <si>
    <t>44/2358255</t>
  </si>
  <si>
    <t>44/2408076</t>
  </si>
  <si>
    <t>44/2408077</t>
  </si>
  <si>
    <t>44/2408078</t>
  </si>
  <si>
    <t>Ukmergės r. sav., Sarosčių k.</t>
  </si>
  <si>
    <t>44/2408079</t>
  </si>
  <si>
    <t>44/2408080</t>
  </si>
  <si>
    <t>44/2408082</t>
  </si>
  <si>
    <t>Kelias Bartkuškiai - Jovaišai</t>
  </si>
  <si>
    <t>44/2408083</t>
  </si>
  <si>
    <t>44/2408084</t>
  </si>
  <si>
    <t>44/2413193</t>
  </si>
  <si>
    <t>44/2408086</t>
  </si>
  <si>
    <t>44/2408087</t>
  </si>
  <si>
    <t>Ukmergės r. sav., Paliepės k.</t>
  </si>
  <si>
    <t>44/2408081</t>
  </si>
  <si>
    <t>130281-1</t>
  </si>
  <si>
    <t>44/2413194</t>
  </si>
  <si>
    <t>130281-2</t>
  </si>
  <si>
    <t>44/2413195</t>
  </si>
  <si>
    <t>44/2374479</t>
  </si>
  <si>
    <t>44/2408089</t>
  </si>
  <si>
    <t>Ukmergės r. sav., Žalgirių k.</t>
  </si>
  <si>
    <t>44/2374478</t>
  </si>
  <si>
    <t>Ukmergės r. sav., Šemetiškių k.</t>
  </si>
  <si>
    <t>44/2525538</t>
  </si>
  <si>
    <t>Kelias Sarapai - Jonuškai</t>
  </si>
  <si>
    <t>44/2422402</t>
  </si>
  <si>
    <t>44/2422403</t>
  </si>
  <si>
    <t>44/2422404</t>
  </si>
  <si>
    <t>Ukmergės r.sav., Deltuvos mstl.</t>
  </si>
  <si>
    <t>44/2422405</t>
  </si>
  <si>
    <t>44/2422406</t>
  </si>
  <si>
    <t>44/2422407</t>
  </si>
  <si>
    <t>44/2422408</t>
  </si>
  <si>
    <t>44/2422409</t>
  </si>
  <si>
    <t>44/2388085</t>
  </si>
  <si>
    <t>Kelias Laibiškiai - Laibiškiai</t>
  </si>
  <si>
    <t>44/2422410</t>
  </si>
  <si>
    <t>44/2422411</t>
  </si>
  <si>
    <t>44/2422412</t>
  </si>
  <si>
    <t>44/2422415</t>
  </si>
  <si>
    <t>44/2422416</t>
  </si>
  <si>
    <t>Ukmergės r.sav., Diržių k.</t>
  </si>
  <si>
    <t>44/2422413</t>
  </si>
  <si>
    <t>44/2422417</t>
  </si>
  <si>
    <t>44/2422419</t>
  </si>
  <si>
    <t>130320-1</t>
  </si>
  <si>
    <t>44/2239712</t>
  </si>
  <si>
    <t>130320-2</t>
  </si>
  <si>
    <t>44/2611909</t>
  </si>
  <si>
    <t>Kelias Mikačiai - Dovydiškiai</t>
  </si>
  <si>
    <t>Ukmergės r. sav., Dovydiškių k.</t>
  </si>
  <si>
    <t>44/2196396</t>
  </si>
  <si>
    <t>Ukmergės r. sav., Leonpolio k.</t>
  </si>
  <si>
    <t>44/1627156</t>
  </si>
  <si>
    <t>Ukmergės r. sav., Deltuvos mstl.</t>
  </si>
  <si>
    <t>44/2382028</t>
  </si>
  <si>
    <t>Ukmergės r. sav., Antakalnio I k.</t>
  </si>
  <si>
    <t>44/2604220</t>
  </si>
  <si>
    <t>Kelias Jogvilai - Juodkiškiai</t>
  </si>
  <si>
    <t>Ukmergės r. sav., Jogvilų  k.</t>
  </si>
  <si>
    <t>44/2374486</t>
  </si>
  <si>
    <t>44/2604222</t>
  </si>
  <si>
    <t>Kelias Jogvilai - Vyliaudžiai</t>
  </si>
  <si>
    <t>44/2604221</t>
  </si>
  <si>
    <t>Ukmergės r. sav., Juodkiškių  k.</t>
  </si>
  <si>
    <t>neregistruotas</t>
  </si>
  <si>
    <t>130330-2</t>
  </si>
  <si>
    <t>44/2384262</t>
  </si>
  <si>
    <t>130330-1</t>
  </si>
  <si>
    <t>44/2367442</t>
  </si>
  <si>
    <t>Ukmergės r. sav., Lyduokių mstl.</t>
  </si>
  <si>
    <t>44/2363134</t>
  </si>
  <si>
    <t>Ukmergės r. sav., Inkilų k.</t>
  </si>
  <si>
    <t>44/2384849</t>
  </si>
  <si>
    <t>44/2382031</t>
  </si>
  <si>
    <t>Ukmergės r. sav., Nuotekų k.</t>
  </si>
  <si>
    <t>Kelias Nuotekai - Vaisgėliškis</t>
  </si>
  <si>
    <t>44/2382030</t>
  </si>
  <si>
    <t>Ukmergės r. sav., Vyliaudžių k.</t>
  </si>
  <si>
    <t>44/2382032</t>
  </si>
  <si>
    <t>Kelias Lyduokiai - Griežionys</t>
  </si>
  <si>
    <t xml:space="preserve">Ukmergės r. sav., Kurėjų k. </t>
  </si>
  <si>
    <t>44/2411013</t>
  </si>
  <si>
    <t>130339-2</t>
  </si>
  <si>
    <t>44/2411014</t>
  </si>
  <si>
    <t>44/2405772</t>
  </si>
  <si>
    <t>44/2405782</t>
  </si>
  <si>
    <t>44/2410407</t>
  </si>
  <si>
    <t xml:space="preserve">Ukmergės r. sav., Lentvorų k.  </t>
  </si>
  <si>
    <t>44/2410408</t>
  </si>
  <si>
    <t>44/2408681</t>
  </si>
  <si>
    <t>44/2405785</t>
  </si>
  <si>
    <t>44/2405786</t>
  </si>
  <si>
    <t>Ukmergės r.sav., Slabados k.</t>
  </si>
  <si>
    <t>44/2374634</t>
  </si>
  <si>
    <t>Ukmergės r.sav., Virkščių  k.</t>
  </si>
  <si>
    <t>44/2405787</t>
  </si>
  <si>
    <t>44/2417053</t>
  </si>
  <si>
    <t>Kelias Virkščiai - Šeimyniškiai - Paškonys (iki seniūnijos ribos)</t>
  </si>
  <si>
    <t>44/2408682</t>
  </si>
  <si>
    <t>44/2408683</t>
  </si>
  <si>
    <t>kelias Lyduokiai - Juknonys</t>
  </si>
  <si>
    <t>Ukmergės r.sav., Juknonių  k.</t>
  </si>
  <si>
    <t>44/2409661</t>
  </si>
  <si>
    <t>Ukmergės r.sav., Rimeisių  k.</t>
  </si>
  <si>
    <t>44/2408685</t>
  </si>
  <si>
    <t>Ukmergės r.sav., Skominėlių k.</t>
  </si>
  <si>
    <t>44/2405788</t>
  </si>
  <si>
    <t>Ukmergės r.sav., Inkilų   k.</t>
  </si>
  <si>
    <t>44/2604223</t>
  </si>
  <si>
    <t>Kelias Inkilai - Pempiai</t>
  </si>
  <si>
    <t>Ukmergės r.sav., Pempių k.</t>
  </si>
  <si>
    <t>44/2154548</t>
  </si>
  <si>
    <t>Kelias nuo Pamiškės g. ir Nuotekų g. sankryžos iki autostrados A2</t>
  </si>
  <si>
    <t>44/2405954</t>
  </si>
  <si>
    <t>Ukmergės r. sav., Antakalnio I k. Pievų g.</t>
  </si>
  <si>
    <t>44/2420790</t>
  </si>
  <si>
    <t>Ukmergės r. sav., Ukmergės r. sav. teritorija</t>
  </si>
  <si>
    <t>keičiam pavadinimą taip, kaip registruota</t>
  </si>
  <si>
    <t>44/2374684</t>
  </si>
  <si>
    <t>Kelias Varinė - Deltuvėlė</t>
  </si>
  <si>
    <t>130366-1</t>
  </si>
  <si>
    <t>44/2433077</t>
  </si>
  <si>
    <t>Ukmergės r. sav., Pabaisko sen., Kopūstėlių k.</t>
  </si>
  <si>
    <t>130367-1</t>
  </si>
  <si>
    <t>44/2433065</t>
  </si>
  <si>
    <t>Kelias Naceliškiai-Vinkšniškiai-Smilgiai</t>
  </si>
  <si>
    <t>44/2433078</t>
  </si>
  <si>
    <t>44/2419566</t>
  </si>
  <si>
    <t>44/2374685</t>
  </si>
  <si>
    <t>44/2419567</t>
  </si>
  <si>
    <t>Ukmergės r. sav., Pabaisko sen., Ūlyčninkų k.</t>
  </si>
  <si>
    <t>44/2419568</t>
  </si>
  <si>
    <t>44/2419569</t>
  </si>
  <si>
    <t>44/2419570</t>
  </si>
  <si>
    <t>Maigiai I k. kelias</t>
  </si>
  <si>
    <t>Ukmergės r. sav., Pabaisko sen., Maigių I k.</t>
  </si>
  <si>
    <t>44/2433074</t>
  </si>
  <si>
    <t>Ukmergės r. sav., Pabaiskas</t>
  </si>
  <si>
    <t>44/2433079</t>
  </si>
  <si>
    <t>44/2433080</t>
  </si>
  <si>
    <t>44/2433084</t>
  </si>
  <si>
    <t>44/2433083</t>
  </si>
  <si>
    <t>Ukmergės r. sav., Pabaisko sen., Padvarių k.</t>
  </si>
  <si>
    <t>44/2419571</t>
  </si>
  <si>
    <t>44/2419572</t>
  </si>
  <si>
    <t>44/2374688</t>
  </si>
  <si>
    <t>44/2433075</t>
  </si>
  <si>
    <t>Ukmergės r. sav., Mažeikiškių  k.</t>
  </si>
  <si>
    <t>Neregistruotas</t>
  </si>
  <si>
    <t>44/2433073</t>
  </si>
  <si>
    <t>Ukmergės r. sav., Daumantiškių k.</t>
  </si>
  <si>
    <t>RC atmetė, nes kerta sklypus. Reikia tikslinti sklypo kadastrinius mataivmus</t>
  </si>
  <si>
    <t>44/2433072</t>
  </si>
  <si>
    <t>44/2370266</t>
  </si>
  <si>
    <t>44/2433070</t>
  </si>
  <si>
    <t>Ukmergės r. sav.,  Rakaučiznos k.</t>
  </si>
  <si>
    <t>44/2374689</t>
  </si>
  <si>
    <t>44/2370265</t>
  </si>
  <si>
    <t>44/2433064</t>
  </si>
  <si>
    <t>Ukmergės r. sav., Pabaisko sen., Kulniškių k.</t>
  </si>
  <si>
    <t>44/2422326</t>
  </si>
  <si>
    <t>44/2433066</t>
  </si>
  <si>
    <t>Ukmergės r. sav., Pabaisko sen., Jutkonių k.</t>
  </si>
  <si>
    <t>44/2433076</t>
  </si>
  <si>
    <t>44/2518488</t>
  </si>
  <si>
    <t>Ukmergės r.sav.,   Pavytinės k.</t>
  </si>
  <si>
    <t>44/2518489</t>
  </si>
  <si>
    <t>44/2518491</t>
  </si>
  <si>
    <t>44/2518492</t>
  </si>
  <si>
    <t>Ukmergės r. sav., Pabaisko sen., Praniukų k.</t>
  </si>
  <si>
    <t>44/2415176</t>
  </si>
  <si>
    <t>44/2415177</t>
  </si>
  <si>
    <t>44/2415178</t>
  </si>
  <si>
    <t>44/2415174</t>
  </si>
  <si>
    <t>44/2376235</t>
  </si>
  <si>
    <t>44/2415179</t>
  </si>
  <si>
    <t>44/2415696</t>
  </si>
  <si>
    <t>Ukmergės r. sav., Pivonijos sen., Žeimių k.</t>
  </si>
  <si>
    <t>44/2415180</t>
  </si>
  <si>
    <t>44/2415182</t>
  </si>
  <si>
    <t>44/2415181</t>
  </si>
  <si>
    <t>44/2498005</t>
  </si>
  <si>
    <t>Ukmergės r. sav., Pivonijos sen., Laičių k.</t>
  </si>
  <si>
    <t>44/2498008</t>
  </si>
  <si>
    <t>44/2498004</t>
  </si>
  <si>
    <t>4400-5441-2450</t>
  </si>
  <si>
    <t>44/2498003</t>
  </si>
  <si>
    <t>Ukmergės r. sav., Ukmergės m.</t>
  </si>
  <si>
    <t>44/2516856</t>
  </si>
  <si>
    <t>Kelias Graužiečiai - Palobė</t>
  </si>
  <si>
    <t>Ukmergės r. sav., Graužiečių k.</t>
  </si>
  <si>
    <t>44/2495650</t>
  </si>
  <si>
    <t>44/2495649</t>
  </si>
  <si>
    <t>44/2495648</t>
  </si>
  <si>
    <t>44/2495548</t>
  </si>
  <si>
    <t>44/2516855</t>
  </si>
  <si>
    <t>Ukmergės r. sav., Pivonijos sen., Petrašiūnų k.</t>
  </si>
  <si>
    <t>44/2476526</t>
  </si>
  <si>
    <t>44/2374686</t>
  </si>
  <si>
    <t>44/2516852</t>
  </si>
  <si>
    <t>Kelias Antakalnis III - Alionys - Daugėliškis</t>
  </si>
  <si>
    <t>Ukmergės r. sav., Daugėliškio k.</t>
  </si>
  <si>
    <t>44/2516854</t>
  </si>
  <si>
    <t>44/2476525</t>
  </si>
  <si>
    <t>44/2476524</t>
  </si>
  <si>
    <t>Ukmergės r. sav., Pivonijos sen., Jačionių k.</t>
  </si>
  <si>
    <t>44/2476523</t>
  </si>
  <si>
    <t>44/2374687</t>
  </si>
  <si>
    <t>44/2525376</t>
  </si>
  <si>
    <t>44/2525390</t>
  </si>
  <si>
    <t>Ukmergės r. sav., Pivonijos sen., Verškainių k.</t>
  </si>
  <si>
    <t>44/2525389</t>
  </si>
  <si>
    <t>Kelias Bartkūnai - Pavydžiai</t>
  </si>
  <si>
    <t>Ukmergės r.sav.,   Parijos II vs.</t>
  </si>
  <si>
    <t>44/2525378</t>
  </si>
  <si>
    <t>Kelias Bagužiškis - Krikštėnai</t>
  </si>
  <si>
    <t>130443-1</t>
  </si>
  <si>
    <t>44/2670471</t>
  </si>
  <si>
    <t>Kelias Girininkija- Pakertušė</t>
  </si>
  <si>
    <t>44/2525391</t>
  </si>
  <si>
    <t>Ukmergės r. sav., Pivonijos sen., Janušiškio k.</t>
  </si>
  <si>
    <t>44/2525386</t>
  </si>
  <si>
    <t>Ukmergės r. sav., Pivonijos sen., Bartkūnų k.</t>
  </si>
  <si>
    <t>44/2525383</t>
  </si>
  <si>
    <t>44/2525384</t>
  </si>
  <si>
    <t>44/2525382</t>
  </si>
  <si>
    <t>Ukmergės r. sav., Pivonijos sen., Gailiūnų k.</t>
  </si>
  <si>
    <t>44/2525388</t>
  </si>
  <si>
    <t>44/2525385</t>
  </si>
  <si>
    <t>44/2525387</t>
  </si>
  <si>
    <t>44/2525379</t>
  </si>
  <si>
    <t>Ukmergės r. sav., Pivonijos sen., Žuklių k.</t>
  </si>
  <si>
    <t>44/2384063</t>
  </si>
  <si>
    <t>44/2384064</t>
  </si>
  <si>
    <t>44/2402978</t>
  </si>
  <si>
    <t>44/2384065</t>
  </si>
  <si>
    <t>44/2384069</t>
  </si>
  <si>
    <t>44/2358269</t>
  </si>
  <si>
    <t>44/2384072</t>
  </si>
  <si>
    <t>44/2384083</t>
  </si>
  <si>
    <t>44/2384086</t>
  </si>
  <si>
    <t>Ukmergės r. sav., Siesikų sen., Tulpiakiemio k.</t>
  </si>
  <si>
    <t>44/2402979</t>
  </si>
  <si>
    <t>130466-12/1</t>
  </si>
  <si>
    <t>44/2402986</t>
  </si>
  <si>
    <t>44/2402980</t>
  </si>
  <si>
    <t>44/2358265</t>
  </si>
  <si>
    <t>130469-15</t>
  </si>
  <si>
    <t>44/2402984</t>
  </si>
  <si>
    <t>130469-16/1</t>
  </si>
  <si>
    <t>44/2403253</t>
  </si>
  <si>
    <t>Ukmergės r. sav., Siesikų sen., Vidugirio k.</t>
  </si>
  <si>
    <t>130469-17</t>
  </si>
  <si>
    <t>44/2402981</t>
  </si>
  <si>
    <t>44/2402982</t>
  </si>
  <si>
    <t>44/2402983</t>
  </si>
  <si>
    <t>44/2422944</t>
  </si>
  <si>
    <t>Ukmergės r. sav., Siesikų sen., Šinkūnų k.</t>
  </si>
  <si>
    <t>44/2422943</t>
  </si>
  <si>
    <t>Ukmergės r. sav., Siesikų sen., Toliūnų k.</t>
  </si>
  <si>
    <t>44/2358271</t>
  </si>
  <si>
    <t>44/2422942</t>
  </si>
  <si>
    <t>Ukmergės r. sav., Siesikų sen., Belazariškių k.</t>
  </si>
  <si>
    <t>44/2358272</t>
  </si>
  <si>
    <t>44/2422941</t>
  </si>
  <si>
    <t>44/2422940</t>
  </si>
  <si>
    <t>Ukmergės r. sav., Siesikų sen., Reniūnų k.</t>
  </si>
  <si>
    <t>Si-21-1</t>
  </si>
  <si>
    <t>Kelias link Toliūnų paplūdimio</t>
  </si>
  <si>
    <t>44/2415170</t>
  </si>
  <si>
    <t>130483-1</t>
  </si>
  <si>
    <t>44/2415171</t>
  </si>
  <si>
    <t>130483-2</t>
  </si>
  <si>
    <t>130483-3</t>
  </si>
  <si>
    <t>44/2388093</t>
  </si>
  <si>
    <t>44/2376234</t>
  </si>
  <si>
    <t>44/2388092</t>
  </si>
  <si>
    <t>44/2388094</t>
  </si>
  <si>
    <t>44/2370263</t>
  </si>
  <si>
    <t>44/2388095</t>
  </si>
  <si>
    <t>44/2415173</t>
  </si>
  <si>
    <t>44/2370252</t>
  </si>
  <si>
    <t>Ukmergės r. sav., Šešuolių sen., Mėgučių k.</t>
  </si>
  <si>
    <t>130490-1</t>
  </si>
  <si>
    <t>44/2388096</t>
  </si>
  <si>
    <t>44/2388097</t>
  </si>
  <si>
    <t>130492-1</t>
  </si>
  <si>
    <t>44/2388098</t>
  </si>
  <si>
    <t>44/2370256</t>
  </si>
  <si>
    <t>Ukmergės r. sav., Šešuolių sen., Dvarninių k.</t>
  </si>
  <si>
    <t>reikia taisyti byloje pavadinimą</t>
  </si>
  <si>
    <t>44/2388099</t>
  </si>
  <si>
    <t>44/2388100</t>
  </si>
  <si>
    <t>Kelias Liaušiai - Mėgučiai</t>
  </si>
  <si>
    <t>braukti, nes ši dalis sutampa su registruota Mokyklos gatve</t>
  </si>
  <si>
    <t>44/2429120</t>
  </si>
  <si>
    <t>Kelias Molėtų plentas - Lauzdonys</t>
  </si>
  <si>
    <t>44/2455848</t>
  </si>
  <si>
    <t xml:space="preserve">Kelias Liaušiai - Dembrovica </t>
  </si>
  <si>
    <t>44/2456148</t>
  </si>
  <si>
    <t>kerta sklypus</t>
  </si>
  <si>
    <t>44/2429125</t>
  </si>
  <si>
    <t>130499-1</t>
  </si>
  <si>
    <t>44/2376233</t>
  </si>
  <si>
    <t>44/2429124</t>
  </si>
  <si>
    <t>Ukmergės r.sav., Mateikiškių k.</t>
  </si>
  <si>
    <t>44/2370257</t>
  </si>
  <si>
    <t>44/2429123</t>
  </si>
  <si>
    <t>Ukmergės r. sav., Šešuolių sen., Dvareliškių k.</t>
  </si>
  <si>
    <t>44/2456448</t>
  </si>
  <si>
    <t xml:space="preserve">Kelias Pilionys - Mateikiškai </t>
  </si>
  <si>
    <t>Ukmergės r.sav., Pilionių  k.</t>
  </si>
  <si>
    <t>44/2456248</t>
  </si>
  <si>
    <t>Kelias Mateikiškai -Ežeraičių vs.</t>
  </si>
  <si>
    <t>44/2456548</t>
  </si>
  <si>
    <t>Kelias Pilionys - Gursčiai</t>
  </si>
  <si>
    <t>44/2456648</t>
  </si>
  <si>
    <t>Kelias Kazimierava-Pūsčia</t>
  </si>
  <si>
    <t>44/2456748</t>
  </si>
  <si>
    <t>Kelias Šešuoliai - Kuzilai</t>
  </si>
  <si>
    <t>Ukmergės r sav., Kuzilų k.</t>
  </si>
  <si>
    <t>44/2429119</t>
  </si>
  <si>
    <t>Kelias Kuzilai - Taurupiškis - Mišniūnai</t>
  </si>
  <si>
    <t>44/2456849</t>
  </si>
  <si>
    <t>Kelias Kuzilai - Taurupiškis - Dvarniniai</t>
  </si>
  <si>
    <t>44/2429121</t>
  </si>
  <si>
    <t>44/2456850</t>
  </si>
  <si>
    <t>130513-1</t>
  </si>
  <si>
    <t>44/2429122</t>
  </si>
  <si>
    <t>44/2518770</t>
  </si>
  <si>
    <t>Ukmergės r. sav., Šešuolių sen., Mišniūnų k.</t>
  </si>
  <si>
    <t>44/2518769</t>
  </si>
  <si>
    <t>44/2518771</t>
  </si>
  <si>
    <t>44/2518772</t>
  </si>
  <si>
    <t>Še-60</t>
  </si>
  <si>
    <t>Privažiavimo kelias į Šešuolių mstl. kapines</t>
  </si>
  <si>
    <t>įtraukti į sąrašą, ir užsakyti kadastrinius matavimus</t>
  </si>
  <si>
    <t>44/2384850</t>
  </si>
  <si>
    <t>44/2384851</t>
  </si>
  <si>
    <t xml:space="preserve">Kelias Naujasodis - Palėnis </t>
  </si>
  <si>
    <t>44/2613529</t>
  </si>
  <si>
    <t xml:space="preserve">Kelias Naujasodis - Naujasodžio kapinės </t>
  </si>
  <si>
    <t>Ukmergės r. sav., Naujasodžio k.</t>
  </si>
  <si>
    <t>44/2384858</t>
  </si>
  <si>
    <t>44/2374636</t>
  </si>
  <si>
    <t>Ukmergės r. sav., Taujėnų sen., Miškinių k.</t>
  </si>
  <si>
    <t>44/2412173</t>
  </si>
  <si>
    <t>Ukmergės r. sav., Taujėnų sen., Lėno k.</t>
  </si>
  <si>
    <t>44/2412174</t>
  </si>
  <si>
    <t>Ukmergės r. sav., Taujėnų sen., Užulėnio k.</t>
  </si>
  <si>
    <t>44/2374637</t>
  </si>
  <si>
    <t xml:space="preserve">Kelias Jurgelionys - Jurgelionių kapinės </t>
  </si>
  <si>
    <t>Ukmergės r. sav., Taujėnų sen., Jurgelionių k.</t>
  </si>
  <si>
    <t>44/2384859</t>
  </si>
  <si>
    <t>Kelias Šalnos - Jurgelionys</t>
  </si>
  <si>
    <t xml:space="preserve">RC atmetė, nes kerta sklypą. </t>
  </si>
  <si>
    <t>44/2613523</t>
  </si>
  <si>
    <t>Kelias Šalnos - Unguriai- Ungurių kapinės</t>
  </si>
  <si>
    <t>Ukmergės r. sav., Taujėnų sen., Šalnų k.</t>
  </si>
  <si>
    <t>44/2384860</t>
  </si>
  <si>
    <t>44/2384861</t>
  </si>
  <si>
    <t>44/2384865</t>
  </si>
  <si>
    <t>44/2384866</t>
  </si>
  <si>
    <t xml:space="preserve">Kelias Varnėnai - Valėnai </t>
  </si>
  <si>
    <t>taisyti byloje pavadinimą</t>
  </si>
  <si>
    <t>44/2374638</t>
  </si>
  <si>
    <t>Kelias Varnėnai - Viškonys</t>
  </si>
  <si>
    <t>Ukmergės r. sav., Taujėnų sen., Viškonių k.</t>
  </si>
  <si>
    <t>44/2384867</t>
  </si>
  <si>
    <t>Kelias Viškonys - Juodgiris -Taujėnai</t>
  </si>
  <si>
    <t>44/2384868</t>
  </si>
  <si>
    <t>Kelias Juodgiris - Klaibūnai</t>
  </si>
  <si>
    <t>44/2384869</t>
  </si>
  <si>
    <t>Kelias Kraupėnai - Puniai</t>
  </si>
  <si>
    <t>44/2412449</t>
  </si>
  <si>
    <t>44/2412450</t>
  </si>
  <si>
    <t>Ukmergės r. sav., Taujėnų sen., Radžiūnų k.</t>
  </si>
  <si>
    <t>44/2417054</t>
  </si>
  <si>
    <t>Ukmergės r. sav., Taujėnų sen., Taujėnų k.</t>
  </si>
  <si>
    <t>44/2412451</t>
  </si>
  <si>
    <t>44/2412456</t>
  </si>
  <si>
    <t>44/2412452</t>
  </si>
  <si>
    <t>44/2374649</t>
  </si>
  <si>
    <t>44/2417055</t>
  </si>
  <si>
    <t>Ukmergės r. sav., Taujėnų sen., Radeckų k.</t>
  </si>
  <si>
    <t>44/2412454</t>
  </si>
  <si>
    <t>44/2417058</t>
  </si>
  <si>
    <t xml:space="preserve">Kelias Paąžuoliai - Paąžuolių kapinės </t>
  </si>
  <si>
    <t>Ukmergės r. sav., Paąžuolių k.</t>
  </si>
  <si>
    <t>44/2412455</t>
  </si>
  <si>
    <t>Ukmergės r. sav., Taujėnų sen., Pamūšio k.</t>
  </si>
  <si>
    <t>taisyti pavadinimą byloje</t>
  </si>
  <si>
    <t>44/2374639</t>
  </si>
  <si>
    <t>44/2412453</t>
  </si>
  <si>
    <t>Ukmergės r. sav., Taujėnų sen., Šveikautiškių k.</t>
  </si>
  <si>
    <t>44/2413181</t>
  </si>
  <si>
    <t>44/2413182</t>
  </si>
  <si>
    <t>44/2413183</t>
  </si>
  <si>
    <t>44/2413184</t>
  </si>
  <si>
    <t>44/2178504</t>
  </si>
  <si>
    <t>44/2358279</t>
  </si>
  <si>
    <t>44/2413185</t>
  </si>
  <si>
    <t>Ukmergės r. sav., Veprių sen., Slabados k.</t>
  </si>
  <si>
    <t>44/2413186</t>
  </si>
  <si>
    <t>44/2413187</t>
  </si>
  <si>
    <t>130737-1</t>
  </si>
  <si>
    <t>44/2358280</t>
  </si>
  <si>
    <t>130737-2</t>
  </si>
  <si>
    <t>44/2413188</t>
  </si>
  <si>
    <t>44/2413190</t>
  </si>
  <si>
    <t>44/2413191</t>
  </si>
  <si>
    <t>Ukmergės r. sav., Veprių sen., Sližių k.</t>
  </si>
  <si>
    <t>44/2413192</t>
  </si>
  <si>
    <t>44/2422934</t>
  </si>
  <si>
    <t>Ukmergės r. sav., Veprių sen., Kultuvėnų k.</t>
  </si>
  <si>
    <t>44/2422332</t>
  </si>
  <si>
    <t>44/2422331</t>
  </si>
  <si>
    <t>Ukmergės r. sav., Veprių sen., Samantonių k.</t>
  </si>
  <si>
    <t>4400-5405-2965</t>
  </si>
  <si>
    <t>44/2422330</t>
  </si>
  <si>
    <t>Ukmergės r. sav., Veprių sen., Gavėnonių k.</t>
  </si>
  <si>
    <t>44/2422327</t>
  </si>
  <si>
    <t>44/2422935</t>
  </si>
  <si>
    <t>44/2358282</t>
  </si>
  <si>
    <t>44/2422938</t>
  </si>
  <si>
    <t>44/2358278</t>
  </si>
  <si>
    <t>44/2422936</t>
  </si>
  <si>
    <t>44/2385592</t>
  </si>
  <si>
    <t>44/2385587</t>
  </si>
  <si>
    <t>Kelias Strazdiškiai - Baraučyzna</t>
  </si>
  <si>
    <t>Ukmergės r.sav., Vidiškių mstl.,</t>
  </si>
  <si>
    <t>44/2385583</t>
  </si>
  <si>
    <t>Ukmergės r. sav., Vidiškiai</t>
  </si>
  <si>
    <t>44/2385578</t>
  </si>
  <si>
    <t>44/2387538</t>
  </si>
  <si>
    <t>44/2387431</t>
  </si>
  <si>
    <t>Ukmergės r. sav., Vidiškių sen., Jasiuliškio k.</t>
  </si>
  <si>
    <t>130668-1</t>
  </si>
  <si>
    <t>44/1663961</t>
  </si>
  <si>
    <t>130668-2</t>
  </si>
  <si>
    <t>Vi-08-3</t>
  </si>
  <si>
    <t>Jasiuliškio k. apvažiavimo kelias</t>
  </si>
  <si>
    <t>44/2378631</t>
  </si>
  <si>
    <t>Ukmergės r.sav., Liūnelių k.</t>
  </si>
  <si>
    <t>44/2385577</t>
  </si>
  <si>
    <t>44/2387429</t>
  </si>
  <si>
    <t>44/2387432</t>
  </si>
  <si>
    <t>Ukmergės r. sav., Vidiškių sen., Pijorų k.</t>
  </si>
  <si>
    <t>44/2410409</t>
  </si>
  <si>
    <t>44/2367443</t>
  </si>
  <si>
    <t>Kelias Utenos kelias (valst.kelio Nr. A6 (E262)) - Rečionys</t>
  </si>
  <si>
    <t>44/2412566</t>
  </si>
  <si>
    <t>44/2405809</t>
  </si>
  <si>
    <t>Ukmergės r. sav., Vidiškių sen., Kurėnų k.</t>
  </si>
  <si>
    <t>44/2405810</t>
  </si>
  <si>
    <t>Ukmergės r. sav., Vidiškių sen., Toliūnų k.</t>
  </si>
  <si>
    <t>44/2416316</t>
  </si>
  <si>
    <t>44/2363136</t>
  </si>
  <si>
    <t>Ukmergės r. sav., Vidiškių sen., Zujų k.</t>
  </si>
  <si>
    <t>44/2417061</t>
  </si>
  <si>
    <t>44/2416314</t>
  </si>
  <si>
    <t>Ukmergė</t>
  </si>
  <si>
    <t>44/2405811</t>
  </si>
  <si>
    <t>Ukmergės r. sav., Vidiškių sen., Palivarko k.</t>
  </si>
  <si>
    <t>44/2363135</t>
  </si>
  <si>
    <t>Kelias Ukmergė - apvažiavimas per Tvarkus</t>
  </si>
  <si>
    <t>44/2615650</t>
  </si>
  <si>
    <t>Kelias Dukstyna - Padbariškiai</t>
  </si>
  <si>
    <t>Ukmergės r. sav., Dukstynos k.</t>
  </si>
  <si>
    <t>44/2416315</t>
  </si>
  <si>
    <t>44/2415469</t>
  </si>
  <si>
    <t>44/2405812</t>
  </si>
  <si>
    <t>Ukmergės r. sav., Vidiškių sen., Bimūnų k.</t>
  </si>
  <si>
    <t>44/2405813</t>
  </si>
  <si>
    <t>Ukmergės r. sav., Vidiškių sen., Šaukavos k.</t>
  </si>
  <si>
    <t>44/2405815</t>
  </si>
  <si>
    <t>44/2416312</t>
  </si>
  <si>
    <t>44/2405952</t>
  </si>
  <si>
    <t>Ukmergės r. sav., Vidiškių sen., Šlapių Priemiesčio k.</t>
  </si>
  <si>
    <t>44/566948</t>
  </si>
  <si>
    <t>44/660986</t>
  </si>
  <si>
    <t>tvarkome, bus iš dviejų  dalių</t>
  </si>
  <si>
    <t>Vi-77-2</t>
  </si>
  <si>
    <t>Privažiavimo kelias į Dukstynos kapines</t>
  </si>
  <si>
    <t>Vi-50-1</t>
  </si>
  <si>
    <t>44/2422970</t>
  </si>
  <si>
    <t>Kelias Kazliškiai - Kazėviškis</t>
  </si>
  <si>
    <t>Ukmergės r. sav., Kazliškių k.</t>
  </si>
  <si>
    <t>44/2388082</t>
  </si>
  <si>
    <t>44/2388084</t>
  </si>
  <si>
    <t>Kelias Kazliškiai - Virbalai</t>
  </si>
  <si>
    <t>44/2422990</t>
  </si>
  <si>
    <t>Kelias Kazliškiai - Daubariškiai</t>
  </si>
  <si>
    <t xml:space="preserve">RC atmetė, nes kerta sklypus.  </t>
  </si>
  <si>
    <t>44/2370268</t>
  </si>
  <si>
    <t>44/2422982</t>
  </si>
  <si>
    <t>44/2388086</t>
  </si>
  <si>
    <t>Kelias Paželviai - Bendrosios k.</t>
  </si>
  <si>
    <t>44/2388087</t>
  </si>
  <si>
    <t>44/2422984</t>
  </si>
  <si>
    <t>44/2422985</t>
  </si>
  <si>
    <t>Ukmergės r. sav., Želvos sen., Bikonių k.</t>
  </si>
  <si>
    <t>44/2422987</t>
  </si>
  <si>
    <t>Kelias Gasparolis - Laumėnų miškas</t>
  </si>
  <si>
    <t>44/2388089</t>
  </si>
  <si>
    <t>44/2422980</t>
  </si>
  <si>
    <t>44/2370267</t>
  </si>
  <si>
    <t>44/2461248</t>
  </si>
  <si>
    <t>Kelias Žvynėnai - Adomiškis</t>
  </si>
  <si>
    <t>130580-1</t>
  </si>
  <si>
    <t>44/2461448</t>
  </si>
  <si>
    <t>Kelias Sauginiai - Lukošiūnai</t>
  </si>
  <si>
    <t>130580-2</t>
  </si>
  <si>
    <t>44/2525101</t>
  </si>
  <si>
    <t>Kelias Adomiškis- Keitučiai</t>
  </si>
  <si>
    <t>44/2461549</t>
  </si>
  <si>
    <t>44/2462048</t>
  </si>
  <si>
    <t>44/2462348</t>
  </si>
  <si>
    <t>44/2462448</t>
  </si>
  <si>
    <t>Kelias Bikoniai - Karališkiai - Uždžionys</t>
  </si>
  <si>
    <t>44/2462948</t>
  </si>
  <si>
    <t>44/2463048</t>
  </si>
  <si>
    <t>Kelias Skripėtiškiai - Pašilių miškas</t>
  </si>
  <si>
    <t>44/2463049</t>
  </si>
  <si>
    <t>44/2463050</t>
  </si>
  <si>
    <t>Kelias Bastūnai I - Mirabelis</t>
  </si>
  <si>
    <t>44/2381743</t>
  </si>
  <si>
    <t>44/2384263</t>
  </si>
  <si>
    <t>44/2605838</t>
  </si>
  <si>
    <t>Kelias Radiškis - Knitiškiai</t>
  </si>
  <si>
    <t>Ukmergės r. sav., Knitiškių k.</t>
  </si>
  <si>
    <t xml:space="preserve">RC atmetė, dėl skypų. </t>
  </si>
  <si>
    <t>44/2382026</t>
  </si>
  <si>
    <t>Ukmergės r. sav., Žemaitkiemio sen., Nerupio k.</t>
  </si>
  <si>
    <t>44/2382025</t>
  </si>
  <si>
    <t>Ukmergės r. sav., Žemaitkiemio sen., Prauslių k.</t>
  </si>
  <si>
    <t>44/2386028</t>
  </si>
  <si>
    <t>Ukmergės r. sav., Žemaitkiemio sen., Žemaitkiemio k</t>
  </si>
  <si>
    <t>44/2382023</t>
  </si>
  <si>
    <t>Ukmergės r. sav., Žemaitkiemio sen., Medinų k.</t>
  </si>
  <si>
    <t>44/2382024</t>
  </si>
  <si>
    <t>Kelias Medinos - Valtūnai - Antatilčiai (su Siesarties, Piliakalnių, Plaštakos g.)</t>
  </si>
  <si>
    <t>Ukmergės r. sav., Valtūnų k.</t>
  </si>
  <si>
    <t>asfaltbetonis , žvyras</t>
  </si>
  <si>
    <t>44/2381983</t>
  </si>
  <si>
    <t>Ukmergės r. sav., Žemaitkiemio sen., Žemaitkiemio k.</t>
  </si>
  <si>
    <t>44/2381755</t>
  </si>
  <si>
    <t>130718-1</t>
  </si>
  <si>
    <t>44/2418064</t>
  </si>
  <si>
    <t>44/2411342</t>
  </si>
  <si>
    <t>44/2412569</t>
  </si>
  <si>
    <t>4400-5318-5369</t>
  </si>
  <si>
    <t>44/2382027</t>
  </si>
  <si>
    <t>Kelias Berzgainiai - Balandžiai</t>
  </si>
  <si>
    <t>Ukmergės r. sav., Žemaitkiemio k.</t>
  </si>
  <si>
    <t>44/2411343</t>
  </si>
  <si>
    <t>4400-5381-7296</t>
  </si>
  <si>
    <t>44/2411344</t>
  </si>
  <si>
    <t>Kelias Į Berzgainių piliakalnį</t>
  </si>
  <si>
    <t>44/2408686</t>
  </si>
  <si>
    <t>Ukmergės r. sav., Žemaitkiemio sen., Traupio k.</t>
  </si>
  <si>
    <t>44/2411345</t>
  </si>
  <si>
    <t>Žm-14-1</t>
  </si>
  <si>
    <t>Privažiavimas prie Antatilčių piliakalnio</t>
  </si>
  <si>
    <t>Žm-39-1</t>
  </si>
  <si>
    <t>Privažiavimas prie Valų k. kapinių</t>
  </si>
  <si>
    <t>Žm-27-1</t>
  </si>
  <si>
    <t>Privažiavimas prie Žemaitkiemio ežero paplūdimio</t>
  </si>
  <si>
    <t>Privažiavimas prie Kliepšių ežero paplūdimio</t>
  </si>
  <si>
    <t>44/2525793</t>
  </si>
  <si>
    <t>Kelių(gatvių)</t>
  </si>
  <si>
    <t>Ukmergės r.sav., Statikų  k., Pramonės g.</t>
  </si>
  <si>
    <t>Registruota</t>
  </si>
  <si>
    <t>44/2525796</t>
  </si>
  <si>
    <t>Ukmergės r.sav., Statikų  k., Upelio g.</t>
  </si>
  <si>
    <t>44/2525737</t>
  </si>
  <si>
    <t>Ukmergės r.sav., Laibiškių k., Tujų g.</t>
  </si>
  <si>
    <t>44/2303242</t>
  </si>
  <si>
    <t>Ukmergės r.sav., Atkočių k., Ateities g.</t>
  </si>
  <si>
    <t>44/2422383</t>
  </si>
  <si>
    <t>Ukmergės r.sav., Atkočių k., Jaunimo g.</t>
  </si>
  <si>
    <t>44/2422385</t>
  </si>
  <si>
    <t>Ukmergės r.sav., Atkočių k., Keturvėjų g.</t>
  </si>
  <si>
    <t>44/2422388</t>
  </si>
  <si>
    <t>Ukmergės r.sav., Atkočių k., Šviesos g.</t>
  </si>
  <si>
    <t>44/2422390</t>
  </si>
  <si>
    <t>Ukmergės r.sav., Atkočių k., Vilties  g.</t>
  </si>
  <si>
    <t>44/2422391</t>
  </si>
  <si>
    <t>Ukmergės r.sav., Atkočių k., Vyturių  g.</t>
  </si>
  <si>
    <t>44/2422939</t>
  </si>
  <si>
    <t>Ukmergės r.sav., Bartkuškių k., Miškų  g.</t>
  </si>
  <si>
    <t>44/2422423</t>
  </si>
  <si>
    <t>Ukmergės r.sav., Bartkuškių k., Laukų  g.</t>
  </si>
  <si>
    <t>44/2111249</t>
  </si>
  <si>
    <t>Kelių (gatvių)</t>
  </si>
  <si>
    <t>Ukmergės r.sav., Dainavos k., Algirdų a.</t>
  </si>
  <si>
    <t>atkelta iš šaligatvių</t>
  </si>
  <si>
    <t>44/2422392</t>
  </si>
  <si>
    <t>Ukmergės r.sav., Dainavos k., Kalvelių  g.</t>
  </si>
  <si>
    <t>44/2422393</t>
  </si>
  <si>
    <t>44/2422394</t>
  </si>
  <si>
    <t>Ukmergės r.sav., Dainavos k., Žiedo  g.</t>
  </si>
  <si>
    <t>44/2422395</t>
  </si>
  <si>
    <t>Ukmergės r.sav., Deltuvos mstl., Aleksandravos  g.</t>
  </si>
  <si>
    <t>44/2422396</t>
  </si>
  <si>
    <t>Ukmergės r.sav., Deltuvos mstl., Draugystės  g.</t>
  </si>
  <si>
    <t>44/2422398</t>
  </si>
  <si>
    <t>Ukmergės r.sav., Deltuvos mstl., Gintarų  g.</t>
  </si>
  <si>
    <t>44/2422399</t>
  </si>
  <si>
    <t>Ukmergės r.sav., Deltuvos mstl., Kaštonų  g.</t>
  </si>
  <si>
    <t>44/2358260</t>
  </si>
  <si>
    <t>Ukmergės r.sav., Deltuvos mstl., Kaštonų  skg.</t>
  </si>
  <si>
    <t>Neregistruota</t>
  </si>
  <si>
    <t>44/2422400</t>
  </si>
  <si>
    <t>Ukmergės r.sav., Deltuvos mstl., Pramonės  g.</t>
  </si>
  <si>
    <t>44/2422401</t>
  </si>
  <si>
    <t>Ukmergės r.sav., Deltuvos mstl., Šviesos  g.</t>
  </si>
  <si>
    <t>44/2358259</t>
  </si>
  <si>
    <t>Ukmergės r.sav., Deltuvos mstl., Tvenkinio g.</t>
  </si>
  <si>
    <t>44/2611908</t>
  </si>
  <si>
    <t>Ukmergės r.sav., Dovydiškių k.</t>
  </si>
  <si>
    <t>44/2525731</t>
  </si>
  <si>
    <t>Ukmergės r.sav., Jakutiškių k., Darželio g.</t>
  </si>
  <si>
    <t>44/2525732</t>
  </si>
  <si>
    <t>Ukmergės r.sav., Jakutiškių k., Linų g.</t>
  </si>
  <si>
    <t>44/2525733</t>
  </si>
  <si>
    <t>Ukmergės r.sav., Jakutiškių k., Naujakurių g.</t>
  </si>
  <si>
    <t>120209-2</t>
  </si>
  <si>
    <t>44/2525734</t>
  </si>
  <si>
    <t>Ukmergės r.sav., Jakutiškių k., Pergalės g.</t>
  </si>
  <si>
    <t>120209-1</t>
  </si>
  <si>
    <t>44/2525735</t>
  </si>
  <si>
    <t>Ukmergės r.sav., Jakutiškių k., Viliukų g.</t>
  </si>
  <si>
    <t>44/2358261</t>
  </si>
  <si>
    <t>Ukmergės r.sav., Jakutiškių k., Taikos g.</t>
  </si>
  <si>
    <t>44/2525736</t>
  </si>
  <si>
    <t>Ukmergės r.sav., Jonuškų k., Saulės g.</t>
  </si>
  <si>
    <t>44/2525782</t>
  </si>
  <si>
    <t>Ukmergės r.sav., Leonpolio k., Dvaro g.</t>
  </si>
  <si>
    <t>44/2525783</t>
  </si>
  <si>
    <t>Ukmergės r.sav., Leonpolio k., Eglių al.</t>
  </si>
  <si>
    <t>44/2525785</t>
  </si>
  <si>
    <t>Ukmergės r.sav., Leonpolio k., Sodo g.</t>
  </si>
  <si>
    <t>44/2525786</t>
  </si>
  <si>
    <t>Ukmergės r.sav., Leonpolio k., Tujų g.</t>
  </si>
  <si>
    <t>44/2525788</t>
  </si>
  <si>
    <t>Ukmergės r.sav., Leonpolio k., Tvenkinio g.</t>
  </si>
  <si>
    <t>44/2525790</t>
  </si>
  <si>
    <t>Ukmergės r.sav., Sarosčių k., Sarosčių g.</t>
  </si>
  <si>
    <t>44/2525794</t>
  </si>
  <si>
    <t>Ukmergės r.sav., Statikų k., Ramybės g.</t>
  </si>
  <si>
    <t>44/2525795</t>
  </si>
  <si>
    <t>Ukmergės r.sav., Statikų k., Statikų g.</t>
  </si>
  <si>
    <t>44/2303243</t>
  </si>
  <si>
    <t>Ukmergės r.sav., Tatkūnų k., Miškų g.</t>
  </si>
  <si>
    <t>44/2405773</t>
  </si>
  <si>
    <t>Ukmergės r.sav., Kurėjų k., Butkiškių g.</t>
  </si>
  <si>
    <t>44/2520482</t>
  </si>
  <si>
    <t>Ukmergės r.sav., Griežionių k.</t>
  </si>
  <si>
    <t>44/2357707</t>
  </si>
  <si>
    <t>Ukmergės r.sav., Inkilų k., Ateities g.</t>
  </si>
  <si>
    <t>44/2374651</t>
  </si>
  <si>
    <t>Ukmergės r.sav., Inkilų k.,</t>
  </si>
  <si>
    <t>44/2376952</t>
  </si>
  <si>
    <t>Ukmergės r.sav., Jogvilų k.,</t>
  </si>
  <si>
    <t>44/2516716</t>
  </si>
  <si>
    <t>Ukmergės r.sav., Juodausių k., Paupio g.</t>
  </si>
  <si>
    <t>44/2516714</t>
  </si>
  <si>
    <t>Ukmergės r.sav., Nuotekų k., Tuopų g.</t>
  </si>
  <si>
    <t>44/2375790</t>
  </si>
  <si>
    <t>Ukmergės r.sav., Lyduokių mstl.</t>
  </si>
  <si>
    <t xml:space="preserve">asfaltas, žvyras
</t>
  </si>
  <si>
    <t>44/2521231</t>
  </si>
  <si>
    <t>Ukmergės r.sav., Lyduokių mstl., Juknonių g.</t>
  </si>
  <si>
    <t>44/2374650</t>
  </si>
  <si>
    <t xml:space="preserve">Ukmergės r.sav., Lyduokių mstl., </t>
  </si>
  <si>
    <t>44/2405783</t>
  </si>
  <si>
    <t>44/2516719</t>
  </si>
  <si>
    <t>Ukmergės r.sav., Lyduokių mstl., Lakštingalų g.</t>
  </si>
  <si>
    <t>44/2516718</t>
  </si>
  <si>
    <t>Ukmergės r.sav., Lyduokių mstl., Miško g.</t>
  </si>
  <si>
    <t>44/2516971</t>
  </si>
  <si>
    <t>Ukmergės r.sav., Lyduokių mstl., Mokyklos  g.</t>
  </si>
  <si>
    <t>44/2516717</t>
  </si>
  <si>
    <t>Ukmergės r.sav., Lyduokių mstl., Sodų  g.</t>
  </si>
  <si>
    <t>44/2521463</t>
  </si>
  <si>
    <t>Ukmergės r.sav., Lyduokių mstl., Topolių g.</t>
  </si>
  <si>
    <t>44/2516715</t>
  </si>
  <si>
    <t>Ukmergės r.sav., Nuotekų k., Kranto g.</t>
  </si>
  <si>
    <t>44/2521230</t>
  </si>
  <si>
    <t>Ukmergės r.sav., Virkščių k.,Daratlaukio  g.</t>
  </si>
  <si>
    <t>44/2516972</t>
  </si>
  <si>
    <t>Ukmergės r.sav., Virkščių k., Skačiūnų g.</t>
  </si>
  <si>
    <t>44/2212519</t>
  </si>
  <si>
    <t>Ukmergės r.sav., Antakalnio I k., Pušelės g.</t>
  </si>
  <si>
    <t>44/2433063</t>
  </si>
  <si>
    <t>Ukmergės r. sav., Pabaisko sen., Sukinių k.</t>
  </si>
  <si>
    <t>44/2518473</t>
  </si>
  <si>
    <t>Ukmergės r. sav., Pabaisko sen., Antakalnio k., Jaunimo g.</t>
  </si>
  <si>
    <t>44/2518476</t>
  </si>
  <si>
    <t>Ukmergės r. sav., Pabaisko sen., Antakalnio k., Naujoji g.</t>
  </si>
  <si>
    <t>44/2518475</t>
  </si>
  <si>
    <t>Ukmergės r. sav., Pabaisko sen., Antakalnio k., Ryšių g.</t>
  </si>
  <si>
    <t>44/2518477</t>
  </si>
  <si>
    <t>Ukmergės r. sav., Pabaisko sen., Antakalnio k., Sodo g.</t>
  </si>
  <si>
    <t>44/2518480</t>
  </si>
  <si>
    <t>Ukmergės r. sav.,  Daumantiškių k., Daumantų g.</t>
  </si>
  <si>
    <t>44/2376236</t>
  </si>
  <si>
    <t>Ukmergės r. sav., Pabaiskas, Bažnyčios g.</t>
  </si>
  <si>
    <t>44/2518481</t>
  </si>
  <si>
    <t>Ukmergės r. sav., Pabaiskas, Jaunimo g.</t>
  </si>
  <si>
    <t>44/2518483</t>
  </si>
  <si>
    <t>Ukmergės r. sav., Pabaiskas, Maigių g.</t>
  </si>
  <si>
    <t>44/2324847</t>
  </si>
  <si>
    <t>Ukmergės r. sav., Pabaiskas, Pergalės g.</t>
  </si>
  <si>
    <t>44/2324845</t>
  </si>
  <si>
    <t>Ukmergės r. sav., Pabaiskas, Vintaros g.</t>
  </si>
  <si>
    <t>teiksim RC atlikus paprastą remontą 2020 m</t>
  </si>
  <si>
    <t>44/2518485</t>
  </si>
  <si>
    <t>Ukmergės r. sav., Pabaiskas, Žalioji g.</t>
  </si>
  <si>
    <t>44/2518487</t>
  </si>
  <si>
    <t>Ukmergės r. sav., Pabaiskas, Žirnajų g.</t>
  </si>
  <si>
    <t>44/2376237</t>
  </si>
  <si>
    <t>Ukmergės r. sav., Pabaisko sen., Vaitkuškio k., Bokšto g.</t>
  </si>
  <si>
    <t>44/2376238</t>
  </si>
  <si>
    <t>Ukmergės r. sav., Pabaisko sen., Vaitkuškio k., Parko g.</t>
  </si>
  <si>
    <t>44/2532152</t>
  </si>
  <si>
    <t>Ukmergės r. sav., Pabaisko sen., Vaitkuškio k., Vilniaus g.</t>
  </si>
  <si>
    <t>44/2532153</t>
  </si>
  <si>
    <t>Ukmergės r. sav., Pabaisko sen., Varinės k., Girininkų g.</t>
  </si>
  <si>
    <t>44/2532154</t>
  </si>
  <si>
    <t>Ukmergės r. sav., Pabaisko sen., Varinės k., Medžiotojų g.</t>
  </si>
  <si>
    <t>braukti iš sąrašo, nes išmatuota kartu su Pašilės g., Ukmergės m.</t>
  </si>
  <si>
    <t>44/2532160</t>
  </si>
  <si>
    <t>Ukmergės r. sav., Pabaisko sen., Varinės k., Pergalės g.</t>
  </si>
  <si>
    <t>120153-1</t>
  </si>
  <si>
    <t>44/2532156</t>
  </si>
  <si>
    <t>Ukmergės r. sav., Pabaisko sen., Varinės k., Šaltinių g.</t>
  </si>
  <si>
    <t>120153-2</t>
  </si>
  <si>
    <t>44/2416185</t>
  </si>
  <si>
    <t>Ukmergės r. sav., Pivonijos sen., Laičių k., Draugystės g.</t>
  </si>
  <si>
    <t>44/2611910</t>
  </si>
  <si>
    <t>Ukmergės r. sav., Pivonijos sen., Laičių k., Jaunystės g.</t>
  </si>
  <si>
    <t>44/2611912</t>
  </si>
  <si>
    <t>Ukmergės r. sav., Mikailiškių k., Mikailiškių g.</t>
  </si>
  <si>
    <t>44/2611911</t>
  </si>
  <si>
    <t>braukiam, nes tokios gatvės tame kaime nėra</t>
  </si>
  <si>
    <t>braukti iš sąrašo, nes išmatuota kaip kelias Vareikiai-Obeliai (Pi1-06)</t>
  </si>
  <si>
    <t>44/2425380</t>
  </si>
  <si>
    <t>Ukmergės r. sav., Pivonijos sen., Žeimių k., Nemuno g.</t>
  </si>
  <si>
    <t>44/2535682</t>
  </si>
  <si>
    <t>Ukmergės r. sav., Pivonijos sen., Žeimių k., Pavasario g.</t>
  </si>
  <si>
    <t>44/2320097</t>
  </si>
  <si>
    <t>Ukmergės r. sav., Pivonijos sen., Žeimių k., Storės g.</t>
  </si>
  <si>
    <t>44/2535684</t>
  </si>
  <si>
    <t>Ukmergės r. sav., Pivonijos sen., Žeimių k., Vytinės g.</t>
  </si>
  <si>
    <t>44/2535685</t>
  </si>
  <si>
    <t>Ukmergės r. sav., Pivonijos sen., Žeruolių k., Žeruolių g.</t>
  </si>
  <si>
    <t>44/2518763</t>
  </si>
  <si>
    <t>Ukmergės r. sav., Pivonijos sen., Antakalnio III k., Slėnio g.</t>
  </si>
  <si>
    <t>braukti iš sąrašo, nes išmatuota kaip kelias Alionys-Bagužiškis (Pi2-17)</t>
  </si>
  <si>
    <t>44/2535687</t>
  </si>
  <si>
    <t>Ukmergės r. sav., Žuklių k., Ežero g.</t>
  </si>
  <si>
    <t>44/2518764</t>
  </si>
  <si>
    <t>Ukmergės r. sav., Pivonijos sen., Krikštėnų k., Beržų g.</t>
  </si>
  <si>
    <t>Pi2-37-1</t>
  </si>
  <si>
    <t>Įvažiavimas į Beržų gatvę</t>
  </si>
  <si>
    <t>Pi2-37-2</t>
  </si>
  <si>
    <t>44/2518765</t>
  </si>
  <si>
    <t>Ukmergės r. sav., Pivonijos sen., Krikštėnų k.,Liepų g.</t>
  </si>
  <si>
    <t>44/2376239</t>
  </si>
  <si>
    <t>Ukmergės r. sav., Pivonijos sen., Krikštėnų k., Šermukšnių g.</t>
  </si>
  <si>
    <t>44/2518766</t>
  </si>
  <si>
    <t>Ukmergės r. sav., Pivonijos sen., Krikštėnų k., Žilvičių g.</t>
  </si>
  <si>
    <t>44/2518768</t>
  </si>
  <si>
    <t>Ukmergės r. sav., Pivonijos sen., Vileikių k., Eglių g.</t>
  </si>
  <si>
    <t>braukti iš sąrašo, nes išmatuota kaip kelias Žvygonys - seniūnijos riba (Pi2-32)</t>
  </si>
  <si>
    <t>44/2426370</t>
  </si>
  <si>
    <t>Ukmergės r. sav., Siesikų sen., Petronių k., Mokyklos g.</t>
  </si>
  <si>
    <t>120227-1</t>
  </si>
  <si>
    <t>44/2426369</t>
  </si>
  <si>
    <t>Ukmergės r. sav., Siesikų sen., Petronių k., Tulpių g.</t>
  </si>
  <si>
    <t>44/2022098</t>
  </si>
  <si>
    <t>Ukmergės r. sav., Siesikų sen., Petronių k., Ežero g.</t>
  </si>
  <si>
    <t>44/2303241</t>
  </si>
  <si>
    <t>Ukmergės r. sav., Siesikai, Draugystės g.</t>
  </si>
  <si>
    <t>120231-1</t>
  </si>
  <si>
    <t>44/2426414</t>
  </si>
  <si>
    <t>Ukmergės r. sav., Siesikai, Gojelio g.</t>
  </si>
  <si>
    <t>120231-2</t>
  </si>
  <si>
    <t>44/2426366</t>
  </si>
  <si>
    <t>44/2426368</t>
  </si>
  <si>
    <t>Ukmergės r. sav., Siesikai, Kaštonų g.</t>
  </si>
  <si>
    <t>44/2426367</t>
  </si>
  <si>
    <t>Ukmergės r. sav., Siesikai, Lakštingalų g.</t>
  </si>
  <si>
    <t>44/2426365</t>
  </si>
  <si>
    <t>Ukmergės r. sav., Siesikai, Laužupės g.</t>
  </si>
  <si>
    <t>120236-1</t>
  </si>
  <si>
    <t>44/2111245</t>
  </si>
  <si>
    <t>Ukmergės r. sav., Siesikai, Nepriklausomybės g.</t>
  </si>
  <si>
    <t>120236-2</t>
  </si>
  <si>
    <t>44/2532150</t>
  </si>
  <si>
    <t>44/2426363</t>
  </si>
  <si>
    <t>Ukmergės r. sav., Siesikai, Technikos  g.</t>
  </si>
  <si>
    <t>120238-1</t>
  </si>
  <si>
    <t>44/2532148</t>
  </si>
  <si>
    <t>Ukmergės r. sav., Siesikai, Topolių g.</t>
  </si>
  <si>
    <t>44/2426364</t>
  </si>
  <si>
    <t>Ukmergės r. sav., Siesikai, Vidugirių g.</t>
  </si>
  <si>
    <t>44/2426361</t>
  </si>
  <si>
    <t>Ukmergės r. sav., Siesikų sen., Tulpiakiemio k., Kaštonų g.</t>
  </si>
  <si>
    <t>44/2358275</t>
  </si>
  <si>
    <t>Ukmergės r. sav., Siesikų sen., Tulpiakiemio k., Naujoji  g.</t>
  </si>
  <si>
    <t>44/2358277</t>
  </si>
  <si>
    <t>Ukmergės r. sav., Siesikų sen., Tulpiakiemio k., Pagirėlių g.</t>
  </si>
  <si>
    <t>44/2358276</t>
  </si>
  <si>
    <t>Ukmergės r. sav., Siesikų sen., Tulpiakiemio k., Tulpių g.</t>
  </si>
  <si>
    <t>44/2426362</t>
  </si>
  <si>
    <t>Ukmergės r. sav., Siesikų sen., Tulpiakiemio k., Tvenkinio  g.</t>
  </si>
  <si>
    <t>44/2518756</t>
  </si>
  <si>
    <t>Ukmergės r. sav., Šešuolių sen., Liaušių k., Gėlių g.</t>
  </si>
  <si>
    <t>44/2518757</t>
  </si>
  <si>
    <t>Ukmergės r. sav., Šešuolių sen., Liaušių k., Jaunimo g.</t>
  </si>
  <si>
    <t>44/2518758</t>
  </si>
  <si>
    <t>Ukmergės r. sav., Šešuolių sen., Liaušių k., Lakštingalų g.</t>
  </si>
  <si>
    <t>44/2370271</t>
  </si>
  <si>
    <t>Ukmergės r. sav., Šešuolių sen., Liaušių k., Liepų g.</t>
  </si>
  <si>
    <t>44/2370270</t>
  </si>
  <si>
    <t>Ukmergės r. sav., Šešuolių sen., Liaušių k., Mokyklos g.</t>
  </si>
  <si>
    <t>44/2518759</t>
  </si>
  <si>
    <t>Ukmergės r. sav., Šešuolių sen., Liaušių k., Pakalnės g.</t>
  </si>
  <si>
    <t>44/2518760</t>
  </si>
  <si>
    <t>Ukmergės r. sav., Šešuoliai, Ežero g.</t>
  </si>
  <si>
    <t>44/2425378</t>
  </si>
  <si>
    <t>Ukmergės r. sav., Šešuoliai, Laukų g.</t>
  </si>
  <si>
    <t>44/2518761</t>
  </si>
  <si>
    <t>Ukmergės r. sav., Šešuoliai, Liepų g.</t>
  </si>
  <si>
    <t>44/2518762</t>
  </si>
  <si>
    <t>Ukmergės r. sav., Šešuoliai, Parko g.</t>
  </si>
  <si>
    <t>44/2425379</t>
  </si>
  <si>
    <t>Ukmergės r. sav., Šešuoliai, Sodo g.</t>
  </si>
  <si>
    <t>44/2424867</t>
  </si>
  <si>
    <t>Ukmergės r. sav., Šešuoliai, Vyšnių g.</t>
  </si>
  <si>
    <t>120255-1</t>
  </si>
  <si>
    <t>44/2516975</t>
  </si>
  <si>
    <t>Ukmergės r. sav., Taujėnų sen., Balelių k., Mokyklos g.</t>
  </si>
  <si>
    <t>asfaltbetonis, gruntas</t>
  </si>
  <si>
    <t>120255-2</t>
  </si>
  <si>
    <t>44/2516974</t>
  </si>
  <si>
    <t>Ukmergės r. sav., Taujėnų sen., Balelių k., Liepos  g.</t>
  </si>
  <si>
    <t>44/2516976</t>
  </si>
  <si>
    <t>Ukmergės r. sav., Taujėnų sen., Balelių k., Saulėtekio g.</t>
  </si>
  <si>
    <t>44/2516973</t>
  </si>
  <si>
    <t>Ukmergės r. sav., Taujėnų sen., Balelių k., Ūkininkų g.</t>
  </si>
  <si>
    <t>asfaltbetonis, žvyras, gruntas</t>
  </si>
  <si>
    <t>44/2516516</t>
  </si>
  <si>
    <t>Ukmergės r. sav., Taujėnų sen., Lėno k., Lauko g.</t>
  </si>
  <si>
    <t>44/2516729</t>
  </si>
  <si>
    <t>Ukmergės r. sav., Taujėnų sen., Lėno k., Lėno g.</t>
  </si>
  <si>
    <t>44/2516515</t>
  </si>
  <si>
    <t>Ukmergės r. sav., Taujėnų sen., Lėno k., Šilų g.</t>
  </si>
  <si>
    <t>44/2516524</t>
  </si>
  <si>
    <t>Ukmergės r. sav., Taujėnų sen., Mažeikių k., Laukų g.</t>
  </si>
  <si>
    <t>44/2516518</t>
  </si>
  <si>
    <t>Ukmergės r. sav., Taujėnų sen., Mažeikių k., Mokyklos g.</t>
  </si>
  <si>
    <t>44/2516522</t>
  </si>
  <si>
    <t>Ukmergės r. sav., Taujėnų sen., Mažeikių k.,Saulės g.</t>
  </si>
  <si>
    <t>44/2521232</t>
  </si>
  <si>
    <t>Ukmergės r. sav., Taujėnų sen., Pamūšio k.,Ramioji g.</t>
  </si>
  <si>
    <t>44/2410391</t>
  </si>
  <si>
    <t>Ukmergės r. sav., Taujėnų sen., Pamūšio k., Žiburio g.</t>
  </si>
  <si>
    <t>44/2516730</t>
  </si>
  <si>
    <t>Ukmergės r. sav., Taujėnų sen., Pamūšio k., Žolynų g.</t>
  </si>
  <si>
    <t>44/2516727</t>
  </si>
  <si>
    <t>Ukmergės r. sav., Taujėnų sen., Taujėnų k., Ateities g.</t>
  </si>
  <si>
    <t>44/2375738</t>
  </si>
  <si>
    <t>Ukmergės r. sav., Taujėnų sen., Taujėnų k., Darbininkų g.</t>
  </si>
  <si>
    <t>44/2516722</t>
  </si>
  <si>
    <t>Ukmergės r. sav., Taujėnų sen., Taujėnų k., Draugystės  g.</t>
  </si>
  <si>
    <t>44/2516723</t>
  </si>
  <si>
    <t>Ukmergės r. sav., Taujėnų sen., Taujėnų k., Jaunimo  g.</t>
  </si>
  <si>
    <t>44/2375740</t>
  </si>
  <si>
    <t xml:space="preserve">Ukmergės r. sav., Taujėnų sen., Taujėnų k., </t>
  </si>
  <si>
    <t>44/2282580</t>
  </si>
  <si>
    <t>Ukmergės r. sav., Taujėnų sen., Taujėnų k., Mechanizatorių g.</t>
  </si>
  <si>
    <t>44/2386027</t>
  </si>
  <si>
    <t>Ukmergės r. sav., Taujėnai, Miškų g.</t>
  </si>
  <si>
    <t>44/1747842</t>
  </si>
  <si>
    <t>Ukmergės r. sav., Taujėnai, Mūšos g.</t>
  </si>
  <si>
    <t>44/2516728</t>
  </si>
  <si>
    <t>Ukmergės r. sav., Taujėnų sen., Taujėnų k., Saulėtekio g.</t>
  </si>
  <si>
    <t>44/2516720</t>
  </si>
  <si>
    <t>Ukmergės r. sav., Taujėnai, Taikos g.</t>
  </si>
  <si>
    <t>44/2375737</t>
  </si>
  <si>
    <t>Ukmergės r. sav., Taujėnai, Veterinarijos g.</t>
  </si>
  <si>
    <t>44/2392005</t>
  </si>
  <si>
    <t>Ukmergės r. sav., Taujėnai, Žvejų g.</t>
  </si>
  <si>
    <t>44/2412582</t>
  </si>
  <si>
    <t>Ukmergės r. sav., Taujėnų sen., Užupušių k., Pušyno g.</t>
  </si>
  <si>
    <t>44/2516514</t>
  </si>
  <si>
    <t>Ukmergės r. sav., Taujėnų sen., Viškonių k., Mūšos g.</t>
  </si>
  <si>
    <t>44/2516721</t>
  </si>
  <si>
    <t>Ukmergės r. sav., Taujėnai, Šviesos  g.</t>
  </si>
  <si>
    <t>130023-1</t>
  </si>
  <si>
    <t>44/2535190</t>
  </si>
  <si>
    <t>Aguonų gatvė</t>
  </si>
  <si>
    <t>Ukmergės r. sav., Ukmergės m. , Aguonų g.</t>
  </si>
  <si>
    <t>130023-2</t>
  </si>
  <si>
    <t>44/2223547</t>
  </si>
  <si>
    <t>Ajerų gatvė</t>
  </si>
  <si>
    <t>Ukmergės r. sav., Ukmergės m.,  Ajerų g.</t>
  </si>
  <si>
    <t>44/2524385</t>
  </si>
  <si>
    <t>Akloji gatvė</t>
  </si>
  <si>
    <t>Ukmergės r. sav., Ukmergės m., Akloji g.</t>
  </si>
  <si>
    <t>44/2522506</t>
  </si>
  <si>
    <t>Alytaus gatvė</t>
  </si>
  <si>
    <t>Ukmergs r. sav., Ukmergės m., Alytaus g.</t>
  </si>
  <si>
    <t>44/2535191</t>
  </si>
  <si>
    <t>Alyvų gatvė</t>
  </si>
  <si>
    <t>Ukmergės r. sav., Ukmergės m., Alyvų g.</t>
  </si>
  <si>
    <t>44/2524936</t>
  </si>
  <si>
    <t>Amatininkų gatvė</t>
  </si>
  <si>
    <t>Ukmergės r. sav., Ukmergės m., Amatininkų g.</t>
  </si>
  <si>
    <t>44/1260450</t>
  </si>
  <si>
    <t>Anykščių gatvė</t>
  </si>
  <si>
    <t>Ukmergės r. sav., Ukmergės m. , Anykščių g.</t>
  </si>
  <si>
    <t>44/2679885</t>
  </si>
  <si>
    <t>44/2679886</t>
  </si>
  <si>
    <t>44/2679890</t>
  </si>
  <si>
    <t>130027-7-5</t>
  </si>
  <si>
    <t>44/2679893</t>
  </si>
  <si>
    <t>Ukmergės r.sav., Ukmergės m., Anykščių g.</t>
  </si>
  <si>
    <t>130027-7-8</t>
  </si>
  <si>
    <t>44/2412320</t>
  </si>
  <si>
    <t>Ukmergės r.sav., Ukmergės m.</t>
  </si>
  <si>
    <t>130028-35</t>
  </si>
  <si>
    <t>44/2591712</t>
  </si>
  <si>
    <t>Ukmergės r. sav., Ukmergės m.,  Anykščių skg.</t>
  </si>
  <si>
    <t>130026-9-2</t>
  </si>
  <si>
    <t>44/2613524</t>
  </si>
  <si>
    <t xml:space="preserve">Kelių </t>
  </si>
  <si>
    <t>130029-1</t>
  </si>
  <si>
    <t>44/2589701</t>
  </si>
  <si>
    <t>Atgimimo gatvė</t>
  </si>
  <si>
    <t>Ukmergės r. sav., Ukmergės m., Atgimimo g.</t>
  </si>
  <si>
    <t>130029-2</t>
  </si>
  <si>
    <t>130029-3</t>
  </si>
  <si>
    <t>44/2521646</t>
  </si>
  <si>
    <t>Aukštaičių gatvė</t>
  </si>
  <si>
    <t>Ukmergės r. sav., Ukmergės m., Aukštaičių g.</t>
  </si>
  <si>
    <t>44/2323046</t>
  </si>
  <si>
    <t>Aušros gatvė</t>
  </si>
  <si>
    <t>Ukmergės r. sav., Ukmergės m., Aušros g.</t>
  </si>
  <si>
    <t>130146-1</t>
  </si>
  <si>
    <t>44/2209322</t>
  </si>
  <si>
    <t>Artilerijos gatvė</t>
  </si>
  <si>
    <t>Ukmergės r. sav., Ukmergės m., Artilerijos g.</t>
  </si>
  <si>
    <t>130146-2</t>
  </si>
  <si>
    <t>44/2522505</t>
  </si>
  <si>
    <t>Ukmergės r. sav., Ukmergės m., Artilerijos skg.</t>
  </si>
  <si>
    <t>130031-1</t>
  </si>
  <si>
    <t>44/2303238</t>
  </si>
  <si>
    <t>A.Baranausko gatvė</t>
  </si>
  <si>
    <t>Ukmergės r. sav., Ukmergės m., A. Baranausko g.</t>
  </si>
  <si>
    <t>130031-2</t>
  </si>
  <si>
    <t>130031-3</t>
  </si>
  <si>
    <t>130031-4</t>
  </si>
  <si>
    <t>130032-15</t>
  </si>
  <si>
    <t>44/1273442</t>
  </si>
  <si>
    <t>J.Basanavičiaus gatvė</t>
  </si>
  <si>
    <t>Ukmergės r.sav., Ukmergės m., J. Basanavičiaus g.</t>
  </si>
  <si>
    <t>130032-15-1</t>
  </si>
  <si>
    <t>44/2600016</t>
  </si>
  <si>
    <t>Ukmergės r. sav., Ukmergės m., J. Basanavičiaus g.</t>
  </si>
  <si>
    <t>130032-15-1/1</t>
  </si>
  <si>
    <t>44/2591719</t>
  </si>
  <si>
    <t>130032-15-1/2</t>
  </si>
  <si>
    <t>44/2591720</t>
  </si>
  <si>
    <t>44/2670514</t>
  </si>
  <si>
    <t>reikia įtraukti į sąrašą, kartu su aikštelėm</t>
  </si>
  <si>
    <t>44/1269882</t>
  </si>
  <si>
    <t>Bažnyčios gatvė</t>
  </si>
  <si>
    <t>Ukmergės r. sav., Ukmergės m., Bažnyčios g.</t>
  </si>
  <si>
    <t>44/2607797</t>
  </si>
  <si>
    <t>Beržų gatvė</t>
  </si>
  <si>
    <t>Ukmergės r. sav., Ukmergės m., Beržų g.</t>
  </si>
  <si>
    <t>44/2591713</t>
  </si>
  <si>
    <t>J.Biliūno gatvė</t>
  </si>
  <si>
    <t>Ukmergės r. sav., Ukmergės m., J. Biliūno g.</t>
  </si>
  <si>
    <t>130150-2</t>
  </si>
  <si>
    <t>44/2524940</t>
  </si>
  <si>
    <t>Birutės gatvė</t>
  </si>
  <si>
    <t>Ukmergės r.sav., Ukmergės m., Birutės g.</t>
  </si>
  <si>
    <t>130150-3</t>
  </si>
  <si>
    <t>130150-1</t>
  </si>
  <si>
    <t>130150-4</t>
  </si>
  <si>
    <t>130150-5</t>
  </si>
  <si>
    <t>Ukmergės r.sav., Ukmergės m., Birutės g</t>
  </si>
  <si>
    <t>130151-1</t>
  </si>
  <si>
    <t>44/2607801</t>
  </si>
  <si>
    <t>Bugenėlių gatvė</t>
  </si>
  <si>
    <t>Ukmergės r. sav., Ukmergės m., Bugenėlių g</t>
  </si>
  <si>
    <t>130151-2</t>
  </si>
  <si>
    <t>130151-3</t>
  </si>
  <si>
    <t>130037-22</t>
  </si>
  <si>
    <t>44/2358294</t>
  </si>
  <si>
    <t xml:space="preserve">Ukmergės r. sav., Ukmergės m., P. Cvirkos g. </t>
  </si>
  <si>
    <t>44/2320091</t>
  </si>
  <si>
    <t>Darbininkų gatvė</t>
  </si>
  <si>
    <t xml:space="preserve">Ukmergės rė. Sav., Ukmergės m., Darbininkų g. </t>
  </si>
  <si>
    <t>asfaltbetonis, žvyras, lauko akmenys</t>
  </si>
  <si>
    <t>130017-24</t>
  </si>
  <si>
    <t>44/2214813</t>
  </si>
  <si>
    <t>Dariaus ir Girėno gatvė</t>
  </si>
  <si>
    <t xml:space="preserve">Ukmergės r. sav., Ukmergės m., Darius ir Girėno g. </t>
  </si>
  <si>
    <t>44/1273439</t>
  </si>
  <si>
    <t>S.Daukanto gatvė</t>
  </si>
  <si>
    <t xml:space="preserve">Ukmergės r. sav., Ukmergės m., S. Daukanto g. </t>
  </si>
  <si>
    <t>44/2412323</t>
  </si>
  <si>
    <t>Privažiuojamoji gatvė prie S. Daukanto g. 65</t>
  </si>
  <si>
    <t>44/2412322</t>
  </si>
  <si>
    <t>Privažiuojamoji gatvė prie S. Daukanto g. 67</t>
  </si>
  <si>
    <t>44/2412321</t>
  </si>
  <si>
    <t>Privažiuojamoji gatvė prie S. Daukanto g. 69</t>
  </si>
  <si>
    <t>130041-27</t>
  </si>
  <si>
    <t>44/566952</t>
  </si>
  <si>
    <t>Deltuvos gatvė</t>
  </si>
  <si>
    <t>44/2608069</t>
  </si>
  <si>
    <t>Ukmergės r. sav., Ukmergės m., Deltuvos g.</t>
  </si>
  <si>
    <t>taiso bylą, trumpina kelią, kad nekirstų sklypas</t>
  </si>
  <si>
    <t>130153-28</t>
  </si>
  <si>
    <t>44/2522503</t>
  </si>
  <si>
    <t>Dirvonų gatvė</t>
  </si>
  <si>
    <t>Ukmergės r. sav., Ukmergės m., Dirvonų g.</t>
  </si>
  <si>
    <t>130153-28-1</t>
  </si>
  <si>
    <t>44/2608650</t>
  </si>
  <si>
    <t>Įvažiavimas Dirvonų gatvė</t>
  </si>
  <si>
    <t>44/2522504</t>
  </si>
  <si>
    <t>Ukmergės r. sav. Ukmergės m., Dirvonų skg.</t>
  </si>
  <si>
    <t>44/2223546</t>
  </si>
  <si>
    <t>Dobilų gatvė</t>
  </si>
  <si>
    <t>Ukmergės r. sav., Ukmergės m., Dobilų g.</t>
  </si>
  <si>
    <t>130042-31</t>
  </si>
  <si>
    <t>44/1663052</t>
  </si>
  <si>
    <t>Draugystės gatvė</t>
  </si>
  <si>
    <t>Ukmergės r. sav., Ukmergės m., Draugystės g.</t>
  </si>
  <si>
    <t>130042-31-1</t>
  </si>
  <si>
    <t>44/2608651</t>
  </si>
  <si>
    <t>Įvažiavimas Draugystės gatvė</t>
  </si>
  <si>
    <t>130155-2</t>
  </si>
  <si>
    <t>44/2524391</t>
  </si>
  <si>
    <t>Dzūkų gatvė</t>
  </si>
  <si>
    <t>Ukmergės r. sav., Ukmergės m., Dzūkų g.</t>
  </si>
  <si>
    <t>130155-1</t>
  </si>
  <si>
    <t>44/2521616</t>
  </si>
  <si>
    <t>Eglių gatvė</t>
  </si>
  <si>
    <t>Ukmergės r. sav., Ukmergės m., Eglių g.</t>
  </si>
  <si>
    <t>44/2579609</t>
  </si>
  <si>
    <t>Gailių gatvė</t>
  </si>
  <si>
    <t>Ukmergės r. sav., Ukmergės m., Gailių g.</t>
  </si>
  <si>
    <t>44/1269888</t>
  </si>
  <si>
    <t>130043-35-1</t>
  </si>
  <si>
    <t>44/2608070</t>
  </si>
  <si>
    <t>Ukmergės r. sav., Ukmergės m., Gedimino g.</t>
  </si>
  <si>
    <t>Uk-35-2</t>
  </si>
  <si>
    <t>44/2522513</t>
  </si>
  <si>
    <t>Ukmergės r. sav., Ukmergės m., Gedimino skg.</t>
  </si>
  <si>
    <t>44/2591714</t>
  </si>
  <si>
    <t>Gėlių gatvė</t>
  </si>
  <si>
    <t>Ukmergės r.sav., Ukmergės m., Gėlių g.</t>
  </si>
  <si>
    <t>44/2575881</t>
  </si>
  <si>
    <t>Geologų gatvė</t>
  </si>
  <si>
    <t>Ukmergės r. sav., Ukmergės m., Geologų g.</t>
  </si>
  <si>
    <t>Kauno gatvė  (nuo miesto ribos iki Gerseniškių g.)</t>
  </si>
  <si>
    <t>Ukmergė, Kauno g.</t>
  </si>
  <si>
    <t>braukiame iš sąrašo, nes perduota Kelių direkcijai</t>
  </si>
  <si>
    <t>130045-35</t>
  </si>
  <si>
    <t>44/2320094</t>
  </si>
  <si>
    <t>Giedraičių gatvė</t>
  </si>
  <si>
    <t>Ukmergės r. sav., Ukmergės m., Giedraičių g.</t>
  </si>
  <si>
    <t>asfaltbetonis, betono plytelės</t>
  </si>
  <si>
    <t>130063-41</t>
  </si>
  <si>
    <t>44/2374092</t>
  </si>
  <si>
    <t>Ukmergės r. sav., Ukmergės m., L. Giros g.</t>
  </si>
  <si>
    <t>44/2323156</t>
  </si>
  <si>
    <t>Gogolio gatvė</t>
  </si>
  <si>
    <t>Ukmergės r.sav., Ukmergės m., Gogolio g.</t>
  </si>
  <si>
    <t>44/2522512</t>
  </si>
  <si>
    <t>Gražinos gatvė</t>
  </si>
  <si>
    <t>Ukmergės r. sav., Ukmergė, Gražinos  g.</t>
  </si>
  <si>
    <t>130046-35-44</t>
  </si>
  <si>
    <t>44/2146741</t>
  </si>
  <si>
    <t>Gruodžio 17-osios gatvė</t>
  </si>
  <si>
    <t>Ukmergė, Gruodžio 17-osios  g.</t>
  </si>
  <si>
    <t>130046-35-44-2</t>
  </si>
  <si>
    <t>44/2608652</t>
  </si>
  <si>
    <t>Įvažiavimas Gruodžio 17-osios g. link Jaunimo gatvės</t>
  </si>
  <si>
    <t>Ukmergės r. sav., Ukmergė m.</t>
  </si>
  <si>
    <t>130046-35-44-3</t>
  </si>
  <si>
    <t>44/2608653</t>
  </si>
  <si>
    <t>44/2524393</t>
  </si>
  <si>
    <t>Gružų gatvė</t>
  </si>
  <si>
    <t>Ukmergės r. sav., Ukmergės m., Gružų g.</t>
  </si>
  <si>
    <t>44/2535193</t>
  </si>
  <si>
    <t>Gvazdikų gatvė</t>
  </si>
  <si>
    <t>Ukmergės r. sav., Ukmergės m., Gvazdikų g.</t>
  </si>
  <si>
    <t>130048-1</t>
  </si>
  <si>
    <t>44/2521607</t>
  </si>
  <si>
    <t>Jaunimo gatvė</t>
  </si>
  <si>
    <t>Ukmergės r. sav., Ukmergės m., Jaunimo g.</t>
  </si>
  <si>
    <t>130048-2</t>
  </si>
  <si>
    <t>44/2521620</t>
  </si>
  <si>
    <t>Jaunimo skersgatvis</t>
  </si>
  <si>
    <t>Ukmergės r.sav., Ukmergės m., Jaunimo skg.</t>
  </si>
  <si>
    <t>130158-2</t>
  </si>
  <si>
    <t>44/2374097</t>
  </si>
  <si>
    <t>Ukmergės r. sav., Ukmergės m., Jogailos g.</t>
  </si>
  <si>
    <t>130158-1</t>
  </si>
  <si>
    <t>44/2522511</t>
  </si>
  <si>
    <t>Jurginų gatvė</t>
  </si>
  <si>
    <t>Ukmergės r.sav., Ukmergės m., Jurginų g.</t>
  </si>
  <si>
    <t>44/2524938</t>
  </si>
  <si>
    <t>Kalkių gatvė</t>
  </si>
  <si>
    <t>Ukmergės r.sav., Ukmergės m., Kalkių g.</t>
  </si>
  <si>
    <t>44/2521848</t>
  </si>
  <si>
    <t>Ukmergės r.sav., Ukmergės m., Kalno g.</t>
  </si>
  <si>
    <t>44/2524386</t>
  </si>
  <si>
    <t>Kalvių gatvė</t>
  </si>
  <si>
    <t>Ukmergės r.sav., Ukmergės m., Kalvių g.</t>
  </si>
  <si>
    <t>44/2521644</t>
  </si>
  <si>
    <t>Kapinės gatvė</t>
  </si>
  <si>
    <t>Ukmergės r.sav., Ukmergės m., Kapinės g.</t>
  </si>
  <si>
    <t>44/2358307</t>
  </si>
  <si>
    <t>Ukmergės r.sav., Ukmergės m., Kareivinių g.</t>
  </si>
  <si>
    <t>44/2521613</t>
  </si>
  <si>
    <t>Kaštonų gatvė</t>
  </si>
  <si>
    <t>Ukmergės r.sav., Ukmergės m., Kaštonų g.</t>
  </si>
  <si>
    <t>130051-58/1</t>
  </si>
  <si>
    <t xml:space="preserve">Kauno gatvė  </t>
  </si>
  <si>
    <t>Ukmergės r.sav., Ukmergės m., Kauno g.</t>
  </si>
  <si>
    <t>130051-58-3</t>
  </si>
  <si>
    <t>44/2411923</t>
  </si>
  <si>
    <t>Įvažiavimas link valymo įrenginių Kauno g.</t>
  </si>
  <si>
    <t>Ukmergės r.sav., Ukmergė</t>
  </si>
  <si>
    <t>Pravažiavimas Kauno g.</t>
  </si>
  <si>
    <t>įtraukti į sąrašą, kartu su aikštelėm</t>
  </si>
  <si>
    <t>Pravažiavimas tarp Kauno ir Deltuvos gatvių</t>
  </si>
  <si>
    <t>IT-000190-59</t>
  </si>
  <si>
    <t>Kęstučio aikštė</t>
  </si>
  <si>
    <t>Ukmergės r. sav., Ukmergės m., Kęstučio a.</t>
  </si>
  <si>
    <t>69.198</t>
  </si>
  <si>
    <t>asfaltbetonis, akmens trinkelės</t>
  </si>
  <si>
    <t>44/1260445</t>
  </si>
  <si>
    <t>Ukmergė, Kęstučio a.</t>
  </si>
  <si>
    <t>0,014</t>
  </si>
  <si>
    <t>130053-60</t>
  </si>
  <si>
    <t>44/1663956</t>
  </si>
  <si>
    <t>Klaipėdos gatvė</t>
  </si>
  <si>
    <t>Ukmergės r. sav., Ukmergės m., Klaipėdos g.</t>
  </si>
  <si>
    <t>130054-1</t>
  </si>
  <si>
    <t>44/2535194</t>
  </si>
  <si>
    <t>Klevų gatvė</t>
  </si>
  <si>
    <t>Ukmergės r.sav., Ukmergės m., Klevų g.</t>
  </si>
  <si>
    <t>130054-2</t>
  </si>
  <si>
    <t>44/2608079</t>
  </si>
  <si>
    <t>Kosmonautų gatvė</t>
  </si>
  <si>
    <t>Ukmergės r.sav., Ukmergės m., Kosmonautų g.</t>
  </si>
  <si>
    <t>130055-1</t>
  </si>
  <si>
    <t>44/2358306</t>
  </si>
  <si>
    <t>Ukmergės r. sav., Ukmergės m., Kranto g.</t>
  </si>
  <si>
    <t>žvyras, lauko akmenys</t>
  </si>
  <si>
    <t>130055-2</t>
  </si>
  <si>
    <t>44/2521621</t>
  </si>
  <si>
    <t>Kreivoji gatvė</t>
  </si>
  <si>
    <t>Ukmergės r.sav., Ukmergės m., Kreivoji g.</t>
  </si>
  <si>
    <t>44/2589696</t>
  </si>
  <si>
    <t>Krekšlių gatvė</t>
  </si>
  <si>
    <t>Ukmergės r.sav., Ukmergės m., Krekšlių g.</t>
  </si>
  <si>
    <t>44/2358295</t>
  </si>
  <si>
    <t>Ukmergės r.sav., Ukmergės m., Krekšlių skg.</t>
  </si>
  <si>
    <t>44/2608080</t>
  </si>
  <si>
    <t>V.Krėvės gatvė</t>
  </si>
  <si>
    <t>Ukmergės r.sav., Ukmergės m., V. Krėvės g.</t>
  </si>
  <si>
    <t>130057-68</t>
  </si>
  <si>
    <t>44/2306258</t>
  </si>
  <si>
    <t>V.Kudirkos gatvė</t>
  </si>
  <si>
    <t>Ukmergės r.sav., Ukmergės m.,  V. Kudirkos  g.</t>
  </si>
  <si>
    <t>130057-68-1</t>
  </si>
  <si>
    <t>44/2608655</t>
  </si>
  <si>
    <t>Įvažiavimas V.Kudirkos gatvė</t>
  </si>
  <si>
    <t>130058-69</t>
  </si>
  <si>
    <t>44/2608082</t>
  </si>
  <si>
    <t>Ukmergės r.sav., Ukmergės m., V. Kudirkos  skg.</t>
  </si>
  <si>
    <t>130058-69-2</t>
  </si>
  <si>
    <t>44/2608656</t>
  </si>
  <si>
    <t>44/2608659</t>
  </si>
  <si>
    <t>Kurklių gatvė</t>
  </si>
  <si>
    <t>Ukmergės r. sav., Ukmergės m. Kurklių g.</t>
  </si>
  <si>
    <t>RC atmetė, nes kerta sklypas</t>
  </si>
  <si>
    <t>44/2589694</t>
  </si>
  <si>
    <t>Kūdrų gatvė</t>
  </si>
  <si>
    <t>Ukmergės r.sav., Ukmergės m., Kūdrų g.</t>
  </si>
  <si>
    <t>130059-2</t>
  </si>
  <si>
    <t>44/2521604</t>
  </si>
  <si>
    <t>Laukų gatvė</t>
  </si>
  <si>
    <t>Ukmergės r.sav., Ukmergės g. , Laukų g.</t>
  </si>
  <si>
    <t>130059-1</t>
  </si>
  <si>
    <t>44/2521606</t>
  </si>
  <si>
    <t>130059-72-1</t>
  </si>
  <si>
    <t>44/2608660</t>
  </si>
  <si>
    <t>Įvažiavimas Laukų gatvė</t>
  </si>
  <si>
    <t>44/2324843</t>
  </si>
  <si>
    <t>Lazdynų gatvė</t>
  </si>
  <si>
    <t>Ukmergės r.sav., Ukmergės m., Lazdynų g.</t>
  </si>
  <si>
    <t>44/2535199</t>
  </si>
  <si>
    <t>Lelijų gatvė</t>
  </si>
  <si>
    <t>Ukmergės r.sav., Ukmergės m., Lelijų g.</t>
  </si>
  <si>
    <t>44/2521619</t>
  </si>
  <si>
    <t>Lyduokių gatvė</t>
  </si>
  <si>
    <t>Ukmergės r.sav., Ukmergės m., Lyduokių  g.</t>
  </si>
  <si>
    <t>44/2608083</t>
  </si>
  <si>
    <t>Lygioji gatvė</t>
  </si>
  <si>
    <t>Ukmergės r. sav., Ukmergės m., Lygioji  g.</t>
  </si>
  <si>
    <t>4400-5747-1974</t>
  </si>
  <si>
    <t>44/2679926</t>
  </si>
  <si>
    <t>Linų gatvė</t>
  </si>
  <si>
    <t>Ukmergė, Linų  g.</t>
  </si>
  <si>
    <t>1.087</t>
  </si>
  <si>
    <t>nauji unikalūs gauti iš unikalaus Nr. 4400-2832-8965</t>
  </si>
  <si>
    <t>4400-5747-2012</t>
  </si>
  <si>
    <t>4400-5747-1960</t>
  </si>
  <si>
    <t>44/2535198</t>
  </si>
  <si>
    <t>Liūnų gatvė</t>
  </si>
  <si>
    <t>Ukmergės r.sav., Ukmergės m., Liūnų  g.</t>
  </si>
  <si>
    <t>44/2608084</t>
  </si>
  <si>
    <t>Lubinų gatvė</t>
  </si>
  <si>
    <t>Ukmergės r.sav., Ukmergės m., Lubinų g.</t>
  </si>
  <si>
    <t>IT-000190-80</t>
  </si>
  <si>
    <t>44/1232622</t>
  </si>
  <si>
    <t>Maironio gatvė</t>
  </si>
  <si>
    <t>Ukmergės r.sav., Ukmergės m., Maironio g.</t>
  </si>
  <si>
    <t>44/2522507</t>
  </si>
  <si>
    <t>Ukmergės r.sav., Ukmergės m., Maironio skg.</t>
  </si>
  <si>
    <t>130067-1</t>
  </si>
  <si>
    <t>44/2608085</t>
  </si>
  <si>
    <t>Malkų gatvė</t>
  </si>
  <si>
    <t>Ukmergės r.sav., Ukmergės g., Malkų g..</t>
  </si>
  <si>
    <t>130067-2</t>
  </si>
  <si>
    <t>44/2088317</t>
  </si>
  <si>
    <t>Matininkų gatvė</t>
  </si>
  <si>
    <t>Ukmergės r.sav., Ukmergės m., Matininkų g.</t>
  </si>
  <si>
    <t>130143-1</t>
  </si>
  <si>
    <t>44/2591715</t>
  </si>
  <si>
    <t>44/2608086</t>
  </si>
  <si>
    <t>Ukmergės r.sav., Ukmergės m., Medelyno skg.</t>
  </si>
  <si>
    <t>44/2575882</t>
  </si>
  <si>
    <t>Mėtų gatvė</t>
  </si>
  <si>
    <t>Ukmergės r.sav., Ukmergės m., Mėtų g.</t>
  </si>
  <si>
    <t>44/2522510</t>
  </si>
  <si>
    <t>Miglių gatvė</t>
  </si>
  <si>
    <t>Ukmergės r.sav., Ukmergės m., Miglių g.</t>
  </si>
  <si>
    <t>44/2323045</t>
  </si>
  <si>
    <t>Mildos gatvė</t>
  </si>
  <si>
    <t>Ukmergės r.sav., Ukmergės m., Mildos g.</t>
  </si>
  <si>
    <t>130015-1</t>
  </si>
  <si>
    <t>44/2146740</t>
  </si>
  <si>
    <t>Mindaugo gatvė</t>
  </si>
  <si>
    <t>Ukmergės r. sav., Ukmergės m., Mindaugo  g.</t>
  </si>
  <si>
    <t>130015-2</t>
  </si>
  <si>
    <t>130069-90-0</t>
  </si>
  <si>
    <t>44/2144581</t>
  </si>
  <si>
    <t>Miškų gatvė</t>
  </si>
  <si>
    <t>Ukmergės r.sav., Ukmergės m., Miškų g.</t>
  </si>
  <si>
    <t>44/2524388</t>
  </si>
  <si>
    <t>Naujoji gatvė</t>
  </si>
  <si>
    <t>Ukmergės r.sav., Ukmergės m., Naujoji g.</t>
  </si>
  <si>
    <t>44/2524939</t>
  </si>
  <si>
    <t>S. Nėries gatvė</t>
  </si>
  <si>
    <t>Ukmergės r.sav., Ukmergės m., S. Nėries g.</t>
  </si>
  <si>
    <t>130071-1</t>
  </si>
  <si>
    <t>44/2145739</t>
  </si>
  <si>
    <t>Nuotekų gatvė</t>
  </si>
  <si>
    <t>Ukmergės r.sav., Ukmergės m., Nuotekų g.</t>
  </si>
  <si>
    <t>130071-2</t>
  </si>
  <si>
    <t>130071-4</t>
  </si>
  <si>
    <t>44/2591721</t>
  </si>
  <si>
    <t>Įvažiavimas Nuotekų gatvė</t>
  </si>
  <si>
    <t>44/2608661</t>
  </si>
  <si>
    <t>Nuotekų skgersgatvis</t>
  </si>
  <si>
    <t>Ukmergės r.sav., Ukmergės m., Nuotekų skg.</t>
  </si>
  <si>
    <t>44/2521643</t>
  </si>
  <si>
    <t>Pabaisko gatvė</t>
  </si>
  <si>
    <t>Ukmergės r. sav., Ukmergės m., Pabaisko g.</t>
  </si>
  <si>
    <t>44/1752347</t>
  </si>
  <si>
    <t>Pakalnės gatvė</t>
  </si>
  <si>
    <t>Ukmergės r.sav., Ukmergės g., Pakalnės g.</t>
  </si>
  <si>
    <t>Ukmergės r.sav., Ukmergės m., Pakalnės g.</t>
  </si>
  <si>
    <t>Ukmergės r.sav., Ukmergės m., Pamiškės g.</t>
  </si>
  <si>
    <t>130173-1</t>
  </si>
  <si>
    <t>44/2223542</t>
  </si>
  <si>
    <t>Ukmergės r.sav., Ukmergės m., Paparčių g.</t>
  </si>
  <si>
    <t>130173-2</t>
  </si>
  <si>
    <t>130074-100</t>
  </si>
  <si>
    <t>44/1663944</t>
  </si>
  <si>
    <t>Pašilės gatvė</t>
  </si>
  <si>
    <t>Ukmergės r.sav., Ukmergės m., Pašilės g.</t>
  </si>
  <si>
    <t>130074-100-1</t>
  </si>
  <si>
    <t>44/2608071</t>
  </si>
  <si>
    <t>130073-1</t>
  </si>
  <si>
    <t>44/1663429</t>
  </si>
  <si>
    <t>Paupio gatvė</t>
  </si>
  <si>
    <t>Ukmergės r.sav., Ukmergės m., Paupio  g.</t>
  </si>
  <si>
    <t>44/2358303</t>
  </si>
  <si>
    <t>Ukmergės r.sav., Ukmergės m., Pavasario g.</t>
  </si>
  <si>
    <t>130174-1</t>
  </si>
  <si>
    <t>44/2591722</t>
  </si>
  <si>
    <t>Įvažiavimas Pavasario gatvė</t>
  </si>
  <si>
    <t>44/2605469</t>
  </si>
  <si>
    <t>Ukmergės r.sav., Ukmergės m., Pavasario skg.</t>
  </si>
  <si>
    <t>44/2521647</t>
  </si>
  <si>
    <t>Pergalės gatvė</t>
  </si>
  <si>
    <t>Ukmergės r.sav., Ukmergės m., Pergalės g.</t>
  </si>
  <si>
    <t>44/2608072</t>
  </si>
  <si>
    <t>44/2524937</t>
  </si>
  <si>
    <t>Pievų gatvė</t>
  </si>
  <si>
    <t>Ukmergės r.sav., Ukmergės m., Pievų g.</t>
  </si>
  <si>
    <t>120308-1</t>
  </si>
  <si>
    <t>44/2589702</t>
  </si>
  <si>
    <t>Pilėnų gatvė</t>
  </si>
  <si>
    <t>Ukmergės r.sav., Ukmergės m., Pilėnų g.</t>
  </si>
  <si>
    <t>120308-2</t>
  </si>
  <si>
    <t>44/2589703</t>
  </si>
  <si>
    <t>44/2608087</t>
  </si>
  <si>
    <t>Piliakalnio gatvė</t>
  </si>
  <si>
    <t>Ukmergės r.sav., Ukmergės m., Piliakalnio g.</t>
  </si>
  <si>
    <t>130076-108</t>
  </si>
  <si>
    <t>44/1752346</t>
  </si>
  <si>
    <t>Pilies gatvė</t>
  </si>
  <si>
    <t>Ukmergės r.sav., Ukmergės m., Pilies g.</t>
  </si>
  <si>
    <t>braukti iš sąrašo, nes tai yra pėsčiųjų takai, įvažiavimo nėra</t>
  </si>
  <si>
    <t>44/2197170</t>
  </si>
  <si>
    <t>Pirties gatvė</t>
  </si>
  <si>
    <t>Ukmergės r.sav., Ukmergės m., Pirties g.</t>
  </si>
  <si>
    <t>130077-1</t>
  </si>
  <si>
    <t>44/2608095</t>
  </si>
  <si>
    <t>Ukmergės r.sav., Ukmergės m., Pivonijos g.</t>
  </si>
  <si>
    <t>130077-2</t>
  </si>
  <si>
    <t>44/2608088</t>
  </si>
  <si>
    <t>44/2521645</t>
  </si>
  <si>
    <t>Pramonės gatvė</t>
  </si>
  <si>
    <t>Ukmergės r.sav., Ukmergės m., Pramonės g.</t>
  </si>
  <si>
    <t>44/2521850</t>
  </si>
  <si>
    <t>Purienų gatvė</t>
  </si>
  <si>
    <t>Ukmergės r.sav., Ukmergės m., Purienų g.</t>
  </si>
  <si>
    <t>130079-113</t>
  </si>
  <si>
    <t>44/2607803</t>
  </si>
  <si>
    <t>Pušyno gatvė</t>
  </si>
  <si>
    <t>Ukmergės r.sav., Ukmergės m., Pušyno g.</t>
  </si>
  <si>
    <t>130079-113-1</t>
  </si>
  <si>
    <t>44/2608073</t>
  </si>
  <si>
    <t>130079-113-2</t>
  </si>
  <si>
    <t>44/2608074</t>
  </si>
  <si>
    <t>44/2535197</t>
  </si>
  <si>
    <t>Pušų gatvė</t>
  </si>
  <si>
    <t>Ukmergės r.sav., Ukmergės m., Pušų g.</t>
  </si>
  <si>
    <t>130013-1</t>
  </si>
  <si>
    <t>44/2535192</t>
  </si>
  <si>
    <t>Ukmergės r.sav., Ukmergės m., Putinų g.</t>
  </si>
  <si>
    <t>130013-2</t>
  </si>
  <si>
    <t>130080-116</t>
  </si>
  <si>
    <t>44/2535195</t>
  </si>
  <si>
    <t>Radastų gatvė</t>
  </si>
  <si>
    <t>Ukmergės r.sav., Ukmergės m., Radastų g.</t>
  </si>
  <si>
    <t>120310-2</t>
  </si>
  <si>
    <t>44/2358305</t>
  </si>
  <si>
    <t>Ramybės gatvė</t>
  </si>
  <si>
    <t>Ukmergės r.sav., Ukmergės m., Ramybės g.</t>
  </si>
  <si>
    <t>120310-1</t>
  </si>
  <si>
    <t>130061-3</t>
  </si>
  <si>
    <t>44/2535196</t>
  </si>
  <si>
    <t>Ramunių gatvė</t>
  </si>
  <si>
    <t>Ukmergės r.sav., Ukmergės m., Ramunių g.</t>
  </si>
  <si>
    <t>130081-4</t>
  </si>
  <si>
    <t>130081-2</t>
  </si>
  <si>
    <t>130081-1</t>
  </si>
  <si>
    <t>44/2575883</t>
  </si>
  <si>
    <t>Rožių gatvė</t>
  </si>
  <si>
    <t>Ukmergės r.sav., Ukmergės m., Rožių  g.</t>
  </si>
  <si>
    <t>44/2608089</t>
  </si>
  <si>
    <t>Rusų gatvė</t>
  </si>
  <si>
    <t>Ukmergės r.sav., Ukmergės m., Rusų  g.</t>
  </si>
  <si>
    <t>44/2608090</t>
  </si>
  <si>
    <t>Rūtų gatvė</t>
  </si>
  <si>
    <t>Ukmergės r.sav., Ukmergės m., Rūtų  g.</t>
  </si>
  <si>
    <t>44/2521612</t>
  </si>
  <si>
    <t>Šaltalankių gatvė</t>
  </si>
  <si>
    <t>Ukmergės r.sav., Ukmergės m., Šaltalankių  g.</t>
  </si>
  <si>
    <t>44/2515487</t>
  </si>
  <si>
    <t>Santakos gatvė</t>
  </si>
  <si>
    <t>Ukmergės r.sav., Ukmergės m., Santakos  g.</t>
  </si>
  <si>
    <t>44/2608091</t>
  </si>
  <si>
    <t>Senkapių gatvė</t>
  </si>
  <si>
    <t>Ukmergės r.sav., Ukmergės m., Senkapių  g.</t>
  </si>
  <si>
    <t>44/2608075</t>
  </si>
  <si>
    <t>Senoji gatvė</t>
  </si>
  <si>
    <t>Ukmergės r.sav., Ukmergės m., Senoji  g.</t>
  </si>
  <si>
    <t>44/2521611</t>
  </si>
  <si>
    <t>Šermukšnių gatvė</t>
  </si>
  <si>
    <t>Ukmergės r.sav., Ukmergės m., Šermukšnių  g.</t>
  </si>
  <si>
    <t>44/2524392</t>
  </si>
  <si>
    <t>Siauroji gatvė</t>
  </si>
  <si>
    <t>Ukmergės r. sav., Ukmergės m., Siauroji g.</t>
  </si>
  <si>
    <t>44/2605464</t>
  </si>
  <si>
    <t>Šilagėlių gatvė</t>
  </si>
  <si>
    <t>Ukmergės r.sav., Ukmergės m., Šilagėlių g.</t>
  </si>
  <si>
    <t>44/2608076</t>
  </si>
  <si>
    <t>Šilo gatvė</t>
  </si>
  <si>
    <t>Ukmergės r.sav., Ukmergės m., Šilo g.</t>
  </si>
  <si>
    <t>130104-1</t>
  </si>
  <si>
    <t>44/2324844</t>
  </si>
  <si>
    <t>Širvintų gatvė</t>
  </si>
  <si>
    <t>Ukmergės r.sav., Ukmergės m., Širvintų  g.</t>
  </si>
  <si>
    <t>130104-2</t>
  </si>
  <si>
    <t>asfaltbetonis, lauko akmenys</t>
  </si>
  <si>
    <t>130105-1</t>
  </si>
  <si>
    <t>44/2374095</t>
  </si>
  <si>
    <t>Ukmergės r.sav., Ukmergės m., Šlaitų g.</t>
  </si>
  <si>
    <t>130105-2</t>
  </si>
  <si>
    <t>130105-3</t>
  </si>
  <si>
    <t>44/2374096</t>
  </si>
  <si>
    <t>Ukmergės r.sav., Ukmergės m., Šlaitų skg.</t>
  </si>
  <si>
    <t>44/2608077</t>
  </si>
  <si>
    <t>Slėnio gatvė</t>
  </si>
  <si>
    <t>Ukmergės r.sav., Ukmergės m., Slėnio g.</t>
  </si>
  <si>
    <t>neregistruota</t>
  </si>
  <si>
    <t>44/2521618</t>
  </si>
  <si>
    <t>Smėlių gatvė</t>
  </si>
  <si>
    <t>Ukmergės r.sav., Ukmergės m., Smėlių g.</t>
  </si>
  <si>
    <t>44/1752345</t>
  </si>
  <si>
    <t>Ukmergės r.sav., Ukmergės m., Smetonos g.</t>
  </si>
  <si>
    <t>44/2592221</t>
  </si>
  <si>
    <t>44/2521849</t>
  </si>
  <si>
    <t>Smilgų gatvė</t>
  </si>
  <si>
    <t>Ukmergės r.sav., Ukmergės m., Smilgų g.</t>
  </si>
  <si>
    <t>130086-1</t>
  </si>
  <si>
    <t>44/1373325</t>
  </si>
  <si>
    <t>Sodų gatvė</t>
  </si>
  <si>
    <t>Ukmergės r.sav., Ukmergės m., Sodų g.</t>
  </si>
  <si>
    <t>betono trinkelės, lauko akmenys</t>
  </si>
  <si>
    <t>130180-1</t>
  </si>
  <si>
    <t>44/2521608</t>
  </si>
  <si>
    <t>Statybininkų gatvė</t>
  </si>
  <si>
    <t>Ukmergės r.sav., Ukmergės m., Statybininkų g.</t>
  </si>
  <si>
    <t>130180-2</t>
  </si>
  <si>
    <t>130087-139</t>
  </si>
  <si>
    <t>44/2607804</t>
  </si>
  <si>
    <t>Stoties gatvė</t>
  </si>
  <si>
    <t>Ukmergės r.sav., Ukmergės m., Stoties g.</t>
  </si>
  <si>
    <t>130141-140-1</t>
  </si>
  <si>
    <t>44/2589693</t>
  </si>
  <si>
    <t>Šventoji gatvė</t>
  </si>
  <si>
    <t>Ukmergės r.sav., Ukmergės m., Šventoji g.</t>
  </si>
  <si>
    <t>130141-140-2</t>
  </si>
  <si>
    <t>44/2589690</t>
  </si>
  <si>
    <t>44/1663060</t>
  </si>
  <si>
    <t>Šviesos gatvė</t>
  </si>
  <si>
    <t>Ukmergės r.sav., Ukmergės m., Šviesos g.</t>
  </si>
  <si>
    <t>44/2521617</t>
  </si>
  <si>
    <t>Taikos gatvė</t>
  </si>
  <si>
    <t>Ukmergės r.sav., Ukmergės m., Taikos g.</t>
  </si>
  <si>
    <t>120315-2</t>
  </si>
  <si>
    <t>44/2521610</t>
  </si>
  <si>
    <t>Topolių gatvė</t>
  </si>
  <si>
    <t>Ukmergės r.sav., Ukmergės m., Topolių g.</t>
  </si>
  <si>
    <t>120315-1</t>
  </si>
  <si>
    <t>130088-2</t>
  </si>
  <si>
    <t>44/2608094</t>
  </si>
  <si>
    <t>Trakų gatvė</t>
  </si>
  <si>
    <t>Ukmergės r.sav., Ukmergės m., Trakų g.</t>
  </si>
  <si>
    <t>130088-1</t>
  </si>
  <si>
    <t>44/2608093</t>
  </si>
  <si>
    <t>44/2522514</t>
  </si>
  <si>
    <t>Ukmergės r.sav., Ukmergės m., Trakų  skg.</t>
  </si>
  <si>
    <t>44/2521614</t>
  </si>
  <si>
    <t>Tujų gatvė</t>
  </si>
  <si>
    <t>Ukmergės r.sav., Ukmergės m., Tujų g.</t>
  </si>
  <si>
    <t>44/2575884</t>
  </si>
  <si>
    <t>Tulpių gatvė</t>
  </si>
  <si>
    <t>Ukmergės r.sav., Ukmergės m., Tulpių g.</t>
  </si>
  <si>
    <t>130185-1</t>
  </si>
  <si>
    <t>44/2323154</t>
  </si>
  <si>
    <t>Tvenkinių gatvė</t>
  </si>
  <si>
    <t>Ukmergės r.sav., Ukmergės m., Tvenkinių g.</t>
  </si>
  <si>
    <t>130185-2</t>
  </si>
  <si>
    <t>44/2417315</t>
  </si>
  <si>
    <t>44/2323155</t>
  </si>
  <si>
    <t>Ukmergės r.sav., Ukmergės m., Tvenkinių  skg.</t>
  </si>
  <si>
    <t>44/2589699</t>
  </si>
  <si>
    <t>Uosių gatvė</t>
  </si>
  <si>
    <t>Ukmergės r. sav., Ukmergės m., Uosių g.</t>
  </si>
  <si>
    <t>44/2524389</t>
  </si>
  <si>
    <t>Upelio gatvė</t>
  </si>
  <si>
    <t>Ukmergės r. sav., Ukmergės m., Upelio g.</t>
  </si>
  <si>
    <t>44/2197169</t>
  </si>
  <si>
    <t>Utenos gatvė</t>
  </si>
  <si>
    <t>Ukmergės r. sav., Ukmergės m., , Utenos g.</t>
  </si>
  <si>
    <t>4400-5623-0336</t>
  </si>
  <si>
    <t>44/2608092</t>
  </si>
  <si>
    <t>Vaitkuškio gatvė</t>
  </si>
  <si>
    <t>Ukmergės r. sav., Ukmergės m., Vaitkuškio  g.</t>
  </si>
  <si>
    <t>130091-154</t>
  </si>
  <si>
    <t>4400-5711-6926</t>
  </si>
  <si>
    <t>44/1269887</t>
  </si>
  <si>
    <t>Ukmergės r. sav., Ukmergės m., Vaižganto g.</t>
  </si>
  <si>
    <t>4400-2075-4890</t>
  </si>
  <si>
    <t>44/1377560</t>
  </si>
  <si>
    <t>Vasario 16-osios gatvė</t>
  </si>
  <si>
    <t>Ukmergės r.sav., Ukmergės m., Vasario 16-osios g.</t>
  </si>
  <si>
    <t>asfaltbetonis, grindinys</t>
  </si>
  <si>
    <t>44/2522509</t>
  </si>
  <si>
    <t>Vasarnamių gatvė</t>
  </si>
  <si>
    <t>Ukmergės r.sav., Ukmergės m., Vasarnamių g.</t>
  </si>
  <si>
    <t>44/2522502</t>
  </si>
  <si>
    <t>Vėjų gatvė</t>
  </si>
  <si>
    <t>Ukmergės r. sav., Ukmergės m., Vėjų g.</t>
  </si>
  <si>
    <t>44/1752349</t>
  </si>
  <si>
    <t>Veterinarijos gatvė</t>
  </si>
  <si>
    <t>Ukmergės r.sav., Ukmergė m., Veterinarijos g.</t>
  </si>
  <si>
    <t>44/2320096</t>
  </si>
  <si>
    <t>Ukmergės r.sav., Ukmergės m., Vienkiemio  g.</t>
  </si>
  <si>
    <t>130188.1</t>
  </si>
  <si>
    <t>130188.2</t>
  </si>
  <si>
    <t xml:space="preserve"> Ramygalos gatvė</t>
  </si>
  <si>
    <t>Ukmergės r.sav., Ukmergės m., Ramygalos g.</t>
  </si>
  <si>
    <t>44/1232616</t>
  </si>
  <si>
    <t>Vienuolyno gatvė</t>
  </si>
  <si>
    <t>Ukmergės r.sav., Ukmergės m., Vienuolyno g.</t>
  </si>
  <si>
    <t>130111-1</t>
  </si>
  <si>
    <t>44/2589700</t>
  </si>
  <si>
    <t>A.Vienuolio - Žukausko gatvė</t>
  </si>
  <si>
    <t>Ukmergės r.sav., Ukmergės m., A. Vienuolio-Žukausko g.</t>
  </si>
  <si>
    <t>130111-2</t>
  </si>
  <si>
    <t>44/2524387</t>
  </si>
  <si>
    <t>Vikių gatvė</t>
  </si>
  <si>
    <t>Ukmergės r.sav., Ukmergės m., Vikių g.</t>
  </si>
  <si>
    <t>44/2607805</t>
  </si>
  <si>
    <t>Vilkmergėlės gatvė</t>
  </si>
  <si>
    <t>Ukmergės r.sav., Ukmergės m., Vilkmergėlės g.</t>
  </si>
  <si>
    <t>keisti pavadinimą</t>
  </si>
  <si>
    <t>44/2522508</t>
  </si>
  <si>
    <t>Vilties gatvė</t>
  </si>
  <si>
    <t>Ukmergės r.sav., Ukmergės m., Vilties g.</t>
  </si>
  <si>
    <t>130190-1</t>
  </si>
  <si>
    <t>44/2607806</t>
  </si>
  <si>
    <t>Ukmergės r.sav., Ukmergės m., Vingio g.</t>
  </si>
  <si>
    <t>130190-2</t>
  </si>
  <si>
    <t>44/2607807</t>
  </si>
  <si>
    <t>Ukmergės r.sav., Ukmergės m., Virėjų g.</t>
  </si>
  <si>
    <t>4400-5624-8321</t>
  </si>
  <si>
    <t>44/2223541</t>
  </si>
  <si>
    <t>Viržių gatvė</t>
  </si>
  <si>
    <t>Ukmergės r. sav., Ukmergės m., Viržių  g.</t>
  </si>
  <si>
    <t>130101-1</t>
  </si>
  <si>
    <t>44/2521609</t>
  </si>
  <si>
    <t>Vyšnių gatvė</t>
  </si>
  <si>
    <t>Ukmergės r.sav., Ukmergės m., Vyšnių g.</t>
  </si>
  <si>
    <t>130101-2</t>
  </si>
  <si>
    <t>130238-170</t>
  </si>
  <si>
    <t>Vytauto gatvė</t>
  </si>
  <si>
    <t>Ukmergės r.sav., Ukmergės m., Vytauto  g.</t>
  </si>
  <si>
    <t>70.948</t>
  </si>
  <si>
    <t>130108-1</t>
  </si>
  <si>
    <t>44/2374094</t>
  </si>
  <si>
    <t>Ukmergės r.sav., Ukmergės m., Žalgirio  g.</t>
  </si>
  <si>
    <t>130108-2</t>
  </si>
  <si>
    <t>44/2521622</t>
  </si>
  <si>
    <t>Žalioji gatvė</t>
  </si>
  <si>
    <t>Ukmergės r.sav., Ukmergės m., Žalioji g.</t>
  </si>
  <si>
    <t>130109-1</t>
  </si>
  <si>
    <t>44/2323041</t>
  </si>
  <si>
    <t>Žemaičių gatvė</t>
  </si>
  <si>
    <t>Ukmergės r.sav. Ukmergės m., Žemaičių g.</t>
  </si>
  <si>
    <t>130109-2</t>
  </si>
  <si>
    <t>130134-1</t>
  </si>
  <si>
    <t>44/2374093</t>
  </si>
  <si>
    <t>Ukmergės r.sav., Ukmergės m., Žemaitės g.</t>
  </si>
  <si>
    <t>130134-2</t>
  </si>
  <si>
    <t>130110-35</t>
  </si>
  <si>
    <t>44/2575885</t>
  </si>
  <si>
    <t>Žibučių gatvė</t>
  </si>
  <si>
    <t>Ukmergės r.sav., Ukmergės m., Žibučių g.</t>
  </si>
  <si>
    <t>130014-176/1</t>
  </si>
  <si>
    <t>44/2147142</t>
  </si>
  <si>
    <t>Žiedo gatvė</t>
  </si>
  <si>
    <t>Ukmergės r.sav., Ukmergės m., Žiedo g.</t>
  </si>
  <si>
    <t>130014-176/2</t>
  </si>
  <si>
    <t>130014-176/3</t>
  </si>
  <si>
    <t>44/2524941</t>
  </si>
  <si>
    <t>Žilvičių gatvė</t>
  </si>
  <si>
    <t>Ukmergės r.sav. Ukmergės m., Žilvičių g.</t>
  </si>
  <si>
    <t>130036-2</t>
  </si>
  <si>
    <t>44/2607808</t>
  </si>
  <si>
    <t>Žuvų gatvė</t>
  </si>
  <si>
    <t>Ukmergės r.sav., Ukmergės m., Žuvų g.</t>
  </si>
  <si>
    <t>130036-1</t>
  </si>
  <si>
    <t>44/2413189</t>
  </si>
  <si>
    <t>44/2429118</t>
  </si>
  <si>
    <t>Ukmergės r. sav., Veprių sen., Kultuvėnų k., Dvaro g.</t>
  </si>
  <si>
    <t>120321-1</t>
  </si>
  <si>
    <t>44/2449274</t>
  </si>
  <si>
    <t>Ukmergės r. sav., Veprių sen., Kultuvėnų k.,Klevų g.</t>
  </si>
  <si>
    <t>120321-2</t>
  </si>
  <si>
    <t>44/2575878</t>
  </si>
  <si>
    <t>44/2429116</t>
  </si>
  <si>
    <t>Ukmergės r. sav., Veprių sen., Kultuvėnų k., Parko g.</t>
  </si>
  <si>
    <t>44/2449276</t>
  </si>
  <si>
    <t>Ukmergės r. sav., Veprių sen., Pauplių k.</t>
  </si>
  <si>
    <t>120324-2</t>
  </si>
  <si>
    <t>44/2429112</t>
  </si>
  <si>
    <t>Ukmergės r. sav., Vepriai, Ežero g.</t>
  </si>
  <si>
    <t>120324-1</t>
  </si>
  <si>
    <t>44/2449275</t>
  </si>
  <si>
    <t>44/2429111</t>
  </si>
  <si>
    <t>Ukmergės r. sav., Vepriai, Geldutės g.</t>
  </si>
  <si>
    <t>120326-1</t>
  </si>
  <si>
    <t>44/2358283</t>
  </si>
  <si>
    <t>Ukmergės r. sav., Vepriai, Jaunimo g.</t>
  </si>
  <si>
    <t>120326-2</t>
  </si>
  <si>
    <t>44/2417291</t>
  </si>
  <si>
    <t>Ukmergės r. sav., Vepriai</t>
  </si>
  <si>
    <t>120326-3</t>
  </si>
  <si>
    <t>44/2417311</t>
  </si>
  <si>
    <t>Ve-34-2</t>
  </si>
  <si>
    <t>44/2358286</t>
  </si>
  <si>
    <t>Ukmergės r. sav., Vepriai, Laukų g.</t>
  </si>
  <si>
    <t>44/2358287</t>
  </si>
  <si>
    <t>Ukmergės r. sav., Vepriai, Miško g.</t>
  </si>
  <si>
    <t>44/2527287</t>
  </si>
  <si>
    <t>Ukmergės r. sav., Vepriai, Pergalės g.</t>
  </si>
  <si>
    <t>44/2527293</t>
  </si>
  <si>
    <t>44/2358288</t>
  </si>
  <si>
    <t>Ukmergės r. sav., Vepriai, Pievų g.</t>
  </si>
  <si>
    <t>44/2429115</t>
  </si>
  <si>
    <t>Ukmergės r. sav., Vepriai, Pušyno g.</t>
  </si>
  <si>
    <t>44/2527298</t>
  </si>
  <si>
    <t>Ukmergės r. sav., Vepriai, Sodų g.</t>
  </si>
  <si>
    <t>44/2527301</t>
  </si>
  <si>
    <t>Ukmergės r. sav., Vepriai, Šventosios g.</t>
  </si>
  <si>
    <t>44/2321596</t>
  </si>
  <si>
    <t>Ukmergės r. sav., Veprių sen., Pageležių k., Gėlių g.</t>
  </si>
  <si>
    <t>44/2358284</t>
  </si>
  <si>
    <t>Ukmergės r. sav., Veprių sen., Pageležių k., Mažoji g.</t>
  </si>
  <si>
    <t>44/2371404</t>
  </si>
  <si>
    <t>Ukmergės r. sav., Vidiškiai, Beržų g.</t>
  </si>
  <si>
    <t>44/2367351</t>
  </si>
  <si>
    <t>120604-1</t>
  </si>
  <si>
    <t>44/2371403</t>
  </si>
  <si>
    <t>Ukmergės r. sav., Vidiškiai, Kranto g.</t>
  </si>
  <si>
    <t>120604-2</t>
  </si>
  <si>
    <t>120604-3</t>
  </si>
  <si>
    <t>44/2417059</t>
  </si>
  <si>
    <t>Ukmergės r. sav., Vidiškių sen., Kurėnų k.,  Ežero g.</t>
  </si>
  <si>
    <t>44/2412563</t>
  </si>
  <si>
    <t>44/2405814</t>
  </si>
  <si>
    <t>44/2521079</t>
  </si>
  <si>
    <t>Ukmergės r. sav., Vidiškių sen., Kadrėnų k., Mūšios g.</t>
  </si>
  <si>
    <t>44/1982555</t>
  </si>
  <si>
    <t>Ukmergės r. sav., Vidiškių sen., Rečionių k.</t>
  </si>
  <si>
    <t>44/1982556</t>
  </si>
  <si>
    <t>44/1982557</t>
  </si>
  <si>
    <t>44/1982558</t>
  </si>
  <si>
    <t>po rekonstrukcijos neregistruota, nes problemos su privačiais sklypais</t>
  </si>
  <si>
    <t>44/1403503</t>
  </si>
  <si>
    <t>44/2516981</t>
  </si>
  <si>
    <t>Ukmergės r. sav., Vidiškių sen.,Šaukavos  k., Jaunimo g.</t>
  </si>
  <si>
    <t>120347-1</t>
  </si>
  <si>
    <t>44/2516979</t>
  </si>
  <si>
    <t>Ukmergės r. sav., Vidiškių sen.,Šaukavos  k., Laukų g.</t>
  </si>
  <si>
    <t>120347-2</t>
  </si>
  <si>
    <t>44/2516980</t>
  </si>
  <si>
    <t>120349-1</t>
  </si>
  <si>
    <t>44/2521081</t>
  </si>
  <si>
    <t>Ukmergės r. sav., Vidiškių sen.,Šventupės  k.,Darbo g.</t>
  </si>
  <si>
    <t>120349-2</t>
  </si>
  <si>
    <t>44/2521082</t>
  </si>
  <si>
    <t>Ukmergės r. sav., Vidiškių sen.,Šventupės k., Liepų g.</t>
  </si>
  <si>
    <t>44/2521083</t>
  </si>
  <si>
    <t>44/2521084</t>
  </si>
  <si>
    <t>Ukmergės r. sav., Vidiškių sen.,Šventupės k., A. Vienuolio  g.</t>
  </si>
  <si>
    <t>Vi-63-1</t>
  </si>
  <si>
    <t>Įvažiavimas A. Vienuolio g.</t>
  </si>
  <si>
    <t>įtraukti į sąrašą, matuoti kartu su aikštele</t>
  </si>
  <si>
    <t>44/2521085</t>
  </si>
  <si>
    <t>Ukmergės r. sav., Vidiškių sen.,Šventupės k., Žiedo g.</t>
  </si>
  <si>
    <t>120359-1</t>
  </si>
  <si>
    <t>44/2324983</t>
  </si>
  <si>
    <t>Ukmergės r. sav., Vidiškiai, Liepų g.</t>
  </si>
  <si>
    <t>120359-2</t>
  </si>
  <si>
    <t>120359-3</t>
  </si>
  <si>
    <t>Vi-65-1</t>
  </si>
  <si>
    <t>120359-4</t>
  </si>
  <si>
    <t>Vi-65-2</t>
  </si>
  <si>
    <t>44/2367352</t>
  </si>
  <si>
    <t>Ukmergės r. sav., Vidiškiai, Paupio g.</t>
  </si>
  <si>
    <t>120360.1</t>
  </si>
  <si>
    <t>44/1434462</t>
  </si>
  <si>
    <t>Vi-66-2</t>
  </si>
  <si>
    <t>patikslinam kelio Nr.</t>
  </si>
  <si>
    <t>120360.2</t>
  </si>
  <si>
    <t>Vi-66-3</t>
  </si>
  <si>
    <t>44/2324982</t>
  </si>
  <si>
    <t>Ukmergės r. sav., Vidiškiai, Taikos g.</t>
  </si>
  <si>
    <t>120362.1</t>
  </si>
  <si>
    <t xml:space="preserve">Pravažiavimas </t>
  </si>
  <si>
    <t>120362.2</t>
  </si>
  <si>
    <t>120362.3</t>
  </si>
  <si>
    <t>120362.4</t>
  </si>
  <si>
    <t>44/2367350</t>
  </si>
  <si>
    <t>Ukmergės r. sav., Vidiškiai, Tuopų g.</t>
  </si>
  <si>
    <t>44/1752350</t>
  </si>
  <si>
    <t>Ukmergės r. sav., Želvos sen., Laumėnų k., Liepų g.</t>
  </si>
  <si>
    <t>44/2463148</t>
  </si>
  <si>
    <t>Ukmergės r. sav., Želvos sen., Bajorų k., Bajorų g.</t>
  </si>
  <si>
    <t>44/2425381</t>
  </si>
  <si>
    <t>Ukmergės r. sav., Želvos sen., Laumėnų k., Dvaro g.</t>
  </si>
  <si>
    <t>44/2463248</t>
  </si>
  <si>
    <t>Ukmergės r. sav., Želvos sen., Laumėnų k., Kalno g.</t>
  </si>
  <si>
    <t>44/2463348</t>
  </si>
  <si>
    <t>44/2425383</t>
  </si>
  <si>
    <t>Ukmergės r. sav., Želvos sen., Tolučių k., Alyvų g.</t>
  </si>
  <si>
    <t>44/2425382</t>
  </si>
  <si>
    <t>Ukmergės r. sav., Želvos sen., Tolučių k.,Butkūnėlių g.</t>
  </si>
  <si>
    <t>44/2463350</t>
  </si>
  <si>
    <t>Ukmergės r. sav., Želvos sen., Tolučių k.,Liepų g.</t>
  </si>
  <si>
    <t xml:space="preserve">braukiam iš sąrašo, nes išmatuota kaip kelias Tamošiškiai-Tolučiai (Žl-33) </t>
  </si>
  <si>
    <t xml:space="preserve"> Įvažiavimas Žalgirio g.</t>
  </si>
  <si>
    <t>44/2463448</t>
  </si>
  <si>
    <t>Ukmergės r. sav., Želva, Dariaus ir Girėno g.</t>
  </si>
  <si>
    <t>44/2458061</t>
  </si>
  <si>
    <t>Ukmergės r. sav., Želva, Darželio g.</t>
  </si>
  <si>
    <t>44/2458062</t>
  </si>
  <si>
    <t>Ukmergės r. sav., Želva, Dirbtuvių g.</t>
  </si>
  <si>
    <t>44/2525104</t>
  </si>
  <si>
    <t>44/2525103</t>
  </si>
  <si>
    <t>44/2458063</t>
  </si>
  <si>
    <t>Ukmergės r. sav., Želva, Klevų g.</t>
  </si>
  <si>
    <t>44/2458064</t>
  </si>
  <si>
    <t>Ukmergės r. sav., Želva, Laisvės g.</t>
  </si>
  <si>
    <t>44/2111242</t>
  </si>
  <si>
    <t>Ukmergės r. sav., Želva, Molėtų g.</t>
  </si>
  <si>
    <t>120381-1</t>
  </si>
  <si>
    <t>44/2458065</t>
  </si>
  <si>
    <t>Ukmergės r. sav., Želva, Skardelio g.</t>
  </si>
  <si>
    <t>120381-2</t>
  </si>
  <si>
    <t>44/2525102</t>
  </si>
  <si>
    <t>Ukmergės r. sav., Želvos sen., Paželvių k., Skardelio g.</t>
  </si>
  <si>
    <t>44/2458066</t>
  </si>
  <si>
    <t>Ukmergės r. sav., Želva, Tilto g.</t>
  </si>
  <si>
    <t>44/2458067</t>
  </si>
  <si>
    <t>Ukmergės r. sav., Želva, Turgaus g.</t>
  </si>
  <si>
    <t>44/2458068</t>
  </si>
  <si>
    <t>Ukmergės r. sav., Želva, Vėjų g.</t>
  </si>
  <si>
    <t>44/2458070</t>
  </si>
  <si>
    <t>Ukmergės r. sav., Želva, Vingio g.</t>
  </si>
  <si>
    <t>44/2370273</t>
  </si>
  <si>
    <t>Ukmergės r. sav., Želvos mstl., Žiedo g.</t>
  </si>
  <si>
    <t>Žl-63</t>
  </si>
  <si>
    <t>Įvažiavimas Šešuolių g.</t>
  </si>
  <si>
    <t>Žl-64</t>
  </si>
  <si>
    <t>Pravažiavimas tarp Vilniaus ir Laisvės g.</t>
  </si>
  <si>
    <t>44/2516982</t>
  </si>
  <si>
    <t>Ukmergės r. sav., Žemaitkiemio sen., Antatilčių k., Piliakalnių  g.</t>
  </si>
  <si>
    <t>130718-2</t>
  </si>
  <si>
    <t>44/2415468</t>
  </si>
  <si>
    <t>Ukmergės r. sav., Žemaitkiemio sen., Martnonių k., Ąžuolų  g.</t>
  </si>
  <si>
    <t>44/2416608</t>
  </si>
  <si>
    <t>Ukmergės r. sav., Žemaitkiemio sen., Martnonių k., Pievų  g.</t>
  </si>
  <si>
    <t>44/2516541</t>
  </si>
  <si>
    <t xml:space="preserve">Ukmergės r. sav., Balandžių k., Sodybų g. </t>
  </si>
  <si>
    <t>44/2618557</t>
  </si>
  <si>
    <t>Ukmergės r. sav., Žemaitkiemio sen., Antatilčių k.,Samanaraisčio g.</t>
  </si>
  <si>
    <t>44/2516538</t>
  </si>
  <si>
    <t>Ukmergės r. sav., Žemaitkiemio sen., Martnonių k., Alaušo  g.</t>
  </si>
  <si>
    <t>44/2516539</t>
  </si>
  <si>
    <t>Ukmergės r. sav., Žemaitkiemio sen., Martnonių k., Šaltalankių  g.</t>
  </si>
  <si>
    <t>44/2516540</t>
  </si>
  <si>
    <t>Ukmergės r. sav., Žemaitkiemio sen., Martnonių k., Žemynos  g.</t>
  </si>
  <si>
    <t>120395-1</t>
  </si>
  <si>
    <t>44/2521247</t>
  </si>
  <si>
    <t>Ukmergės r. sav., Žemaitkiemio sen., Radiškio k., Žolynų  g.</t>
  </si>
  <si>
    <t>120395-2</t>
  </si>
  <si>
    <t>44/2516537</t>
  </si>
  <si>
    <t>Ukmergės r. sav., Žemaitkiemio sen., Valų k., Bičiulių g.</t>
  </si>
  <si>
    <t>44/2516533</t>
  </si>
  <si>
    <t>Ukmergės r. sav., Žemaitkiemio sen., Valų k., Gėlių g.</t>
  </si>
  <si>
    <t>44/2516984</t>
  </si>
  <si>
    <t>Ukmergės r. sav., Žemaitkiemio sen., Valų k., Jaunimo g.</t>
  </si>
  <si>
    <t>44/2516983</t>
  </si>
  <si>
    <t>Ukmergės r. sav., Žemaitkiemio sen., Valų k., Miško g.</t>
  </si>
  <si>
    <t>44/2516535</t>
  </si>
  <si>
    <t>Ukmergės r. sav., Žemaitkiemio sen., Valų k., Pakalnės g.</t>
  </si>
  <si>
    <t>44/2516534</t>
  </si>
  <si>
    <t>44/2405953</t>
  </si>
  <si>
    <t xml:space="preserve">Ukmergės r. sav., Žemaitkiemio sen., Valų k., </t>
  </si>
  <si>
    <t>44/2381742</t>
  </si>
  <si>
    <t xml:space="preserve">Ukmergės r. sav., Žemaitkiemis, Laukų g. </t>
  </si>
  <si>
    <t>44/2324979</t>
  </si>
  <si>
    <t xml:space="preserve">Ukmergės r. sav., Žemaitkiemis, Mokyklos g. </t>
  </si>
  <si>
    <t>44/2381754</t>
  </si>
  <si>
    <t xml:space="preserve">Ukmergės r. sav., Žemaitkiemis, Naujakurių g. </t>
  </si>
  <si>
    <t>44/2381750</t>
  </si>
  <si>
    <t xml:space="preserve">Ukmergės r. sav., Žemaitkiemis, Paežerės g. </t>
  </si>
  <si>
    <t>44/2381746</t>
  </si>
  <si>
    <t xml:space="preserve">Ukmergės r. sav., Žemaitkiemis, Parko g. </t>
  </si>
  <si>
    <t>44/2303244</t>
  </si>
  <si>
    <t xml:space="preserve">Ukmergės r. sav., Žemaitkiemis, Pirties g. </t>
  </si>
  <si>
    <t>44/2516978</t>
  </si>
  <si>
    <t xml:space="preserve">Ukmergės r. sav., Žemaitkiemis, Tvenkinio g. </t>
  </si>
  <si>
    <t>44/2516977</t>
  </si>
  <si>
    <t xml:space="preserve">Ukmergės r. sav., Žemaitkiemis, Vėjų g. </t>
  </si>
  <si>
    <t>44/2324975</t>
  </si>
  <si>
    <t xml:space="preserve">Ukmergės r. sav., Žemaitkiemis, Žvejų g. </t>
  </si>
  <si>
    <t>44/2542387</t>
  </si>
  <si>
    <t>Ukmergės r. sav., Antakalnio II k.</t>
  </si>
  <si>
    <t>44/2542388</t>
  </si>
  <si>
    <t>44/2542397</t>
  </si>
  <si>
    <t>44/2542390</t>
  </si>
  <si>
    <t>44/2542391</t>
  </si>
  <si>
    <t>Ukmergės r. sav., Kurėjų k.</t>
  </si>
  <si>
    <t>44/2542392</t>
  </si>
  <si>
    <t>Ukmergės r. sav., Slabados  k.</t>
  </si>
  <si>
    <t>44/2542393</t>
  </si>
  <si>
    <t>44/2604224</t>
  </si>
  <si>
    <t>Kelias Juknonys-Griežionys (už buvusių Juknonių k. fermų)</t>
  </si>
  <si>
    <t>Ukmergės r. sav., Juknonių k.</t>
  </si>
  <si>
    <t>44/2542394</t>
  </si>
  <si>
    <t>Ukmergės r. sav., Rimeisių  k.</t>
  </si>
  <si>
    <t>44/2542395</t>
  </si>
  <si>
    <t>44/2605620</t>
  </si>
  <si>
    <t xml:space="preserve">atmetė RC, nes kerta sklypai. </t>
  </si>
  <si>
    <t>120433-1</t>
  </si>
  <si>
    <t>44/2542396</t>
  </si>
  <si>
    <t>Ukmergės r.sav., Nuotekų k.</t>
  </si>
  <si>
    <t>44/2532165</t>
  </si>
  <si>
    <t>44/2532162</t>
  </si>
  <si>
    <t>Ukmergės r. sav., Pabaisko sen., Varkalių k.</t>
  </si>
  <si>
    <t>44/2532167</t>
  </si>
  <si>
    <t>44/2532176</t>
  </si>
  <si>
    <t>Kelias iki Daumantiškių koplyčios</t>
  </si>
  <si>
    <t>44/2532177</t>
  </si>
  <si>
    <t>Ukmergės r. sav., Pabaisko sen., Meižėnų k.</t>
  </si>
  <si>
    <t>44/2532178</t>
  </si>
  <si>
    <t>Ukmergės r. sav., Veprių sen., Kelmų k.</t>
  </si>
  <si>
    <t>120442-1</t>
  </si>
  <si>
    <t>44/2535691</t>
  </si>
  <si>
    <t>Ukmergės r. sav., Pivonijos sen., Baravykų k.</t>
  </si>
  <si>
    <t>120442-2</t>
  </si>
  <si>
    <t>44/2535693</t>
  </si>
  <si>
    <t>44/2535694</t>
  </si>
  <si>
    <t>Kelias Siesikų plentas - Buzai</t>
  </si>
  <si>
    <t>44/2535695</t>
  </si>
  <si>
    <t>Kelias Biliūnai - Miliaučizna</t>
  </si>
  <si>
    <t>44/2535696</t>
  </si>
  <si>
    <t>Ukmergės r. sav., Pivonijos sen., Daugėliškio k.</t>
  </si>
  <si>
    <t>44/2535697</t>
  </si>
  <si>
    <t>Kelias Bakšionys - Verškainiai</t>
  </si>
  <si>
    <t>Ukmergės r.  sav., Bakšionių k.</t>
  </si>
  <si>
    <t>44/2535698</t>
  </si>
  <si>
    <t>Ukmergės r. sav., Pivonijos sen., Raguvos k.</t>
  </si>
  <si>
    <t>pridėti į sąrašą kelio dalį</t>
  </si>
  <si>
    <t>44/2535699</t>
  </si>
  <si>
    <t>Ukmergės r. sav., Pivonijos sen., Jaskaudžių k.</t>
  </si>
  <si>
    <t>44/2535702</t>
  </si>
  <si>
    <t>Kelias Raguva - seniūnijos riba</t>
  </si>
  <si>
    <t>Ukmergės r. sav., Jaskaudžių k.</t>
  </si>
  <si>
    <t>44/2535703</t>
  </si>
  <si>
    <t>Ukmergės r. sav., Žuklių k.</t>
  </si>
  <si>
    <t>44/2535704</t>
  </si>
  <si>
    <t>Kelias Dastainiškis - Stanislavuvka</t>
  </si>
  <si>
    <t>44/2532179</t>
  </si>
  <si>
    <t>Meiliūnų k. kelias</t>
  </si>
  <si>
    <t>44/2532180</t>
  </si>
  <si>
    <t>44/2532181</t>
  </si>
  <si>
    <t>Ukmergės r. sav., Siesikų sen., Miliūnų k.</t>
  </si>
  <si>
    <t>44/2532182</t>
  </si>
  <si>
    <t>44/2535184</t>
  </si>
  <si>
    <t>44/2535185</t>
  </si>
  <si>
    <t>Ukmergės r. sav., Šešuolių sen., Liaušių k.</t>
  </si>
  <si>
    <t>44/2535186</t>
  </si>
  <si>
    <t>44/2535188</t>
  </si>
  <si>
    <t>Ukmergės r. sav., Šešuolių sen., Kuzilų k.</t>
  </si>
  <si>
    <t>44/2542398</t>
  </si>
  <si>
    <t>suartas, siūloma išbraukti</t>
  </si>
  <si>
    <t>120474-1</t>
  </si>
  <si>
    <t>44/2544513</t>
  </si>
  <si>
    <t>120474-2</t>
  </si>
  <si>
    <t>44/2613648</t>
  </si>
  <si>
    <t>Ukmergės r. sav., Taujėnų sen., Vagarių k.</t>
  </si>
  <si>
    <t>44/2613518</t>
  </si>
  <si>
    <t>Kelias Gaivenių aerodromas - Gaiveniai</t>
  </si>
  <si>
    <t>Ukmergės r. sav., Taujėnų sen., Gaivenių k.</t>
  </si>
  <si>
    <t>44/2613647</t>
  </si>
  <si>
    <t>Kelias Užupušiai - Varnalaukis</t>
  </si>
  <si>
    <t>Ukmergės r. sav., Taujėnų sen., Užupušių k.</t>
  </si>
  <si>
    <t>44/2613533</t>
  </si>
  <si>
    <t>Kelias Varnėnai - Varlėnai</t>
  </si>
  <si>
    <t>Ukmergės r. sav., Taujėnų sen., Varnėnų k.</t>
  </si>
  <si>
    <t>44/2613649</t>
  </si>
  <si>
    <t>Ukmergės r. sav., Taujėnų sen., Kraupėnų k.</t>
  </si>
  <si>
    <t>44/2613519</t>
  </si>
  <si>
    <t>Ukmergės r. sav., Taujėnų sen., Ilgatrakio k.</t>
  </si>
  <si>
    <t>Ta-85</t>
  </si>
  <si>
    <t>Kelias Menturiai - Pieniai</t>
  </si>
  <si>
    <t>Ta-86</t>
  </si>
  <si>
    <t>kelias Radžiūnai - Garbėnai</t>
  </si>
  <si>
    <t>120485-1</t>
  </si>
  <si>
    <t>44/2527302</t>
  </si>
  <si>
    <t>120485-2</t>
  </si>
  <si>
    <t>44/2527303</t>
  </si>
  <si>
    <t>Ukmergės r. sav., Veprių sen., Mankūnų k.</t>
  </si>
  <si>
    <t>44/2527305</t>
  </si>
  <si>
    <t>44/2531639</t>
  </si>
  <si>
    <t>44/2527308</t>
  </si>
  <si>
    <t>Ukmergės r. sav., Veprių sen., Slabados  k.</t>
  </si>
  <si>
    <t>44/2527311</t>
  </si>
  <si>
    <t>Kelias Samantonys-Kultuvėnų k.Parko g.</t>
  </si>
  <si>
    <t>44/2527313</t>
  </si>
  <si>
    <t xml:space="preserve">Kelias Samantonys - Kultuvėnų k . Ateities gatvė </t>
  </si>
  <si>
    <t>44/2527314</t>
  </si>
  <si>
    <t>Ukmergės r. sav., Veprių sen., Samantonių  k.</t>
  </si>
  <si>
    <t>44/2527315</t>
  </si>
  <si>
    <t>Ukmergės r. sav., Veprių sen., Sietynų  k.</t>
  </si>
  <si>
    <t>44/2527316</t>
  </si>
  <si>
    <t>44/2527317</t>
  </si>
  <si>
    <t xml:space="preserve">Kelias Sietynai - Rizgonių karjeras </t>
  </si>
  <si>
    <t>44/2605852</t>
  </si>
  <si>
    <t>Kelias Gudelių kelias - Laukagalys</t>
  </si>
  <si>
    <t>Ukmergės r. sav., Vidiškių sen., Laukagalio k.</t>
  </si>
  <si>
    <t>Kelias Kurklintiškiai - Jasiuliškis</t>
  </si>
  <si>
    <t>Ukmergės r. sav., Vidiškių sen., Kurklintiškių k.</t>
  </si>
  <si>
    <t>44/2542389</t>
  </si>
  <si>
    <t>44/2610143</t>
  </si>
  <si>
    <t>Kelias Kurėnai - Skabeikiai</t>
  </si>
  <si>
    <t>Ukmergės r. sav., Vidiškių sen., Skabeikių k.</t>
  </si>
  <si>
    <t>44/2605621</t>
  </si>
  <si>
    <t>Kelias Bernotiškiai - Kadrėnai</t>
  </si>
  <si>
    <t>Ukmergės r. sav., Vidiškių sen., Bernotiškių k.</t>
  </si>
  <si>
    <t>44/2628069</t>
  </si>
  <si>
    <t>Kelias Baubliai - Bimūnai</t>
  </si>
  <si>
    <t>Ukmergės r. sav.,Baublių k.</t>
  </si>
  <si>
    <t>44/2610472</t>
  </si>
  <si>
    <t>44/2619696</t>
  </si>
  <si>
    <t>Ukmergės r. sav., Pamernackų k.</t>
  </si>
  <si>
    <t>44/2610142</t>
  </si>
  <si>
    <t>Kelias Rečionys - Kurėnų ežeras</t>
  </si>
  <si>
    <t>44/2535189</t>
  </si>
  <si>
    <t>Ukmergės r. sav., Želvos sen., Paželvių k.</t>
  </si>
  <si>
    <t>patikslintas kelio Nr., nes jau yra Žl-60 (Vilniaus g. šaligatviai)</t>
  </si>
  <si>
    <t>44/2384848</t>
  </si>
  <si>
    <t>44/2542399</t>
  </si>
  <si>
    <t>Ukmergės r. sav., Žemaitkiemio sen., Šimaičių k.</t>
  </si>
  <si>
    <t>44/1380358</t>
  </si>
  <si>
    <t>44/1380359</t>
  </si>
  <si>
    <t>44/1380357</t>
  </si>
  <si>
    <t>44/1383620</t>
  </si>
  <si>
    <t>44/1380453</t>
  </si>
  <si>
    <t>Galbūt reikia matuoti kartu su įvažiavimu prie pastato? Nereiktų formuoti sklypo.  Tuomet aikštelę braukti</t>
  </si>
  <si>
    <t>Norint registruoti aikštelę reikia formuoti sklypą</t>
  </si>
  <si>
    <t>4400-5600-7491</t>
  </si>
  <si>
    <t>44/2025160</t>
  </si>
  <si>
    <t>Si-5a</t>
  </si>
  <si>
    <t>Automobilių stovėjimo aikštelė</t>
  </si>
  <si>
    <t>Kelias (gatvė)</t>
  </si>
  <si>
    <t>Ukmergės r. sav. Siesikai, Laisvės g. 1A</t>
  </si>
  <si>
    <t>Asfaltbetonis</t>
  </si>
  <si>
    <t>reiktų formuoti sklypą ir tik tada registruoti aikštelę</t>
  </si>
  <si>
    <t>reikia formuoti sklypą ir tik tada registruoti aikštelę</t>
  </si>
  <si>
    <t>Pirmiausia  formuoti sklypą, tik tada registruoti aikštelę</t>
  </si>
  <si>
    <t>braukti iš sąrašo, nes privačiame sklype</t>
  </si>
  <si>
    <t>Pirmiausia  formuoti sklypą, tik tada registruoti aikštelę ir kartu šaligatvius</t>
  </si>
  <si>
    <t>aikštelę braukti iš sąrašo, nes aikštelę  reikia prijungti prie gatvės matavimų. Tikslinti Pakalnės g. matavimus išmatuojant kartu su aikštele</t>
  </si>
  <si>
    <t>44/2111246</t>
  </si>
  <si>
    <t>Ukmergės r. sav., Taujėnai, Ukmergės g.</t>
  </si>
  <si>
    <t>registruota</t>
  </si>
  <si>
    <t>120563-1</t>
  </si>
  <si>
    <t>Ta-2a</t>
  </si>
  <si>
    <t>tikslinti pavadinimą pagal Registrų išrašą, bei kelio Nr.</t>
  </si>
  <si>
    <t>120563-2</t>
  </si>
  <si>
    <t>44/1347460</t>
  </si>
  <si>
    <t>Kiti inžineriniai statiniai</t>
  </si>
  <si>
    <t>Ukmergės r. sav., Taujėnai, Mūšos g. 3</t>
  </si>
  <si>
    <t>braukti iš sąrašo, ne perduota patikėjimo teise Socialinių paslaugų centrui</t>
  </si>
  <si>
    <t>Ukmergė, Gruodžio 17-osios g.</t>
  </si>
  <si>
    <t>keisti pavadinimą kaip registruota Registrų centre</t>
  </si>
  <si>
    <t>44/1277670</t>
  </si>
  <si>
    <t>braukiame, nes pagal "CENTRO' projektą jos nebeliko, tai pėsčiųjų takai</t>
  </si>
  <si>
    <t>braukti, nes išmatuota kartu Pašilės g.</t>
  </si>
  <si>
    <t>aikštelės registruotos kartu su Įvažiavimas  Pašilės g. (Uk-100-1), todėl aikštelę braukiam</t>
  </si>
  <si>
    <t>braukiam, nes ši aikštelė registruota kartu su Vasario 16-osios  gatve</t>
  </si>
  <si>
    <t>Vasario 16-osios g. ties pastatu Vasario 16-osios g. 34</t>
  </si>
  <si>
    <t>braukiam, nes ši aikštelė registruota kartu su Vasario 16osios  gatve</t>
  </si>
  <si>
    <t>braukiam, nes ši aikštelė registruota kartu su Veterinarijos gatve</t>
  </si>
  <si>
    <t>yra suformuotas žemės sklypas</t>
  </si>
  <si>
    <t>130069-90-3</t>
  </si>
  <si>
    <t>44/2144580</t>
  </si>
  <si>
    <t>Ukmergė, Miškų g.</t>
  </si>
  <si>
    <t>taisome pavadinimą taip, kaip registruota Registrų centre</t>
  </si>
  <si>
    <t>44/2412304</t>
  </si>
  <si>
    <t>44/2412306</t>
  </si>
  <si>
    <t>44/2412305</t>
  </si>
  <si>
    <t>44/2412307</t>
  </si>
  <si>
    <t>44/2412303</t>
  </si>
  <si>
    <t>44/2412310</t>
  </si>
  <si>
    <t>44/2412308</t>
  </si>
  <si>
    <t>44/2412309</t>
  </si>
  <si>
    <t>4400-5600-7515</t>
  </si>
  <si>
    <t>44/2597590</t>
  </si>
  <si>
    <t>Uk-34a</t>
  </si>
  <si>
    <t>Ukmergė, S. Daukanto</t>
  </si>
  <si>
    <t>4400-5690-7048</t>
  </si>
  <si>
    <t>44/2643857</t>
  </si>
  <si>
    <t>Uk-35a</t>
  </si>
  <si>
    <t>4400-5644-8223</t>
  </si>
  <si>
    <t>44/2617545</t>
  </si>
  <si>
    <t>Uk-36a</t>
  </si>
  <si>
    <t>Ukmergė,Jaunimo g.23</t>
  </si>
  <si>
    <t>4400-5728-9886</t>
  </si>
  <si>
    <t>44/2670898</t>
  </si>
  <si>
    <t>Uk-37a</t>
  </si>
  <si>
    <t>Ukmergė, Žiedo g.3</t>
  </si>
  <si>
    <t>4400-5517-3189</t>
  </si>
  <si>
    <t>98/14480</t>
  </si>
  <si>
    <t>Uk-38a</t>
  </si>
  <si>
    <t>Aikštelė</t>
  </si>
  <si>
    <t>Ukmergė, Kauno g. 24B</t>
  </si>
  <si>
    <t>4400-5581-9408</t>
  </si>
  <si>
    <t>44/2103584</t>
  </si>
  <si>
    <t>Uk-39a</t>
  </si>
  <si>
    <t>Ukmergė, Linų g. 6</t>
  </si>
  <si>
    <t>4400-1984-4025</t>
  </si>
  <si>
    <t>44/1234726</t>
  </si>
  <si>
    <t>Uk-40a</t>
  </si>
  <si>
    <t>Ukmergė, Dariaus ir Girėno g. 30</t>
  </si>
  <si>
    <t>4400-4868-5469</t>
  </si>
  <si>
    <t>44/734846</t>
  </si>
  <si>
    <t>Uk-41a</t>
  </si>
  <si>
    <t>Aikštelės su bordiūrais</t>
  </si>
  <si>
    <t>Ukmergė, Vilniaus g. 87</t>
  </si>
  <si>
    <t>sklypas - panauda savivaldybei.Reikia užsakyti kadastrinius matavimus</t>
  </si>
  <si>
    <t>braukti iš sąrašo, nes privačiame sklype.</t>
  </si>
  <si>
    <t>sklypas - panauda savivaldybei, galima užsakyti kadastrinius matavimus</t>
  </si>
  <si>
    <t>išmatuota kartu su Pergalės gatve link bažnyčios , todėl braukiam iš sąrašo</t>
  </si>
  <si>
    <t>žemės sklypas suformuotas, patikėjimo teisė - NŽT. Kas ji suformavo?</t>
  </si>
  <si>
    <t>reikia formuoti sklypą tik po to registruoti statinius</t>
  </si>
  <si>
    <t>išmatuota kartu su Miško gatve, todėl reikia braukti iš sąrašo</t>
  </si>
  <si>
    <t xml:space="preserve"> išmatuota kartu su Miško gatve, todėl reikia braukti iš sąrašo</t>
  </si>
  <si>
    <t>pirmiausia reikia tikslinti sklypą ir tada tik matuoti aikštelę ir registruoti</t>
  </si>
  <si>
    <t>braukti, nes išmatuota su gatve</t>
  </si>
  <si>
    <t>reiks formuoti sklypą ir tik tada registruoti</t>
  </si>
  <si>
    <t>Reikia arba formuoti sklypą, arba taisyti gatvės ribą ir rodyti kartu su gatve</t>
  </si>
  <si>
    <t>galima daryti kadastrinius matavimus</t>
  </si>
  <si>
    <t>Šventupės gyv. Melioratorių g. ties pastatu Melioratorių g.28</t>
  </si>
  <si>
    <t>Automobilių stovėjimo aikštelė prie Dukstynos kapinių</t>
  </si>
  <si>
    <t>Pavadinimą taisom taip, kaip registruota RC</t>
  </si>
  <si>
    <t>44/1541539</t>
  </si>
  <si>
    <t>Sklypas formuojamas bus kartu su kapinęmis ir aikštele</t>
  </si>
  <si>
    <t>išmatuota kartu su Vėjų gatve, todėl braukiame iš sąrašo</t>
  </si>
  <si>
    <t>sklypas- panauda savivaldybei. Galima matuoti aikštelę</t>
  </si>
  <si>
    <t>Želvos mstl. Vilniaus g. prie varpinės</t>
  </si>
  <si>
    <t>ši aikštelė prie valstybinio kelio.</t>
  </si>
  <si>
    <t>Aikštelė sklype, sklypas - panauda savivaldybei. Galima užsakyti kadastrinius matavimus</t>
  </si>
  <si>
    <t>braukti iš sąrašo, nes aikštelė tiesiog  pievoje ir kultūros paveldo apsaugos zonos teritorijoje. Privažiavimo iki aikštelės formuoti nagalime, nes privažiame sklype ir nustatytas kelio servitutas.</t>
  </si>
  <si>
    <t>Užsakyti kadastrinius matavimus</t>
  </si>
  <si>
    <t>braukiam iš   sąrašo, nes išmatuota kartu su keliu į Žemaitkiemio kapines (Žm-09)</t>
  </si>
  <si>
    <t>Sūlom braukti iš sąrašo, nes tiltas išmatuotas kartu su Kalvių gatve</t>
  </si>
  <si>
    <t>Sūlom braukti iš sąrašo, nes tiltas išmatuotas kartu su Utenos  gatve</t>
  </si>
  <si>
    <t>44/1389050</t>
  </si>
  <si>
    <t>44/1387421</t>
  </si>
  <si>
    <t>De-83-1</t>
  </si>
  <si>
    <t>Ukmergės r. sav., Deltuvos mstl. Vytauto g.</t>
  </si>
  <si>
    <t xml:space="preserve">betono trinkelės </t>
  </si>
  <si>
    <t>De-83-2</t>
  </si>
  <si>
    <t>Pėsčiųjų takas</t>
  </si>
  <si>
    <t>De-83-3</t>
  </si>
  <si>
    <t>De-83-4</t>
  </si>
  <si>
    <t>De-83-5</t>
  </si>
  <si>
    <t>De-83-6</t>
  </si>
  <si>
    <t>De-83-7</t>
  </si>
  <si>
    <t>De-83-8</t>
  </si>
  <si>
    <t>De-83-9</t>
  </si>
  <si>
    <t>De-83-10</t>
  </si>
  <si>
    <t>De-83-11</t>
  </si>
  <si>
    <t>44/1387531</t>
  </si>
  <si>
    <t>De-83-12</t>
  </si>
  <si>
    <t>Pėsčiųjų (dviračių) takas</t>
  </si>
  <si>
    <t>44/1380437</t>
  </si>
  <si>
    <t>De-83-13</t>
  </si>
  <si>
    <t>44/2111243</t>
  </si>
  <si>
    <t>Ukmergės r. sav., Siesikai, Laisvės g.</t>
  </si>
  <si>
    <t>betono plytelės</t>
  </si>
  <si>
    <t>Šaligatvis</t>
  </si>
  <si>
    <t>4400-5600-7480</t>
  </si>
  <si>
    <t>Si-36-1</t>
  </si>
  <si>
    <t>Ukmergės r. sav., Siesikai, Laisvės g. 1A</t>
  </si>
  <si>
    <t>4400-5590-6480</t>
  </si>
  <si>
    <t>Si-36-2</t>
  </si>
  <si>
    <t>44/2303395</t>
  </si>
  <si>
    <t>4400-5365-9980</t>
  </si>
  <si>
    <t>Ukmergės r. sav., Taujėnai, Ukmerges g.</t>
  </si>
  <si>
    <t>gauti iš unikalaus 4400--4492-8447</t>
  </si>
  <si>
    <t>4400-5366-0012</t>
  </si>
  <si>
    <t>4400-5365-9994</t>
  </si>
  <si>
    <t>4400-5366-0023</t>
  </si>
  <si>
    <t>gauti iš unikalaus 4400-4519-0009</t>
  </si>
  <si>
    <t>4400-5366-0001</t>
  </si>
  <si>
    <t>4400-5366-0034</t>
  </si>
  <si>
    <t>4400-5366-0167</t>
  </si>
  <si>
    <t>4400-5366-0045</t>
  </si>
  <si>
    <t>4400-5365-9979</t>
  </si>
  <si>
    <t>4400-5362-8916</t>
  </si>
  <si>
    <t>44/2111247</t>
  </si>
  <si>
    <t>Ukmergės r. sav., Taujėnai, Užugirio g.</t>
  </si>
  <si>
    <t>gauti iš unikalaus 4400-4492-8486</t>
  </si>
  <si>
    <t>4400-5362-8892</t>
  </si>
  <si>
    <t>4400-5362-8949</t>
  </si>
  <si>
    <t>4400-5362-8927</t>
  </si>
  <si>
    <t>44/2412312</t>
  </si>
  <si>
    <t>reiktų įtraukti į sąrašą</t>
  </si>
  <si>
    <t>44/507994</t>
  </si>
  <si>
    <t>Ukmergės r.sav., Ukmergės m., Antakalnio g.</t>
  </si>
  <si>
    <t>4400-5604-5942</t>
  </si>
  <si>
    <t xml:space="preserve">Gauti padalijus daiktą, kurio unikalus Nr. buvo 4400-4660-7505 </t>
  </si>
  <si>
    <t>4400-5604-5971</t>
  </si>
  <si>
    <t>4400-5604-5982</t>
  </si>
  <si>
    <t>4400-5604-5993</t>
  </si>
  <si>
    <t>4400-5604-6003</t>
  </si>
  <si>
    <t>4400-5604-6014</t>
  </si>
  <si>
    <t>4400-5604-6025</t>
  </si>
  <si>
    <t>4400-5604-5960</t>
  </si>
  <si>
    <t>44/2412311</t>
  </si>
  <si>
    <t>perkeliam prie gatvių</t>
  </si>
  <si>
    <t>bettono trinkelės</t>
  </si>
  <si>
    <t>4400-5581-9395</t>
  </si>
  <si>
    <t>Uk-77-1</t>
  </si>
  <si>
    <t>Pėsčiųjų takai</t>
  </si>
  <si>
    <t>Ukmergės r.sav., Ukmergės m., Linų g. 6</t>
  </si>
  <si>
    <t>Kęstučio a. šaligatvis Kęstučio aikštė (be važiuojamosios dalies)</t>
  </si>
  <si>
    <t>44/2256063</t>
  </si>
  <si>
    <t>Ukmergės r.sav., Ukmergės m., Vilniaus g.</t>
  </si>
  <si>
    <t>Iš šios eilutės pasidarė 6 pėsčiųjų takai, liko dar neregistruotas pėsčiųjų dviračių takas</t>
  </si>
  <si>
    <t>44/2362197</t>
  </si>
  <si>
    <t>Ukmergės r.sav., Ukmergės m., Žiedo g. 3</t>
  </si>
  <si>
    <t>registruotas</t>
  </si>
  <si>
    <t>44/1434458</t>
  </si>
  <si>
    <t>Ukmergės r. sav., Vidiškiai, Ukmergės g. 28A</t>
  </si>
  <si>
    <t>44/1434478</t>
  </si>
  <si>
    <t>44/1329715</t>
  </si>
  <si>
    <t xml:space="preserve"> Vi-68-2</t>
  </si>
  <si>
    <t>Ukmergės r. sav., Vidiškiai, Ukmergės g. 40A</t>
  </si>
  <si>
    <t>44/1434430</t>
  </si>
  <si>
    <t>Ukmergės r. sav., Vidiškiai, Ukmergės g. 42</t>
  </si>
  <si>
    <t>44/2521080</t>
  </si>
  <si>
    <t>Ukmergės r. sav., Vidiškių sen., Šventupės k.</t>
  </si>
  <si>
    <t>44/2110735</t>
  </si>
  <si>
    <t>Ukmergės r. sav., Želva, A. Smetonos g.</t>
  </si>
  <si>
    <t>iš seno unik nr 4400-4492-7740 padaryti 4 nauji unik nr.</t>
  </si>
  <si>
    <t>iš seno unik nr 4400-4500-5854 padaryti 4 nauji unik nr.</t>
  </si>
  <si>
    <t>Ukmergės r. sav., Želva, Šešuolių g.</t>
  </si>
  <si>
    <t>44/2110736</t>
  </si>
  <si>
    <t>Ukmergės r. sav., Želva, J. Vaišučio g.</t>
  </si>
  <si>
    <t>44/2110738</t>
  </si>
  <si>
    <t>Ukmergės r. sav., Želva, Vilniaus g.</t>
  </si>
  <si>
    <r>
      <t xml:space="preserve">Kelio (gatvės, </t>
    </r>
    <r>
      <rPr>
        <sz val="9"/>
        <color rgb="FFFF0000"/>
        <rFont val="Times New Roman"/>
        <family val="1"/>
        <charset val="186"/>
      </rPr>
      <t>kito subjekto</t>
    </r>
    <r>
      <rPr>
        <sz val="9"/>
        <rFont val="Times New Roman"/>
        <family val="1"/>
        <charset val="186"/>
      </rPr>
      <t>)</t>
    </r>
  </si>
  <si>
    <r>
      <rPr>
        <strike/>
        <sz val="9"/>
        <rFont val="Times New Roman"/>
        <family val="1"/>
        <charset val="186"/>
      </rPr>
      <t>Siesikų mstl. Laisvės g. (valst.kelio Nr. 4811 tęsinys) prie kapinių</t>
    </r>
    <r>
      <rPr>
        <sz val="9"/>
        <rFont val="Times New Roman"/>
        <family val="1"/>
        <charset val="186"/>
      </rPr>
      <t xml:space="preserve"> </t>
    </r>
    <r>
      <rPr>
        <sz val="9"/>
        <color rgb="FFFF0000"/>
        <rFont val="Times New Roman"/>
        <family val="1"/>
        <charset val="186"/>
      </rPr>
      <t xml:space="preserve">Automobilių stovėjimo aikštelė prie Siesikų mstl. kapinių </t>
    </r>
  </si>
  <si>
    <r>
      <rPr>
        <strike/>
        <sz val="9"/>
        <rFont val="Times New Roman"/>
        <family val="1"/>
        <charset val="186"/>
      </rPr>
      <t>Siesikų mstl. Nepriklausomybės g. (Nr. Si-39)   ties pastatu Nr. 8</t>
    </r>
    <r>
      <rPr>
        <sz val="9"/>
        <rFont val="Times New Roman"/>
        <family val="1"/>
        <charset val="186"/>
      </rPr>
      <t xml:space="preserve"> </t>
    </r>
    <r>
      <rPr>
        <sz val="9"/>
        <color rgb="FFFF0000"/>
        <rFont val="Times New Roman"/>
        <family val="1"/>
        <charset val="186"/>
      </rPr>
      <t>Automobilių stovėjimo aikštelė ties pastatu Nepriklausomybės g. 8</t>
    </r>
  </si>
  <si>
    <r>
      <rPr>
        <strike/>
        <sz val="9"/>
        <rFont val="Times New Roman"/>
        <family val="1"/>
        <charset val="186"/>
      </rPr>
      <t>Siesikų mstl. Vidugirių g. (Nr. Si-42) - Laisės g.(valst.kelio Nr. 4811 tęsinys) sankryža</t>
    </r>
    <r>
      <rPr>
        <sz val="9"/>
        <rFont val="Times New Roman"/>
        <family val="1"/>
        <charset val="186"/>
      </rPr>
      <t xml:space="preserve"> </t>
    </r>
    <r>
      <rPr>
        <sz val="9"/>
        <color rgb="FFFF0000"/>
        <rFont val="Times New Roman"/>
        <family val="1"/>
        <charset val="186"/>
      </rPr>
      <t>Automobilių stovėjimo aikštelė ties Vidugirių  - Laisvės g. sankryža</t>
    </r>
  </si>
  <si>
    <r>
      <rPr>
        <strike/>
        <sz val="9"/>
        <rFont val="Times New Roman"/>
        <family val="1"/>
        <charset val="186"/>
      </rPr>
      <t>Tulpiakiemio k. prie kapinių (kelias Nr. Si-10)</t>
    </r>
    <r>
      <rPr>
        <sz val="9"/>
        <rFont val="Times New Roman"/>
        <family val="1"/>
        <charset val="186"/>
      </rPr>
      <t xml:space="preserve"> </t>
    </r>
    <r>
      <rPr>
        <sz val="9"/>
        <color rgb="FFFF0000"/>
        <rFont val="Times New Roman"/>
        <family val="1"/>
        <charset val="186"/>
      </rPr>
      <t xml:space="preserve">Automobilių stovėjimo aikštelė prie Tulpiakiemio k. kapinių </t>
    </r>
  </si>
  <si>
    <t>Kelio ilgis patvirtintas 2020-11-26 tarybos sprendimu Nr. 7-269</t>
  </si>
  <si>
    <t xml:space="preserve">2. Tekstas raudonu šriftu - pasikeitimai </t>
  </si>
  <si>
    <t xml:space="preserve"> RC Atmetė, nes kerta sklypus</t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</si>
  <si>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Atkočiai - Padubilčiai 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</si>
  <si>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Atkočiai - Sarosčiai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</si>
  <si>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Jakutiškiai - Jakutiškių k. kapinės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</si>
  <si>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Pageležiai - Kančiškiai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</si>
  <si>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Mankūnai - Vengriai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</si>
  <si>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Diržiai - Liepeliai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</si>
  <si>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Jakutiškiai - Bernotiškiai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</si>
  <si>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Jakutiškiai - Atkočiai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</si>
  <si>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Jakutiškiai - Milašiūnų kapinės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</si>
  <si>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Kreiviai - Grizikai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</si>
  <si>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Sarosčiai - Sarosčiai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</si>
  <si>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Tatkūnai - Seveikiai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</si>
  <si>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Bartkuškiai - Jurginai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</si>
  <si>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Deltuva - Vidumiškis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</si>
  <si>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Deltuva - Gintarai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</si>
  <si>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Gintarai - Gintarai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</si>
  <si>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Deltuva - Paliepė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</si>
  <si>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Paliepė - Paliepė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</si>
  <si>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Užuraistis - Jurginai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</si>
  <si>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Paliepė - Jurginai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</si>
  <si>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Deltuva - Šemetiškiai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</si>
  <si>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Žalgiriai - Žalgiriai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</si>
  <si>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Statikai - Mikališkiai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</si>
  <si>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Dirvonai - Pagojė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</si>
  <si>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Pagojė - Kauno plentas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</si>
  <si>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Deltuvos aplinkelis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</si>
  <si>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Deltuva - Aleksandrava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</si>
  <si>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Deltuva - Laibiškiai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</si>
  <si>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Kurmėliai - Paberžė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</si>
  <si>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Kurmėliai - Milašiūnai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</si>
  <si>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Kurmėliai - Kvietieniai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</si>
  <si>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Kvietieniai - Diržiai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</si>
  <si>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Dainava - Trainiai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</si>
  <si>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Dainava - Baraučizna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</si>
  <si>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Laibiškiai - Navikai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</si>
  <si>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Jonuškai - Dainava</t>
    </r>
  </si>
  <si>
    <r>
      <t xml:space="preserve"> Privažiavimo kelias </t>
    </r>
    <r>
      <rPr>
        <strike/>
        <sz val="9"/>
        <rFont val="Times New Roman"/>
        <family val="1"/>
        <charset val="186"/>
      </rPr>
      <t>(prie kapinių)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</si>
  <si>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Asfaltbetonio bazė - Jogvilai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</si>
  <si>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Inkilai - Juodkiškiai - Graužiečiai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</si>
  <si>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Nuotekai - Inkilai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</si>
  <si>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Inkilai - Molėtų kelias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</si>
  <si>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Nuotekai - Vyliaudžiai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</si>
  <si>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Nuotekai - Butkiškiai 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</si>
  <si>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Lyduokiai - Butkiškiai 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</si>
  <si>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Lyduokių miestelio apvažiavimas (šalia Lyduokių dvaro)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</si>
  <si>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Kurėjai - Valtūnai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</si>
  <si>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Kurėjai - Valtūnai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</si>
  <si>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Lyduokiai - Slabada - Felinka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</si>
  <si>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Slabada - Ramoniškė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</si>
  <si>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Virkščiai - Valai (iki Žemaitkiemio seniūnijos ribos)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</si>
  <si>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Virkščiai - Juodžiūnai - Juknonys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</si>
  <si>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Lyduokiai - Rimeisiai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</si>
  <si>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Inkilai - Skominėliai</t>
    </r>
  </si>
  <si>
    <r>
      <t xml:space="preserve">Burtkaimis - Pašilė  </t>
    </r>
    <r>
      <rPr>
        <sz val="9"/>
        <color rgb="FFFF0000"/>
        <rFont val="Times New Roman"/>
        <family val="1"/>
        <charset val="186"/>
      </rPr>
      <t>Burtkaimio k. kelias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</si>
  <si>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Sargeliai - Nenortai II 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</si>
  <si>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Ūlyčninkų - Deltuvėlė - Pašilė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</si>
  <si>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Pabaiskas - Sargeliai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</si>
  <si>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 xml:space="preserve">Pabaiskas - Maigiai I 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</si>
  <si>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Pabaiskas - Varkaliai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</si>
  <si>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Girgždžiai - Bagužiškiai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</si>
  <si>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Pabaiskas - Padvariai - seniūnijos riba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</si>
  <si>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Pabaiskas - Olišanka - seniūnijos riba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</si>
  <si>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Daumantiškiai - Savidonys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</si>
  <si>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Kulniškiai - kelias Pa-25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</si>
  <si>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Kulniškiai - Sukiniai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</si>
  <si>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Antakalnis - Gelvonų kelias 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</si>
  <si>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Praniukai - Antakalnis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</si>
  <si>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Praniukai - seniūnijos riba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</si>
  <si>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Varžos - Svaronių miškas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</si>
  <si>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Vareikiai - Varžos 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</si>
  <si>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Sankryža ties Obelių ežeru - Varžos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</si>
  <si>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Obeliai - Baravykai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</si>
  <si>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Vareikiai - Obeliai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</si>
  <si>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Laičiai - Žeimiai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</si>
  <si>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Vytinės miškas - Žeimiai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</si>
  <si>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 xml:space="preserve">Laičiai - Žeruoliai 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</si>
  <si>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Laičių plentas - Buzų k.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</si>
  <si>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Laičių plentas - Kaušai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</si>
  <si>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Laičių kapinės - Obelių kelio sankryža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</si>
  <si>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Kaušai - Šlapių priemiestis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</si>
  <si>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Palobė - Vaizgėliškis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</si>
  <si>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Antakalnis III - Biliūnai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</si>
  <si>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Mielionys - Alionių tvenkinys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</si>
  <si>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Antakalnis III - Petrašiūnai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</si>
  <si>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Petrašiūnai - seniūnijos riba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</si>
  <si>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Petrašiūnai - Steponava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</si>
  <si>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Antakalnio III - Alionys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</si>
  <si>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Petrašiūnai - Bartkelevičizna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</si>
  <si>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Alionys - automagistralė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</si>
  <si>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Miliukai - Jačionys 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</si>
  <si>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Miliukai - Bakšionys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</si>
  <si>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Alionys - Bagužiškis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</si>
  <si>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Alionys - Bagužiškis - Verškainiai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</si>
  <si>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Girininkija - Širvintų rajono riba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</si>
  <si>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Automagistralė - Urnėžiai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</si>
  <si>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Vaiteliškiai - Gegžnai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</si>
  <si>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Gailiūnai - Pabaisko seniūnijos riba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</si>
  <si>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Žvygonys - seniūnijos riba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</si>
  <si>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Gailiūnai - Žukliai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</si>
  <si>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Žukliai - Pažirnaja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</si>
  <si>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Vaivadiškiai - Pagiriai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</si>
  <si>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Vaivadiškiai - Jačiūnai - Mediniai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</si>
  <si>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 xml:space="preserve">Meilūnai - Gružos 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</si>
  <si>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Paobelio kelias (link paplūdimio)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</si>
  <si>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Tulpiakiemio kaimo kelias 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</si>
  <si>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Tulpiakiemis - Meškučiai-Nemaniūnai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</si>
  <si>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Nemaniūnai - Šiliūnai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</si>
  <si>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Naujasėdžiai -Šiliūnai</t>
    </r>
  </si>
  <si>
    <r>
      <t>Naujasėdžiai link kapinių</t>
    </r>
    <r>
      <rPr>
        <sz val="9"/>
        <color rgb="FFFF0000"/>
        <rFont val="Times New Roman"/>
        <family val="1"/>
        <charset val="186"/>
      </rPr>
      <t xml:space="preserve"> Naujasėdžių kelias link kapinių 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</si>
  <si>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Šiliūnai - Vidugiriai - Siesikai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</si>
  <si>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Siesikai- Vidugiriai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</si>
  <si>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Kiškeliškis - Mikėnai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</si>
  <si>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Petronys - Kiškeliškis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</si>
  <si>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 xml:space="preserve">Kuršai  - Mikėnų kelias  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</si>
  <si>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Siesikai - Šinkūnai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</si>
  <si>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Šinkūnai - Toliūnai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</si>
  <si>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Domantiškių kelias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</si>
  <si>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Šinkūnai - Garbuva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</si>
  <si>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Toliūnai - Daugaliai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</si>
  <si>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per Daugalių mišką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</si>
  <si>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 xml:space="preserve">Belazariškiai - Armonos upelis 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</si>
  <si>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Belazariškiai - Tarakai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</si>
  <si>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Reniūnai - Bendiktava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</si>
  <si>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Reniūnai -  Jonavos rajono riba 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</si>
  <si>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Bratnava - Minikiai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</si>
  <si>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Labeikiai - Masiuliai -Skuoliai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</si>
  <si>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Butkūnai - Labeikiai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</si>
  <si>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Butkūnai - Slabada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</si>
  <si>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Liaušiai - Butkūnai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</si>
  <si>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Slabada - Paškonys 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</si>
  <si>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Liaušiai - Paškonys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</si>
  <si>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Lauzdonys - Paškonys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</si>
  <si>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Mėgučiai - Janušiškės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</si>
  <si>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Mėgučiai - Petrašiūnai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</si>
  <si>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Pašešuolė - Tivolija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</si>
  <si>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color theme="1"/>
        <rFont val="Times New Roman"/>
        <family val="1"/>
        <charset val="186"/>
      </rPr>
      <t xml:space="preserve"> Dvarniniai - Aukštagiris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</si>
  <si>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Šešuoliai - Bareišiai</t>
    </r>
  </si>
  <si>
    <r>
      <rPr>
        <strike/>
        <sz val="9"/>
        <color rgb="FFFF0000"/>
        <rFont val="Times New Roman"/>
        <family val="1"/>
        <charset val="186"/>
      </rPr>
      <t xml:space="preserve">Kelias </t>
    </r>
    <r>
      <rPr>
        <strike/>
        <sz val="9"/>
        <rFont val="Times New Roman"/>
        <family val="1"/>
        <charset val="186"/>
      </rPr>
      <t>Liaušiai - Mėgučiai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</si>
  <si>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Liaušiai - Ąžuolynė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</si>
  <si>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Liaušiai - Pilionys</t>
    </r>
  </si>
  <si>
    <r>
      <t>Mateikiškių kelias</t>
    </r>
    <r>
      <rPr>
        <strike/>
        <sz val="9"/>
        <color rgb="FF00B050"/>
        <rFont val="Times New Roman"/>
        <family val="1"/>
        <charset val="186"/>
      </rPr>
      <t xml:space="preserve"> (pro žvyro karjerą)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</si>
  <si>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Mateikiškai - Dvareliškiai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</si>
  <si>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Kuzilai - Mišniūnai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</si>
  <si>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Mišniūnai - Kertušas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</si>
  <si>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 xml:space="preserve">Užulėnis - Palėnis 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</si>
  <si>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 xml:space="preserve">Lėnas - Lėno paplūdimys 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</si>
  <si>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Lėnas - Miškiniai 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</si>
  <si>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 xml:space="preserve">Lėnas - Lėno kapinės 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</si>
  <si>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 xml:space="preserve">Užulėnis - Užulėnio kapinės 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</si>
  <si>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Baleliai - Paežerys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</si>
  <si>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Paežerys - Varlėnai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</si>
  <si>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Baleliai - Varlėnai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</si>
  <si>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Radžiūnai - Šiukštiškėliai</t>
    </r>
  </si>
  <si>
    <r>
      <rPr>
        <sz val="9"/>
        <color rgb="FFFF0000"/>
        <rFont val="Times New Roman"/>
        <family val="1"/>
        <charset val="186"/>
      </rPr>
      <t>Kelias R</t>
    </r>
    <r>
      <rPr>
        <sz val="9"/>
        <rFont val="Times New Roman"/>
        <family val="1"/>
        <charset val="186"/>
      </rPr>
      <t xml:space="preserve">adžiūnai - Radžiūnų kapinės 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</si>
  <si>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Taujėnai - Taujėnų paplūdimys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</si>
  <si>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Taujėnai - Sukusčiai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</si>
  <si>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Namikiai - Užupušiai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</si>
  <si>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Taujėnėliai - Mažeikiai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</si>
  <si>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Čebatoriškiai - Šalnos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</si>
  <si>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Paąžuoliai - Gaiveniai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</si>
  <si>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Pamūšis - seniūnijos riba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</si>
  <si>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Čebatoriškiai - Šveikautiškiai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</si>
  <si>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Vepriai - Labanosiai - Pakalnė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</si>
  <si>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Vepriai - Užušiliai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</si>
  <si>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Sližiai - Kultuvėnai - Sližiai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</si>
  <si>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Kelmai - Kultuvėnai 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</si>
  <si>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Sližiai - Minderiškiai link Mančiušėnų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</si>
  <si>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Sližiai - Minderiškiai pro Sližių piliakalnį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</si>
  <si>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Sližių kapinės - kelias pro Sližių dvaro parką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</si>
  <si>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 xml:space="preserve">Gavenonys - Paširvinčio kelias 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</si>
  <si>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Juozapava - Paširvintys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</si>
  <si>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Vepriai - Rizgonys pro Veprių ežerą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</si>
  <si>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Vepriai - Sietynai - Rizgonys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</si>
  <si>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Kurklintiškiai - Strazdiškiai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</si>
  <si>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Baraučyzna - Anykščių kelias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</si>
  <si>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Jasiuliškis - Gudeliai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</si>
  <si>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Radiškis - Gudelių kelias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</si>
  <si>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Vidiškiai - Šventupė per Liūnelius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</si>
  <si>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Vidiškiai - Toliūnai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</si>
  <si>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Jasiuliškis - Toliūnai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</si>
  <si>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Utenos kelias - Mūšios paplūdimys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</si>
  <si>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Toliūnai - Panevėžio kelias (valst.kelio Nr. 174)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</si>
  <si>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Toliūnai - Bernotiškiai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</si>
  <si>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Varkališkiai - Utenos kelias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</si>
  <si>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Ukmergės m. šiaurinis aplinkkelis - Šaukava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</si>
  <si>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Padbariškiai - Panevėžio kelias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</si>
  <si>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Rečionys - Bimūnai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</si>
  <si>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Bimūnai - Panevėžio kelias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</si>
  <si>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 xml:space="preserve">Bimūnai - Šaukava 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</si>
  <si>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Šaukava - Šlapių priemiestis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</si>
  <si>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Ukmergės m. šiaurinis aplinkkelis - seniūnijos riba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</si>
  <si>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Ukmergė - Dukstyna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</si>
  <si>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Ukmergė - Šlapiai</t>
    </r>
  </si>
  <si>
    <r>
      <rPr>
        <strike/>
        <sz val="9"/>
        <rFont val="Times New Roman"/>
        <family val="1"/>
        <charset val="186"/>
      </rPr>
      <t>Utenos kelias (valst.kelio Nr. A6 (E262)) - Dukstynos kapinės</t>
    </r>
    <r>
      <rPr>
        <strike/>
        <sz val="9"/>
        <color rgb="FFFF0000"/>
        <rFont val="Times New Roman"/>
        <family val="1"/>
        <charset val="186"/>
      </rPr>
      <t xml:space="preserve">                                        </t>
    </r>
    <r>
      <rPr>
        <sz val="9"/>
        <color rgb="FFFF0000"/>
        <rFont val="Times New Roman"/>
        <family val="1"/>
        <charset val="186"/>
      </rPr>
      <t>Privažiavimo kelias į Dukstynos kapines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</si>
  <si>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Kazliškiai - Krapos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</si>
  <si>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Kazliškiai - Makiūgaliai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</si>
  <si>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Daubariškiai - Bendiškiai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</si>
  <si>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Želva - Molėtų plentas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</si>
  <si>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Želva - Daveniai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</si>
  <si>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Bikoniai - Šukiškiai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</si>
  <si>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Pašiaudinė - Žvynėnai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</si>
  <si>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Bastūnai I - Žvynėnai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</si>
  <si>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Bastūnai I - Keitučiai</t>
    </r>
  </si>
  <si>
    <r>
      <t>Kelias Bastūnai I - Bastūnai II</t>
    </r>
    <r>
      <rPr>
        <b/>
        <sz val="9"/>
        <color rgb="FF00B050"/>
        <rFont val="Times New Roman"/>
        <family val="1"/>
        <charset val="186"/>
      </rPr>
      <t xml:space="preserve"> 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</si>
  <si>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Laumėnai - Sauginiai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</si>
  <si>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Laumėnai - Adomaučizna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</si>
  <si>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Sarapiniškis - Bajorai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</si>
  <si>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Tamošiškiai - Tolučiai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</si>
  <si>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Siesartis - Radiškis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</si>
  <si>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Kopūstėliai - Linksmakalnis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</si>
  <si>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Nerupis - Žemaitkiemis (su Dvaro ir Draugystės g.)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</si>
  <si>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Prausliai - Nerupis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</si>
  <si>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Valtūnai - Žemaitkiemis (su Malūno g.)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</si>
  <si>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Valai - Avižieniai - Kliepšiai (su Gaisrinės g.)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</si>
  <si>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Martnonys - Pąąžuolė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</si>
  <si>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Martnonys Antalaušiai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</si>
  <si>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Martnonys - Kildiškiai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</si>
  <si>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Kildiškiai - Kazliškiai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</si>
  <si>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Traupis - Krapos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</si>
  <si>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Žemaitkiemis - Rundžiai</t>
    </r>
  </si>
  <si>
    <r>
      <t>Statikų k. Pramonės g.</t>
    </r>
    <r>
      <rPr>
        <sz val="9"/>
        <rFont val="Times New Roman"/>
        <family val="1"/>
        <charset val="186"/>
      </rPr>
      <t xml:space="preserve"> </t>
    </r>
    <r>
      <rPr>
        <sz val="9"/>
        <color rgb="FFFF0000"/>
        <rFont val="Times New Roman"/>
        <family val="1"/>
        <charset val="186"/>
      </rPr>
      <t>Pramonės gatvė</t>
    </r>
  </si>
  <si>
    <r>
      <t xml:space="preserve">Statikų k. Upelio g. </t>
    </r>
    <r>
      <rPr>
        <sz val="9"/>
        <color rgb="FFFF0000"/>
        <rFont val="Times New Roman"/>
        <family val="1"/>
        <charset val="186"/>
      </rPr>
      <t>Upelio gatvė</t>
    </r>
  </si>
  <si>
    <r>
      <t xml:space="preserve">Laibiškių k. Tujų g.  </t>
    </r>
    <r>
      <rPr>
        <sz val="9"/>
        <color rgb="FFFF0000"/>
        <rFont val="Times New Roman"/>
        <family val="1"/>
        <charset val="186"/>
      </rPr>
      <t>Tujų gatvė</t>
    </r>
  </si>
  <si>
    <r>
      <t xml:space="preserve">Atkočių k. Ateities g. </t>
    </r>
    <r>
      <rPr>
        <sz val="9"/>
        <color rgb="FFFF0000"/>
        <rFont val="Times New Roman"/>
        <family val="1"/>
        <charset val="186"/>
      </rPr>
      <t>Ateities gatvė</t>
    </r>
  </si>
  <si>
    <r>
      <t>Atkočių k. Jaunimo g.</t>
    </r>
    <r>
      <rPr>
        <sz val="9"/>
        <color rgb="FFFF0000"/>
        <rFont val="Times New Roman"/>
        <family val="1"/>
        <charset val="186"/>
      </rPr>
      <t xml:space="preserve"> Jaunimo gatvė</t>
    </r>
  </si>
  <si>
    <r>
      <t xml:space="preserve">Atkočių k. Keturvėjų g. </t>
    </r>
    <r>
      <rPr>
        <sz val="9"/>
        <color rgb="FFFF0000"/>
        <rFont val="Times New Roman"/>
        <family val="1"/>
        <charset val="186"/>
      </rPr>
      <t>Keturvėjų gatvė</t>
    </r>
  </si>
  <si>
    <r>
      <t xml:space="preserve">Atkočių k. Šviesos g.  </t>
    </r>
    <r>
      <rPr>
        <sz val="9"/>
        <color rgb="FFFF0000"/>
        <rFont val="Times New Roman"/>
        <family val="1"/>
        <charset val="186"/>
      </rPr>
      <t>Šviesos gatvė</t>
    </r>
  </si>
  <si>
    <r>
      <t xml:space="preserve">Atkočių k. Vilties g. </t>
    </r>
    <r>
      <rPr>
        <sz val="9"/>
        <color rgb="FFFF0000"/>
        <rFont val="Times New Roman"/>
        <family val="1"/>
        <charset val="186"/>
      </rPr>
      <t xml:space="preserve"> Vilties gatvė</t>
    </r>
  </si>
  <si>
    <r>
      <t xml:space="preserve">Atkočių k. Vyturių g. </t>
    </r>
    <r>
      <rPr>
        <sz val="9"/>
        <color rgb="FFFF0000"/>
        <rFont val="Times New Roman"/>
        <family val="1"/>
        <charset val="186"/>
      </rPr>
      <t>Vyturių gatvė</t>
    </r>
  </si>
  <si>
    <r>
      <t xml:space="preserve">Bartkuškių k. Miškų g. </t>
    </r>
    <r>
      <rPr>
        <sz val="9"/>
        <color rgb="FFFF0000"/>
        <rFont val="Times New Roman"/>
        <family val="1"/>
        <charset val="186"/>
      </rPr>
      <t>Miškų gatvė</t>
    </r>
  </si>
  <si>
    <r>
      <t>Bartkuškių k. Laukų g.</t>
    </r>
    <r>
      <rPr>
        <sz val="9"/>
        <color rgb="FFFF0000"/>
        <rFont val="Times New Roman"/>
        <family val="1"/>
        <charset val="186"/>
      </rPr>
      <t xml:space="preserve"> Laukų gatvė</t>
    </r>
  </si>
  <si>
    <r>
      <t xml:space="preserve">Dainavos gyv. Algirdų aikštė </t>
    </r>
    <r>
      <rPr>
        <sz val="9"/>
        <color rgb="FFFF0000"/>
        <rFont val="Times New Roman"/>
        <family val="1"/>
        <charset val="186"/>
      </rPr>
      <t>Algirdų aikštė</t>
    </r>
  </si>
  <si>
    <r>
      <t>Dainavos k. Kalvelių g.</t>
    </r>
    <r>
      <rPr>
        <sz val="9"/>
        <color rgb="FFFF0000"/>
        <rFont val="Times New Roman"/>
        <family val="1"/>
        <charset val="186"/>
      </rPr>
      <t xml:space="preserve">  Kalvelių gatvė</t>
    </r>
  </si>
  <si>
    <r>
      <t>Dainavos k. Parko g.</t>
    </r>
    <r>
      <rPr>
        <sz val="9"/>
        <color rgb="FFFF0000"/>
        <rFont val="Times New Roman"/>
        <family val="1"/>
        <charset val="186"/>
      </rPr>
      <t xml:space="preserve">  Parko gatvė</t>
    </r>
  </si>
  <si>
    <r>
      <t xml:space="preserve">Dainavos k. Žiedo g. </t>
    </r>
    <r>
      <rPr>
        <sz val="9"/>
        <color rgb="FFFF0000"/>
        <rFont val="Times New Roman"/>
        <family val="1"/>
        <charset val="186"/>
      </rPr>
      <t xml:space="preserve"> Žiedo gatvė </t>
    </r>
    <r>
      <rPr>
        <strike/>
        <sz val="9"/>
        <rFont val="Times New Roman"/>
        <family val="1"/>
        <charset val="186"/>
      </rPr>
      <t xml:space="preserve"> </t>
    </r>
  </si>
  <si>
    <r>
      <t xml:space="preserve">Deltuvos mstl. Aleksandravos g. </t>
    </r>
    <r>
      <rPr>
        <sz val="9"/>
        <color rgb="FFFF0000"/>
        <rFont val="Times New Roman"/>
        <family val="1"/>
        <charset val="186"/>
      </rPr>
      <t>Aleksandravos gatvė</t>
    </r>
  </si>
  <si>
    <r>
      <t xml:space="preserve">Deltuvos mstl. Draugystės g.                </t>
    </r>
    <r>
      <rPr>
        <sz val="9"/>
        <color rgb="FFFF0000"/>
        <rFont val="Times New Roman"/>
        <family val="1"/>
        <charset val="186"/>
      </rPr>
      <t>Draugystės gatvė</t>
    </r>
  </si>
  <si>
    <r>
      <t>Deltuvos mstl. Gintarų g.</t>
    </r>
    <r>
      <rPr>
        <sz val="9"/>
        <color rgb="FFFF0000"/>
        <rFont val="Times New Roman"/>
        <family val="1"/>
        <charset val="186"/>
      </rPr>
      <t xml:space="preserve"> Gintarų gatvė</t>
    </r>
  </si>
  <si>
    <r>
      <t>Deltuvos mstl. Kaštonų g.</t>
    </r>
    <r>
      <rPr>
        <sz val="9"/>
        <color rgb="FFFF0000"/>
        <rFont val="Times New Roman"/>
        <family val="1"/>
        <charset val="186"/>
      </rPr>
      <t xml:space="preserve"> Kaštonų gatvė</t>
    </r>
  </si>
  <si>
    <r>
      <t>Deltuvos mstl. Kaštonų skg.</t>
    </r>
    <r>
      <rPr>
        <sz val="9"/>
        <color rgb="FFFF0000"/>
        <rFont val="Times New Roman"/>
        <family val="1"/>
        <charset val="186"/>
      </rPr>
      <t xml:space="preserve"> Kaštonų skg.</t>
    </r>
  </si>
  <si>
    <r>
      <rPr>
        <strike/>
        <sz val="9"/>
        <rFont val="Times New Roman"/>
        <family val="1"/>
        <charset val="186"/>
      </rPr>
      <t xml:space="preserve">Deltuvos mstl. Paliepės g. </t>
    </r>
    <r>
      <rPr>
        <sz val="9"/>
        <rFont val="Times New Roman"/>
        <family val="1"/>
        <charset val="186"/>
      </rPr>
      <t xml:space="preserve"> </t>
    </r>
    <r>
      <rPr>
        <sz val="9"/>
        <color rgb="FFFF0000"/>
        <rFont val="Times New Roman"/>
        <family val="1"/>
        <charset val="186"/>
      </rPr>
      <t>Paliepės gatvė</t>
    </r>
  </si>
  <si>
    <r>
      <t xml:space="preserve">Deltuvos mstl. Pramonės g.                       </t>
    </r>
    <r>
      <rPr>
        <sz val="9"/>
        <color rgb="FFFF0000"/>
        <rFont val="Times New Roman"/>
        <family val="1"/>
        <charset val="186"/>
      </rPr>
      <t xml:space="preserve"> Pramonės gatvė</t>
    </r>
  </si>
  <si>
    <r>
      <t xml:space="preserve">Deltuvos mstl. Šviesos g. </t>
    </r>
    <r>
      <rPr>
        <sz val="9"/>
        <color rgb="FFFF0000"/>
        <rFont val="Times New Roman"/>
        <family val="1"/>
        <charset val="186"/>
      </rPr>
      <t xml:space="preserve"> Šviesos gatvė</t>
    </r>
  </si>
  <si>
    <r>
      <t xml:space="preserve">Deltuvos mstl. Tvenkinio g.  </t>
    </r>
    <r>
      <rPr>
        <sz val="9"/>
        <color rgb="FFFF0000"/>
        <rFont val="Times New Roman"/>
        <family val="1"/>
        <charset val="186"/>
      </rPr>
      <t>Tvenkinio gatvė</t>
    </r>
  </si>
  <si>
    <r>
      <t xml:space="preserve">Deltuvos mstl. Žalgirio g. </t>
    </r>
    <r>
      <rPr>
        <sz val="9"/>
        <color rgb="FFFF0000"/>
        <rFont val="Times New Roman"/>
        <family val="1"/>
        <charset val="186"/>
      </rPr>
      <t xml:space="preserve"> Žalgirio gatvė</t>
    </r>
  </si>
  <si>
    <r>
      <t>Jakutiškių k. Darželio g.</t>
    </r>
    <r>
      <rPr>
        <sz val="9"/>
        <color rgb="FFFF0000"/>
        <rFont val="Times New Roman"/>
        <family val="1"/>
        <charset val="186"/>
      </rPr>
      <t xml:space="preserve"> Darželio gatvė</t>
    </r>
  </si>
  <si>
    <r>
      <t xml:space="preserve">Jakutiškių k. Jakutiškių g. </t>
    </r>
    <r>
      <rPr>
        <sz val="9"/>
        <color rgb="FFFF0000"/>
        <rFont val="Times New Roman"/>
        <family val="1"/>
        <charset val="186"/>
      </rPr>
      <t xml:space="preserve"> Jakutiškių gatvė</t>
    </r>
  </si>
  <si>
    <r>
      <t>Jakutiškių k. Linų g</t>
    </r>
    <r>
      <rPr>
        <sz val="9"/>
        <color rgb="FFFF0000"/>
        <rFont val="Times New Roman"/>
        <family val="1"/>
        <charset val="186"/>
      </rPr>
      <t>.  Linų gatvė</t>
    </r>
  </si>
  <si>
    <r>
      <t>Jakutiškių k. Naujakurių g</t>
    </r>
    <r>
      <rPr>
        <sz val="9"/>
        <color rgb="FFFF0000"/>
        <rFont val="Times New Roman"/>
        <family val="1"/>
        <charset val="186"/>
      </rPr>
      <t>. Naujakurių gatvė</t>
    </r>
  </si>
  <si>
    <r>
      <t>Jakutiškių k. Pergalės g.</t>
    </r>
    <r>
      <rPr>
        <sz val="9"/>
        <color rgb="FFFF0000"/>
        <rFont val="Times New Roman"/>
        <family val="1"/>
        <charset val="186"/>
      </rPr>
      <t xml:space="preserve"> Pergalės gatvė</t>
    </r>
  </si>
  <si>
    <r>
      <t>Jakutiškių k. Viliukų g.</t>
    </r>
    <r>
      <rPr>
        <sz val="9"/>
        <color rgb="FFFF0000"/>
        <rFont val="Times New Roman"/>
        <family val="1"/>
        <charset val="186"/>
      </rPr>
      <t xml:space="preserve">  Viliukų gatvė</t>
    </r>
  </si>
  <si>
    <r>
      <t xml:space="preserve">Jakutiškių k. Taikos g. </t>
    </r>
    <r>
      <rPr>
        <sz val="9"/>
        <color rgb="FFFF0000"/>
        <rFont val="Times New Roman"/>
        <family val="1"/>
        <charset val="186"/>
      </rPr>
      <t xml:space="preserve"> Taikos g.</t>
    </r>
  </si>
  <si>
    <r>
      <t>Jonuškų k. Saulės g.</t>
    </r>
    <r>
      <rPr>
        <sz val="9"/>
        <color rgb="FFFF0000"/>
        <rFont val="Times New Roman"/>
        <family val="1"/>
        <charset val="186"/>
      </rPr>
      <t xml:space="preserve"> Saulės gatvė</t>
    </r>
  </si>
  <si>
    <r>
      <t>Laibiškių k. Baraučiznos g.</t>
    </r>
    <r>
      <rPr>
        <sz val="9"/>
        <color rgb="FFFF0000"/>
        <rFont val="Times New Roman"/>
        <family val="1"/>
        <charset val="186"/>
      </rPr>
      <t xml:space="preserve">                       Baraučiznos gatvė</t>
    </r>
  </si>
  <si>
    <r>
      <t>Leonpolio k. Dvaro g.</t>
    </r>
    <r>
      <rPr>
        <sz val="9"/>
        <color rgb="FFFF0000"/>
        <rFont val="Times New Roman"/>
        <family val="1"/>
        <charset val="186"/>
      </rPr>
      <t xml:space="preserve">  Dvaro gatvė</t>
    </r>
  </si>
  <si>
    <r>
      <t>Leonpolio k. Eglių al.</t>
    </r>
    <r>
      <rPr>
        <sz val="9"/>
        <color rgb="FFFF0000"/>
        <rFont val="Times New Roman"/>
        <family val="1"/>
        <charset val="186"/>
      </rPr>
      <t xml:space="preserve"> Eglių alėja</t>
    </r>
  </si>
  <si>
    <r>
      <t xml:space="preserve">Leonpolio k. Sodo g. </t>
    </r>
    <r>
      <rPr>
        <sz val="9"/>
        <color rgb="FFFF0000"/>
        <rFont val="Times New Roman"/>
        <family val="1"/>
        <charset val="186"/>
      </rPr>
      <t xml:space="preserve"> Sodo  gatvė</t>
    </r>
  </si>
  <si>
    <r>
      <t xml:space="preserve">Leonpolio k. Tujų g. </t>
    </r>
    <r>
      <rPr>
        <sz val="9"/>
        <color rgb="FFFF0000"/>
        <rFont val="Times New Roman"/>
        <family val="1"/>
        <charset val="186"/>
      </rPr>
      <t xml:space="preserve"> Tujų gatvė</t>
    </r>
  </si>
  <si>
    <r>
      <t xml:space="preserve">Leonpolio k. Tvenkinio g. </t>
    </r>
    <r>
      <rPr>
        <sz val="9"/>
        <color rgb="FFFF0000"/>
        <rFont val="Times New Roman"/>
        <family val="1"/>
        <charset val="186"/>
      </rPr>
      <t xml:space="preserve"> Tvenkinio gatvė</t>
    </r>
  </si>
  <si>
    <r>
      <t>Sarosčių k. Sarosčių g</t>
    </r>
    <r>
      <rPr>
        <sz val="9"/>
        <color rgb="FFFF0000"/>
        <rFont val="Times New Roman"/>
        <family val="1"/>
        <charset val="186"/>
      </rPr>
      <t>. Sarosčių gatvė</t>
    </r>
  </si>
  <si>
    <r>
      <t>Statikų k. Ramybės g.</t>
    </r>
    <r>
      <rPr>
        <sz val="9"/>
        <color rgb="FFFF0000"/>
        <rFont val="Times New Roman"/>
        <family val="1"/>
        <charset val="186"/>
      </rPr>
      <t xml:space="preserve"> Ramybės gatvė</t>
    </r>
  </si>
  <si>
    <r>
      <t xml:space="preserve">Statikų k. Statikų g. </t>
    </r>
    <r>
      <rPr>
        <sz val="9"/>
        <color rgb="FFFF0000"/>
        <rFont val="Times New Roman"/>
        <family val="1"/>
        <charset val="186"/>
      </rPr>
      <t xml:space="preserve"> Statikų gatvė</t>
    </r>
  </si>
  <si>
    <r>
      <t xml:space="preserve">Tatkūnų k. Miškų g. </t>
    </r>
    <r>
      <rPr>
        <sz val="9"/>
        <color rgb="FFFF0000"/>
        <rFont val="Times New Roman"/>
        <family val="1"/>
        <charset val="186"/>
      </rPr>
      <t>Miškų gatvė</t>
    </r>
  </si>
  <si>
    <r>
      <rPr>
        <b/>
        <strike/>
        <sz val="9"/>
        <rFont val="Times New Roman"/>
        <family val="1"/>
        <charset val="186"/>
      </rPr>
      <t>Butkiškių g., Kurėjų k.</t>
    </r>
    <r>
      <rPr>
        <strike/>
        <sz val="9"/>
        <rFont val="Times New Roman"/>
        <family val="1"/>
        <charset val="186"/>
      </rPr>
      <t xml:space="preserve"> </t>
    </r>
    <r>
      <rPr>
        <sz val="9"/>
        <color rgb="FFFF0000"/>
        <rFont val="Times New Roman"/>
        <family val="1"/>
        <charset val="186"/>
      </rPr>
      <t xml:space="preserve">Butkiškių gatvė </t>
    </r>
  </si>
  <si>
    <r>
      <t>Inkilų gyv. Ateities g</t>
    </r>
    <r>
      <rPr>
        <sz val="9"/>
        <color rgb="FFFF0000"/>
        <rFont val="Times New Roman"/>
        <family val="1"/>
        <charset val="186"/>
      </rPr>
      <t xml:space="preserve">.  Ateities g. </t>
    </r>
  </si>
  <si>
    <r>
      <t xml:space="preserve">Inkilų gyv. Kaštonų g. </t>
    </r>
    <r>
      <rPr>
        <sz val="9"/>
        <color rgb="FFFF0000"/>
        <rFont val="Times New Roman"/>
        <family val="1"/>
        <charset val="186"/>
      </rPr>
      <t xml:space="preserve">Kaštonų gatvė </t>
    </r>
  </si>
  <si>
    <r>
      <t>Jogvilų k. Jogvilų g.</t>
    </r>
    <r>
      <rPr>
        <sz val="9"/>
        <color rgb="FFFF0000"/>
        <rFont val="Times New Roman"/>
        <family val="1"/>
        <charset val="186"/>
      </rPr>
      <t xml:space="preserve"> Jogvilų gatvė</t>
    </r>
  </si>
  <si>
    <r>
      <t>Juodausių k., Paupio g.</t>
    </r>
    <r>
      <rPr>
        <sz val="9"/>
        <color rgb="FFFF0000"/>
        <rFont val="Times New Roman"/>
        <family val="1"/>
        <charset val="186"/>
      </rPr>
      <t xml:space="preserve">  Paupio gatvė </t>
    </r>
  </si>
  <si>
    <r>
      <t xml:space="preserve">Nuotekų k.. Tuopų g. </t>
    </r>
    <r>
      <rPr>
        <sz val="9"/>
        <color rgb="FFFF0000"/>
        <rFont val="Times New Roman"/>
        <family val="1"/>
        <charset val="186"/>
      </rPr>
      <t xml:space="preserve"> Tuopų gatvė</t>
    </r>
  </si>
  <si>
    <r>
      <t>Lyduokių mstl. Butkiškių g</t>
    </r>
    <r>
      <rPr>
        <sz val="9"/>
        <color rgb="FFFF0000"/>
        <rFont val="Times New Roman"/>
        <family val="1"/>
        <charset val="186"/>
      </rPr>
      <t xml:space="preserve">. Butkiškių gatvė </t>
    </r>
  </si>
  <si>
    <r>
      <t>Lyduokių mstl. Juknonių g.</t>
    </r>
    <r>
      <rPr>
        <sz val="9"/>
        <color rgb="FFFF0000"/>
        <rFont val="Times New Roman"/>
        <family val="1"/>
        <charset val="186"/>
      </rPr>
      <t xml:space="preserve"> Juknonių gatvė</t>
    </r>
  </si>
  <si>
    <r>
      <t>Lyduokių mstl. Kaštonų g.</t>
    </r>
    <r>
      <rPr>
        <sz val="9"/>
        <color rgb="FFFF0000"/>
        <rFont val="Times New Roman"/>
        <family val="1"/>
        <charset val="186"/>
      </rPr>
      <t xml:space="preserve">  Kaštonų gatvė</t>
    </r>
  </si>
  <si>
    <r>
      <t>Lyduokių mstl. Klevų g.</t>
    </r>
    <r>
      <rPr>
        <sz val="9"/>
        <color rgb="FFFF0000"/>
        <rFont val="Times New Roman"/>
        <family val="1"/>
        <charset val="186"/>
      </rPr>
      <t xml:space="preserve"> Klevų gatvė </t>
    </r>
  </si>
  <si>
    <r>
      <t>Lyduokių mstl. Miško g</t>
    </r>
    <r>
      <rPr>
        <sz val="9"/>
        <color rgb="FFFF0000"/>
        <rFont val="Times New Roman"/>
        <family val="1"/>
        <charset val="186"/>
      </rPr>
      <t xml:space="preserve">. Miško gatvė </t>
    </r>
  </si>
  <si>
    <r>
      <t xml:space="preserve">Lyduokių mstl. Mokyklos g.  </t>
    </r>
    <r>
      <rPr>
        <sz val="9"/>
        <color rgb="FFFF0000"/>
        <rFont val="Times New Roman"/>
        <family val="1"/>
        <charset val="186"/>
      </rPr>
      <t xml:space="preserve">Mokyklos gatvė </t>
    </r>
  </si>
  <si>
    <r>
      <t>Lyduokių mstl. Sodų g</t>
    </r>
    <r>
      <rPr>
        <sz val="9"/>
        <color rgb="FFFF0000"/>
        <rFont val="Times New Roman"/>
        <family val="1"/>
        <charset val="186"/>
      </rPr>
      <t xml:space="preserve">. Sodų gatvė </t>
    </r>
  </si>
  <si>
    <r>
      <t>Lyduokių mstl. Topolių g.</t>
    </r>
    <r>
      <rPr>
        <sz val="9"/>
        <color rgb="FFFF0000"/>
        <rFont val="Times New Roman"/>
        <family val="1"/>
        <charset val="186"/>
      </rPr>
      <t xml:space="preserve"> Topolių gatvė </t>
    </r>
  </si>
  <si>
    <r>
      <t>Nuotekų k. Kranto g</t>
    </r>
    <r>
      <rPr>
        <sz val="9"/>
        <color rgb="FFFF0000"/>
        <rFont val="Times New Roman"/>
        <family val="1"/>
        <charset val="186"/>
      </rPr>
      <t>. Kranto gatvė</t>
    </r>
  </si>
  <si>
    <r>
      <t>Virkščių k., Daratlaukio g.</t>
    </r>
    <r>
      <rPr>
        <sz val="9"/>
        <color rgb="FFFF0000"/>
        <rFont val="Times New Roman"/>
        <family val="1"/>
        <charset val="186"/>
      </rPr>
      <t xml:space="preserve"> Daratlaukio gatvė</t>
    </r>
    <r>
      <rPr>
        <strike/>
        <sz val="9"/>
        <rFont val="Times New Roman"/>
        <family val="1"/>
        <charset val="186"/>
      </rPr>
      <t xml:space="preserve"> </t>
    </r>
  </si>
  <si>
    <r>
      <t>Virkščių k., Skačiūnų g</t>
    </r>
    <r>
      <rPr>
        <sz val="9"/>
        <color rgb="FFFF0000"/>
        <rFont val="Times New Roman"/>
        <family val="1"/>
        <charset val="186"/>
      </rPr>
      <t xml:space="preserve">. Skačiūnų gatvė </t>
    </r>
  </si>
  <si>
    <r>
      <t>Antakalnio I k. Pušelės g</t>
    </r>
    <r>
      <rPr>
        <sz val="9"/>
        <color rgb="FFFF0000"/>
        <rFont val="Times New Roman"/>
        <family val="1"/>
        <charset val="186"/>
      </rPr>
      <t xml:space="preserve">. Pušelės gatvė </t>
    </r>
  </si>
  <si>
    <r>
      <rPr>
        <strike/>
        <sz val="9"/>
        <color rgb="FFFF0000"/>
        <rFont val="Times New Roman"/>
        <family val="1"/>
        <charset val="186"/>
      </rPr>
      <t xml:space="preserve">Sukinių k. </t>
    </r>
    <r>
      <rPr>
        <sz val="9"/>
        <color rgb="FFFF0000"/>
        <rFont val="Times New Roman"/>
        <family val="1"/>
        <charset val="186"/>
      </rPr>
      <t>Rojaus Sodų gatvė</t>
    </r>
  </si>
  <si>
    <r>
      <rPr>
        <strike/>
        <sz val="9"/>
        <rFont val="Times New Roman"/>
        <family val="1"/>
        <charset val="186"/>
      </rPr>
      <t>Antakalnio k.</t>
    </r>
    <r>
      <rPr>
        <sz val="9"/>
        <rFont val="Times New Roman"/>
        <family val="1"/>
        <charset val="186"/>
      </rPr>
      <t xml:space="preserve"> Jaunimo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</si>
  <si>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Antakalnio k.</t>
    </r>
    <r>
      <rPr>
        <sz val="9"/>
        <rFont val="Times New Roman"/>
        <family val="1"/>
        <charset val="186"/>
      </rPr>
      <t xml:space="preserve"> Naujoji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</si>
  <si>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Antakalnio k. </t>
    </r>
    <r>
      <rPr>
        <sz val="9"/>
        <rFont val="Times New Roman"/>
        <family val="1"/>
        <charset val="186"/>
      </rPr>
      <t>Ryšių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</si>
  <si>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Antakalnio k.</t>
    </r>
    <r>
      <rPr>
        <sz val="9"/>
        <rFont val="Times New Roman"/>
        <family val="1"/>
        <charset val="186"/>
      </rPr>
      <t xml:space="preserve"> Sodo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</si>
  <si>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Daumantiškių k.</t>
    </r>
    <r>
      <rPr>
        <sz val="9"/>
        <rFont val="Times New Roman"/>
        <family val="1"/>
        <charset val="186"/>
      </rPr>
      <t xml:space="preserve"> Daumantų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</si>
  <si>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rFont val="Times New Roman"/>
        <family val="1"/>
        <charset val="186"/>
      </rPr>
      <t>Pabaisko mstl</t>
    </r>
    <r>
      <rPr>
        <sz val="9"/>
        <rFont val="Times New Roman"/>
        <family val="1"/>
        <charset val="186"/>
      </rPr>
      <t>. Bažnyčios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</si>
  <si>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Pabaisko mstl.</t>
    </r>
    <r>
      <rPr>
        <sz val="9"/>
        <rFont val="Times New Roman"/>
        <family val="1"/>
        <charset val="186"/>
      </rPr>
      <t xml:space="preserve"> Jaunimo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</si>
  <si>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Pabaisko mstl. </t>
    </r>
    <r>
      <rPr>
        <sz val="9"/>
        <rFont val="Times New Roman"/>
        <family val="1"/>
        <charset val="186"/>
      </rPr>
      <t>Maigių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</si>
  <si>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Pabaisko mstl.</t>
    </r>
    <r>
      <rPr>
        <sz val="9"/>
        <rFont val="Times New Roman"/>
        <family val="1"/>
        <charset val="186"/>
      </rPr>
      <t xml:space="preserve"> Pergalės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</si>
  <si>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color rgb="FFFF0000"/>
        <rFont val="Times New Roman"/>
        <family val="1"/>
        <charset val="186"/>
      </rPr>
      <t xml:space="preserve">Pabaisko mstl. </t>
    </r>
    <r>
      <rPr>
        <sz val="9"/>
        <color rgb="FFFF0000"/>
        <rFont val="Times New Roman"/>
        <family val="1"/>
        <charset val="186"/>
      </rPr>
      <t>Vintaros gatvė</t>
    </r>
  </si>
  <si>
    <r>
      <rPr>
        <strike/>
        <sz val="9"/>
        <rFont val="Times New Roman"/>
        <family val="1"/>
        <charset val="186"/>
      </rPr>
      <t xml:space="preserve">Pabaisko mstl. </t>
    </r>
    <r>
      <rPr>
        <sz val="9"/>
        <rFont val="Times New Roman"/>
        <family val="1"/>
        <charset val="186"/>
      </rPr>
      <t>Žalioji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</si>
  <si>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Pabaisko mstl.</t>
    </r>
    <r>
      <rPr>
        <sz val="9"/>
        <rFont val="Times New Roman"/>
        <family val="1"/>
        <charset val="186"/>
      </rPr>
      <t xml:space="preserve"> Žirnajų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</si>
  <si>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rFont val="Times New Roman"/>
        <family val="1"/>
        <charset val="186"/>
      </rPr>
      <t>Vaitkuškio k.</t>
    </r>
    <r>
      <rPr>
        <sz val="9"/>
        <rFont val="Times New Roman"/>
        <family val="1"/>
        <charset val="186"/>
      </rPr>
      <t xml:space="preserve"> Bokšto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</si>
  <si>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Vaitkuškio k</t>
    </r>
    <r>
      <rPr>
        <sz val="9"/>
        <rFont val="Times New Roman"/>
        <family val="1"/>
        <charset val="186"/>
      </rPr>
      <t>. Parko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</si>
  <si>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Vaitkuškio k.</t>
    </r>
    <r>
      <rPr>
        <sz val="9"/>
        <rFont val="Times New Roman"/>
        <family val="1"/>
        <charset val="186"/>
      </rPr>
      <t xml:space="preserve"> Vilniaus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</si>
  <si>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Varinės k.</t>
    </r>
    <r>
      <rPr>
        <sz val="9"/>
        <rFont val="Times New Roman"/>
        <family val="1"/>
        <charset val="186"/>
      </rPr>
      <t xml:space="preserve"> Girininkų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</si>
  <si>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Varinės k.</t>
    </r>
    <r>
      <rPr>
        <sz val="9"/>
        <rFont val="Times New Roman"/>
        <family val="1"/>
        <charset val="186"/>
      </rPr>
      <t xml:space="preserve"> Medžiotojų </t>
    </r>
    <r>
      <rPr>
        <sz val="9"/>
        <color rgb="FFFF0000"/>
        <rFont val="Times New Roman"/>
        <family val="1"/>
        <charset val="186"/>
      </rPr>
      <t>gatvė</t>
    </r>
  </si>
  <si>
    <r>
      <t>Varinės k.  Pašilės g</t>
    </r>
    <r>
      <rPr>
        <strike/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</si>
  <si>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Varinės k</t>
    </r>
    <r>
      <rPr>
        <sz val="9"/>
        <rFont val="Times New Roman"/>
        <family val="1"/>
        <charset val="186"/>
      </rPr>
      <t>. Pergalės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</si>
  <si>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Varinės k</t>
    </r>
    <r>
      <rPr>
        <sz val="9"/>
        <rFont val="Times New Roman"/>
        <family val="1"/>
        <charset val="186"/>
      </rPr>
      <t>. Šaltinių g.</t>
    </r>
  </si>
  <si>
    <r>
      <rPr>
        <strike/>
        <sz val="9"/>
        <rFont val="Times New Roman"/>
        <family val="1"/>
        <charset val="186"/>
      </rPr>
      <t xml:space="preserve">Laičių k. </t>
    </r>
    <r>
      <rPr>
        <sz val="9"/>
        <rFont val="Times New Roman"/>
        <family val="1"/>
        <charset val="186"/>
      </rPr>
      <t>Draugystės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</si>
  <si>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color rgb="FFFF0000"/>
        <rFont val="Times New Roman"/>
        <family val="1"/>
        <charset val="186"/>
      </rPr>
      <t>Laičių k.</t>
    </r>
    <r>
      <rPr>
        <sz val="9"/>
        <color rgb="FFFF0000"/>
        <rFont val="Times New Roman"/>
        <family val="1"/>
        <charset val="186"/>
      </rPr>
      <t xml:space="preserve"> Jaunystės gatvė</t>
    </r>
  </si>
  <si>
    <r>
      <t>Mikailiškių k. Mikailiškių g</t>
    </r>
    <r>
      <rPr>
        <sz val="9"/>
        <color rgb="FF00B050"/>
        <rFont val="Times New Roman"/>
        <family val="1"/>
        <charset val="186"/>
      </rPr>
      <t>. Mikailiškių gatvė</t>
    </r>
  </si>
  <si>
    <r>
      <rPr>
        <strike/>
        <sz val="9"/>
        <rFont val="Times New Roman"/>
        <family val="1"/>
        <charset val="186"/>
      </rPr>
      <t xml:space="preserve">Žeimių k. </t>
    </r>
    <r>
      <rPr>
        <sz val="9"/>
        <rFont val="Times New Roman"/>
        <family val="1"/>
        <charset val="186"/>
      </rPr>
      <t>Nemuno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</si>
  <si>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color rgb="FFFF0000"/>
        <rFont val="Times New Roman"/>
        <family val="1"/>
        <charset val="186"/>
      </rPr>
      <t xml:space="preserve">Žeimių k. </t>
    </r>
    <r>
      <rPr>
        <sz val="9"/>
        <color rgb="FFFF0000"/>
        <rFont val="Times New Roman"/>
        <family val="1"/>
        <charset val="186"/>
      </rPr>
      <t>Pavasario gatvė</t>
    </r>
  </si>
  <si>
    <r>
      <rPr>
        <strike/>
        <sz val="9"/>
        <rFont val="Times New Roman"/>
        <family val="1"/>
        <charset val="186"/>
      </rPr>
      <t xml:space="preserve">Žeimių k. </t>
    </r>
    <r>
      <rPr>
        <sz val="9"/>
        <rFont val="Times New Roman"/>
        <family val="1"/>
        <charset val="186"/>
      </rPr>
      <t>Storės g.</t>
    </r>
  </si>
  <si>
    <r>
      <rPr>
        <strike/>
        <sz val="9"/>
        <color rgb="FFFF0000"/>
        <rFont val="Times New Roman"/>
        <family val="1"/>
        <charset val="186"/>
      </rPr>
      <t xml:space="preserve">Žeimių k. </t>
    </r>
    <r>
      <rPr>
        <sz val="9"/>
        <color rgb="FFFF0000"/>
        <rFont val="Times New Roman"/>
        <family val="1"/>
        <charset val="186"/>
      </rPr>
      <t>Vytinės gatvė</t>
    </r>
  </si>
  <si>
    <r>
      <rPr>
        <strike/>
        <sz val="9"/>
        <rFont val="Times New Roman"/>
        <family val="1"/>
        <charset val="186"/>
      </rPr>
      <t xml:space="preserve">Žeruolių k. </t>
    </r>
    <r>
      <rPr>
        <sz val="9"/>
        <rFont val="Times New Roman"/>
        <family val="1"/>
        <charset val="186"/>
      </rPr>
      <t>Žeruolių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</si>
  <si>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Antakalnio III k.</t>
    </r>
    <r>
      <rPr>
        <sz val="9"/>
        <rFont val="Times New Roman"/>
        <family val="1"/>
        <charset val="186"/>
      </rPr>
      <t xml:space="preserve"> Slėnio g</t>
    </r>
    <r>
      <rPr>
        <sz val="9"/>
        <color rgb="FFFF0000"/>
        <rFont val="Times New Roman"/>
        <family val="1"/>
        <charset val="186"/>
      </rPr>
      <t>atvė</t>
    </r>
  </si>
  <si>
    <r>
      <t>Žuklių k. Ežero g.</t>
    </r>
    <r>
      <rPr>
        <sz val="9"/>
        <color rgb="FF00B050"/>
        <rFont val="Times New Roman"/>
        <family val="1"/>
        <charset val="186"/>
      </rPr>
      <t xml:space="preserve"> Ežero gatvė</t>
    </r>
  </si>
  <si>
    <r>
      <rPr>
        <strike/>
        <sz val="9"/>
        <rFont val="Times New Roman"/>
        <family val="1"/>
        <charset val="186"/>
      </rPr>
      <t>Krikštėnų k</t>
    </r>
    <r>
      <rPr>
        <sz val="9"/>
        <rFont val="Times New Roman"/>
        <family val="1"/>
        <charset val="186"/>
      </rPr>
      <t>. Beržų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</si>
  <si>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Krikštėnų k.</t>
    </r>
    <r>
      <rPr>
        <sz val="9"/>
        <rFont val="Times New Roman"/>
        <family val="1"/>
        <charset val="186"/>
      </rPr>
      <t xml:space="preserve"> Liepų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</si>
  <si>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Krikštėnų k. </t>
    </r>
    <r>
      <rPr>
        <sz val="9"/>
        <rFont val="Times New Roman"/>
        <family val="1"/>
        <charset val="186"/>
      </rPr>
      <t>Šermukšnių g.</t>
    </r>
  </si>
  <si>
    <r>
      <t>Krikštėnų k. Žilvyčių g.</t>
    </r>
    <r>
      <rPr>
        <sz val="9"/>
        <color rgb="FFFF0000"/>
        <rFont val="Times New Roman"/>
        <family val="1"/>
        <charset val="186"/>
      </rPr>
      <t xml:space="preserve"> Žilvičių gatvė</t>
    </r>
  </si>
  <si>
    <r>
      <rPr>
        <strike/>
        <sz val="9"/>
        <rFont val="Times New Roman"/>
        <family val="1"/>
        <charset val="186"/>
      </rPr>
      <t xml:space="preserve">Vileikių k. </t>
    </r>
    <r>
      <rPr>
        <sz val="9"/>
        <rFont val="Times New Roman"/>
        <family val="1"/>
        <charset val="186"/>
      </rPr>
      <t>Eglių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</si>
  <si>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Petronių k. </t>
    </r>
    <r>
      <rPr>
        <sz val="9"/>
        <rFont val="Times New Roman"/>
        <family val="1"/>
        <charset val="186"/>
      </rPr>
      <t>Mokyklos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</si>
  <si>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Petronių k. </t>
    </r>
    <r>
      <rPr>
        <sz val="9"/>
        <rFont val="Times New Roman"/>
        <family val="1"/>
        <charset val="186"/>
      </rPr>
      <t>Tulpių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</si>
  <si>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Petronių k. </t>
    </r>
    <r>
      <rPr>
        <sz val="9"/>
        <rFont val="Times New Roman"/>
        <family val="1"/>
        <charset val="186"/>
      </rPr>
      <t>Ežero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</si>
  <si>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Siesikų mstl</t>
    </r>
    <r>
      <rPr>
        <sz val="9"/>
        <rFont val="Times New Roman"/>
        <family val="1"/>
        <charset val="186"/>
      </rPr>
      <t>. Barų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</si>
  <si>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Siesikų mstl. </t>
    </r>
    <r>
      <rPr>
        <sz val="9"/>
        <rFont val="Times New Roman"/>
        <family val="1"/>
        <charset val="186"/>
      </rPr>
      <t>Draugystės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</si>
  <si>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Siesikų mstl.</t>
    </r>
    <r>
      <rPr>
        <sz val="9"/>
        <rFont val="Times New Roman"/>
        <family val="1"/>
        <charset val="186"/>
      </rPr>
      <t xml:space="preserve"> Gojelio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</si>
  <si>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Siesikų mstl. </t>
    </r>
    <r>
      <rPr>
        <sz val="9"/>
        <rFont val="Times New Roman"/>
        <family val="1"/>
        <charset val="186"/>
      </rPr>
      <t>Kaštonų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</si>
  <si>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Siesikų mstl.</t>
    </r>
    <r>
      <rPr>
        <sz val="9"/>
        <rFont val="Times New Roman"/>
        <family val="1"/>
        <charset val="186"/>
      </rPr>
      <t xml:space="preserve"> Lakštingalų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</si>
  <si>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Siesikų mstl.</t>
    </r>
    <r>
      <rPr>
        <sz val="9"/>
        <rFont val="Times New Roman"/>
        <family val="1"/>
        <charset val="186"/>
      </rPr>
      <t xml:space="preserve"> Laužupės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</si>
  <si>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Siesikų mstl. </t>
    </r>
    <r>
      <rPr>
        <sz val="9"/>
        <rFont val="Times New Roman"/>
        <family val="1"/>
        <charset val="186"/>
      </rPr>
      <t>Nepriklausomybės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</si>
  <si>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Siesikų mstl.</t>
    </r>
    <r>
      <rPr>
        <sz val="9"/>
        <rFont val="Times New Roman"/>
        <family val="1"/>
        <charset val="186"/>
      </rPr>
      <t xml:space="preserve"> Technikos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</si>
  <si>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rFont val="Times New Roman"/>
        <family val="1"/>
        <charset val="186"/>
      </rPr>
      <t xml:space="preserve">Siesikų mstl. </t>
    </r>
    <r>
      <rPr>
        <sz val="9"/>
        <rFont val="Times New Roman"/>
        <family val="1"/>
        <charset val="186"/>
      </rPr>
      <t>Vidugirių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</si>
  <si>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Tulpiakiemio k.</t>
    </r>
    <r>
      <rPr>
        <sz val="9"/>
        <rFont val="Times New Roman"/>
        <family val="1"/>
        <charset val="186"/>
      </rPr>
      <t xml:space="preserve"> Kaštonų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</si>
  <si>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Tulpiakiemio k. </t>
    </r>
    <r>
      <rPr>
        <sz val="9"/>
        <rFont val="Times New Roman"/>
        <family val="1"/>
        <charset val="186"/>
      </rPr>
      <t>Naujoji g.</t>
    </r>
  </si>
  <si>
    <r>
      <rPr>
        <strike/>
        <sz val="9"/>
        <rFont val="Times New Roman"/>
        <family val="1"/>
        <charset val="186"/>
      </rPr>
      <t>Tulpiakiemio k.</t>
    </r>
    <r>
      <rPr>
        <sz val="9"/>
        <rFont val="Times New Roman"/>
        <family val="1"/>
        <charset val="186"/>
      </rPr>
      <t xml:space="preserve"> Pagirėlių g.</t>
    </r>
  </si>
  <si>
    <r>
      <rPr>
        <strike/>
        <sz val="9"/>
        <rFont val="Times New Roman"/>
        <family val="1"/>
        <charset val="186"/>
      </rPr>
      <t>Tulpiakiemio k.</t>
    </r>
    <r>
      <rPr>
        <sz val="9"/>
        <rFont val="Times New Roman"/>
        <family val="1"/>
        <charset val="186"/>
      </rPr>
      <t xml:space="preserve"> Tulpių g.</t>
    </r>
  </si>
  <si>
    <r>
      <rPr>
        <strike/>
        <sz val="9"/>
        <rFont val="Times New Roman"/>
        <family val="1"/>
        <charset val="186"/>
      </rPr>
      <t xml:space="preserve">Tulpiakiemio k. </t>
    </r>
    <r>
      <rPr>
        <sz val="9"/>
        <rFont val="Times New Roman"/>
        <family val="1"/>
        <charset val="186"/>
      </rPr>
      <t xml:space="preserve">Tvenkinio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</si>
  <si>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rFont val="Times New Roman"/>
        <family val="1"/>
        <charset val="186"/>
      </rPr>
      <t xml:space="preserve">Liaušių k. </t>
    </r>
    <r>
      <rPr>
        <sz val="9"/>
        <rFont val="Times New Roman"/>
        <family val="1"/>
        <charset val="186"/>
      </rPr>
      <t>Gėlių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</si>
  <si>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Liaušių k.</t>
    </r>
    <r>
      <rPr>
        <sz val="9"/>
        <rFont val="Times New Roman"/>
        <family val="1"/>
        <charset val="186"/>
      </rPr>
      <t xml:space="preserve"> Jaunimo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</si>
  <si>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Liaušių k.</t>
    </r>
    <r>
      <rPr>
        <sz val="9"/>
        <rFont val="Times New Roman"/>
        <family val="1"/>
        <charset val="186"/>
      </rPr>
      <t xml:space="preserve"> Lakštingalų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</si>
  <si>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Liaušių k</t>
    </r>
    <r>
      <rPr>
        <sz val="9"/>
        <rFont val="Times New Roman"/>
        <family val="1"/>
        <charset val="186"/>
      </rPr>
      <t>. Liepų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</si>
  <si>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Liaušių k. </t>
    </r>
    <r>
      <rPr>
        <sz val="9"/>
        <rFont val="Times New Roman"/>
        <family val="1"/>
        <charset val="186"/>
      </rPr>
      <t xml:space="preserve">Mokyklos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</si>
  <si>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rFont val="Times New Roman"/>
        <family val="1"/>
        <charset val="186"/>
      </rPr>
      <t>Liaušių k.</t>
    </r>
    <r>
      <rPr>
        <sz val="9"/>
        <rFont val="Times New Roman"/>
        <family val="1"/>
        <charset val="186"/>
      </rPr>
      <t xml:space="preserve"> Pakalnės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</si>
  <si>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Šešuolių mstl. </t>
    </r>
    <r>
      <rPr>
        <sz val="9"/>
        <rFont val="Times New Roman"/>
        <family val="1"/>
        <charset val="186"/>
      </rPr>
      <t xml:space="preserve">Ežero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</si>
  <si>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rFont val="Times New Roman"/>
        <family val="1"/>
        <charset val="186"/>
      </rPr>
      <t>Šešuolių mstl.</t>
    </r>
    <r>
      <rPr>
        <sz val="9"/>
        <rFont val="Times New Roman"/>
        <family val="1"/>
        <charset val="186"/>
      </rPr>
      <t xml:space="preserve"> Laukų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</si>
  <si>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rFont val="Times New Roman"/>
        <family val="1"/>
        <charset val="186"/>
      </rPr>
      <t>Šešuolių mstl.</t>
    </r>
    <r>
      <rPr>
        <sz val="9"/>
        <rFont val="Times New Roman"/>
        <family val="1"/>
        <charset val="186"/>
      </rPr>
      <t xml:space="preserve"> Liepų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</si>
  <si>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Šešuolių mstl. </t>
    </r>
    <r>
      <rPr>
        <sz val="9"/>
        <rFont val="Times New Roman"/>
        <family val="1"/>
        <charset val="186"/>
      </rPr>
      <t>Parko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</si>
  <si>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Šešuolių mstl.</t>
    </r>
    <r>
      <rPr>
        <sz val="9"/>
        <rFont val="Times New Roman"/>
        <family val="1"/>
        <charset val="186"/>
      </rPr>
      <t xml:space="preserve"> Sodo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</si>
  <si>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Šešuolių mstl. </t>
    </r>
    <r>
      <rPr>
        <sz val="9"/>
        <rFont val="Times New Roman"/>
        <family val="1"/>
        <charset val="186"/>
      </rPr>
      <t>Vyšnių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</si>
  <si>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Balelių k. </t>
    </r>
    <r>
      <rPr>
        <sz val="9"/>
        <rFont val="Times New Roman"/>
        <family val="1"/>
        <charset val="186"/>
      </rPr>
      <t>Mokyklos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</si>
  <si>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Balelių k. </t>
    </r>
    <r>
      <rPr>
        <sz val="9"/>
        <rFont val="Times New Roman"/>
        <family val="1"/>
        <charset val="186"/>
      </rPr>
      <t>Liepos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</si>
  <si>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Balelių k.</t>
    </r>
    <r>
      <rPr>
        <sz val="9"/>
        <rFont val="Times New Roman"/>
        <family val="1"/>
        <charset val="186"/>
      </rPr>
      <t xml:space="preserve"> Saulėtekio g</t>
    </r>
    <r>
      <rPr>
        <sz val="9"/>
        <color rgb="FFFF0000"/>
        <rFont val="Times New Roman"/>
        <family val="1"/>
        <charset val="186"/>
      </rPr>
      <t xml:space="preserve">atvė </t>
    </r>
  </si>
  <si>
    <r>
      <rPr>
        <strike/>
        <sz val="9"/>
        <rFont val="Times New Roman"/>
        <family val="1"/>
        <charset val="186"/>
      </rPr>
      <t>Balelių k.</t>
    </r>
    <r>
      <rPr>
        <sz val="9"/>
        <rFont val="Times New Roman"/>
        <family val="1"/>
        <charset val="186"/>
      </rPr>
      <t xml:space="preserve"> Ūkininkų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</si>
  <si>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Lėno k.</t>
    </r>
    <r>
      <rPr>
        <sz val="9"/>
        <rFont val="Times New Roman"/>
        <family val="1"/>
        <charset val="186"/>
      </rPr>
      <t xml:space="preserve"> Lauko g</t>
    </r>
    <r>
      <rPr>
        <sz val="9"/>
        <color rgb="FFFF0000"/>
        <rFont val="Times New Roman"/>
        <family val="1"/>
        <charset val="186"/>
      </rPr>
      <t xml:space="preserve">atvė </t>
    </r>
  </si>
  <si>
    <r>
      <rPr>
        <strike/>
        <sz val="9"/>
        <rFont val="Times New Roman"/>
        <family val="1"/>
        <charset val="186"/>
      </rPr>
      <t>Lėno k.</t>
    </r>
    <r>
      <rPr>
        <sz val="9"/>
        <rFont val="Times New Roman"/>
        <family val="1"/>
        <charset val="186"/>
      </rPr>
      <t xml:space="preserve"> Lėno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</si>
  <si>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Lėno k.</t>
    </r>
    <r>
      <rPr>
        <sz val="9"/>
        <rFont val="Times New Roman"/>
        <family val="1"/>
        <charset val="186"/>
      </rPr>
      <t xml:space="preserve"> Šilų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</si>
  <si>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Mažeikių k. </t>
    </r>
    <r>
      <rPr>
        <sz val="9"/>
        <rFont val="Times New Roman"/>
        <family val="1"/>
        <charset val="186"/>
      </rPr>
      <t>Laukų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</si>
  <si>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Mažeikių k. </t>
    </r>
    <r>
      <rPr>
        <sz val="9"/>
        <rFont val="Times New Roman"/>
        <family val="1"/>
        <charset val="186"/>
      </rPr>
      <t>Mokyklos g</t>
    </r>
    <r>
      <rPr>
        <sz val="9"/>
        <color rgb="FFFF0000"/>
        <rFont val="Times New Roman"/>
        <family val="1"/>
        <charset val="186"/>
      </rPr>
      <t xml:space="preserve">atvė </t>
    </r>
  </si>
  <si>
    <r>
      <rPr>
        <strike/>
        <sz val="9"/>
        <rFont val="Times New Roman"/>
        <family val="1"/>
        <charset val="186"/>
      </rPr>
      <t xml:space="preserve">Mažeikių k. </t>
    </r>
    <r>
      <rPr>
        <sz val="9"/>
        <rFont val="Times New Roman"/>
        <family val="1"/>
        <charset val="186"/>
      </rPr>
      <t>Saulės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</si>
  <si>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Pamūšio k. </t>
    </r>
    <r>
      <rPr>
        <sz val="9"/>
        <rFont val="Times New Roman"/>
        <family val="1"/>
        <charset val="186"/>
      </rPr>
      <t>Ramioji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</si>
  <si>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Pamūšio k. </t>
    </r>
    <r>
      <rPr>
        <sz val="9"/>
        <rFont val="Times New Roman"/>
        <family val="1"/>
        <charset val="186"/>
      </rPr>
      <t>Žiburio g</t>
    </r>
    <r>
      <rPr>
        <sz val="9"/>
        <color rgb="FFFF0000"/>
        <rFont val="Times New Roman"/>
        <family val="1"/>
        <charset val="186"/>
      </rPr>
      <t xml:space="preserve">atvė </t>
    </r>
  </si>
  <si>
    <r>
      <rPr>
        <strike/>
        <sz val="9"/>
        <rFont val="Times New Roman"/>
        <family val="1"/>
        <charset val="186"/>
      </rPr>
      <t>Pamūšio k.</t>
    </r>
    <r>
      <rPr>
        <sz val="9"/>
        <rFont val="Times New Roman"/>
        <family val="1"/>
        <charset val="186"/>
      </rPr>
      <t xml:space="preserve"> Žolynų g</t>
    </r>
    <r>
      <rPr>
        <sz val="9"/>
        <color rgb="FFFF0000"/>
        <rFont val="Times New Roman"/>
        <family val="1"/>
        <charset val="186"/>
      </rPr>
      <t xml:space="preserve">atvė </t>
    </r>
  </si>
  <si>
    <r>
      <rPr>
        <strike/>
        <sz val="9"/>
        <rFont val="Times New Roman"/>
        <family val="1"/>
        <charset val="186"/>
      </rPr>
      <t xml:space="preserve">Taujėnų k..  </t>
    </r>
    <r>
      <rPr>
        <sz val="9"/>
        <rFont val="Times New Roman"/>
        <family val="1"/>
        <charset val="186"/>
      </rPr>
      <t>Ateities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</si>
  <si>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Taujėnų mstl.</t>
    </r>
    <r>
      <rPr>
        <sz val="9"/>
        <rFont val="Times New Roman"/>
        <family val="1"/>
        <charset val="186"/>
      </rPr>
      <t xml:space="preserve"> Darbininkų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</si>
  <si>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Taujėnų k. </t>
    </r>
    <r>
      <rPr>
        <sz val="9"/>
        <rFont val="Times New Roman"/>
        <family val="1"/>
        <charset val="186"/>
      </rPr>
      <t>Draugystės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</si>
  <si>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Taujėnų k.</t>
    </r>
    <r>
      <rPr>
        <sz val="9"/>
        <rFont val="Times New Roman"/>
        <family val="1"/>
        <charset val="186"/>
      </rPr>
      <t xml:space="preserve"> Jaunimo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</si>
  <si>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Taujėnų mstl. </t>
    </r>
    <r>
      <rPr>
        <sz val="9"/>
        <rFont val="Times New Roman"/>
        <family val="1"/>
        <charset val="186"/>
      </rPr>
      <t>Kalno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</si>
  <si>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color rgb="FFFF0000"/>
        <rFont val="Times New Roman"/>
        <family val="1"/>
        <charset val="186"/>
      </rPr>
      <t xml:space="preserve">Taujėnų k. </t>
    </r>
    <r>
      <rPr>
        <sz val="9"/>
        <color rgb="FFFF0000"/>
        <rFont val="Times New Roman"/>
        <family val="1"/>
        <charset val="186"/>
      </rPr>
      <t xml:space="preserve">Mechanizatorių gatvė </t>
    </r>
  </si>
  <si>
    <r>
      <rPr>
        <strike/>
        <sz val="9"/>
        <rFont val="Times New Roman"/>
        <family val="1"/>
        <charset val="186"/>
      </rPr>
      <t xml:space="preserve">Taujėnų mstl. </t>
    </r>
    <r>
      <rPr>
        <sz val="9"/>
        <rFont val="Times New Roman"/>
        <family val="1"/>
        <charset val="186"/>
      </rPr>
      <t>Miškų g</t>
    </r>
    <r>
      <rPr>
        <sz val="9"/>
        <color rgb="FFFF0000"/>
        <rFont val="Times New Roman"/>
        <family val="1"/>
        <charset val="186"/>
      </rPr>
      <t xml:space="preserve">atvė </t>
    </r>
  </si>
  <si>
    <r>
      <rPr>
        <strike/>
        <sz val="9"/>
        <rFont val="Times New Roman"/>
        <family val="1"/>
        <charset val="186"/>
      </rPr>
      <t xml:space="preserve">Taujėnų mstl. </t>
    </r>
    <r>
      <rPr>
        <sz val="9"/>
        <rFont val="Times New Roman"/>
        <family val="1"/>
        <charset val="186"/>
      </rPr>
      <t>Mūšos g</t>
    </r>
    <r>
      <rPr>
        <sz val="9"/>
        <color rgb="FFFF0000"/>
        <rFont val="Times New Roman"/>
        <family val="1"/>
        <charset val="186"/>
      </rPr>
      <t xml:space="preserve">atvė </t>
    </r>
  </si>
  <si>
    <r>
      <rPr>
        <strike/>
        <sz val="9"/>
        <rFont val="Times New Roman"/>
        <family val="1"/>
        <charset val="186"/>
      </rPr>
      <t>Taujėnų mstl.</t>
    </r>
    <r>
      <rPr>
        <sz val="9"/>
        <rFont val="Times New Roman"/>
        <family val="1"/>
        <charset val="186"/>
      </rPr>
      <t xml:space="preserve"> Paupio g</t>
    </r>
    <r>
      <rPr>
        <sz val="9"/>
        <color rgb="FFFF0000"/>
        <rFont val="Times New Roman"/>
        <family val="1"/>
        <charset val="186"/>
      </rPr>
      <t>atvė</t>
    </r>
    <r>
      <rPr>
        <sz val="9"/>
        <rFont val="Times New Roman"/>
        <family val="1"/>
        <charset val="186"/>
      </rPr>
      <t xml:space="preserve"> </t>
    </r>
  </si>
  <si>
    <r>
      <rPr>
        <strike/>
        <sz val="9"/>
        <rFont val="Times New Roman"/>
        <family val="1"/>
        <charset val="186"/>
      </rPr>
      <t xml:space="preserve">Taujėnų k. </t>
    </r>
    <r>
      <rPr>
        <sz val="9"/>
        <rFont val="Times New Roman"/>
        <family val="1"/>
        <charset val="186"/>
      </rPr>
      <t>Saulėtekio g</t>
    </r>
    <r>
      <rPr>
        <sz val="9"/>
        <color rgb="FFFF0000"/>
        <rFont val="Times New Roman"/>
        <family val="1"/>
        <charset val="186"/>
      </rPr>
      <t xml:space="preserve">atvė </t>
    </r>
  </si>
  <si>
    <r>
      <rPr>
        <strike/>
        <sz val="9"/>
        <rFont val="Times New Roman"/>
        <family val="1"/>
        <charset val="186"/>
      </rPr>
      <t xml:space="preserve">Taujėnų mstl. </t>
    </r>
    <r>
      <rPr>
        <sz val="9"/>
        <rFont val="Times New Roman"/>
        <family val="1"/>
        <charset val="186"/>
      </rPr>
      <t>Taikos g</t>
    </r>
    <r>
      <rPr>
        <sz val="9"/>
        <color rgb="FFFF0000"/>
        <rFont val="Times New Roman"/>
        <family val="1"/>
        <charset val="186"/>
      </rPr>
      <t>atvė</t>
    </r>
    <r>
      <rPr>
        <sz val="9"/>
        <rFont val="Times New Roman"/>
        <family val="1"/>
        <charset val="186"/>
      </rPr>
      <t xml:space="preserve"> </t>
    </r>
  </si>
  <si>
    <r>
      <rPr>
        <strike/>
        <sz val="9"/>
        <rFont val="Times New Roman"/>
        <family val="1"/>
        <charset val="186"/>
      </rPr>
      <t xml:space="preserve">Taujėnų mstl. </t>
    </r>
    <r>
      <rPr>
        <sz val="9"/>
        <rFont val="Times New Roman"/>
        <family val="1"/>
        <charset val="186"/>
      </rPr>
      <t>Veterinarijos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</si>
  <si>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Viškonių k.</t>
    </r>
    <r>
      <rPr>
        <sz val="9"/>
        <rFont val="Times New Roman"/>
        <family val="1"/>
        <charset val="186"/>
      </rPr>
      <t xml:space="preserve"> Mūšos g</t>
    </r>
    <r>
      <rPr>
        <sz val="9"/>
        <color rgb="FFFF0000"/>
        <rFont val="Times New Roman"/>
        <family val="1"/>
        <charset val="186"/>
      </rPr>
      <t xml:space="preserve">atvė </t>
    </r>
  </si>
  <si>
    <r>
      <rPr>
        <strike/>
        <sz val="9"/>
        <rFont val="Times New Roman"/>
        <family val="1"/>
        <charset val="186"/>
      </rPr>
      <t>Taujėnų mstl.</t>
    </r>
    <r>
      <rPr>
        <sz val="9"/>
        <rFont val="Times New Roman"/>
        <family val="1"/>
        <charset val="186"/>
      </rPr>
      <t xml:space="preserve"> Šviesos g</t>
    </r>
    <r>
      <rPr>
        <sz val="9"/>
        <color rgb="FFFF0000"/>
        <rFont val="Times New Roman"/>
        <family val="1"/>
        <charset val="186"/>
      </rPr>
      <t>atvė</t>
    </r>
    <r>
      <rPr>
        <sz val="9"/>
        <rFont val="Times New Roman"/>
        <family val="1"/>
        <charset val="186"/>
      </rPr>
      <t xml:space="preserve"> </t>
    </r>
  </si>
  <si>
    <r>
      <t xml:space="preserve">Uk-9-2                   </t>
    </r>
    <r>
      <rPr>
        <b/>
        <sz val="9"/>
        <color rgb="FFFF0000"/>
        <rFont val="Times New Roman"/>
        <family val="1"/>
        <charset val="186"/>
      </rPr>
      <t xml:space="preserve">Uk-9-3 </t>
    </r>
  </si>
  <si>
    <r>
      <rPr>
        <strike/>
        <sz val="9"/>
        <rFont val="Times New Roman"/>
        <family val="1"/>
        <charset val="186"/>
      </rPr>
      <t>Gedimino g. (šaligatviai, pėsčiųjų-dviračių takas)(valst.kelio Nr. 174 tęsinys)</t>
    </r>
    <r>
      <rPr>
        <sz val="9"/>
        <rFont val="Times New Roman"/>
        <family val="1"/>
        <charset val="186"/>
      </rPr>
      <t xml:space="preserve"> </t>
    </r>
    <r>
      <rPr>
        <sz val="9"/>
        <color rgb="FFFF0000"/>
        <rFont val="Times New Roman"/>
        <family val="1"/>
        <charset val="186"/>
      </rPr>
      <t>Gedimino gatvė (be važiuojamosios dalies)</t>
    </r>
  </si>
  <si>
    <r>
      <rPr>
        <strike/>
        <sz val="9"/>
        <rFont val="Times New Roman"/>
        <family val="1"/>
        <charset val="186"/>
      </rPr>
      <t xml:space="preserve">Įvažiavimas Vilniaus g. </t>
    </r>
    <r>
      <rPr>
        <b/>
        <sz val="9"/>
        <color rgb="FFFF0000"/>
        <rFont val="Times New Roman"/>
        <family val="1"/>
        <charset val="186"/>
      </rPr>
      <t>Pravažiavimas tarp Vilniaus ir Žiedo gatvių</t>
    </r>
  </si>
  <si>
    <r>
      <t xml:space="preserve">Piliakalnio gatvė  </t>
    </r>
    <r>
      <rPr>
        <strike/>
        <sz val="9"/>
        <rFont val="Times New Roman"/>
        <family val="1"/>
        <charset val="186"/>
      </rPr>
      <t>Sližių k.</t>
    </r>
  </si>
  <si>
    <r>
      <rPr>
        <strike/>
        <sz val="9"/>
        <rFont val="Times New Roman"/>
        <family val="1"/>
        <charset val="186"/>
      </rPr>
      <t>Kultuvėnų k.</t>
    </r>
    <r>
      <rPr>
        <sz val="9"/>
        <rFont val="Times New Roman"/>
        <family val="1"/>
        <charset val="186"/>
      </rPr>
      <t xml:space="preserve"> Dvaro gatvė</t>
    </r>
  </si>
  <si>
    <r>
      <rPr>
        <strike/>
        <sz val="9"/>
        <rFont val="Times New Roman"/>
        <family val="1"/>
        <charset val="186"/>
      </rPr>
      <t>Kultuvėnų k</t>
    </r>
    <r>
      <rPr>
        <sz val="9"/>
        <rFont val="Times New Roman"/>
        <family val="1"/>
        <charset val="186"/>
      </rPr>
      <t xml:space="preserve">. Klevų gatvė </t>
    </r>
  </si>
  <si>
    <r>
      <rPr>
        <strike/>
        <sz val="9"/>
        <rFont val="Times New Roman"/>
        <family val="1"/>
        <charset val="186"/>
      </rPr>
      <t>Kultuvėnų k.</t>
    </r>
    <r>
      <rPr>
        <sz val="9"/>
        <rFont val="Times New Roman"/>
        <family val="1"/>
        <charset val="186"/>
      </rPr>
      <t xml:space="preserve"> Parko gatvė</t>
    </r>
  </si>
  <si>
    <r>
      <rPr>
        <strike/>
        <sz val="9"/>
        <rFont val="Times New Roman"/>
        <family val="1"/>
        <charset val="186"/>
      </rPr>
      <t>Veprių mstl.</t>
    </r>
    <r>
      <rPr>
        <sz val="9"/>
        <rFont val="Times New Roman"/>
        <family val="1"/>
        <charset val="186"/>
      </rPr>
      <t xml:space="preserve"> Ežero  gatvė</t>
    </r>
  </si>
  <si>
    <r>
      <rPr>
        <strike/>
        <sz val="9"/>
        <rFont val="Times New Roman"/>
        <family val="1"/>
        <charset val="186"/>
      </rPr>
      <t xml:space="preserve">Veprių mstl. </t>
    </r>
    <r>
      <rPr>
        <sz val="9"/>
        <rFont val="Times New Roman"/>
        <family val="1"/>
        <charset val="186"/>
      </rPr>
      <t xml:space="preserve">Geldutės gatvė </t>
    </r>
  </si>
  <si>
    <r>
      <rPr>
        <strike/>
        <sz val="9"/>
        <rFont val="Times New Roman"/>
        <family val="1"/>
        <charset val="186"/>
      </rPr>
      <t>Veprių mstl.</t>
    </r>
    <r>
      <rPr>
        <sz val="9"/>
        <rFont val="Times New Roman"/>
        <family val="1"/>
        <charset val="186"/>
      </rPr>
      <t xml:space="preserve"> Jaunimo gatvė </t>
    </r>
  </si>
  <si>
    <r>
      <rPr>
        <strike/>
        <sz val="9"/>
        <rFont val="Times New Roman"/>
        <family val="1"/>
        <charset val="186"/>
      </rPr>
      <t>Veprių mstl.</t>
    </r>
    <r>
      <rPr>
        <sz val="9"/>
        <rFont val="Times New Roman"/>
        <family val="1"/>
        <charset val="186"/>
      </rPr>
      <t xml:space="preserve"> Laukų gatvė </t>
    </r>
  </si>
  <si>
    <r>
      <rPr>
        <strike/>
        <sz val="9"/>
        <rFont val="Times New Roman"/>
        <family val="1"/>
        <charset val="186"/>
      </rPr>
      <t xml:space="preserve">Veprių mstl. </t>
    </r>
    <r>
      <rPr>
        <sz val="9"/>
        <rFont val="Times New Roman"/>
        <family val="1"/>
        <charset val="186"/>
      </rPr>
      <t>Miško gatvė</t>
    </r>
  </si>
  <si>
    <r>
      <rPr>
        <strike/>
        <sz val="9"/>
        <rFont val="Times New Roman"/>
        <family val="1"/>
        <charset val="186"/>
      </rPr>
      <t xml:space="preserve">Veprių mstl. </t>
    </r>
    <r>
      <rPr>
        <sz val="9"/>
        <rFont val="Times New Roman"/>
        <family val="1"/>
        <charset val="186"/>
      </rPr>
      <t xml:space="preserve">Pergalės g. link bažnyčios </t>
    </r>
    <r>
      <rPr>
        <b/>
        <sz val="9"/>
        <rFont val="Times New Roman"/>
        <family val="1"/>
        <charset val="186"/>
      </rPr>
      <t xml:space="preserve"> </t>
    </r>
  </si>
  <si>
    <r>
      <rPr>
        <strike/>
        <sz val="9"/>
        <rFont val="Times New Roman"/>
        <family val="1"/>
        <charset val="186"/>
      </rPr>
      <t xml:space="preserve">Veprių mstl. </t>
    </r>
    <r>
      <rPr>
        <sz val="9"/>
        <rFont val="Times New Roman"/>
        <family val="1"/>
        <charset val="186"/>
      </rPr>
      <t xml:space="preserve">Pergalės g. atšaka </t>
    </r>
  </si>
  <si>
    <r>
      <rPr>
        <strike/>
        <sz val="9"/>
        <rFont val="Times New Roman"/>
        <family val="1"/>
        <charset val="186"/>
      </rPr>
      <t>Veprių mst</t>
    </r>
    <r>
      <rPr>
        <sz val="9"/>
        <rFont val="Times New Roman"/>
        <family val="1"/>
        <charset val="186"/>
      </rPr>
      <t xml:space="preserve">l. Pievų gatvė </t>
    </r>
  </si>
  <si>
    <r>
      <rPr>
        <strike/>
        <sz val="9"/>
        <rFont val="Times New Roman"/>
        <family val="1"/>
        <charset val="186"/>
      </rPr>
      <t>Veprių mstl.</t>
    </r>
    <r>
      <rPr>
        <sz val="9"/>
        <rFont val="Times New Roman"/>
        <family val="1"/>
        <charset val="186"/>
      </rPr>
      <t xml:space="preserve"> Pušyno gatvė </t>
    </r>
  </si>
  <si>
    <r>
      <rPr>
        <strike/>
        <sz val="9"/>
        <rFont val="Times New Roman"/>
        <family val="1"/>
        <charset val="186"/>
      </rPr>
      <t>Veprių mstl.</t>
    </r>
    <r>
      <rPr>
        <sz val="9"/>
        <rFont val="Times New Roman"/>
        <family val="1"/>
        <charset val="186"/>
      </rPr>
      <t xml:space="preserve"> Sodų g.su atšaka </t>
    </r>
  </si>
  <si>
    <r>
      <rPr>
        <strike/>
        <sz val="9"/>
        <rFont val="Times New Roman"/>
        <family val="1"/>
        <charset val="186"/>
      </rPr>
      <t xml:space="preserve">Veprių mstl. </t>
    </r>
    <r>
      <rPr>
        <sz val="9"/>
        <rFont val="Times New Roman"/>
        <family val="1"/>
        <charset val="186"/>
      </rPr>
      <t xml:space="preserve">Šventosios g. atšaka  </t>
    </r>
  </si>
  <si>
    <r>
      <rPr>
        <strike/>
        <sz val="9"/>
        <rFont val="Times New Roman"/>
        <family val="1"/>
        <charset val="186"/>
      </rPr>
      <t xml:space="preserve">Pageležių k. </t>
    </r>
    <r>
      <rPr>
        <sz val="9"/>
        <rFont val="Times New Roman"/>
        <family val="1"/>
        <charset val="186"/>
      </rPr>
      <t>Gėlių gatvė</t>
    </r>
  </si>
  <si>
    <r>
      <rPr>
        <strike/>
        <sz val="9"/>
        <rFont val="Times New Roman"/>
        <family val="1"/>
        <charset val="186"/>
      </rPr>
      <t>Pageležių k.</t>
    </r>
    <r>
      <rPr>
        <sz val="9"/>
        <rFont val="Times New Roman"/>
        <family val="1"/>
        <charset val="186"/>
      </rPr>
      <t xml:space="preserve"> Mažoji gatvė </t>
    </r>
  </si>
  <si>
    <r>
      <rPr>
        <strike/>
        <sz val="9"/>
        <rFont val="Times New Roman"/>
        <family val="1"/>
        <charset val="186"/>
      </rPr>
      <t>Vidiškių mstl.</t>
    </r>
    <r>
      <rPr>
        <sz val="9"/>
        <rFont val="Times New Roman"/>
        <family val="1"/>
        <charset val="186"/>
      </rPr>
      <t xml:space="preserve"> Beržų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</si>
  <si>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Vidiškių mstl. </t>
    </r>
    <r>
      <rPr>
        <sz val="9"/>
        <rFont val="Times New Roman"/>
        <family val="1"/>
        <charset val="186"/>
      </rPr>
      <t>Pramonės g</t>
    </r>
    <r>
      <rPr>
        <sz val="9"/>
        <color rgb="FFFF0000"/>
        <rFont val="Times New Roman"/>
        <family val="1"/>
        <charset val="186"/>
      </rPr>
      <t>atvė</t>
    </r>
  </si>
  <si>
    <r>
      <t xml:space="preserve">Vidiškių mstl. Kranto g. </t>
    </r>
    <r>
      <rPr>
        <sz val="9"/>
        <color rgb="FFFF0000"/>
        <rFont val="Times New Roman"/>
        <family val="1"/>
        <charset val="186"/>
      </rPr>
      <t>Kranto akligatvis</t>
    </r>
  </si>
  <si>
    <r>
      <rPr>
        <strike/>
        <sz val="9"/>
        <rFont val="Times New Roman"/>
        <family val="1"/>
        <charset val="186"/>
      </rPr>
      <t>Vidiškių mstl.</t>
    </r>
    <r>
      <rPr>
        <sz val="9"/>
        <rFont val="Times New Roman"/>
        <family val="1"/>
        <charset val="186"/>
      </rPr>
      <t xml:space="preserve"> Kranto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</si>
  <si>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Kurėnų k., </t>
    </r>
    <r>
      <rPr>
        <sz val="9"/>
        <rFont val="Times New Roman"/>
        <family val="1"/>
        <charset val="186"/>
      </rPr>
      <t>Ežero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</si>
  <si>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Šaukavos k.,</t>
    </r>
    <r>
      <rPr>
        <sz val="9"/>
        <rFont val="Times New Roman"/>
        <family val="1"/>
        <charset val="186"/>
      </rPr>
      <t xml:space="preserve"> Sodų g</t>
    </r>
    <r>
      <rPr>
        <sz val="9"/>
        <color rgb="FFFF0000"/>
        <rFont val="Times New Roman"/>
        <family val="1"/>
        <charset val="186"/>
      </rPr>
      <t xml:space="preserve">atvė </t>
    </r>
  </si>
  <si>
    <r>
      <rPr>
        <strike/>
        <sz val="9"/>
        <rFont val="Times New Roman"/>
        <family val="1"/>
        <charset val="186"/>
      </rPr>
      <t xml:space="preserve">Jasiuliškio k. gatvė  </t>
    </r>
    <r>
      <rPr>
        <sz val="9"/>
        <color rgb="FFFF0000"/>
        <rFont val="Times New Roman"/>
        <family val="1"/>
        <charset val="186"/>
      </rPr>
      <t>Dvaro gatvė</t>
    </r>
  </si>
  <si>
    <r>
      <t xml:space="preserve">Keičiam  pavadinimą į </t>
    </r>
    <r>
      <rPr>
        <b/>
        <sz val="9"/>
        <color rgb="FFFF0000"/>
        <rFont val="Times New Roman"/>
        <family val="1"/>
        <charset val="186"/>
      </rPr>
      <t>Dvaro gatvę</t>
    </r>
    <r>
      <rPr>
        <sz val="9"/>
        <color rgb="FFFF0000"/>
        <rFont val="Times New Roman"/>
        <family val="1"/>
        <charset val="186"/>
      </rPr>
      <t xml:space="preserve"> ir gatvę reikia  formuoti atskirais unikaliais Nr.. </t>
    </r>
  </si>
  <si>
    <r>
      <rPr>
        <strike/>
        <sz val="9"/>
        <rFont val="Times New Roman"/>
        <family val="1"/>
        <charset val="186"/>
      </rPr>
      <t>Kadrėnų k.</t>
    </r>
    <r>
      <rPr>
        <sz val="9"/>
        <rFont val="Times New Roman"/>
        <family val="1"/>
        <charset val="186"/>
      </rPr>
      <t xml:space="preserve"> </t>
    </r>
    <r>
      <rPr>
        <sz val="9"/>
        <color rgb="FFFF0000"/>
        <rFont val="Times New Roman"/>
        <family val="1"/>
        <charset val="186"/>
      </rPr>
      <t>Mūšios gatvė</t>
    </r>
  </si>
  <si>
    <r>
      <t>Rečionių k. V.Bergo g.</t>
    </r>
    <r>
      <rPr>
        <sz val="9"/>
        <color rgb="FFFF0000"/>
        <rFont val="Times New Roman"/>
        <family val="1"/>
        <charset val="186"/>
      </rPr>
      <t xml:space="preserve"> Viktoro Bergo gatvė</t>
    </r>
  </si>
  <si>
    <r>
      <rPr>
        <strike/>
        <sz val="9"/>
        <rFont val="Times New Roman"/>
        <family val="1"/>
        <charset val="186"/>
      </rPr>
      <t xml:space="preserve">Rečionių k. </t>
    </r>
    <r>
      <rPr>
        <sz val="9"/>
        <rFont val="Times New Roman"/>
        <family val="1"/>
        <charset val="186"/>
      </rPr>
      <t>Lakštingalų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</si>
  <si>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Rečionių k. </t>
    </r>
    <r>
      <rPr>
        <sz val="9"/>
        <rFont val="Times New Roman"/>
        <family val="1"/>
        <charset val="186"/>
      </rPr>
      <t>Laukų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</si>
  <si>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Rečionių k. </t>
    </r>
    <r>
      <rPr>
        <sz val="9"/>
        <rFont val="Times New Roman"/>
        <family val="1"/>
        <charset val="186"/>
      </rPr>
      <t>Pievų g</t>
    </r>
    <r>
      <rPr>
        <sz val="9"/>
        <color rgb="FFFF0000"/>
        <rFont val="Times New Roman"/>
        <family val="1"/>
        <charset val="186"/>
      </rPr>
      <t>atvė</t>
    </r>
  </si>
  <si>
    <r>
      <t>Rečionių k. Puošmedžio g.</t>
    </r>
    <r>
      <rPr>
        <sz val="9"/>
        <color rgb="FFFF0000"/>
        <rFont val="Times New Roman"/>
        <family val="1"/>
        <charset val="186"/>
      </rPr>
      <t xml:space="preserve"> Puošmedžių gatvė</t>
    </r>
  </si>
  <si>
    <r>
      <rPr>
        <strike/>
        <sz val="9"/>
        <rFont val="Times New Roman"/>
        <family val="1"/>
        <charset val="186"/>
      </rPr>
      <t>Šaukavos k.</t>
    </r>
    <r>
      <rPr>
        <sz val="9"/>
        <rFont val="Times New Roman"/>
        <family val="1"/>
        <charset val="186"/>
      </rPr>
      <t xml:space="preserve"> Jaunimo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</si>
  <si>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rFont val="Times New Roman"/>
        <family val="1"/>
        <charset val="186"/>
      </rPr>
      <t xml:space="preserve">Šaukavos k. </t>
    </r>
    <r>
      <rPr>
        <sz val="9"/>
        <rFont val="Times New Roman"/>
        <family val="1"/>
        <charset val="186"/>
      </rPr>
      <t>Laukų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</si>
  <si>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Šaukavos k. </t>
    </r>
    <r>
      <rPr>
        <sz val="9"/>
        <rFont val="Times New Roman"/>
        <family val="1"/>
        <charset val="186"/>
      </rPr>
      <t xml:space="preserve">Tujų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</si>
  <si>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rFont val="Times New Roman"/>
        <family val="1"/>
        <charset val="186"/>
      </rPr>
      <t>Šventupės k.</t>
    </r>
    <r>
      <rPr>
        <sz val="9"/>
        <rFont val="Times New Roman"/>
        <family val="1"/>
        <charset val="186"/>
      </rPr>
      <t xml:space="preserve">,  Darbo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</si>
  <si>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rFont val="Times New Roman"/>
        <family val="1"/>
        <charset val="186"/>
      </rPr>
      <t xml:space="preserve">Šventupės k. </t>
    </r>
    <r>
      <rPr>
        <sz val="9"/>
        <rFont val="Times New Roman"/>
        <family val="1"/>
        <charset val="186"/>
      </rPr>
      <t>Liepų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</si>
  <si>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Šventupės k., </t>
    </r>
    <r>
      <rPr>
        <sz val="9"/>
        <rFont val="Times New Roman"/>
        <family val="1"/>
        <charset val="186"/>
      </rPr>
      <t>Melioratorių g</t>
    </r>
    <r>
      <rPr>
        <sz val="9"/>
        <color rgb="FFFF0000"/>
        <rFont val="Times New Roman"/>
        <family val="1"/>
        <charset val="186"/>
      </rPr>
      <t>atvė</t>
    </r>
  </si>
  <si>
    <r>
      <t>Šventupės k.,  Vienuolio g.</t>
    </r>
    <r>
      <rPr>
        <sz val="9"/>
        <color rgb="FFFF0000"/>
        <rFont val="Times New Roman"/>
        <family val="1"/>
        <charset val="186"/>
      </rPr>
      <t xml:space="preserve"> A. Vienuolio gatvė</t>
    </r>
  </si>
  <si>
    <r>
      <rPr>
        <strike/>
        <sz val="9"/>
        <rFont val="Times New Roman"/>
        <family val="1"/>
        <charset val="186"/>
      </rPr>
      <t xml:space="preserve">Šventupės k. </t>
    </r>
    <r>
      <rPr>
        <sz val="9"/>
        <rFont val="Times New Roman"/>
        <family val="1"/>
        <charset val="186"/>
      </rPr>
      <t>Žiedo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</si>
  <si>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color rgb="FFFF0000"/>
        <rFont val="Times New Roman"/>
        <family val="1"/>
        <charset val="186"/>
      </rPr>
      <t>Vidiškių mstl.</t>
    </r>
    <r>
      <rPr>
        <sz val="9"/>
        <color rgb="FFFF0000"/>
        <rFont val="Times New Roman"/>
        <family val="1"/>
        <charset val="186"/>
      </rPr>
      <t xml:space="preserve"> Liepų gatvė</t>
    </r>
  </si>
  <si>
    <r>
      <t xml:space="preserve"> </t>
    </r>
    <r>
      <rPr>
        <strike/>
        <sz val="9"/>
        <color rgb="FFFF0000"/>
        <rFont val="Times New Roman"/>
        <family val="1"/>
        <charset val="186"/>
      </rPr>
      <t>Vidiškių mstl</t>
    </r>
    <r>
      <rPr>
        <sz val="9"/>
        <color rgb="FFFF0000"/>
        <rFont val="Times New Roman"/>
        <family val="1"/>
        <charset val="186"/>
      </rPr>
      <t>. Liepų gatvė</t>
    </r>
  </si>
  <si>
    <r>
      <rPr>
        <strike/>
        <sz val="9"/>
        <rFont val="Times New Roman"/>
        <family val="1"/>
        <charset val="186"/>
      </rPr>
      <t>pagalbinė gatvė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color rgb="FFFF0000"/>
        <rFont val="Times New Roman"/>
        <family val="1"/>
        <charset val="186"/>
      </rPr>
      <t>Įvažiavimas Liepų g.</t>
    </r>
    <r>
      <rPr>
        <sz val="9"/>
        <rFont val="Times New Roman"/>
        <family val="1"/>
        <charset val="186"/>
      </rPr>
      <t xml:space="preserve"> </t>
    </r>
  </si>
  <si>
    <r>
      <rPr>
        <strike/>
        <sz val="9"/>
        <rFont val="Times New Roman"/>
        <family val="1"/>
        <charset val="186"/>
      </rPr>
      <t>Akligatvis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color rgb="FFFF0000"/>
        <rFont val="Times New Roman"/>
        <family val="1"/>
        <charset val="186"/>
      </rPr>
      <t xml:space="preserve">Įvažiavimas Liepų g. </t>
    </r>
  </si>
  <si>
    <r>
      <rPr>
        <strike/>
        <sz val="9"/>
        <rFont val="Times New Roman"/>
        <family val="1"/>
        <charset val="186"/>
      </rPr>
      <t>Vidiškių mstl.</t>
    </r>
    <r>
      <rPr>
        <sz val="9"/>
        <rFont val="Times New Roman"/>
        <family val="1"/>
        <charset val="186"/>
      </rPr>
      <t xml:space="preserve"> Paupio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</si>
  <si>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Vidiškių mst.,</t>
    </r>
    <r>
      <rPr>
        <sz val="9"/>
        <rFont val="Times New Roman"/>
        <family val="1"/>
        <charset val="186"/>
      </rPr>
      <t xml:space="preserve"> Paupio</t>
    </r>
    <r>
      <rPr>
        <sz val="9"/>
        <color rgb="FFFF0000"/>
        <rFont val="Times New Roman"/>
        <family val="1"/>
        <charset val="186"/>
      </rPr>
      <t xml:space="preserve"> gatvės</t>
    </r>
    <r>
      <rPr>
        <sz val="9"/>
        <rFont val="Times New Roman"/>
        <family val="1"/>
        <charset val="186"/>
      </rPr>
      <t xml:space="preserve"> važiuojamoji dalis</t>
    </r>
  </si>
  <si>
    <r>
      <rPr>
        <strike/>
        <sz val="9"/>
        <rFont val="Times New Roman"/>
        <family val="1"/>
        <charset val="186"/>
      </rPr>
      <t>Vidiškių mstl.,</t>
    </r>
    <r>
      <rPr>
        <sz val="9"/>
        <rFont val="Times New Roman"/>
        <family val="1"/>
        <charset val="186"/>
      </rPr>
      <t xml:space="preserve"> Paupio </t>
    </r>
    <r>
      <rPr>
        <sz val="9"/>
        <color rgb="FFFF0000"/>
        <rFont val="Times New Roman"/>
        <family val="1"/>
        <charset val="186"/>
      </rPr>
      <t>gatvės</t>
    </r>
    <r>
      <rPr>
        <sz val="9"/>
        <rFont val="Times New Roman"/>
        <family val="1"/>
        <charset val="186"/>
      </rPr>
      <t xml:space="preserve"> važiuojamoji dalis</t>
    </r>
  </si>
  <si>
    <r>
      <rPr>
        <strike/>
        <sz val="9"/>
        <color rgb="FFFF0000"/>
        <rFont val="Times New Roman"/>
        <family val="1"/>
        <charset val="186"/>
      </rPr>
      <t xml:space="preserve">Vidiškių mstl. </t>
    </r>
    <r>
      <rPr>
        <sz val="9"/>
        <color rgb="FFFF0000"/>
        <rFont val="Times New Roman"/>
        <family val="1"/>
        <charset val="186"/>
      </rPr>
      <t>Taikos gatvė</t>
    </r>
  </si>
  <si>
    <r>
      <rPr>
        <strike/>
        <sz val="9"/>
        <rFont val="Times New Roman"/>
        <family val="1"/>
        <charset val="186"/>
      </rPr>
      <t xml:space="preserve">Vidiškių mstl. </t>
    </r>
    <r>
      <rPr>
        <sz val="9"/>
        <rFont val="Times New Roman"/>
        <family val="1"/>
        <charset val="186"/>
      </rPr>
      <t>Tuopų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</si>
  <si>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Laumėnų k.</t>
    </r>
    <r>
      <rPr>
        <sz val="9"/>
        <rFont val="Times New Roman"/>
        <family val="1"/>
        <charset val="186"/>
      </rPr>
      <t xml:space="preserve"> Žiedo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</si>
  <si>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Bajorų k.</t>
    </r>
    <r>
      <rPr>
        <sz val="9"/>
        <rFont val="Times New Roman"/>
        <family val="1"/>
        <charset val="186"/>
      </rPr>
      <t xml:space="preserve"> Bajorų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</si>
  <si>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Laumėnų k. </t>
    </r>
    <r>
      <rPr>
        <sz val="9"/>
        <rFont val="Times New Roman"/>
        <family val="1"/>
        <charset val="186"/>
      </rPr>
      <t>Dvaro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</si>
  <si>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Laumėnų k.</t>
    </r>
    <r>
      <rPr>
        <sz val="9"/>
        <rFont val="Times New Roman"/>
        <family val="1"/>
        <charset val="186"/>
      </rPr>
      <t xml:space="preserve"> Kalno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</si>
  <si>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Laumėnų k. </t>
    </r>
    <r>
      <rPr>
        <sz val="9"/>
        <rFont val="Times New Roman"/>
        <family val="1"/>
        <charset val="186"/>
      </rPr>
      <t>Liepų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</si>
  <si>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Tolučių k. </t>
    </r>
    <r>
      <rPr>
        <sz val="9"/>
        <rFont val="Times New Roman"/>
        <family val="1"/>
        <charset val="186"/>
      </rPr>
      <t>Alyvų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</si>
  <si>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Tolučių k.</t>
    </r>
    <r>
      <rPr>
        <sz val="9"/>
        <rFont val="Times New Roman"/>
        <family val="1"/>
        <charset val="186"/>
      </rPr>
      <t xml:space="preserve"> Butkūnėlių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</si>
  <si>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rFont val="Times New Roman"/>
        <family val="1"/>
        <charset val="186"/>
      </rPr>
      <t>Tolučių k.</t>
    </r>
    <r>
      <rPr>
        <sz val="9"/>
        <rFont val="Times New Roman"/>
        <family val="1"/>
        <charset val="186"/>
      </rPr>
      <t xml:space="preserve"> Liepų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</si>
  <si>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Želvos mstl.</t>
    </r>
    <r>
      <rPr>
        <sz val="9"/>
        <rFont val="Times New Roman"/>
        <family val="1"/>
        <charset val="186"/>
      </rPr>
      <t xml:space="preserve"> Dariaus ir Girėno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</si>
  <si>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Želvos mstl. </t>
    </r>
    <r>
      <rPr>
        <sz val="9"/>
        <rFont val="Times New Roman"/>
        <family val="1"/>
        <charset val="186"/>
      </rPr>
      <t xml:space="preserve">Darželio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</si>
  <si>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color rgb="FF00B050"/>
        <rFont val="Times New Roman"/>
        <family val="1"/>
        <charset val="186"/>
      </rPr>
      <t>Želvos mstl.</t>
    </r>
    <r>
      <rPr>
        <sz val="9"/>
        <color rgb="FF00B050"/>
        <rFont val="Times New Roman"/>
        <family val="1"/>
        <charset val="186"/>
      </rPr>
      <t xml:space="preserve"> Dirbtuvių gatvė</t>
    </r>
  </si>
  <si>
    <r>
      <rPr>
        <strike/>
        <sz val="9"/>
        <color rgb="FF00B0F0"/>
        <rFont val="Times New Roman"/>
        <family val="1"/>
        <charset val="186"/>
      </rPr>
      <t>Želvos mstl.</t>
    </r>
    <r>
      <rPr>
        <sz val="9"/>
        <color rgb="FF00B0F0"/>
        <rFont val="Times New Roman"/>
        <family val="1"/>
        <charset val="186"/>
      </rPr>
      <t xml:space="preserve"> Dirbtuvių gatvė</t>
    </r>
  </si>
  <si>
    <r>
      <rPr>
        <strike/>
        <sz val="9"/>
        <rFont val="Times New Roman"/>
        <family val="1"/>
        <charset val="186"/>
      </rPr>
      <t>Želvos mstl.</t>
    </r>
    <r>
      <rPr>
        <sz val="9"/>
        <rFont val="Times New Roman"/>
        <family val="1"/>
        <charset val="186"/>
      </rPr>
      <t xml:space="preserve"> Laisvės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</si>
  <si>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color rgb="FFFF0000"/>
        <rFont val="Times New Roman"/>
        <family val="1"/>
        <charset val="186"/>
      </rPr>
      <t xml:space="preserve">Želvos mstl. </t>
    </r>
    <r>
      <rPr>
        <sz val="9"/>
        <color rgb="FFFF0000"/>
        <rFont val="Times New Roman"/>
        <family val="1"/>
        <charset val="186"/>
      </rPr>
      <t>Molėtų gatvė</t>
    </r>
  </si>
  <si>
    <r>
      <rPr>
        <strike/>
        <sz val="9"/>
        <rFont val="Times New Roman"/>
        <family val="1"/>
        <charset val="186"/>
      </rPr>
      <t>Želvos mstl</t>
    </r>
    <r>
      <rPr>
        <sz val="9"/>
        <rFont val="Times New Roman"/>
        <family val="1"/>
        <charset val="186"/>
      </rPr>
      <t xml:space="preserve">. Skardelio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</si>
  <si>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color rgb="FFFF0000"/>
        <rFont val="Times New Roman"/>
        <family val="1"/>
        <charset val="186"/>
      </rPr>
      <t>Paželvių k.,</t>
    </r>
    <r>
      <rPr>
        <sz val="9"/>
        <color rgb="FFFF0000"/>
        <rFont val="Times New Roman"/>
        <family val="1"/>
        <charset val="186"/>
      </rPr>
      <t xml:space="preserve"> Skardelio gatvė</t>
    </r>
  </si>
  <si>
    <r>
      <rPr>
        <strike/>
        <sz val="9"/>
        <rFont val="Times New Roman"/>
        <family val="1"/>
        <charset val="186"/>
      </rPr>
      <t xml:space="preserve">Želvos mstl. </t>
    </r>
    <r>
      <rPr>
        <sz val="9"/>
        <rFont val="Times New Roman"/>
        <family val="1"/>
        <charset val="186"/>
      </rPr>
      <t>Tilto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</si>
  <si>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Želvos mstl. </t>
    </r>
    <r>
      <rPr>
        <sz val="9"/>
        <rFont val="Times New Roman"/>
        <family val="1"/>
        <charset val="186"/>
      </rPr>
      <t>Vėjų gatvė</t>
    </r>
  </si>
  <si>
    <r>
      <rPr>
        <strike/>
        <sz val="9"/>
        <rFont val="Times New Roman"/>
        <family val="1"/>
        <charset val="186"/>
      </rPr>
      <t xml:space="preserve">Želvos mstl. </t>
    </r>
    <r>
      <rPr>
        <sz val="9"/>
        <rFont val="Times New Roman"/>
        <family val="1"/>
        <charset val="186"/>
      </rPr>
      <t>Vingio g</t>
    </r>
    <r>
      <rPr>
        <sz val="9"/>
        <color rgb="FFFF0000"/>
        <rFont val="Times New Roman"/>
        <family val="1"/>
        <charset val="186"/>
      </rPr>
      <t>atvė</t>
    </r>
  </si>
  <si>
    <r>
      <t xml:space="preserve">Želvos mstl. Žiedo g. </t>
    </r>
    <r>
      <rPr>
        <sz val="9"/>
        <color rgb="FF00B050"/>
        <rFont val="Times New Roman"/>
        <family val="1"/>
        <charset val="186"/>
      </rPr>
      <t xml:space="preserve"> Žiedo g. </t>
    </r>
  </si>
  <si>
    <r>
      <rPr>
        <strike/>
        <sz val="9"/>
        <rFont val="Times New Roman"/>
        <family val="1"/>
        <charset val="186"/>
      </rPr>
      <t>Antatilčių k.</t>
    </r>
    <r>
      <rPr>
        <sz val="9"/>
        <rFont val="Times New Roman"/>
        <family val="1"/>
        <charset val="186"/>
      </rPr>
      <t xml:space="preserve"> Piliakalnių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</si>
  <si>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Martnonių k.</t>
    </r>
    <r>
      <rPr>
        <sz val="9"/>
        <rFont val="Times New Roman"/>
        <family val="1"/>
        <charset val="186"/>
      </rPr>
      <t xml:space="preserve"> Ąžuolų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</si>
  <si>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rFont val="Times New Roman"/>
        <family val="1"/>
        <charset val="186"/>
      </rPr>
      <t>Martnonių k.</t>
    </r>
    <r>
      <rPr>
        <sz val="9"/>
        <rFont val="Times New Roman"/>
        <family val="1"/>
        <charset val="186"/>
      </rPr>
      <t xml:space="preserve"> Pievų</t>
    </r>
    <r>
      <rPr>
        <sz val="9"/>
        <color rgb="FFFF0000"/>
        <rFont val="Times New Roman"/>
        <family val="1"/>
        <charset val="186"/>
      </rPr>
      <t xml:space="preserve"> gatvė</t>
    </r>
  </si>
  <si>
    <r>
      <rPr>
        <strike/>
        <sz val="9"/>
        <color rgb="FFFF0000"/>
        <rFont val="Times New Roman"/>
        <family val="1"/>
        <charset val="186"/>
      </rPr>
      <t>Antatilčių k.</t>
    </r>
    <r>
      <rPr>
        <sz val="9"/>
        <color rgb="FFFF0000"/>
        <rFont val="Times New Roman"/>
        <family val="1"/>
        <charset val="186"/>
      </rPr>
      <t xml:space="preserve"> Samanaraisčio g. </t>
    </r>
  </si>
  <si>
    <r>
      <rPr>
        <strike/>
        <sz val="9"/>
        <rFont val="Times New Roman"/>
        <family val="1"/>
        <charset val="186"/>
      </rPr>
      <t>Martnonių k.</t>
    </r>
    <r>
      <rPr>
        <sz val="9"/>
        <rFont val="Times New Roman"/>
        <family val="1"/>
        <charset val="186"/>
      </rPr>
      <t xml:space="preserve"> Alaušo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</si>
  <si>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rFont val="Times New Roman"/>
        <family val="1"/>
        <charset val="186"/>
      </rPr>
      <t>Martnonių k.</t>
    </r>
    <r>
      <rPr>
        <sz val="9"/>
        <rFont val="Times New Roman"/>
        <family val="1"/>
        <charset val="186"/>
      </rPr>
      <t xml:space="preserve"> Šaltalankių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</si>
  <si>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rFont val="Times New Roman"/>
        <family val="1"/>
        <charset val="186"/>
      </rPr>
      <t>Martnonių k.</t>
    </r>
    <r>
      <rPr>
        <sz val="9"/>
        <rFont val="Times New Roman"/>
        <family val="1"/>
        <charset val="186"/>
      </rPr>
      <t xml:space="preserve"> Žemynos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</si>
  <si>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Radiškio k.</t>
    </r>
    <r>
      <rPr>
        <sz val="9"/>
        <rFont val="Times New Roman"/>
        <family val="1"/>
        <charset val="186"/>
      </rPr>
      <t xml:space="preserve"> Žolynų</t>
    </r>
    <r>
      <rPr>
        <sz val="9"/>
        <color rgb="FFFF0000"/>
        <rFont val="Times New Roman"/>
        <family val="1"/>
        <charset val="186"/>
      </rPr>
      <t xml:space="preserve"> gatvė</t>
    </r>
  </si>
  <si>
    <r>
      <rPr>
        <strike/>
        <sz val="9"/>
        <rFont val="Times New Roman"/>
        <family val="1"/>
        <charset val="186"/>
      </rPr>
      <t>Valų k.</t>
    </r>
    <r>
      <rPr>
        <sz val="9"/>
        <rFont val="Times New Roman"/>
        <family val="1"/>
        <charset val="186"/>
      </rPr>
      <t xml:space="preserve"> Bičiulių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</si>
  <si>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Valų k</t>
    </r>
    <r>
      <rPr>
        <sz val="9"/>
        <rFont val="Times New Roman"/>
        <family val="1"/>
        <charset val="186"/>
      </rPr>
      <t>. Gėlių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</si>
  <si>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Valų k. </t>
    </r>
    <r>
      <rPr>
        <sz val="9"/>
        <rFont val="Times New Roman"/>
        <family val="1"/>
        <charset val="186"/>
      </rPr>
      <t xml:space="preserve">Jaunimo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</si>
  <si>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rFont val="Times New Roman"/>
        <family val="1"/>
        <charset val="186"/>
      </rPr>
      <t>Valų k.</t>
    </r>
    <r>
      <rPr>
        <sz val="9"/>
        <rFont val="Times New Roman"/>
        <family val="1"/>
        <charset val="186"/>
      </rPr>
      <t xml:space="preserve"> Pakalnės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</si>
  <si>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Valų k.</t>
    </r>
    <r>
      <rPr>
        <sz val="9"/>
        <rFont val="Times New Roman"/>
        <family val="1"/>
        <charset val="186"/>
      </rPr>
      <t xml:space="preserve"> </t>
    </r>
    <r>
      <rPr>
        <sz val="9"/>
        <color rgb="FFFF0000"/>
        <rFont val="Times New Roman"/>
        <family val="1"/>
        <charset val="186"/>
      </rPr>
      <t xml:space="preserve">Pirtelės gatvė </t>
    </r>
  </si>
  <si>
    <r>
      <rPr>
        <strike/>
        <sz val="9"/>
        <rFont val="Times New Roman"/>
        <family val="1"/>
        <charset val="186"/>
      </rPr>
      <t xml:space="preserve">Valų k. </t>
    </r>
    <r>
      <rPr>
        <sz val="9"/>
        <rFont val="Times New Roman"/>
        <family val="1"/>
        <charset val="186"/>
      </rPr>
      <t>Ramybės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</si>
  <si>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Žemaitkiemio mstl.  </t>
    </r>
    <r>
      <rPr>
        <sz val="9"/>
        <rFont val="Times New Roman"/>
        <family val="1"/>
        <charset val="186"/>
      </rPr>
      <t>Laukų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</si>
  <si>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>Žemaitkiemio mstl.</t>
    </r>
    <r>
      <rPr>
        <sz val="9"/>
        <rFont val="Times New Roman"/>
        <family val="1"/>
        <charset val="186"/>
      </rPr>
      <t xml:space="preserve"> Mokyklos </t>
    </r>
    <r>
      <rPr>
        <sz val="9"/>
        <color rgb="FFFF0000"/>
        <rFont val="Times New Roman"/>
        <family val="1"/>
        <charset val="186"/>
      </rPr>
      <t xml:space="preserve">gatvė </t>
    </r>
  </si>
  <si>
    <r>
      <rPr>
        <strike/>
        <sz val="9"/>
        <rFont val="Times New Roman"/>
        <family val="1"/>
        <charset val="186"/>
      </rPr>
      <t xml:space="preserve">Žemaitkiemio mstl. </t>
    </r>
    <r>
      <rPr>
        <sz val="9"/>
        <rFont val="Times New Roman"/>
        <family val="1"/>
        <charset val="186"/>
      </rPr>
      <t xml:space="preserve">Naujakurių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</si>
  <si>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rFont val="Times New Roman"/>
        <family val="1"/>
        <charset val="186"/>
      </rPr>
      <t xml:space="preserve">Žemaitkiemio mstl. </t>
    </r>
    <r>
      <rPr>
        <sz val="9"/>
        <rFont val="Times New Roman"/>
        <family val="1"/>
        <charset val="186"/>
      </rPr>
      <t>Paežerės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</si>
  <si>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Žemaitkiemio mstl. </t>
    </r>
    <r>
      <rPr>
        <sz val="9"/>
        <rFont val="Times New Roman"/>
        <family val="1"/>
        <charset val="186"/>
      </rPr>
      <t>Parko g</t>
    </r>
    <r>
      <rPr>
        <sz val="9"/>
        <color rgb="FFFF0000"/>
        <rFont val="Times New Roman"/>
        <family val="1"/>
        <charset val="186"/>
      </rPr>
      <t>atvė</t>
    </r>
  </si>
  <si>
    <r>
      <rPr>
        <strike/>
        <sz val="9"/>
        <rFont val="Times New Roman"/>
        <family val="1"/>
        <charset val="186"/>
      </rPr>
      <t xml:space="preserve">Žemaitkiemio mstl. </t>
    </r>
    <r>
      <rPr>
        <sz val="9"/>
        <rFont val="Times New Roman"/>
        <family val="1"/>
        <charset val="186"/>
      </rPr>
      <t xml:space="preserve">Pirties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</si>
  <si>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rFont val="Times New Roman"/>
        <family val="1"/>
        <charset val="186"/>
      </rPr>
      <t>Žemaitkiemio mstl.</t>
    </r>
    <r>
      <rPr>
        <sz val="9"/>
        <rFont val="Times New Roman"/>
        <family val="1"/>
        <charset val="186"/>
      </rPr>
      <t xml:space="preserve"> Tvenkinio </t>
    </r>
    <r>
      <rPr>
        <sz val="9"/>
        <color rgb="FFFF0000"/>
        <rFont val="Times New Roman"/>
        <family val="1"/>
        <charset val="186"/>
      </rPr>
      <t>gatvė</t>
    </r>
  </si>
  <si>
    <r>
      <rPr>
        <strike/>
        <sz val="9"/>
        <rFont val="Times New Roman"/>
        <family val="1"/>
        <charset val="186"/>
      </rPr>
      <t>Žemaitkiemio mstl</t>
    </r>
    <r>
      <rPr>
        <sz val="9"/>
        <rFont val="Times New Roman"/>
        <family val="1"/>
        <charset val="186"/>
      </rPr>
      <t>. Vėjų g</t>
    </r>
    <r>
      <rPr>
        <sz val="9"/>
        <color rgb="FFFF0000"/>
        <rFont val="Times New Roman"/>
        <family val="1"/>
        <charset val="186"/>
      </rPr>
      <t xml:space="preserve">atvė </t>
    </r>
  </si>
  <si>
    <r>
      <rPr>
        <strike/>
        <sz val="9"/>
        <rFont val="Times New Roman"/>
        <family val="1"/>
        <charset val="186"/>
      </rPr>
      <t>Žemaitkiemio mstl.</t>
    </r>
    <r>
      <rPr>
        <sz val="9"/>
        <rFont val="Times New Roman"/>
        <family val="1"/>
        <charset val="186"/>
      </rPr>
      <t xml:space="preserve"> Žvejų </t>
    </r>
    <r>
      <rPr>
        <sz val="9"/>
        <color rgb="FFFF0000"/>
        <rFont val="Times New Roman"/>
        <family val="1"/>
        <charset val="186"/>
      </rPr>
      <t>gatvė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</si>
  <si>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Šakiai - Naceliškiai 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</si>
  <si>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Kulniškiai - Praniai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</si>
  <si>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Meižėnai - rajono riba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</si>
  <si>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Svietiškis - Apušynai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</si>
  <si>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Žeimiai - Žeruoliai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</si>
  <si>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Buzai - Ukmergės kelias 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</si>
  <si>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Vaizgėliškis - Palobis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</si>
  <si>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Mielionys - Alionys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</si>
  <si>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Krikštėnai - Ratupė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</si>
  <si>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Šinkūnai - Garbuva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</si>
  <si>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Kiškeliškis- Siestrų durpynas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</si>
  <si>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Belazariškiai - Belazariškių dvaras 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</si>
  <si>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Labeikiai - Masiuliai pro dirbtuves 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</si>
  <si>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Kuzilai - Kiauklių kelias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</si>
  <si>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Taujėnų tvenkinys - rajono riba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</si>
  <si>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Vepriai - Bernotiškis</t>
    </r>
  </si>
  <si>
    <r>
      <rPr>
        <sz val="9"/>
        <color rgb="FFFF0000"/>
        <rFont val="Times New Roman"/>
        <family val="1"/>
        <charset val="186"/>
      </rPr>
      <t>Kelias</t>
    </r>
    <r>
      <rPr>
        <sz val="9"/>
        <rFont val="Times New Roman"/>
        <family val="1"/>
        <charset val="186"/>
      </rPr>
      <t xml:space="preserve"> Vidiškiai - Jasiuliškis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</si>
  <si>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Toliūnai - Laiteliai - Pamarneckai</t>
    </r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</si>
  <si>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Žemaitkiemis - Antatilčiai</t>
    </r>
  </si>
  <si>
    <r>
      <t xml:space="preserve">Deltuvos mstl. Paliepės g. (valst.kelio Nr. 4804 tęsinys) prie ambulatorijos   </t>
    </r>
    <r>
      <rPr>
        <sz val="9"/>
        <color rgb="FFFF0000"/>
        <rFont val="Times New Roman"/>
        <family val="1"/>
        <charset val="186"/>
      </rPr>
      <t>Automobilių stovėjimo aikštelė</t>
    </r>
  </si>
  <si>
    <r>
      <t>Deltuvos mstl. Vytauto g. (valst.kelio  Nr. 145 tęsinys) prie Deltuvos bažnyčios</t>
    </r>
    <r>
      <rPr>
        <sz val="9"/>
        <color rgb="FFFF0000"/>
        <rFont val="Times New Roman"/>
        <family val="1"/>
        <charset val="186"/>
      </rPr>
      <t xml:space="preserve">                                           Automobilių stovėjimo aikštelė</t>
    </r>
  </si>
  <si>
    <r>
      <t xml:space="preserve">Deltuvos mstl. Vytauto g. (valst.kelio  Nr. 145 tęsinys) prie kapinių </t>
    </r>
    <r>
      <rPr>
        <sz val="9"/>
        <color rgb="FFFF0000"/>
        <rFont val="Times New Roman"/>
        <family val="1"/>
        <charset val="186"/>
      </rPr>
      <t>Automobilių stovėjimo aikštelė</t>
    </r>
  </si>
  <si>
    <r>
      <t xml:space="preserve">De-6a, </t>
    </r>
    <r>
      <rPr>
        <strike/>
        <sz val="9"/>
        <rFont val="Times New Roman"/>
        <family val="1"/>
        <charset val="186"/>
      </rPr>
      <t>7a,8a</t>
    </r>
  </si>
  <si>
    <r>
      <t xml:space="preserve">Deltuvos mstl. Vytauto g.  (valst. kelio  Nr. 145 tęsinys) prie kultūros namų ir seniūnijos                                         </t>
    </r>
    <r>
      <rPr>
        <sz val="9"/>
        <color rgb="FFFF0000"/>
        <rFont val="Times New Roman"/>
        <family val="1"/>
        <charset val="186"/>
      </rPr>
      <t>Automobilių stovėjimo aikštelė</t>
    </r>
  </si>
  <si>
    <r>
      <t>I</t>
    </r>
    <r>
      <rPr>
        <b/>
        <sz val="9"/>
        <rFont val="Times New Roman"/>
        <family val="1"/>
        <charset val="186"/>
      </rPr>
      <t>š viso Deltuvos seniūnijoje:</t>
    </r>
  </si>
  <si>
    <r>
      <t xml:space="preserve">Jogvilų k. prie kapinių (kelias Nr. Ly-03) </t>
    </r>
    <r>
      <rPr>
        <sz val="9"/>
        <color rgb="FFFF0000"/>
        <rFont val="Times New Roman"/>
        <family val="1"/>
        <charset val="186"/>
      </rPr>
      <t>Automobilių stovėjimo aikštelė prie Jogvilų k. kapinių</t>
    </r>
  </si>
  <si>
    <r>
      <t xml:space="preserve">Lyduokių mstl. Klevų g. (Nr. Ly-49) prie Lyduokių bažnyčios                     </t>
    </r>
    <r>
      <rPr>
        <sz val="9"/>
        <color rgb="FFFF0000"/>
        <rFont val="Times New Roman"/>
        <family val="1"/>
        <charset val="186"/>
      </rPr>
      <t>Automobilių stovėjimo aikštelė prie bažnyčios</t>
    </r>
  </si>
  <si>
    <r>
      <t xml:space="preserve">Lyduokių mstl. Taikos g.  (valst.kelio  Nr. 4803 tęsinys) prie seniūnijos </t>
    </r>
    <r>
      <rPr>
        <sz val="9"/>
        <color rgb="FFFF0000"/>
        <rFont val="Times New Roman"/>
        <family val="1"/>
        <charset val="186"/>
      </rPr>
      <t>Automobilių stovėjimo aikštelė ties pastatu  Taikos g. 2</t>
    </r>
  </si>
  <si>
    <r>
      <t xml:space="preserve">Lyduokių mstl. Taikos g. (valst.kelio  Nr. 4803 tęsinys) ties pastatu Taikos g. 35  </t>
    </r>
    <r>
      <rPr>
        <sz val="9"/>
        <color rgb="FFFF0000"/>
        <rFont val="Times New Roman"/>
        <family val="1"/>
        <charset val="186"/>
      </rPr>
      <t>Automobilių stovėjimo aikštelė ties pastatu Taikos g. 35</t>
    </r>
  </si>
  <si>
    <r>
      <rPr>
        <strike/>
        <sz val="9"/>
        <rFont val="Times New Roman"/>
        <family val="1"/>
        <charset val="186"/>
      </rPr>
      <t>Prie Lyduokių mstl. naujų kapinių (kelias Nr. Ly-26</t>
    </r>
    <r>
      <rPr>
        <sz val="9"/>
        <rFont val="Times New Roman"/>
        <family val="1"/>
        <charset val="186"/>
      </rPr>
      <t xml:space="preserve">) </t>
    </r>
    <r>
      <rPr>
        <sz val="9"/>
        <color rgb="FFFF0000"/>
        <rFont val="Times New Roman"/>
        <family val="1"/>
        <charset val="186"/>
      </rPr>
      <t>Automobilių stovėjimo aikštelė prie Lyduokių mstl. naujų kapinių</t>
    </r>
  </si>
  <si>
    <r>
      <rPr>
        <strike/>
        <sz val="9"/>
        <rFont val="Times New Roman"/>
        <family val="1"/>
        <charset val="186"/>
      </rPr>
      <t>Prie Lyduokių mstl. senų kapinių (kelias Nr. Ly-49)</t>
    </r>
    <r>
      <rPr>
        <sz val="9"/>
        <rFont val="Times New Roman"/>
        <family val="1"/>
        <charset val="186"/>
      </rPr>
      <t xml:space="preserve"> </t>
    </r>
    <r>
      <rPr>
        <sz val="9"/>
        <color rgb="FFFF0000"/>
        <rFont val="Times New Roman"/>
        <family val="1"/>
        <charset val="186"/>
      </rPr>
      <t>Automobilių stovėjimo aikštelė prie Lyduokių mstl. senų kapinių</t>
    </r>
  </si>
  <si>
    <r>
      <rPr>
        <strike/>
        <sz val="9"/>
        <rFont val="Times New Roman"/>
        <family val="1"/>
        <charset val="186"/>
      </rPr>
      <t xml:space="preserve">Nuotekų k. ties pastatu Kranto g. 5 (Nr. Ly-57)       </t>
    </r>
    <r>
      <rPr>
        <sz val="9"/>
        <rFont val="Times New Roman"/>
        <family val="1"/>
        <charset val="186"/>
      </rPr>
      <t xml:space="preserve">                                        </t>
    </r>
    <r>
      <rPr>
        <sz val="9"/>
        <color rgb="FFFF0000"/>
        <rFont val="Times New Roman"/>
        <family val="1"/>
        <charset val="186"/>
      </rPr>
      <t>Automobilių stovėjimo aikštelė ties pastatu Kranto g. 9</t>
    </r>
  </si>
  <si>
    <r>
      <t xml:space="preserve">Antakalnio III k. Vilkmergės g. (valst.kelio Nr. 4831 tęsinys) prie mokyklos 2-08                        </t>
    </r>
    <r>
      <rPr>
        <strike/>
        <sz val="9"/>
        <color rgb="FFFF0000"/>
        <rFont val="Times New Roman"/>
        <family val="1"/>
        <charset val="186"/>
      </rPr>
      <t>Automobilių stovėjimo aikštelė ties pastatu Vilkmergės g. 16</t>
    </r>
  </si>
  <si>
    <r>
      <rPr>
        <strike/>
        <sz val="9"/>
        <rFont val="Times New Roman"/>
        <family val="1"/>
        <charset val="186"/>
      </rPr>
      <t>Krikštėnų k. Klevų g. (Nr. Pi-2-38) prie Krikštėnų bažnyčios</t>
    </r>
    <r>
      <rPr>
        <sz val="9"/>
        <rFont val="Times New Roman"/>
        <family val="1"/>
        <charset val="186"/>
      </rPr>
      <t xml:space="preserve"> </t>
    </r>
    <r>
      <rPr>
        <sz val="9"/>
        <color rgb="FFFF0000"/>
        <rFont val="Times New Roman"/>
        <family val="1"/>
        <charset val="186"/>
      </rPr>
      <t xml:space="preserve">Automobilių stovėjimo aikštelė prie Krikštėnų k. bažnyčios </t>
    </r>
  </si>
  <si>
    <r>
      <rPr>
        <strike/>
        <sz val="9"/>
        <rFont val="Times New Roman"/>
        <family val="1"/>
        <charset val="186"/>
      </rPr>
      <t>Krikštėnų k. Klevų g. (Nr. Pi2-38) prie Krikštėnų kapinių</t>
    </r>
    <r>
      <rPr>
        <sz val="9"/>
        <rFont val="Times New Roman"/>
        <family val="1"/>
        <charset val="186"/>
      </rPr>
      <t xml:space="preserve"> </t>
    </r>
    <r>
      <rPr>
        <sz val="9"/>
        <color rgb="FFFF0000"/>
        <rFont val="Times New Roman"/>
        <family val="1"/>
        <charset val="186"/>
      </rPr>
      <t xml:space="preserve">Automobilių stovėjimo aikštelė prie Krikštėnų k. kapinių </t>
    </r>
  </si>
  <si>
    <r>
      <rPr>
        <strike/>
        <sz val="9"/>
        <rFont val="Times New Roman"/>
        <family val="1"/>
        <charset val="186"/>
      </rPr>
      <t>Liaušių k.  Liepų g. 7,  prie seniūnijos</t>
    </r>
    <r>
      <rPr>
        <sz val="9"/>
        <rFont val="Times New Roman"/>
        <family val="1"/>
        <charset val="186"/>
      </rPr>
      <t xml:space="preserve"> </t>
    </r>
    <r>
      <rPr>
        <sz val="9"/>
        <color rgb="FFFF0000"/>
        <rFont val="Times New Roman"/>
        <family val="1"/>
        <charset val="186"/>
      </rPr>
      <t xml:space="preserve">Automobilių stovėjimo aikštelė prie administracinio pastato Liepų g. 7 </t>
    </r>
  </si>
  <si>
    <r>
      <t xml:space="preserve">Liaušių k. Liepų g. prie kultūros namų .                                                      </t>
    </r>
    <r>
      <rPr>
        <sz val="9"/>
        <color rgb="FFFF0000"/>
        <rFont val="Times New Roman"/>
        <family val="1"/>
        <charset val="186"/>
      </rPr>
      <t>Automobilių stovėjimo aikštelė prie kultūros namų Liepų g. 2</t>
    </r>
  </si>
  <si>
    <r>
      <rPr>
        <sz val="9"/>
        <color rgb="FFFF0000"/>
        <rFont val="Times New Roman"/>
        <family val="1"/>
        <charset val="186"/>
      </rPr>
      <t>Automobilių stovėjimo aikštelė</t>
    </r>
    <r>
      <rPr>
        <sz val="9"/>
        <rFont val="Times New Roman"/>
        <family val="1"/>
        <charset val="186"/>
      </rPr>
      <t xml:space="preserve"> Liepų - Mokyklos g. sankryžoje, Liaušių k. </t>
    </r>
  </si>
  <si>
    <r>
      <rPr>
        <sz val="9"/>
        <color rgb="FFFF0000"/>
        <rFont val="Times New Roman"/>
        <family val="1"/>
        <charset val="186"/>
      </rPr>
      <t>Automobilių stovėjimo aikštelė</t>
    </r>
    <r>
      <rPr>
        <sz val="9"/>
        <rFont val="Times New Roman"/>
        <family val="1"/>
        <charset val="186"/>
      </rPr>
      <t xml:space="preserve"> . Pilionių - Kiauklių g. sankryžoje, Šešuolių mstl.</t>
    </r>
  </si>
  <si>
    <r>
      <rPr>
        <sz val="9"/>
        <color rgb="FFFF0000"/>
        <rFont val="Times New Roman"/>
        <family val="1"/>
        <charset val="186"/>
      </rPr>
      <t>Automobilių stovėjimo aikštelė</t>
    </r>
    <r>
      <rPr>
        <sz val="9"/>
        <rFont val="Times New Roman"/>
        <family val="1"/>
        <charset val="186"/>
      </rPr>
      <t xml:space="preserve"> </t>
    </r>
    <r>
      <rPr>
        <strike/>
        <sz val="9"/>
        <rFont val="Times New Roman"/>
        <family val="1"/>
        <charset val="186"/>
      </rPr>
      <t>Šešuolių mstl. Ukmergės g. prie pašto</t>
    </r>
    <r>
      <rPr>
        <sz val="9"/>
        <rFont val="Times New Roman"/>
        <family val="1"/>
        <charset val="186"/>
      </rPr>
      <t xml:space="preserve">   </t>
    </r>
    <r>
      <rPr>
        <sz val="9"/>
        <color rgb="FFFF0000"/>
        <rFont val="Times New Roman"/>
        <family val="1"/>
        <charset val="186"/>
      </rPr>
      <t>ties pastatu Ukmergės g. 30, Šešuolių mstl.</t>
    </r>
  </si>
  <si>
    <r>
      <t xml:space="preserve">Taujėnų mstl., Ukmergės g. (prie bažnyčios)                                          </t>
    </r>
    <r>
      <rPr>
        <sz val="9"/>
        <color rgb="FFFF0000"/>
        <rFont val="Times New Roman"/>
        <family val="1"/>
        <charset val="186"/>
      </rPr>
      <t>Automobilių stovėjimo aikštelė</t>
    </r>
  </si>
  <si>
    <r>
      <t xml:space="preserve">Taujėnų mstl., Ukmergės g. (prie pašto)                                             </t>
    </r>
    <r>
      <rPr>
        <sz val="9"/>
        <color rgb="FFFF0000"/>
        <rFont val="Times New Roman"/>
        <family val="1"/>
        <charset val="186"/>
      </rPr>
      <t>Automobilių stovėjimo aikštelė</t>
    </r>
  </si>
  <si>
    <r>
      <t xml:space="preserve">Taujėnų mstl., Šviesos g. (prie lauko scenos) </t>
    </r>
    <r>
      <rPr>
        <sz val="9"/>
        <color rgb="FFFF0000"/>
        <rFont val="Times New Roman"/>
        <family val="1"/>
        <charset val="186"/>
      </rPr>
      <t>Aikštelė - estrada</t>
    </r>
  </si>
  <si>
    <r>
      <t xml:space="preserve">Užulėnio k., Dvaro g. (prie A. Smetonos dvaro)  </t>
    </r>
    <r>
      <rPr>
        <sz val="9"/>
        <color rgb="FFFF0000"/>
        <rFont val="Times New Roman"/>
        <family val="1"/>
        <charset val="186"/>
      </rPr>
      <t>Automobilių stovėjimo aikštelė prie A. Smetonos dvaro</t>
    </r>
  </si>
  <si>
    <r>
      <rPr>
        <strike/>
        <sz val="9"/>
        <rFont val="Times New Roman"/>
        <family val="1"/>
        <charset val="186"/>
      </rPr>
      <t xml:space="preserve">Prie Užupušių k. kapinių (kelias Nr. Ta-38   </t>
    </r>
    <r>
      <rPr>
        <sz val="9"/>
        <rFont val="Times New Roman"/>
        <family val="1"/>
        <charset val="186"/>
      </rPr>
      <t xml:space="preserve">                                             </t>
    </r>
    <r>
      <rPr>
        <sz val="9"/>
        <color rgb="FFFF0000"/>
        <rFont val="Times New Roman"/>
        <family val="1"/>
        <charset val="186"/>
      </rPr>
      <t>Automobilių stovėjimo aikštelė prie  Užupušių k. kapinių</t>
    </r>
  </si>
  <si>
    <r>
      <rPr>
        <strike/>
        <sz val="9"/>
        <rFont val="Times New Roman"/>
        <family val="1"/>
        <charset val="186"/>
      </rPr>
      <t xml:space="preserve">Prie Ungurių k. kapinių (kelias Nr.Ta-17)    </t>
    </r>
    <r>
      <rPr>
        <sz val="9"/>
        <rFont val="Times New Roman"/>
        <family val="1"/>
        <charset val="186"/>
      </rPr>
      <t xml:space="preserve">                                      </t>
    </r>
    <r>
      <rPr>
        <sz val="9"/>
        <color rgb="FFFF0000"/>
        <rFont val="Times New Roman"/>
        <family val="1"/>
        <charset val="186"/>
      </rPr>
      <t>Automobilių stovėjimo aikštelė prie  Ungurių k. kapinių</t>
    </r>
  </si>
  <si>
    <r>
      <t xml:space="preserve">Prie Taujėnų bendruomenės namų ir bibliotekos Mūšos g. 3 (prie kelio Nr. Ta-70)                                              </t>
    </r>
    <r>
      <rPr>
        <sz val="9"/>
        <color rgb="FFFF0000"/>
        <rFont val="Times New Roman"/>
        <family val="1"/>
        <charset val="186"/>
      </rPr>
      <t>Automobilių stovėjimo aikštelė</t>
    </r>
  </si>
  <si>
    <r>
      <rPr>
        <sz val="9"/>
        <color rgb="FFFF0000"/>
        <rFont val="Times New Roman"/>
        <family val="1"/>
        <charset val="186"/>
      </rPr>
      <t>Automobilių stovėjimo aikštelė</t>
    </r>
    <r>
      <rPr>
        <sz val="9"/>
        <rFont val="Times New Roman"/>
        <family val="1"/>
        <charset val="186"/>
      </rPr>
      <t xml:space="preserve"> </t>
    </r>
    <r>
      <rPr>
        <strike/>
        <sz val="9"/>
        <rFont val="Times New Roman"/>
        <family val="1"/>
        <charset val="186"/>
      </rPr>
      <t>Vilniaus g.</t>
    </r>
    <r>
      <rPr>
        <sz val="9"/>
        <rFont val="Times New Roman"/>
        <family val="1"/>
        <charset val="186"/>
      </rPr>
      <t xml:space="preserve"> ties pastatu Vilniaus g. 90A</t>
    </r>
  </si>
  <si>
    <r>
      <rPr>
        <sz val="9"/>
        <color rgb="FFFF0000"/>
        <rFont val="Times New Roman"/>
        <family val="1"/>
        <charset val="186"/>
      </rPr>
      <t>Automobilių stovėjimo aikštelė</t>
    </r>
    <r>
      <rPr>
        <sz val="9"/>
        <rFont val="Times New Roman"/>
        <family val="1"/>
        <charset val="186"/>
      </rPr>
      <t xml:space="preserve"> Antakalnio - Vilniaus g. sankryžoje ties pastatu Antakalnio g. 6</t>
    </r>
  </si>
  <si>
    <r>
      <rPr>
        <sz val="9"/>
        <color rgb="FFFF0000"/>
        <rFont val="Times New Roman"/>
        <family val="1"/>
        <charset val="186"/>
      </rPr>
      <t>Automobilių stovėjimo aikštelė</t>
    </r>
    <r>
      <rPr>
        <sz val="9"/>
        <rFont val="Times New Roman"/>
        <family val="1"/>
        <charset val="186"/>
      </rPr>
      <t xml:space="preserve"> </t>
    </r>
    <r>
      <rPr>
        <strike/>
        <sz val="9"/>
        <rFont val="Times New Roman"/>
        <family val="1"/>
        <charset val="186"/>
      </rPr>
      <t>Anykščių g.</t>
    </r>
    <r>
      <rPr>
        <sz val="9"/>
        <rFont val="Times New Roman"/>
        <family val="1"/>
        <charset val="186"/>
      </rPr>
      <t xml:space="preserve"> ties pastatu Anykščių g. 6</t>
    </r>
  </si>
  <si>
    <r>
      <rPr>
        <sz val="9"/>
        <color rgb="FFFF0000"/>
        <rFont val="Times New Roman"/>
        <family val="1"/>
        <charset val="186"/>
      </rPr>
      <t>Automobilių stovėjimo aikštelė</t>
    </r>
    <r>
      <rPr>
        <sz val="9"/>
        <rFont val="Times New Roman"/>
        <family val="1"/>
        <charset val="186"/>
      </rPr>
      <t xml:space="preserve"> </t>
    </r>
    <r>
      <rPr>
        <strike/>
        <sz val="9"/>
        <rFont val="Times New Roman"/>
        <family val="1"/>
        <charset val="186"/>
      </rPr>
      <t>Gedimino - Širvintų g. sankryža</t>
    </r>
    <r>
      <rPr>
        <sz val="9"/>
        <rFont val="Times New Roman"/>
        <family val="1"/>
        <charset val="186"/>
      </rPr>
      <t xml:space="preserve"> ties </t>
    </r>
    <r>
      <rPr>
        <strike/>
        <sz val="9"/>
        <rFont val="Times New Roman"/>
        <family val="1"/>
        <charset val="186"/>
      </rPr>
      <t>VSC Ukmergės fil.</t>
    </r>
    <r>
      <rPr>
        <sz val="9"/>
        <rFont val="Times New Roman"/>
        <family val="1"/>
        <charset val="186"/>
      </rPr>
      <t xml:space="preserve"> </t>
    </r>
    <r>
      <rPr>
        <sz val="9"/>
        <color rgb="FFFF0000"/>
        <rFont val="Times New Roman"/>
        <family val="1"/>
        <charset val="186"/>
      </rPr>
      <t>pastatu Gedimino g.11</t>
    </r>
  </si>
  <si>
    <r>
      <rPr>
        <sz val="9"/>
        <color rgb="FFFF0000"/>
        <rFont val="Times New Roman"/>
        <family val="1"/>
        <charset val="186"/>
      </rPr>
      <t>Automobilių stovėjimo aikštelė</t>
    </r>
    <r>
      <rPr>
        <sz val="9"/>
        <rFont val="Times New Roman"/>
        <family val="1"/>
        <charset val="186"/>
      </rPr>
      <t xml:space="preserve"> </t>
    </r>
    <r>
      <rPr>
        <strike/>
        <sz val="9"/>
        <rFont val="Times New Roman"/>
        <family val="1"/>
        <charset val="186"/>
      </rPr>
      <t>Gruodžio 17-osios g. ties miesto stadionu</t>
    </r>
  </si>
  <si>
    <r>
      <t xml:space="preserve">reiktų braukti, nes matuotume kartu su </t>
    </r>
    <r>
      <rPr>
        <b/>
        <sz val="9"/>
        <color rgb="FFFF0000"/>
        <rFont val="Times New Roman"/>
        <family val="1"/>
        <charset val="186"/>
      </rPr>
      <t>pravažiavimu Kauno gatvėje (Uk-58-4)</t>
    </r>
  </si>
  <si>
    <r>
      <rPr>
        <sz val="9"/>
        <color rgb="FFFF0000"/>
        <rFont val="Times New Roman"/>
        <family val="1"/>
        <charset val="186"/>
      </rPr>
      <t>Automobilių stovėjimo aikštelė</t>
    </r>
    <r>
      <rPr>
        <sz val="9"/>
        <rFont val="Times New Roman"/>
        <family val="1"/>
        <charset val="186"/>
      </rPr>
      <t xml:space="preserve"> </t>
    </r>
    <r>
      <rPr>
        <strike/>
        <sz val="9"/>
        <rFont val="Times New Roman"/>
        <family val="1"/>
        <charset val="186"/>
      </rPr>
      <t>Kauno g. ties pastatu Kauno g. 9</t>
    </r>
  </si>
  <si>
    <r>
      <rPr>
        <sz val="9"/>
        <color rgb="FFFF0000"/>
        <rFont val="Times New Roman"/>
        <family val="1"/>
        <charset val="186"/>
      </rPr>
      <t>Automobilių stovėjimo aikštelė</t>
    </r>
    <r>
      <rPr>
        <sz val="9"/>
        <rFont val="Times New Roman"/>
        <family val="1"/>
        <charset val="186"/>
      </rPr>
      <t xml:space="preserve"> Klaipėdos g. ties </t>
    </r>
    <r>
      <rPr>
        <strike/>
        <sz val="9"/>
        <rFont val="Times New Roman"/>
        <family val="1"/>
        <charset val="186"/>
      </rPr>
      <t xml:space="preserve">AB Lietuvos paštas </t>
    </r>
    <r>
      <rPr>
        <sz val="9"/>
        <color rgb="FFFF0000"/>
        <rFont val="Times New Roman"/>
        <family val="1"/>
        <charset val="186"/>
      </rPr>
      <t>pastatu Kauno g. 11</t>
    </r>
  </si>
  <si>
    <r>
      <rPr>
        <sz val="9"/>
        <color rgb="FFFF0000"/>
        <rFont val="Times New Roman"/>
        <family val="1"/>
        <charset val="186"/>
      </rPr>
      <t>Automobilių stovėjimo aikštelė</t>
    </r>
    <r>
      <rPr>
        <sz val="9"/>
        <rFont val="Times New Roman"/>
        <family val="1"/>
        <charset val="186"/>
      </rPr>
      <t xml:space="preserve"> Pašilės g. ties Pašilės bažnyčia</t>
    </r>
  </si>
  <si>
    <r>
      <t xml:space="preserve">Pilies g. - </t>
    </r>
    <r>
      <rPr>
        <sz val="9"/>
        <color rgb="FFFF0000"/>
        <rFont val="Times New Roman"/>
        <family val="1"/>
        <charset val="186"/>
      </rPr>
      <t>Automobilių stovėjimo aikštelė</t>
    </r>
  </si>
  <si>
    <r>
      <rPr>
        <sz val="9"/>
        <color rgb="FFFF0000"/>
        <rFont val="Times New Roman"/>
        <family val="1"/>
        <charset val="186"/>
      </rPr>
      <t>Automobilių stovėjimo aikštelė</t>
    </r>
    <r>
      <rPr>
        <sz val="9"/>
        <rFont val="Times New Roman"/>
        <family val="1"/>
        <charset val="186"/>
      </rPr>
      <t xml:space="preserve"> </t>
    </r>
    <r>
      <rPr>
        <strike/>
        <sz val="9"/>
        <rFont val="Times New Roman"/>
        <family val="1"/>
        <charset val="186"/>
      </rPr>
      <t xml:space="preserve">Vytauto g. </t>
    </r>
    <r>
      <rPr>
        <sz val="9"/>
        <rFont val="Times New Roman"/>
        <family val="1"/>
        <charset val="186"/>
      </rPr>
      <t>ties pastatu Vytauto g. 26</t>
    </r>
  </si>
  <si>
    <r>
      <t xml:space="preserve">braukti iš sąrašo, nes bus matuojama kartu su įvažiavimu. Keisis pavadinimas ir bus prie gatvių </t>
    </r>
    <r>
      <rPr>
        <b/>
        <sz val="9"/>
        <color rgb="FFFF0000"/>
        <rFont val="Times New Roman"/>
        <family val="1"/>
        <charset val="186"/>
      </rPr>
      <t xml:space="preserve">Privažiavimas prie pastato Vytauto g. 39 (Uk-15-5) </t>
    </r>
  </si>
  <si>
    <r>
      <rPr>
        <sz val="9"/>
        <color rgb="FFFF0000"/>
        <rFont val="Times New Roman"/>
        <family val="1"/>
        <charset val="186"/>
      </rPr>
      <t>Automobilių stovėjimo aikštelė</t>
    </r>
    <r>
      <rPr>
        <sz val="9"/>
        <rFont val="Times New Roman"/>
        <family val="1"/>
        <charset val="186"/>
      </rPr>
      <t xml:space="preserve"> </t>
    </r>
    <r>
      <rPr>
        <strike/>
        <sz val="9"/>
        <rFont val="Times New Roman"/>
        <family val="1"/>
        <charset val="186"/>
      </rPr>
      <t>Vytauto g</t>
    </r>
    <r>
      <rPr>
        <sz val="9"/>
        <rFont val="Times New Roman"/>
        <family val="1"/>
        <charset val="186"/>
      </rPr>
      <t>. ties pastatu Vytauto g. 88</t>
    </r>
  </si>
  <si>
    <r>
      <t xml:space="preserve">Automobilių stovėjimo aikštelė </t>
    </r>
    <r>
      <rPr>
        <strike/>
        <sz val="9"/>
        <rFont val="Times New Roman"/>
        <family val="1"/>
        <charset val="186"/>
      </rPr>
      <t>Miškų g.</t>
    </r>
  </si>
  <si>
    <r>
      <t xml:space="preserve">Automobilių stovėjimo aikštelė </t>
    </r>
    <r>
      <rPr>
        <strike/>
        <sz val="9"/>
        <color rgb="FFFF0000"/>
        <rFont val="Times New Roman"/>
        <family val="1"/>
        <charset val="186"/>
      </rPr>
      <t>prie daugiabučio gyv. namo  S. Daukanto g. 69</t>
    </r>
  </si>
  <si>
    <r>
      <t xml:space="preserve">Automobilių stovėjimo aikštelė </t>
    </r>
    <r>
      <rPr>
        <strike/>
        <sz val="9"/>
        <color rgb="FFFF0000"/>
        <rFont val="Times New Roman"/>
        <family val="1"/>
        <charset val="186"/>
      </rPr>
      <t>prie daugiabučio gyv. namo  S. Daukanto g. 67</t>
    </r>
  </si>
  <si>
    <r>
      <t>Automobilių stovėjimo aikštelė p</t>
    </r>
    <r>
      <rPr>
        <strike/>
        <sz val="9"/>
        <color rgb="FFFF0000"/>
        <rFont val="Times New Roman"/>
        <family val="1"/>
        <charset val="186"/>
      </rPr>
      <t>rie daugiabučio gyv. namo  S. Daukanto g. 65</t>
    </r>
  </si>
  <si>
    <r>
      <t xml:space="preserve">Automobilių stovėjimo aikštelė </t>
    </r>
    <r>
      <rPr>
        <strike/>
        <sz val="9"/>
        <color rgb="FFFF0000"/>
        <rFont val="Times New Roman"/>
        <family val="1"/>
        <charset val="186"/>
      </rPr>
      <t>prie daugiabučio gyv. namo  S. Daukanto g.75</t>
    </r>
  </si>
  <si>
    <r>
      <t xml:space="preserve">Automobilių stovėjimo aikštelė </t>
    </r>
    <r>
      <rPr>
        <strike/>
        <sz val="9"/>
        <color rgb="FFFF0000"/>
        <rFont val="Times New Roman"/>
        <family val="1"/>
        <charset val="186"/>
      </rPr>
      <t>prie daugiabučio gyv. namo Anykščių g.33</t>
    </r>
  </si>
  <si>
    <r>
      <t xml:space="preserve">Automobilių stovėjimo aikštelė </t>
    </r>
    <r>
      <rPr>
        <strike/>
        <sz val="9"/>
        <color rgb="FFFF0000"/>
        <rFont val="Times New Roman"/>
        <family val="1"/>
        <charset val="186"/>
      </rPr>
      <t>prie daugiabučio gyv. namo Anykščių g.35</t>
    </r>
  </si>
  <si>
    <r>
      <t xml:space="preserve">Automobilių stovėjimo aikštelė </t>
    </r>
    <r>
      <rPr>
        <b/>
        <strike/>
        <sz val="9"/>
        <color rgb="FFFF0000"/>
        <rFont val="Times New Roman"/>
        <family val="1"/>
        <charset val="186"/>
      </rPr>
      <t>prie daugiabučio gyv. namo  S. Daukanto g. 63</t>
    </r>
  </si>
  <si>
    <r>
      <t xml:space="preserve">Automobilių stovėjimo aikštelė </t>
    </r>
    <r>
      <rPr>
        <b/>
        <strike/>
        <sz val="9"/>
        <color rgb="FFFF0000"/>
        <rFont val="Times New Roman"/>
        <family val="1"/>
        <charset val="186"/>
      </rPr>
      <t>prie daugiabučio gyv. namo  S. Daukanto g. 61</t>
    </r>
  </si>
  <si>
    <r>
      <t xml:space="preserve">Aikštelė </t>
    </r>
    <r>
      <rPr>
        <b/>
        <strike/>
        <sz val="9"/>
        <color rgb="FFFF0000"/>
        <rFont val="Times New Roman"/>
        <family val="1"/>
        <charset val="186"/>
      </rPr>
      <t>Jaunimo g. 23</t>
    </r>
  </si>
  <si>
    <r>
      <t xml:space="preserve">Aikštelė </t>
    </r>
    <r>
      <rPr>
        <b/>
        <strike/>
        <sz val="9"/>
        <color rgb="FFFF0000"/>
        <rFont val="Times New Roman"/>
        <family val="1"/>
        <charset val="186"/>
      </rPr>
      <t>Žiedo g. 3</t>
    </r>
  </si>
  <si>
    <r>
      <rPr>
        <sz val="9"/>
        <color rgb="FFFF0000"/>
        <rFont val="Times New Roman"/>
        <family val="1"/>
        <charset val="186"/>
      </rPr>
      <t xml:space="preserve">Automobilių stovėjimo aikštelė </t>
    </r>
    <r>
      <rPr>
        <strike/>
        <sz val="9"/>
        <rFont val="Times New Roman"/>
        <family val="1"/>
        <charset val="186"/>
      </rPr>
      <t>Bečių k</t>
    </r>
    <r>
      <rPr>
        <sz val="9"/>
        <rFont val="Times New Roman"/>
        <family val="1"/>
        <charset val="186"/>
      </rPr>
      <t>.  prie Bečių</t>
    </r>
    <r>
      <rPr>
        <sz val="9"/>
        <color rgb="FFFF0000"/>
        <rFont val="Times New Roman"/>
        <family val="1"/>
        <charset val="186"/>
      </rPr>
      <t xml:space="preserve"> k</t>
    </r>
    <r>
      <rPr>
        <sz val="9"/>
        <rFont val="Times New Roman"/>
        <family val="1"/>
        <charset val="186"/>
      </rPr>
      <t xml:space="preserve">. tvenkinio </t>
    </r>
    <r>
      <rPr>
        <strike/>
        <sz val="9"/>
        <rFont val="Times New Roman"/>
        <family val="1"/>
        <charset val="186"/>
      </rPr>
      <t>(kelias Nr. Ve-24)</t>
    </r>
  </si>
  <si>
    <r>
      <rPr>
        <sz val="9"/>
        <color rgb="FFFF0000"/>
        <rFont val="Times New Roman"/>
        <family val="1"/>
        <charset val="186"/>
      </rPr>
      <t>Automobilių stovėjimo aikštelė p</t>
    </r>
    <r>
      <rPr>
        <sz val="9"/>
        <rFont val="Times New Roman"/>
        <family val="1"/>
        <charset val="186"/>
      </rPr>
      <t xml:space="preserve">rie Šventosios upės </t>
    </r>
    <r>
      <rPr>
        <strike/>
        <sz val="9"/>
        <rFont val="Times New Roman"/>
        <family val="1"/>
        <charset val="186"/>
      </rPr>
      <t>(kelias Nr. Ve-07; 06-01-1)</t>
    </r>
  </si>
  <si>
    <r>
      <rPr>
        <sz val="9"/>
        <color rgb="FFFF0000"/>
        <rFont val="Times New Roman"/>
        <family val="1"/>
        <charset val="186"/>
      </rPr>
      <t>Automobilių stovėjimo aikštelė Jaunimo g.</t>
    </r>
    <r>
      <rPr>
        <sz val="9"/>
        <rFont val="Times New Roman"/>
        <family val="1"/>
        <charset val="186"/>
      </rPr>
      <t xml:space="preserve"> </t>
    </r>
    <r>
      <rPr>
        <strike/>
        <sz val="9"/>
        <rFont val="Times New Roman"/>
        <family val="1"/>
        <charset val="186"/>
      </rPr>
      <t>Veprių mstl. Jaunimo g. (gatvė Nr. Ve-34)</t>
    </r>
  </si>
  <si>
    <r>
      <rPr>
        <sz val="9"/>
        <color rgb="FFFF0000"/>
        <rFont val="Times New Roman"/>
        <family val="1"/>
        <charset val="186"/>
      </rPr>
      <t xml:space="preserve">Automobilių stovėjimo aikštelė prie </t>
    </r>
    <r>
      <rPr>
        <sz val="9"/>
        <rFont val="Times New Roman"/>
        <family val="1"/>
        <charset val="186"/>
      </rPr>
      <t xml:space="preserve"> Veprių mstl. </t>
    </r>
    <r>
      <rPr>
        <strike/>
        <sz val="9"/>
        <rFont val="Times New Roman"/>
        <family val="1"/>
        <charset val="186"/>
      </rPr>
      <t>prie</t>
    </r>
    <r>
      <rPr>
        <sz val="9"/>
        <rFont val="Times New Roman"/>
        <family val="1"/>
        <charset val="186"/>
      </rPr>
      <t xml:space="preserve"> kultūros namų</t>
    </r>
    <r>
      <rPr>
        <strike/>
        <sz val="9"/>
        <rFont val="Times New Roman"/>
        <family val="1"/>
        <charset val="186"/>
      </rPr>
      <t xml:space="preserve"> (gatvė Nr. Ve-37)</t>
    </r>
  </si>
  <si>
    <r>
      <rPr>
        <sz val="9"/>
        <color rgb="FFFF0000"/>
        <rFont val="Times New Roman"/>
        <family val="1"/>
        <charset val="186"/>
      </rPr>
      <t xml:space="preserve">Automobilių stovėjimo aikštelė Pergalės g., Veprių mstl. 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trike/>
        <sz val="9"/>
        <rFont val="Times New Roman"/>
        <family val="1"/>
        <charset val="186"/>
      </rPr>
      <t>Veprių mstl. Pergalės g. prie seniūnijos (gatvė Nr. Ve-32)</t>
    </r>
  </si>
  <si>
    <r>
      <rPr>
        <sz val="9"/>
        <color rgb="FFFF0000"/>
        <rFont val="Times New Roman"/>
        <family val="1"/>
        <charset val="186"/>
      </rPr>
      <t>Automobilių stovėjimo aikštelė</t>
    </r>
    <r>
      <rPr>
        <sz val="9"/>
        <rFont val="Times New Roman"/>
        <family val="1"/>
        <charset val="186"/>
      </rPr>
      <t xml:space="preserve"> </t>
    </r>
    <r>
      <rPr>
        <sz val="9"/>
        <color rgb="FFFF0000"/>
        <rFont val="Times New Roman"/>
        <family val="1"/>
        <charset val="186"/>
      </rPr>
      <t xml:space="preserve">prie Sližių k. kultūros namų  </t>
    </r>
    <r>
      <rPr>
        <sz val="9"/>
        <rFont val="Times New Roman"/>
        <family val="1"/>
        <charset val="186"/>
      </rPr>
      <t xml:space="preserve"> </t>
    </r>
    <r>
      <rPr>
        <strike/>
        <sz val="9"/>
        <rFont val="Times New Roman"/>
        <family val="1"/>
        <charset val="186"/>
      </rPr>
      <t xml:space="preserve">Sližių k. Ateities g.prie kultūros namų (raj. kelias 4821) </t>
    </r>
  </si>
  <si>
    <r>
      <rPr>
        <sz val="9"/>
        <color rgb="FFFF0000"/>
        <rFont val="Times New Roman"/>
        <family val="1"/>
        <charset val="186"/>
      </rPr>
      <t>Automobilių stovėjimo aikštelė</t>
    </r>
    <r>
      <rPr>
        <sz val="9"/>
        <rFont val="Times New Roman"/>
        <family val="1"/>
        <charset val="186"/>
      </rPr>
      <t xml:space="preserve"> </t>
    </r>
    <r>
      <rPr>
        <sz val="9"/>
        <color rgb="FFFF0000"/>
        <rFont val="Times New Roman"/>
        <family val="1"/>
        <charset val="186"/>
      </rPr>
      <t xml:space="preserve">prie Sližių k. kapinių </t>
    </r>
    <r>
      <rPr>
        <sz val="9"/>
        <rFont val="Times New Roman"/>
        <family val="1"/>
        <charset val="186"/>
      </rPr>
      <t xml:space="preserve"> </t>
    </r>
    <r>
      <rPr>
        <strike/>
        <sz val="9"/>
        <rFont val="Times New Roman"/>
        <family val="1"/>
        <charset val="186"/>
      </rPr>
      <t>Sližių k. Klevų g. prie kapinių (gatvė Nr. Ve-29)</t>
    </r>
  </si>
  <si>
    <r>
      <rPr>
        <sz val="9"/>
        <color rgb="FFFF0000"/>
        <rFont val="Times New Roman"/>
        <family val="1"/>
        <charset val="186"/>
      </rPr>
      <t>Automobilių stovėjimo aikštelė</t>
    </r>
    <r>
      <rPr>
        <sz val="9"/>
        <rFont val="Times New Roman"/>
        <family val="1"/>
        <charset val="186"/>
      </rPr>
      <t xml:space="preserve"> </t>
    </r>
    <r>
      <rPr>
        <strike/>
        <sz val="9"/>
        <rFont val="Times New Roman"/>
        <family val="1"/>
        <charset val="186"/>
      </rPr>
      <t>Šventupės gyv.</t>
    </r>
    <r>
      <rPr>
        <sz val="9"/>
        <rFont val="Times New Roman"/>
        <family val="1"/>
        <charset val="186"/>
      </rPr>
      <t xml:space="preserve"> Darbo g. (link garažų)</t>
    </r>
  </si>
  <si>
    <r>
      <t>Šventupės gyv. Darbo g. ties pastatu Darbo g. 11</t>
    </r>
    <r>
      <rPr>
        <b/>
        <strike/>
        <sz val="9"/>
        <color rgb="FFFF0000"/>
        <rFont val="Times New Roman"/>
        <family val="1"/>
        <charset val="186"/>
      </rPr>
      <t xml:space="preserve"> </t>
    </r>
  </si>
  <si>
    <r>
      <t xml:space="preserve">išmatuota kartu su </t>
    </r>
    <r>
      <rPr>
        <b/>
        <sz val="9"/>
        <color rgb="FFFF0000"/>
        <rFont val="Times New Roman"/>
        <family val="1"/>
        <charset val="186"/>
      </rPr>
      <t xml:space="preserve">Darbo gatve, </t>
    </r>
    <r>
      <rPr>
        <sz val="9"/>
        <color rgb="FFFF0000"/>
        <rFont val="Times New Roman"/>
        <family val="1"/>
        <charset val="186"/>
      </rPr>
      <t>todėl reikiaa braukti iš sąrašo</t>
    </r>
  </si>
  <si>
    <r>
      <t xml:space="preserve">išmatuota kartu su </t>
    </r>
    <r>
      <rPr>
        <b/>
        <sz val="9"/>
        <color rgb="FFFF0000"/>
        <rFont val="Times New Roman"/>
        <family val="1"/>
        <charset val="186"/>
      </rPr>
      <t>Melioratorių gatve,</t>
    </r>
    <r>
      <rPr>
        <sz val="9"/>
        <color rgb="FFFF0000"/>
        <rFont val="Times New Roman"/>
        <family val="1"/>
        <charset val="186"/>
      </rPr>
      <t xml:space="preserve"> todėl reikia braukti iš sąrašo</t>
    </r>
  </si>
  <si>
    <r>
      <rPr>
        <strike/>
        <sz val="9"/>
        <color rgb="FFFF0000"/>
        <rFont val="Times New Roman"/>
        <family val="1"/>
        <charset val="186"/>
      </rPr>
      <t>Automobilių stovėjimo aikštelė</t>
    </r>
    <r>
      <rPr>
        <strike/>
        <sz val="9"/>
        <rFont val="Times New Roman"/>
        <family val="1"/>
        <charset val="186"/>
      </rPr>
      <t xml:space="preserve"> Šventupės gyv. Vienuolio g. ties pastatu Vienuolio g. 4</t>
    </r>
  </si>
  <si>
    <r>
      <t xml:space="preserve">Siūloma braukti iš sąrašo, nes rodysime kaip  </t>
    </r>
    <r>
      <rPr>
        <b/>
        <sz val="9"/>
        <color rgb="FFFF0000"/>
        <rFont val="Times New Roman"/>
        <family val="1"/>
        <charset val="186"/>
      </rPr>
      <t>Įvažiavimas Vienuolio g.</t>
    </r>
    <r>
      <rPr>
        <sz val="9"/>
        <color rgb="FFFF0000"/>
        <rFont val="Times New Roman"/>
        <family val="1"/>
        <charset val="186"/>
      </rPr>
      <t xml:space="preserve"> (Vi-63-1)</t>
    </r>
  </si>
  <si>
    <r>
      <t>Vidiškių mstl. Ukmergės g. prie Vidiškių bažnyčios ir seniūnijos</t>
    </r>
    <r>
      <rPr>
        <sz val="9"/>
        <rFont val="Times New Roman"/>
        <family val="1"/>
        <charset val="186"/>
      </rPr>
      <t xml:space="preserve">   </t>
    </r>
    <r>
      <rPr>
        <sz val="9"/>
        <color rgb="FFFF0000"/>
        <rFont val="Times New Roman"/>
        <family val="1"/>
        <charset val="186"/>
      </rPr>
      <t>Automobilių stovėjimo aikštelė</t>
    </r>
  </si>
  <si>
    <r>
      <t xml:space="preserve">Vidiškių mstl. Tuopų g. (prie kapinių)  </t>
    </r>
    <r>
      <rPr>
        <sz val="9"/>
        <color rgb="FFFF0000"/>
        <rFont val="Times New Roman"/>
        <family val="1"/>
        <charset val="186"/>
      </rPr>
      <t>Automobilių stovėjimo aikštelė</t>
    </r>
  </si>
  <si>
    <r>
      <rPr>
        <sz val="9"/>
        <color rgb="FFFF0000"/>
        <rFont val="Times New Roman"/>
        <family val="1"/>
        <charset val="186"/>
      </rPr>
      <t xml:space="preserve">Automobilių stovėjimo aikštelė prie </t>
    </r>
    <r>
      <rPr>
        <sz val="9"/>
        <rFont val="Times New Roman"/>
        <family val="1"/>
        <charset val="186"/>
      </rPr>
      <t xml:space="preserve"> Dainiškių k. prie kapinių</t>
    </r>
  </si>
  <si>
    <r>
      <t xml:space="preserve">Siūloma aikštelę braukti iš sąrašo, nes  bus formuojamas </t>
    </r>
    <r>
      <rPr>
        <b/>
        <sz val="9"/>
        <color rgb="FFFF0000"/>
        <rFont val="Times New Roman"/>
        <family val="1"/>
        <charset val="186"/>
      </rPr>
      <t xml:space="preserve">Įvažiavimas Šešuolių g.  (Žl-63) </t>
    </r>
    <r>
      <rPr>
        <sz val="9"/>
        <color rgb="FFFF0000"/>
        <rFont val="Times New Roman"/>
        <family val="1"/>
        <charset val="186"/>
      </rPr>
      <t>(kartu su aikštele)</t>
    </r>
  </si>
  <si>
    <r>
      <rPr>
        <sz val="9"/>
        <color rgb="FFFF0000"/>
        <rFont val="Times New Roman"/>
        <family val="1"/>
        <charset val="186"/>
      </rPr>
      <t>Automobilių stovėjimo aikštelė</t>
    </r>
    <r>
      <rPr>
        <sz val="9"/>
        <rFont val="Times New Roman"/>
        <family val="1"/>
        <charset val="186"/>
      </rPr>
      <t xml:space="preserve"> </t>
    </r>
    <r>
      <rPr>
        <strike/>
        <sz val="9"/>
        <rFont val="Times New Roman"/>
        <family val="1"/>
        <charset val="186"/>
      </rPr>
      <t>Želvos mstl.Vilniaus g.</t>
    </r>
    <r>
      <rPr>
        <sz val="9"/>
        <rFont val="Times New Roman"/>
        <family val="1"/>
        <charset val="186"/>
      </rPr>
      <t xml:space="preserve"> prie kultūros namų </t>
    </r>
  </si>
  <si>
    <r>
      <t xml:space="preserve">reikia matuoti kaip </t>
    </r>
    <r>
      <rPr>
        <b/>
        <sz val="9"/>
        <color rgb="FFFF0000"/>
        <rFont val="Times New Roman"/>
        <family val="1"/>
        <charset val="186"/>
      </rPr>
      <t>Pravažiavimas tarp Vilniaus ir Laisvės g.</t>
    </r>
    <r>
      <rPr>
        <sz val="9"/>
        <color rgb="FFFF0000"/>
        <rFont val="Times New Roman"/>
        <family val="1"/>
        <charset val="186"/>
      </rPr>
      <t xml:space="preserve"> (Žl-64)  kartu su aikštelėm, todėl aikštelę  braukiame iš sąrašo.</t>
    </r>
  </si>
  <si>
    <r>
      <rPr>
        <sz val="9"/>
        <color rgb="FFFF0000"/>
        <rFont val="Times New Roman"/>
        <family val="1"/>
        <charset val="186"/>
      </rPr>
      <t xml:space="preserve">Automobilių stovėjimo aikštelė </t>
    </r>
    <r>
      <rPr>
        <strike/>
        <sz val="9"/>
        <rFont val="Times New Roman"/>
        <family val="1"/>
        <charset val="186"/>
      </rPr>
      <t xml:space="preserve">Želvos mstl. </t>
    </r>
    <r>
      <rPr>
        <sz val="9"/>
        <rFont val="Times New Roman"/>
        <family val="1"/>
        <charset val="186"/>
      </rPr>
      <t>J. Vaišučio g. prieš koop.parduotuvę</t>
    </r>
  </si>
  <si>
    <r>
      <rPr>
        <sz val="9"/>
        <color rgb="FFFF0000"/>
        <rFont val="Times New Roman"/>
        <family val="1"/>
        <charset val="186"/>
      </rPr>
      <t xml:space="preserve">Automobilių stovėjimo aikštelė </t>
    </r>
    <r>
      <rPr>
        <strike/>
        <sz val="9"/>
        <rFont val="Times New Roman"/>
        <family val="1"/>
        <charset val="186"/>
      </rPr>
      <t>Antatilčių k.</t>
    </r>
    <r>
      <rPr>
        <sz val="9"/>
        <rFont val="Times New Roman"/>
        <family val="1"/>
        <charset val="186"/>
      </rPr>
      <t xml:space="preserve"> prie Antatilčių piliakalnio</t>
    </r>
  </si>
  <si>
    <r>
      <t xml:space="preserve">Berzgainių k. </t>
    </r>
    <r>
      <rPr>
        <strike/>
        <sz val="9"/>
        <color rgb="FFFF0000"/>
        <rFont val="Times New Roman"/>
        <family val="1"/>
        <charset val="186"/>
      </rPr>
      <t>Automobilių stovėjimo aikštelė</t>
    </r>
    <r>
      <rPr>
        <strike/>
        <sz val="9"/>
        <rFont val="Times New Roman"/>
        <family val="1"/>
        <charset val="186"/>
      </rPr>
      <t xml:space="preserve"> prie Berzgainių piliakalnio</t>
    </r>
  </si>
  <si>
    <r>
      <rPr>
        <strike/>
        <sz val="9"/>
        <color rgb="FFFF0000"/>
        <rFont val="Times New Roman"/>
        <family val="1"/>
        <charset val="186"/>
      </rPr>
      <t xml:space="preserve">Automobilių stovėjimo aikštelė prie </t>
    </r>
    <r>
      <rPr>
        <strike/>
        <sz val="9"/>
        <rFont val="Times New Roman"/>
        <family val="1"/>
        <charset val="186"/>
      </rPr>
      <t>Valų k. kapinių</t>
    </r>
  </si>
  <si>
    <r>
      <t xml:space="preserve">aikštelę braukti iš sąrašo, nes bus kartu su </t>
    </r>
    <r>
      <rPr>
        <b/>
        <sz val="9"/>
        <color rgb="FFFF0000"/>
        <rFont val="Times New Roman"/>
        <family val="1"/>
        <charset val="186"/>
      </rPr>
      <t>Privažiavimu prie Valų kapinių (Žm-39-1))</t>
    </r>
  </si>
  <si>
    <r>
      <t>Automobilių stovėjimo aikštelė</t>
    </r>
    <r>
      <rPr>
        <strike/>
        <sz val="9"/>
        <rFont val="Times New Roman"/>
        <family val="1"/>
        <charset val="186"/>
      </rPr>
      <t xml:space="preserve"> Žemaitkiemio mstl</t>
    </r>
    <r>
      <rPr>
        <sz val="9"/>
        <rFont val="Times New Roman"/>
        <family val="1"/>
        <charset val="186"/>
      </rPr>
      <t xml:space="preserve">. Ežero g. </t>
    </r>
  </si>
  <si>
    <r>
      <rPr>
        <strike/>
        <sz val="9"/>
        <color rgb="FFFF0000"/>
        <rFont val="Times New Roman"/>
        <family val="1"/>
        <charset val="186"/>
      </rPr>
      <t>Automobilių stovėjimo aikštelė</t>
    </r>
    <r>
      <rPr>
        <strike/>
        <sz val="9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prie</t>
    </r>
    <r>
      <rPr>
        <strike/>
        <sz val="9"/>
        <rFont val="Times New Roman"/>
        <family val="1"/>
        <charset val="186"/>
      </rPr>
      <t xml:space="preserve"> Žemaitkiemio mstl. prie kapinių</t>
    </r>
  </si>
  <si>
    <r>
      <rPr>
        <sz val="9"/>
        <color rgb="FFFF0000"/>
        <rFont val="Times New Roman"/>
        <family val="1"/>
        <charset val="186"/>
      </rPr>
      <t xml:space="preserve">Automobiliųų stovėjimo aikštelė </t>
    </r>
    <r>
      <rPr>
        <sz val="9"/>
        <rFont val="Times New Roman"/>
        <family val="1"/>
        <charset val="186"/>
      </rPr>
      <t xml:space="preserve"> </t>
    </r>
    <r>
      <rPr>
        <strike/>
        <sz val="9"/>
        <rFont val="Times New Roman"/>
        <family val="1"/>
        <charset val="186"/>
      </rPr>
      <t xml:space="preserve">Žemaitkiemio mstl. </t>
    </r>
    <r>
      <rPr>
        <sz val="9"/>
        <rFont val="Times New Roman"/>
        <family val="1"/>
        <charset val="186"/>
      </rPr>
      <t xml:space="preserve">prie Žemaitkiemio ežero </t>
    </r>
    <r>
      <rPr>
        <sz val="9"/>
        <color rgb="FFFF0000"/>
        <rFont val="Times New Roman"/>
        <family val="1"/>
        <charset val="186"/>
      </rPr>
      <t xml:space="preserve">paplūdimio </t>
    </r>
  </si>
  <si>
    <r>
      <rPr>
        <strike/>
        <sz val="9"/>
        <color rgb="FFFF0000"/>
        <rFont val="Times New Roman"/>
        <family val="1"/>
        <charset val="186"/>
      </rPr>
      <t xml:space="preserve">Automobilių stovėjimo aikštelė </t>
    </r>
    <r>
      <rPr>
        <strike/>
        <sz val="9"/>
        <rFont val="Times New Roman"/>
        <family val="1"/>
        <charset val="186"/>
      </rPr>
      <t>Kliepšių k. prie Kliepšių ežero</t>
    </r>
  </si>
  <si>
    <r>
      <t xml:space="preserve">aikštelę braukti iš sąrašo, nes bus kartu su </t>
    </r>
    <r>
      <rPr>
        <b/>
        <sz val="9"/>
        <color rgb="FFFF0000"/>
        <rFont val="Times New Roman"/>
        <family val="1"/>
        <charset val="186"/>
      </rPr>
      <t>Privažiavimu prie Klepšių ežero paplūdimio (Žm-39-1))</t>
    </r>
  </si>
  <si>
    <r>
      <rPr>
        <sz val="9"/>
        <color rgb="FFFF0000"/>
        <rFont val="Times New Roman"/>
        <family val="1"/>
        <charset val="186"/>
      </rPr>
      <t>Automobilių stovėjimo aikštelė</t>
    </r>
    <r>
      <rPr>
        <sz val="9"/>
        <rFont val="Times New Roman"/>
        <family val="1"/>
        <charset val="186"/>
      </rPr>
      <t xml:space="preserve"> </t>
    </r>
    <r>
      <rPr>
        <strike/>
        <sz val="9"/>
        <rFont val="Times New Roman"/>
        <family val="1"/>
        <charset val="186"/>
      </rPr>
      <t>Matnonių k.</t>
    </r>
    <r>
      <rPr>
        <sz val="9"/>
        <rFont val="Times New Roman"/>
        <family val="1"/>
        <charset val="186"/>
      </rPr>
      <t xml:space="preserve"> prie Alaušo ežero  </t>
    </r>
    <r>
      <rPr>
        <strike/>
        <sz val="9"/>
        <rFont val="Times New Roman"/>
        <family val="1"/>
        <charset val="186"/>
      </rPr>
      <t>(Žm-29)</t>
    </r>
  </si>
  <si>
    <r>
      <t>Deltuvos mstl., Aleksandravos g. pėsčiųjų takas</t>
    </r>
    <r>
      <rPr>
        <sz val="9"/>
        <color rgb="FFFF0000"/>
        <rFont val="Times New Roman"/>
        <family val="1"/>
        <charset val="186"/>
      </rPr>
      <t xml:space="preserve"> Pėsčiųjų takas </t>
    </r>
  </si>
  <si>
    <r>
      <t>Deltuvos mstl. Vytauto g.(prie valst.kelio Nr. 145) pėsčiųjų  takai</t>
    </r>
    <r>
      <rPr>
        <sz val="9"/>
        <color rgb="FFFF0000"/>
        <rFont val="Times New Roman"/>
        <family val="1"/>
        <charset val="186"/>
      </rPr>
      <t xml:space="preserve"> Pėsčiųjų takas</t>
    </r>
  </si>
  <si>
    <r>
      <rPr>
        <strike/>
        <sz val="9"/>
        <rFont val="Times New Roman"/>
        <family val="1"/>
        <charset val="186"/>
      </rPr>
      <t xml:space="preserve">Siesikų mstl. Laisvės g. (prie valst.kelio Nr. 4811) šaligatviai </t>
    </r>
    <r>
      <rPr>
        <sz val="9"/>
        <color rgb="FFFF0000"/>
        <rFont val="Times New Roman"/>
        <family val="1"/>
        <charset val="186"/>
      </rPr>
      <t>Šaligatvis</t>
    </r>
  </si>
  <si>
    <r>
      <rPr>
        <strike/>
        <sz val="9"/>
        <rFont val="Times New Roman"/>
        <family val="1"/>
        <charset val="186"/>
      </rPr>
      <t>Liaušių k., Liepų g. P</t>
    </r>
    <r>
      <rPr>
        <sz val="9"/>
        <rFont val="Times New Roman"/>
        <family val="1"/>
        <charset val="186"/>
      </rPr>
      <t xml:space="preserve">ėsčiųjų takas </t>
    </r>
  </si>
  <si>
    <r>
      <t>Taujėnų mstl. Ukmergės g. (prie valst. kelio Nr. 174) šaligatvis</t>
    </r>
    <r>
      <rPr>
        <sz val="9"/>
        <color rgb="FFFF0000"/>
        <rFont val="Times New Roman"/>
        <family val="1"/>
        <charset val="186"/>
      </rPr>
      <t xml:space="preserve"> Pėsčiųjų takas </t>
    </r>
  </si>
  <si>
    <r>
      <t>Taujėnų mstl. Užugirio g.(prie valst. kelio Nr. 1204) šaligatviai</t>
    </r>
    <r>
      <rPr>
        <sz val="9"/>
        <color rgb="FFFF0000"/>
        <rFont val="Times New Roman"/>
        <family val="1"/>
        <charset val="186"/>
      </rPr>
      <t xml:space="preserve"> Pėsčiųjų takas  </t>
    </r>
  </si>
  <si>
    <r>
      <t xml:space="preserve">Pėsčiųjų takas </t>
    </r>
    <r>
      <rPr>
        <strike/>
        <sz val="9"/>
        <color rgb="FFFF0000"/>
        <rFont val="Times New Roman"/>
        <family val="1"/>
        <charset val="186"/>
      </rPr>
      <t>prie daugiabučių gyv. namų Anykščių g. 35, 33 Ukmergėje</t>
    </r>
  </si>
  <si>
    <r>
      <t xml:space="preserve">Antakalnio g. (prie valst.kelio Nr. 115) šaligatvis  </t>
    </r>
    <r>
      <rPr>
        <sz val="9"/>
        <color rgb="FFFF0000"/>
        <rFont val="Times New Roman"/>
        <family val="1"/>
        <charset val="186"/>
      </rPr>
      <t xml:space="preserve">Šaligatvis </t>
    </r>
  </si>
  <si>
    <r>
      <t xml:space="preserve">Pėsčiųjų takas </t>
    </r>
    <r>
      <rPr>
        <strike/>
        <sz val="9"/>
        <color rgb="FFFF0000"/>
        <rFont val="Times New Roman"/>
        <family val="1"/>
        <charset val="186"/>
      </rPr>
      <t>prie daugiabučių gyv. namo S. Daukanto g. 75 Ukmergėje</t>
    </r>
  </si>
  <si>
    <r>
      <t xml:space="preserve">Gedimino g. (šaligatviai, pėsčiųjų-dviračių takas)(valst.kelio Nr. 174 tęsinys) </t>
    </r>
    <r>
      <rPr>
        <strike/>
        <sz val="9"/>
        <color rgb="FFFF0000"/>
        <rFont val="Times New Roman"/>
        <family val="1"/>
        <charset val="186"/>
      </rPr>
      <t>Gedimino gatvė (be važiuojamosios dalies)</t>
    </r>
  </si>
  <si>
    <r>
      <t xml:space="preserve">Kauno g. aikštė  </t>
    </r>
    <r>
      <rPr>
        <sz val="9"/>
        <color rgb="FFFF0000"/>
        <rFont val="Times New Roman"/>
        <family val="1"/>
        <charset val="186"/>
      </rPr>
      <t>Aikštė</t>
    </r>
  </si>
  <si>
    <r>
      <t xml:space="preserve">Kauno g. aikštė </t>
    </r>
    <r>
      <rPr>
        <sz val="9"/>
        <color rgb="FFFF0000"/>
        <rFont val="Times New Roman"/>
        <family val="1"/>
        <charset val="186"/>
      </rPr>
      <t>Aikštė</t>
    </r>
  </si>
  <si>
    <r>
      <t xml:space="preserve">Kauno g. šaligatvis  </t>
    </r>
    <r>
      <rPr>
        <sz val="9"/>
        <color rgb="FFFF0000"/>
        <rFont val="Times New Roman"/>
        <family val="1"/>
        <charset val="186"/>
      </rPr>
      <t>Šaligatvis</t>
    </r>
    <r>
      <rPr>
        <strike/>
        <sz val="9"/>
        <color rgb="FFFF0000"/>
        <rFont val="Times New Roman"/>
        <family val="1"/>
        <charset val="186"/>
      </rPr>
      <t xml:space="preserve"> </t>
    </r>
  </si>
  <si>
    <r>
      <t>Kauno g. šaligatvis</t>
    </r>
    <r>
      <rPr>
        <sz val="9"/>
        <color rgb="FFFF0000"/>
        <rFont val="Times New Roman"/>
        <family val="1"/>
        <charset val="186"/>
      </rPr>
      <t xml:space="preserve"> Šaligatvis </t>
    </r>
  </si>
  <si>
    <r>
      <t xml:space="preserve">Pėsčiųjų takas </t>
    </r>
    <r>
      <rPr>
        <strike/>
        <sz val="9"/>
        <color rgb="FFFF0000"/>
        <rFont val="Times New Roman"/>
        <family val="1"/>
        <charset val="186"/>
      </rPr>
      <t>Vilniaus g.</t>
    </r>
    <r>
      <rPr>
        <sz val="9"/>
        <color rgb="FFFF0000"/>
        <rFont val="Times New Roman"/>
        <family val="1"/>
        <charset val="186"/>
      </rPr>
      <t xml:space="preserve"> </t>
    </r>
  </si>
  <si>
    <r>
      <t>Pėsčiųjų takas,</t>
    </r>
    <r>
      <rPr>
        <strike/>
        <sz val="9"/>
        <color rgb="FFFF0000"/>
        <rFont val="Times New Roman"/>
        <family val="1"/>
        <charset val="186"/>
      </rPr>
      <t xml:space="preserve"> Žiedo g.3</t>
    </r>
  </si>
  <si>
    <r>
      <rPr>
        <strike/>
        <sz val="9"/>
        <rFont val="Times New Roman"/>
        <family val="1"/>
        <charset val="186"/>
      </rPr>
      <t>Veprių mstl. P</t>
    </r>
    <r>
      <rPr>
        <sz val="9"/>
        <rFont val="Times New Roman"/>
        <family val="1"/>
        <charset val="186"/>
      </rPr>
      <t>ėsčiųjų takas tarp Jaunimo g. ir Pergalės g.</t>
    </r>
  </si>
  <si>
    <r>
      <rPr>
        <strike/>
        <sz val="9"/>
        <rFont val="Times New Roman"/>
        <family val="1"/>
        <charset val="186"/>
      </rPr>
      <t>Veprių mstl.</t>
    </r>
    <r>
      <rPr>
        <sz val="9"/>
        <rFont val="Times New Roman"/>
        <family val="1"/>
        <charset val="186"/>
      </rPr>
      <t xml:space="preserve"> Pėsčiųjų takas Šventosios - Geldutės g.</t>
    </r>
  </si>
  <si>
    <r>
      <rPr>
        <strike/>
        <sz val="9"/>
        <rFont val="Times New Roman"/>
        <family val="1"/>
        <charset val="186"/>
      </rPr>
      <t xml:space="preserve">Veprių mstl. </t>
    </r>
    <r>
      <rPr>
        <sz val="9"/>
        <rFont val="Times New Roman"/>
        <family val="1"/>
        <charset val="186"/>
      </rPr>
      <t>Pėsčiųjų takas Šventosios g. - Slabados k.</t>
    </r>
  </si>
  <si>
    <r>
      <t>Vidiškių mstl., Ukmergės g. pėsčiųjų takas (prie seniūnijos ir bažnyčios)</t>
    </r>
    <r>
      <rPr>
        <sz val="9"/>
        <color rgb="FFFF0000"/>
        <rFont val="Times New Roman"/>
        <family val="1"/>
        <charset val="186"/>
      </rPr>
      <t xml:space="preserve"> Pėsčiųjų takas </t>
    </r>
  </si>
  <si>
    <r>
      <t>Vidiškių mstl., pėsčiųjų takas (nuo Ukmergės g. link pašto)</t>
    </r>
    <r>
      <rPr>
        <sz val="9"/>
        <color rgb="FFFF0000"/>
        <rFont val="Times New Roman"/>
        <family val="1"/>
        <charset val="186"/>
      </rPr>
      <t xml:space="preserve"> Pėsčiųjų takas </t>
    </r>
  </si>
  <si>
    <r>
      <t>Vidiškių mstl., Tuopų g. pėsčiųjų takas (nuo kapinių link seniūnijos)</t>
    </r>
    <r>
      <rPr>
        <sz val="9"/>
        <color rgb="FFFF0000"/>
        <rFont val="Times New Roman"/>
        <family val="1"/>
        <charset val="186"/>
      </rPr>
      <t xml:space="preserve"> Pėsčiųjų takas </t>
    </r>
  </si>
  <si>
    <r>
      <t>Vidiškių mstl., Kranto g. aikštelė (prie Šventosios upės)</t>
    </r>
    <r>
      <rPr>
        <sz val="9"/>
        <color rgb="FFFF0000"/>
        <rFont val="Times New Roman"/>
        <family val="1"/>
        <charset val="186"/>
      </rPr>
      <t xml:space="preserve"> Aikštelė</t>
    </r>
  </si>
  <si>
    <r>
      <t>Vidiškių mstl. Tuopųg.  Įvažiavimas</t>
    </r>
    <r>
      <rPr>
        <sz val="9"/>
        <color rgb="FFFF0000"/>
        <rFont val="Times New Roman"/>
        <family val="1"/>
        <charset val="186"/>
      </rPr>
      <t xml:space="preserve"> Įvažiavimas </t>
    </r>
  </si>
  <si>
    <r>
      <t xml:space="preserve">Vidiškių mstl., Tuopų g. įvažiavimas </t>
    </r>
    <r>
      <rPr>
        <sz val="9"/>
        <color rgb="FFFF0000"/>
        <rFont val="Times New Roman"/>
        <family val="1"/>
        <charset val="186"/>
      </rPr>
      <t>Įvažiavimas</t>
    </r>
    <r>
      <rPr>
        <strike/>
        <sz val="9"/>
        <rFont val="Times New Roman"/>
        <family val="1"/>
        <charset val="186"/>
      </rPr>
      <t xml:space="preserve"> </t>
    </r>
  </si>
  <si>
    <r>
      <t>Vidiškių mstl., Tuopų g. įvažiavimas</t>
    </r>
    <r>
      <rPr>
        <sz val="9"/>
        <color rgb="FFFF0000"/>
        <rFont val="Times New Roman"/>
        <family val="1"/>
        <charset val="186"/>
      </rPr>
      <t xml:space="preserve"> Įvažiavimas</t>
    </r>
    <r>
      <rPr>
        <strike/>
        <sz val="9"/>
        <rFont val="Times New Roman"/>
        <family val="1"/>
        <charset val="186"/>
      </rPr>
      <t xml:space="preserve"> </t>
    </r>
  </si>
  <si>
    <r>
      <t>Įvažiavimas ties Ukmergės g. 40 A, Vidiškių mstl.</t>
    </r>
    <r>
      <rPr>
        <sz val="9"/>
        <color rgb="FFFF0000"/>
        <rFont val="Times New Roman"/>
        <family val="1"/>
        <charset val="186"/>
      </rPr>
      <t xml:space="preserve"> Įvažiavimas į kiemą </t>
    </r>
  </si>
  <si>
    <r>
      <t xml:space="preserve">Įvažiavimas ties Ukmergės g. 42, Vidiškių mstl. </t>
    </r>
    <r>
      <rPr>
        <sz val="9"/>
        <color rgb="FFFF0000"/>
        <rFont val="Times New Roman"/>
        <family val="1"/>
        <charset val="186"/>
      </rPr>
      <t xml:space="preserve">Įvažiavimas į kiemą </t>
    </r>
  </si>
  <si>
    <r>
      <t>Želvos mstl. A.Smetonos g. (šaligatvis) (valst.kelio Nr.2804 tęsinys)</t>
    </r>
    <r>
      <rPr>
        <sz val="9"/>
        <color rgb="FFFF0000"/>
        <rFont val="Times New Roman"/>
        <family val="1"/>
        <charset val="186"/>
      </rPr>
      <t xml:space="preserve"> Pėsčiųjų takas</t>
    </r>
    <r>
      <rPr>
        <strike/>
        <sz val="9"/>
        <color rgb="FFFF0000"/>
        <rFont val="Times New Roman"/>
        <family val="1"/>
        <charset val="186"/>
      </rPr>
      <t xml:space="preserve"> </t>
    </r>
  </si>
  <si>
    <r>
      <t>Želvos mstl. Šešuolių g. (šaligatvis) (valst.kelio Nr. 4814 tęsinys)</t>
    </r>
    <r>
      <rPr>
        <sz val="9"/>
        <color rgb="FFFF0000"/>
        <rFont val="Times New Roman"/>
        <family val="1"/>
        <charset val="186"/>
      </rPr>
      <t xml:space="preserve"> Pėsčiųjų takas </t>
    </r>
  </si>
  <si>
    <r>
      <t xml:space="preserve">Želvos mstl. J.Vaišučio g. (šaligatvis) (valst.kelio Nr. 4812 tęsinys) </t>
    </r>
    <r>
      <rPr>
        <sz val="9"/>
        <color rgb="FFFF0000"/>
        <rFont val="Times New Roman"/>
        <family val="1"/>
        <charset val="186"/>
      </rPr>
      <t>Pėsčiųjų takas</t>
    </r>
  </si>
  <si>
    <r>
      <t xml:space="preserve">Želvos mstl. Vilniaus g. (šaligatvis) (valst.kelio Nr.2804 tęsinys) į Laumėnus, Pusnę                    </t>
    </r>
    <r>
      <rPr>
        <sz val="9"/>
        <color rgb="FFFF0000"/>
        <rFont val="Times New Roman"/>
        <family val="1"/>
        <charset val="186"/>
      </rPr>
      <t xml:space="preserve">Pėsčiųjų takas </t>
    </r>
  </si>
  <si>
    <t xml:space="preserve">perkelta prie gatvių ir pakeistas pavadinimas </t>
  </si>
  <si>
    <t>Lyduokių miestelio pavažiavimo kelias  (už mokyklos)</t>
  </si>
  <si>
    <t xml:space="preserve">reikia įtraukti į sąrašą, </t>
  </si>
  <si>
    <r>
      <t xml:space="preserve"> </t>
    </r>
    <r>
      <rPr>
        <sz val="9"/>
        <color rgb="FF00B050"/>
        <rFont val="Times New Roman"/>
        <family val="1"/>
        <charset val="186"/>
      </rPr>
      <t xml:space="preserve">RC atmetė, nes kerta sklypus. </t>
    </r>
  </si>
  <si>
    <t xml:space="preserve">RC atmetė, nes kerta sklypus.  Nustatytas kelio servitutas,todėl   braukiame iš tarybos sprendimo. </t>
  </si>
  <si>
    <t>RC atmetė, nes kerta sklypus</t>
  </si>
  <si>
    <t>Privažiavimas prie Didžiosios Kovos apygardos partizanų parko</t>
  </si>
  <si>
    <t xml:space="preserve">įtraukti į sąrašą, </t>
  </si>
  <si>
    <t xml:space="preserve">Braukiamas iš sąrašo, nes yra privažiavimas sklype, kuriame nustatytas kelio servitutas. RC atmetė, nes kerta sklypą. </t>
  </si>
  <si>
    <t xml:space="preserve"> įtraukti į sąrašą </t>
  </si>
  <si>
    <r>
      <rPr>
        <strike/>
        <sz val="9"/>
        <color rgb="FF00B050"/>
        <rFont val="Times New Roman"/>
        <family val="1"/>
        <charset val="186"/>
      </rPr>
      <t>Taujėnų mstl</t>
    </r>
    <r>
      <rPr>
        <sz val="9"/>
        <color rgb="FF00B050"/>
        <rFont val="Times New Roman"/>
        <family val="1"/>
        <charset val="186"/>
      </rPr>
      <t>. Žvejų gatvė</t>
    </r>
  </si>
  <si>
    <t xml:space="preserve"> pakeisti kelio Nr. į Uk-9-3</t>
  </si>
  <si>
    <r>
      <rPr>
        <b/>
        <strike/>
        <sz val="9"/>
        <color rgb="FFFF0000"/>
        <rFont val="Times New Roman"/>
        <family val="1"/>
        <charset val="186"/>
      </rPr>
      <t>Kęstučio a. šaligatvis</t>
    </r>
    <r>
      <rPr>
        <b/>
        <sz val="9"/>
        <color rgb="FFFF0000"/>
        <rFont val="Times New Roman"/>
        <family val="1"/>
        <charset val="186"/>
      </rPr>
      <t xml:space="preserve"> Kęstučio aikštė (be važiuojamosios dalies)</t>
    </r>
  </si>
  <si>
    <t xml:space="preserve">Reikia įtraukti į sąrašą, </t>
  </si>
  <si>
    <t xml:space="preserve">įtraukti į sąrašą </t>
  </si>
  <si>
    <t>Įtraukti į sąrašą Įvažiavimą Žalgirio g.  Tuo pačiu kelio Nr.</t>
  </si>
  <si>
    <r>
      <t>siūloma braukti iš sąrašo, ir matuoti kartu su P</t>
    </r>
    <r>
      <rPr>
        <b/>
        <sz val="8"/>
        <color rgb="FFFF0000"/>
        <rFont val="Times New Roman"/>
        <family val="1"/>
        <charset val="186"/>
      </rPr>
      <t>rivažiavimo keliu į Šešuolių mstl. kapines.</t>
    </r>
    <r>
      <rPr>
        <sz val="8"/>
        <color rgb="FFFF0000"/>
        <rFont val="Times New Roman"/>
        <family val="1"/>
        <charset val="186"/>
      </rPr>
      <t xml:space="preserve"> (Še-60)</t>
    </r>
  </si>
  <si>
    <r>
      <t>reikia užsakyti kadastrinius matavimus ir matuoti kartu su privažiavimu, todėl aikštelė bus braukiama iš sąrašo.  Bus matuojama kartu su Į</t>
    </r>
    <r>
      <rPr>
        <b/>
        <sz val="8"/>
        <color rgb="FFFF0000"/>
        <rFont val="Times New Roman"/>
        <family val="1"/>
        <charset val="186"/>
      </rPr>
      <t>važiavimu Užugirio g.(Ta-84)</t>
    </r>
  </si>
  <si>
    <t xml:space="preserve"> įtraukti į sąrašą</t>
  </si>
  <si>
    <t xml:space="preserve"> reikia įtraukti</t>
  </si>
  <si>
    <t xml:space="preserve"> reikia įtraukti į sąrašą</t>
  </si>
  <si>
    <t>perkelti prie gatvių</t>
  </si>
  <si>
    <t xml:space="preserve">Kelias Atkočiai - Padubilčiai </t>
  </si>
  <si>
    <t>Kelias Atkočiai - Sarosčiai</t>
  </si>
  <si>
    <t>Kelias Jakutiškiai - Jakutiškių k. kapinės</t>
  </si>
  <si>
    <t>Kelias Pageležiai - Kančiškiai</t>
  </si>
  <si>
    <t>Kelias Mankūnai - Vengriai</t>
  </si>
  <si>
    <t>Kelias Diržiai - Liepeliai</t>
  </si>
  <si>
    <t>Kelias Jakutiškiai - Bernotiškiai</t>
  </si>
  <si>
    <t>Kelias Jakutiškiai - Atkočiai</t>
  </si>
  <si>
    <t>Kelias Jakutiškiai - Milašiūnų kapinės</t>
  </si>
  <si>
    <t>Kelias Kreiviai - Grizikai</t>
  </si>
  <si>
    <t>Kelias Sarosčiai - Sarosčiai</t>
  </si>
  <si>
    <t>Kelias Tatkūnai - Seveikiai</t>
  </si>
  <si>
    <t>Kelias Bartkuškiai - Jurginai</t>
  </si>
  <si>
    <t>Kelias Deltuva - Vidumiškis</t>
  </si>
  <si>
    <t>Kelias Deltuva - Gintarai</t>
  </si>
  <si>
    <t>Kelias Gintarai - Gintarai</t>
  </si>
  <si>
    <t>Kelias Deltuva - Paliepė</t>
  </si>
  <si>
    <t>Kelias Paliepė - Paliepė</t>
  </si>
  <si>
    <t>Kelias Užuraistis - Jurginai</t>
  </si>
  <si>
    <t>Kelias Paliepė - Jurginai</t>
  </si>
  <si>
    <t>Kelias Deltuva - Šemetiškiai</t>
  </si>
  <si>
    <t>Kelias Žalgiriai - Žalgiriai</t>
  </si>
  <si>
    <t>Kelias Statikai - Mikališkiai</t>
  </si>
  <si>
    <t>Kelias Dirvonai - Pagojė</t>
  </si>
  <si>
    <t>Kelias Pagojė - Kauno plentas</t>
  </si>
  <si>
    <t>Kelias Deltuvos aplinkelis</t>
  </si>
  <si>
    <t>Kelias Deltuva - Aleksandrava</t>
  </si>
  <si>
    <t>Kelias Deltuva - Laibiškiai</t>
  </si>
  <si>
    <t>Kelias Kurmėliai - Paberžė</t>
  </si>
  <si>
    <t>Kelias Kurmėliai - Milašiūnai</t>
  </si>
  <si>
    <t>Kelias Kurmėliai - Kvietieniai</t>
  </si>
  <si>
    <t>Kelias Kvietieniai - Diržiai</t>
  </si>
  <si>
    <t>Kelias Dainava - Trainiai</t>
  </si>
  <si>
    <t>Kelias Dainava - Baraučizna</t>
  </si>
  <si>
    <t>Kelias Laibiškiai - Navikai</t>
  </si>
  <si>
    <t>Kelias Jonuškai - Dainava</t>
  </si>
  <si>
    <t>Kelias Asfaltbetonio bazė - Jogvilai</t>
  </si>
  <si>
    <t>Kelias Inkilai - Juodkiškiai - Graužiečiai</t>
  </si>
  <si>
    <t>Kelias Nuotekai - Inkilai</t>
  </si>
  <si>
    <t>Kelias Inkilai - Molėtų kelias</t>
  </si>
  <si>
    <t>Kelias Nuotekai - Vyliaudžiai</t>
  </si>
  <si>
    <t xml:space="preserve">Kelias Nuotekai - Butkiškiai </t>
  </si>
  <si>
    <t xml:space="preserve">Kelias Lyduokiai - Butkiškiai </t>
  </si>
  <si>
    <t>Kelias Lyduokių miestelio apvažiavimas (šalia Lyduokių dvaro)</t>
  </si>
  <si>
    <t>Kelias Kurėjai - Valtūnai</t>
  </si>
  <si>
    <t>Kelias Lyduokiai - Slabada - Felinka</t>
  </si>
  <si>
    <t>Kelias Slabada - Ramoniškė</t>
  </si>
  <si>
    <t>Kelias Virkščiai - Valai (iki Žemaitkiemio seniūnijos ribos)</t>
  </si>
  <si>
    <t>Kelias Virkščiai - Juodžiūnai - Juknonys</t>
  </si>
  <si>
    <t>Kelias Lyduokiai - Rimeisiai</t>
  </si>
  <si>
    <t>Kelias Inkilai - Skominėliai</t>
  </si>
  <si>
    <t xml:space="preserve">Kelias Sargeliai - Nenortai II </t>
  </si>
  <si>
    <t>Kelias Ūlyčninkų - Deltuvėlė - Pašilė</t>
  </si>
  <si>
    <t>Kelias Pabaiskas - Sargeliai</t>
  </si>
  <si>
    <t xml:space="preserve">Kelias Pabaiskas - Maigiai I </t>
  </si>
  <si>
    <t>Kelias Pabaiskas - Varkaliai</t>
  </si>
  <si>
    <t>Kelias Girgždžiai - Bagužiškiai</t>
  </si>
  <si>
    <t>Kelias Pabaiskas - Padvariai - seniūnijos riba</t>
  </si>
  <si>
    <t>Kelias Pabaiskas - Olišanka - seniūnijos riba</t>
  </si>
  <si>
    <t>Kelias Daumantiškiai - Savidonys</t>
  </si>
  <si>
    <t>Kelias Kulniškiai - kelias Pa-25</t>
  </si>
  <si>
    <t>Kelias Kulniškiai - Sukiniai</t>
  </si>
  <si>
    <t xml:space="preserve">Kelias Antakalnis - Gelvonų kelias </t>
  </si>
  <si>
    <t>Kelias Praniukai - Antakalnis</t>
  </si>
  <si>
    <t>Kelias Praniukai - seniūnijos riba</t>
  </si>
  <si>
    <t>Kelias Varžos - Svaronių miškas</t>
  </si>
  <si>
    <t xml:space="preserve">Kelias Vareikiai - Varžos </t>
  </si>
  <si>
    <t>Kelias Sankryža ties Obelių ežeru - Varžos</t>
  </si>
  <si>
    <t>Kelias Obeliai - Baravykai</t>
  </si>
  <si>
    <t>Kelias Vareikiai - Obeliai</t>
  </si>
  <si>
    <t>Kelias Laičiai - Žeimiai</t>
  </si>
  <si>
    <t>Kelias Vytinės miškas - Žeimiai</t>
  </si>
  <si>
    <t xml:space="preserve">Kelias Laičiai - Žeruoliai </t>
  </si>
  <si>
    <t>Kelias Laičių plentas - Buzų k.</t>
  </si>
  <si>
    <t>Kelias Laičių plentas - Kaušai</t>
  </si>
  <si>
    <t>Kelias Laičių kapinės - Obelių kelio sankryža</t>
  </si>
  <si>
    <t>Kelias Kaušai - Šlapių priemiestis</t>
  </si>
  <si>
    <t>Kelias Palobė - Vaizgėliškis</t>
  </si>
  <si>
    <t>Kelias Antakalnis III - Biliūnai</t>
  </si>
  <si>
    <t>Kelias Mielionys - Alionių tvenkinys</t>
  </si>
  <si>
    <t>Kelias Antakalnis III - Petrašiūnai</t>
  </si>
  <si>
    <t>Kelias Petrašiūnai - seniūnijos riba</t>
  </si>
  <si>
    <t>Kelias Petrašiūnai - Steponava</t>
  </si>
  <si>
    <t>Kelias Antakalnio III - Alionys</t>
  </si>
  <si>
    <t>Kelias Petrašiūnai - Bartkelevičizna</t>
  </si>
  <si>
    <t>Kelias Alionys - automagistralė</t>
  </si>
  <si>
    <t xml:space="preserve">Kelias Miliukai - Jačionys </t>
  </si>
  <si>
    <t>Kelias Miliukai - Bakšionys</t>
  </si>
  <si>
    <t>Kelias Alionys - Bagužiškis</t>
  </si>
  <si>
    <t>Kelias Alionys - Bagužiškis - Verškainiai</t>
  </si>
  <si>
    <t>Kelias Girininkija - Širvintų rajono riba</t>
  </si>
  <si>
    <t>Kelias Automagistralė - Urnėžiai</t>
  </si>
  <si>
    <t>Kelias Vaiteliškiai - Gegžnai</t>
  </si>
  <si>
    <t>Kelias Gailiūnai - Pabaisko seniūnijos riba</t>
  </si>
  <si>
    <t>Kelias Žvygonys - seniūnijos riba</t>
  </si>
  <si>
    <t>Kelias Gailiūnai - Žukliai</t>
  </si>
  <si>
    <t>Kelias Žukliai - Pažirnaja</t>
  </si>
  <si>
    <t>Kelias Vaivadiškiai - Pagiriai</t>
  </si>
  <si>
    <t>Kelias Vaivadiškiai - Jačiūnai - Mediniai</t>
  </si>
  <si>
    <t xml:space="preserve">Kelias Meilūnai - Gružos </t>
  </si>
  <si>
    <t>Kelias Paobelio kelias (link paplūdimio)</t>
  </si>
  <si>
    <t xml:space="preserve">Kelias Tulpiakiemio kaimo kelias </t>
  </si>
  <si>
    <t>Kelias Tulpiakiemis - Meškučiai-Nemaniūnai</t>
  </si>
  <si>
    <t>Kelias Nemaniūnai - Šiliūnai</t>
  </si>
  <si>
    <t>Kelias Naujasėdžiai -Šiliūnai</t>
  </si>
  <si>
    <t>Kelias Šiliūnai - Vidugiriai - Siesikai</t>
  </si>
  <si>
    <t>Kelias Siesikai- Vidugiriai</t>
  </si>
  <si>
    <t>Kelias Kiškeliškis - Mikėnai</t>
  </si>
  <si>
    <t>Kelias Petronys - Kiškeliškis</t>
  </si>
  <si>
    <t xml:space="preserve">Kelias Kuršai  - Mikėnų kelias  </t>
  </si>
  <si>
    <t>Kelias Siesikai - Šinkūnai</t>
  </si>
  <si>
    <t>Kelias Šinkūnai - Toliūnai</t>
  </si>
  <si>
    <t>Kelias Domantiškių kelias</t>
  </si>
  <si>
    <t>Kelias Šinkūnai - Garbuva</t>
  </si>
  <si>
    <t>Kelias Toliūnai - Daugaliai</t>
  </si>
  <si>
    <t xml:space="preserve">Kelias Belazariškiai - Armonos upelis </t>
  </si>
  <si>
    <t>Kelias Belazariškiai - Tarakai</t>
  </si>
  <si>
    <t>Kelias Reniūnai - Bendiktava</t>
  </si>
  <si>
    <t xml:space="preserve">Kelias Reniūnai -  Jonavos rajono riba </t>
  </si>
  <si>
    <t>Kelias Bratnava - Minikiai</t>
  </si>
  <si>
    <t>Kelias Labeikiai - Masiuliai -Skuoliai</t>
  </si>
  <si>
    <t>Kelias Butkūnai - Labeikiai</t>
  </si>
  <si>
    <t>Kelias Butkūnai - Slabada</t>
  </si>
  <si>
    <t>Kelias Liaušiai - Butkūnai</t>
  </si>
  <si>
    <t xml:space="preserve">Kelias Slabada - Paškonys </t>
  </si>
  <si>
    <t>Kelias Liaušiai - Paškonys</t>
  </si>
  <si>
    <t>Kelias Lauzdonys - Paškonys</t>
  </si>
  <si>
    <t>Kelias Mėgučiai - Janušiškės</t>
  </si>
  <si>
    <t>Kelias Mėgučiai - Petrašiūnai</t>
  </si>
  <si>
    <t>Kelias Pašešuolė - Tivolija</t>
  </si>
  <si>
    <t>Kelias Dvarniniai - Aukštagiris</t>
  </si>
  <si>
    <t>Kelias Šešuoliai - Bareišiai</t>
  </si>
  <si>
    <t>Kelias Liaušiai - Ąžuolynė</t>
  </si>
  <si>
    <t>Kelias Liaušiai - Pilionys</t>
  </si>
  <si>
    <t>Kelias Mateikiškai - Dvareliškiai</t>
  </si>
  <si>
    <t>Kelias Kuzilai - Mišniūnai</t>
  </si>
  <si>
    <t>Kelias Mišniūnai - Kertušas</t>
  </si>
  <si>
    <t xml:space="preserve">Kelias Užulėnis - Palėnis </t>
  </si>
  <si>
    <t xml:space="preserve">Kelias Lėnas - Lėno paplūdimys </t>
  </si>
  <si>
    <t xml:space="preserve">Kelias Lėnas - Miškiniai </t>
  </si>
  <si>
    <t xml:space="preserve">Kelias Lėnas - Lėno kapinės </t>
  </si>
  <si>
    <t xml:space="preserve">Kelias Užulėnis - Užulėnio kapinės </t>
  </si>
  <si>
    <t>Kelias Baleliai - Paežerys</t>
  </si>
  <si>
    <t>Kelias Paežerys - Varlėnai</t>
  </si>
  <si>
    <t>Kelias Baleliai - Varlėnai</t>
  </si>
  <si>
    <t>Kelias Radžiūnai - Šiukštiškėliai</t>
  </si>
  <si>
    <t xml:space="preserve">Kelias Radžiūnai - Radžiūnų kapinės </t>
  </si>
  <si>
    <t>Kelias Taujėnai - Taujėnų paplūdimys</t>
  </si>
  <si>
    <t>Kelias Taujėnai - Sukusčiai</t>
  </si>
  <si>
    <t>Kelias Namikiai - Užupušiai</t>
  </si>
  <si>
    <t>Kelias Taujėnėliai - Mažeikiai</t>
  </si>
  <si>
    <t>Kelias Čebatoriškiai - Šalnos</t>
  </si>
  <si>
    <t>Kelias Paąžuoliai - Gaiveniai</t>
  </si>
  <si>
    <t>Kelias Pamūšis - seniūnijos riba</t>
  </si>
  <si>
    <t>Kelias Čebatoriškiai - Šveikautiškiai</t>
  </si>
  <si>
    <t>Kelias Vepriai - Labanosiai - Pakalnė</t>
  </si>
  <si>
    <t>Kelias Vepriai - Užušiliai</t>
  </si>
  <si>
    <t>Kelias Sližiai - Kultuvėnai - Sližiai</t>
  </si>
  <si>
    <t xml:space="preserve">Kelias Kelmai - Kultuvėnai </t>
  </si>
  <si>
    <t>Kelias Sližiai - Minderiškiai link Mančiušėnų</t>
  </si>
  <si>
    <t>Kelias Sližiai - Minderiškiai pro Sližių piliakalnį</t>
  </si>
  <si>
    <t>Kelias Sližių kapinės - kelias pro Sližių dvaro parką</t>
  </si>
  <si>
    <t xml:space="preserve">Kelias Gavenonys - Paširvinčio kelias </t>
  </si>
  <si>
    <t>Kelias Juozapava - Paširvintys</t>
  </si>
  <si>
    <t>Kelias Vepriai - Rizgonys pro Veprių ežerą</t>
  </si>
  <si>
    <t>Kelias Vepriai - Sietynai - Rizgonys</t>
  </si>
  <si>
    <t>Kelias Kurklintiškiai - Strazdiškiai</t>
  </si>
  <si>
    <t>Kelias Baraučyzna - Anykščių kelias</t>
  </si>
  <si>
    <t>Kelias Jasiuliškis - Gudeliai</t>
  </si>
  <si>
    <t>Kelias Radiškis - Gudelių kelias</t>
  </si>
  <si>
    <t>Kelias Vidiškiai - Šventupė per Liūnelius</t>
  </si>
  <si>
    <t>Kelias Vidiškiai - Toliūnai</t>
  </si>
  <si>
    <t>Kelias Jasiuliškis - Toliūnai</t>
  </si>
  <si>
    <t>Kelias Utenos kelias - Mūšios paplūdimys</t>
  </si>
  <si>
    <t>Kelias Toliūnai - Panevėžio kelias (valst.kelio Nr. 174)</t>
  </si>
  <si>
    <t>Kelias Toliūnai - Bernotiškiai</t>
  </si>
  <si>
    <t>Kelias Varkališkiai - Utenos kelias</t>
  </si>
  <si>
    <t>Kelias Ukmergės m. šiaurinis aplinkkelis - Šaukava</t>
  </si>
  <si>
    <t>Kelias Padbariškiai - Panevėžio kelias</t>
  </si>
  <si>
    <t>Kelias Rečionys - Bimūnai</t>
  </si>
  <si>
    <t>Kelias Bimūnai - Panevėžio kelias</t>
  </si>
  <si>
    <t xml:space="preserve">Kelias Bimūnai - Šaukava </t>
  </si>
  <si>
    <t>Kelias Šaukava - Šlapių priemiestis</t>
  </si>
  <si>
    <t>Kelias Ukmergės m. šiaurinis aplinkkelis - seniūnijos riba</t>
  </si>
  <si>
    <t>Kelias Ukmergė - Dukstyna</t>
  </si>
  <si>
    <t>Kelias Ukmergė - Šlapiai</t>
  </si>
  <si>
    <t>Kelias Kazliškiai - Krapos</t>
  </si>
  <si>
    <t>Kelias Kazliškiai - Makiūgaliai</t>
  </si>
  <si>
    <t>Kelias Daubariškiai - Bendiškiai</t>
  </si>
  <si>
    <t>Kelias Želva - Molėtų plentas</t>
  </si>
  <si>
    <t>Kelias Želva - Daveniai</t>
  </si>
  <si>
    <t>Kelias Bikoniai - Šukiškiai</t>
  </si>
  <si>
    <t>Kelias Pašiaudinė - Žvynėnai</t>
  </si>
  <si>
    <t>Kelias Bastūnai I - Žvynėnai</t>
  </si>
  <si>
    <t>Kelias Bastūnai I - Keitučiai</t>
  </si>
  <si>
    <r>
      <t>Kelias Bastūnai I - Bastūnai II</t>
    </r>
    <r>
      <rPr>
        <b/>
        <sz val="9"/>
        <rFont val="Times New Roman"/>
        <family val="1"/>
        <charset val="186"/>
      </rPr>
      <t xml:space="preserve"> </t>
    </r>
  </si>
  <si>
    <t>Kelias Laumėnai - Sauginiai</t>
  </si>
  <si>
    <t>Kelias Laumėnai - Adomaučizna</t>
  </si>
  <si>
    <t>Kelias Laumėnai - Gojiškis</t>
  </si>
  <si>
    <t>Kelias Karališkiai - Karališkių kapinės</t>
  </si>
  <si>
    <t>Kelias Karališkiai - Dvareliškiai</t>
  </si>
  <si>
    <t>Kelias Tolučiai - Skripėtiškių ežeras</t>
  </si>
  <si>
    <t>Kelias Tolučiai - Adomaučizna</t>
  </si>
  <si>
    <t>Kelias Sarapiniškis - Bajorai</t>
  </si>
  <si>
    <t>Kelias Tamošiškiai - Tolučiai</t>
  </si>
  <si>
    <t>Kelias Siesartis - Radiškis</t>
  </si>
  <si>
    <t>Kelias Kopūstėliai - Linksmakalnis</t>
  </si>
  <si>
    <t>Kelias Nerupis - Žemaitkiemis (su Dvaro ir Draugystės g.)</t>
  </si>
  <si>
    <t>Kelias Prausliai - Nerupis</t>
  </si>
  <si>
    <t>Kelias Valtūnai - Žemaitkiemis (su Malūno g.)</t>
  </si>
  <si>
    <t>Kelias Valai - Avižieniai - Kliepšiai (su Gaisrinės g.)</t>
  </si>
  <si>
    <t>Kelias Martnonys - Pąąžuolė</t>
  </si>
  <si>
    <t>Kelias Martnonys Antalaušiai</t>
  </si>
  <si>
    <t>Kelias Martnonys - Kildiškiai</t>
  </si>
  <si>
    <t>Kelias Kildiškiai - Kazliškiai</t>
  </si>
  <si>
    <t>Kelias Traupis - Krapos</t>
  </si>
  <si>
    <t>Kelias Žemaitkiemis - Rundžiai</t>
  </si>
  <si>
    <t>Kelias Šakiai - Naceliškiai I</t>
  </si>
  <si>
    <t>Kelias Kulniškiai - Praniai</t>
  </si>
  <si>
    <t>Kelias Meižėnai - rajono riba</t>
  </si>
  <si>
    <t>Kelias Svietiškis - Apušynai</t>
  </si>
  <si>
    <t>Kelias Žeimiai - Žeruoliai</t>
  </si>
  <si>
    <t xml:space="preserve">Kelias Buzai - Ukmergės kelias </t>
  </si>
  <si>
    <t>Kelias Vaizgėliškis - Palobis</t>
  </si>
  <si>
    <t>Kelias Mielionys - Alionys</t>
  </si>
  <si>
    <t>Kelias Krikštėnai - Ratupė</t>
  </si>
  <si>
    <t>Kelias Kiškeliškis- Siestrų durpynas</t>
  </si>
  <si>
    <t xml:space="preserve">Kelias Belazariškiai - Belazariškių dvaras </t>
  </si>
  <si>
    <t xml:space="preserve">Kelias Labeikiai - Masiuliai pro dirbtuves </t>
  </si>
  <si>
    <t>Kelias Kuzilai - Kiauklių kelias</t>
  </si>
  <si>
    <t>Kelias Taujėnų tvenkinys - rajono riba</t>
  </si>
  <si>
    <t>Kelias Vepriai - Bernotiškis</t>
  </si>
  <si>
    <t>Kelias Vidiškiai - Jasiuliškis</t>
  </si>
  <si>
    <t>Kelias Toliūnai - Laiteliai - Pamarneckai</t>
  </si>
  <si>
    <t>Kelias Žemaitkiemis - Antatilčiai</t>
  </si>
  <si>
    <t xml:space="preserve">Automobilių stovėjimo aikštelė Liepų - Mokyklos g. sankryžoje, Liaušių k. </t>
  </si>
  <si>
    <t>Automobilių stovėjimo aikštelė . Pilionių - Kiauklių g. sankryžoje, Šešuolių mstl.</t>
  </si>
  <si>
    <t>Automobilių stovėjimo aikštelė Antakalnio - Vilniaus g. sankryžoje ties pastatu Antakalnio g. 6</t>
  </si>
  <si>
    <t>Automobilių stovėjimo aikštelė Pašilės g. ties Pašilės bažnyčia</t>
  </si>
  <si>
    <t>Pilies g. - Automobilių stovėjimo aikštelė</t>
  </si>
  <si>
    <t>Automobilių stovėjimo aikštelė prie  Dainiškių k. prie kapinių</t>
  </si>
  <si>
    <t xml:space="preserve"> Privažiavimo kelias </t>
  </si>
  <si>
    <t>Kelias Šemetiškiai - Sarapai</t>
  </si>
  <si>
    <r>
      <rPr>
        <sz val="9"/>
        <color rgb="FFFF0000"/>
        <rFont val="Times New Roman"/>
        <family val="1"/>
        <charset val="186"/>
      </rPr>
      <t xml:space="preserve">Kelias </t>
    </r>
    <r>
      <rPr>
        <sz val="9"/>
        <rFont val="Times New Roman"/>
        <family val="1"/>
        <charset val="186"/>
      </rPr>
      <t>Šemetiškiai - Sarapai</t>
    </r>
  </si>
  <si>
    <t>Burtkaimio k. kelias</t>
  </si>
  <si>
    <t>Mateikiškių kelias</t>
  </si>
  <si>
    <t xml:space="preserve"> Pramonės gatvė</t>
  </si>
  <si>
    <t>Ateities gatvė</t>
  </si>
  <si>
    <t>Keturvėjų gatvė</t>
  </si>
  <si>
    <t>Vyturių gatvė</t>
  </si>
  <si>
    <t xml:space="preserve"> Laukų gatvė</t>
  </si>
  <si>
    <t>Algirdų aikštė</t>
  </si>
  <si>
    <t>Kalvelių gatvė</t>
  </si>
  <si>
    <t>Parko gatvė</t>
  </si>
  <si>
    <r>
      <rPr>
        <sz val="9"/>
        <rFont val="Times New Roman"/>
        <family val="1"/>
        <charset val="186"/>
      </rPr>
      <t xml:space="preserve">Žiedo gatvė </t>
    </r>
    <r>
      <rPr>
        <strike/>
        <sz val="9"/>
        <rFont val="Times New Roman"/>
        <family val="1"/>
        <charset val="186"/>
      </rPr>
      <t xml:space="preserve"> </t>
    </r>
  </si>
  <si>
    <t>Aleksandravos gatvė</t>
  </si>
  <si>
    <t>Gintarų gatvė</t>
  </si>
  <si>
    <t xml:space="preserve"> Kaštonų skg.</t>
  </si>
  <si>
    <t xml:space="preserve"> Paliepės gatvė</t>
  </si>
  <si>
    <t xml:space="preserve"> Šviesos gatvė</t>
  </si>
  <si>
    <t>Tvenkinio gatvė</t>
  </si>
  <si>
    <t xml:space="preserve"> Žalgirio gatvė</t>
  </si>
  <si>
    <t xml:space="preserve"> Darželio gatvė</t>
  </si>
  <si>
    <t xml:space="preserve"> Jakutiškių gatvė</t>
  </si>
  <si>
    <t xml:space="preserve"> Linų gatvė</t>
  </si>
  <si>
    <t xml:space="preserve"> Naujakurių gatvė</t>
  </si>
  <si>
    <t xml:space="preserve"> Pergalės gatvė</t>
  </si>
  <si>
    <t>Viliukų gatvė</t>
  </si>
  <si>
    <t>Saulės gatvė</t>
  </si>
  <si>
    <t>Baraučiznos gatvė</t>
  </si>
  <si>
    <t xml:space="preserve"> Dvaro gatvė</t>
  </si>
  <si>
    <t xml:space="preserve"> Eglių alėja</t>
  </si>
  <si>
    <t>Sodo  gatvė</t>
  </si>
  <si>
    <t xml:space="preserve"> Tvenkinio gatvė</t>
  </si>
  <si>
    <t>Sarosčių gatvė</t>
  </si>
  <si>
    <t xml:space="preserve"> Ramybės gatvė</t>
  </si>
  <si>
    <t>Statikų gatvė</t>
  </si>
  <si>
    <r>
      <t xml:space="preserve"> </t>
    </r>
    <r>
      <rPr>
        <sz val="9"/>
        <rFont val="Times New Roman"/>
        <family val="1"/>
        <charset val="186"/>
      </rPr>
      <t xml:space="preserve">Butkiškių gatvė </t>
    </r>
  </si>
  <si>
    <t xml:space="preserve">Ateities g. </t>
  </si>
  <si>
    <t xml:space="preserve">Kaštonų gatvė </t>
  </si>
  <si>
    <t xml:space="preserve"> Jogvilų gatvė</t>
  </si>
  <si>
    <t xml:space="preserve">Paupio gatvė </t>
  </si>
  <si>
    <t>Tuopų gatvė</t>
  </si>
  <si>
    <t xml:space="preserve"> Butkiškių gatvė </t>
  </si>
  <si>
    <t xml:space="preserve"> Juknonių gatvė</t>
  </si>
  <si>
    <t xml:space="preserve"> Kaštonų gatvė</t>
  </si>
  <si>
    <t xml:space="preserve">Klevų gatvė </t>
  </si>
  <si>
    <r>
      <rPr>
        <strike/>
        <sz val="9"/>
        <rFont val="Times New Roman"/>
        <family val="1"/>
        <charset val="186"/>
      </rPr>
      <t>Lyduokių mstl. Lakštingalų g.</t>
    </r>
    <r>
      <rPr>
        <strike/>
        <sz val="9"/>
        <color rgb="FFFF0000"/>
        <rFont val="Times New Roman"/>
        <family val="1"/>
        <charset val="186"/>
      </rPr>
      <t xml:space="preserve">  </t>
    </r>
    <r>
      <rPr>
        <sz val="9"/>
        <color rgb="FFFF0000"/>
        <rFont val="Times New Roman"/>
        <family val="1"/>
        <charset val="186"/>
      </rPr>
      <t xml:space="preserve">                  Lakštingalų gatvė</t>
    </r>
  </si>
  <si>
    <t>Lakštingalų gatvė</t>
  </si>
  <si>
    <t xml:space="preserve">Miško gatvė </t>
  </si>
  <si>
    <t xml:space="preserve">Mokyklos gatvė </t>
  </si>
  <si>
    <t xml:space="preserve">Sodų gatvė </t>
  </si>
  <si>
    <t xml:space="preserve"> Topolių gatvė </t>
  </si>
  <si>
    <t>Kranto gatvė</t>
  </si>
  <si>
    <r>
      <rPr>
        <sz val="9"/>
        <rFont val="Times New Roman"/>
        <family val="1"/>
        <charset val="186"/>
      </rPr>
      <t xml:space="preserve"> Daratlaukio gatvė</t>
    </r>
    <r>
      <rPr>
        <strike/>
        <sz val="9"/>
        <rFont val="Times New Roman"/>
        <family val="1"/>
        <charset val="186"/>
      </rPr>
      <t xml:space="preserve"> </t>
    </r>
  </si>
  <si>
    <t xml:space="preserve"> Skačiūnų gatvė </t>
  </si>
  <si>
    <t xml:space="preserve"> Pušelės gatvė </t>
  </si>
  <si>
    <t>Ukmergės r. sav., Želvos sen., Laumėnų k., Žiedo g.</t>
  </si>
  <si>
    <t>Žl-23-1</t>
  </si>
  <si>
    <t>Rojaus Sodų gatvė</t>
  </si>
  <si>
    <t>Ryšių gatvė</t>
  </si>
  <si>
    <t>Sodo gatvė</t>
  </si>
  <si>
    <t>Daumantų gatvė</t>
  </si>
  <si>
    <t>Maigių gatvė</t>
  </si>
  <si>
    <t>Vintaros gatvė</t>
  </si>
  <si>
    <t>Žirnajų gatvė</t>
  </si>
  <si>
    <t>Bokšto gatvė</t>
  </si>
  <si>
    <t>Vilniaus gatvė</t>
  </si>
  <si>
    <t>Girininkų gatvė</t>
  </si>
  <si>
    <t>Medžiotojų gatvė</t>
  </si>
  <si>
    <t>Šaltinių g.</t>
  </si>
  <si>
    <t>Jaunystės gatvė</t>
  </si>
  <si>
    <t xml:space="preserve"> Mikailiškių gatvė</t>
  </si>
  <si>
    <t>Nemuno gatvė</t>
  </si>
  <si>
    <t>Pavasario gatvė</t>
  </si>
  <si>
    <t>Storės g.</t>
  </si>
  <si>
    <t>Vytinės gatvė</t>
  </si>
  <si>
    <t>Žeruolių gatvė</t>
  </si>
  <si>
    <t xml:space="preserve"> Slėnio gatvė</t>
  </si>
  <si>
    <t>Ąžuolų gatvė</t>
  </si>
  <si>
    <t xml:space="preserve"> Ežero gatvė</t>
  </si>
  <si>
    <t>Liepų gatvė</t>
  </si>
  <si>
    <t>Šermukšnių g.</t>
  </si>
  <si>
    <t xml:space="preserve"> Žilvičių gatvė</t>
  </si>
  <si>
    <t>Ukmergės r. sav., Pivonijos sen., Krikštėnų k., Liepų g.</t>
  </si>
  <si>
    <t>Mokyklos gatvė</t>
  </si>
  <si>
    <t>Ežero gatvė</t>
  </si>
  <si>
    <t>Barų gatvė</t>
  </si>
  <si>
    <t>Gojelio gatvė</t>
  </si>
  <si>
    <t>Laužupės gatvė</t>
  </si>
  <si>
    <t>Nepriklausomybės gatvė</t>
  </si>
  <si>
    <t>Technikos gatvė</t>
  </si>
  <si>
    <r>
      <rPr>
        <strike/>
        <sz val="9"/>
        <color rgb="FFFF0000"/>
        <rFont val="Times New Roman"/>
        <family val="1"/>
        <charset val="186"/>
      </rPr>
      <t xml:space="preserve">Siesikų mstl. </t>
    </r>
    <r>
      <rPr>
        <sz val="9"/>
        <color rgb="FFFF0000"/>
        <rFont val="Times New Roman"/>
        <family val="1"/>
        <charset val="186"/>
      </rPr>
      <t>Topolių gatvė</t>
    </r>
  </si>
  <si>
    <t>Vidugirių gatvė</t>
  </si>
  <si>
    <t>Naujoji g.</t>
  </si>
  <si>
    <t xml:space="preserve"> Pagirėlių g.</t>
  </si>
  <si>
    <t>Tulpių g.</t>
  </si>
  <si>
    <t xml:space="preserve"> Pakalnės gatvė</t>
  </si>
  <si>
    <t>Liepos gatvė</t>
  </si>
  <si>
    <t xml:space="preserve">Saulėtekio gatvė </t>
  </si>
  <si>
    <t>Ūkininkų gatvė</t>
  </si>
  <si>
    <t xml:space="preserve">Lauko gatvė </t>
  </si>
  <si>
    <t>Lėno gatvė</t>
  </si>
  <si>
    <t>Šilų gatvė</t>
  </si>
  <si>
    <t>Ramioji gatvė</t>
  </si>
  <si>
    <t xml:space="preserve">Žiburio gatvė </t>
  </si>
  <si>
    <t xml:space="preserve">Žolynų gatvė </t>
  </si>
  <si>
    <t>Kalno gatvė</t>
  </si>
  <si>
    <t xml:space="preserve">Mechanizatorių gatvė </t>
  </si>
  <si>
    <t xml:space="preserve">Miškų gatvė </t>
  </si>
  <si>
    <t xml:space="preserve">Mūšos gatvė </t>
  </si>
  <si>
    <t xml:space="preserve">Taikos gatvė </t>
  </si>
  <si>
    <t>Žvejų gatvė</t>
  </si>
  <si>
    <r>
      <rPr>
        <strike/>
        <sz val="9"/>
        <rFont val="Times New Roman"/>
        <family val="1"/>
        <charset val="186"/>
      </rPr>
      <t xml:space="preserve">Užupušių k. </t>
    </r>
    <r>
      <rPr>
        <sz val="9"/>
        <rFont val="Times New Roman"/>
        <family val="1"/>
        <charset val="186"/>
      </rPr>
      <t xml:space="preserve">Pušyno g. </t>
    </r>
  </si>
  <si>
    <t xml:space="preserve"> Pušyno gatvė</t>
  </si>
  <si>
    <t xml:space="preserve">Šviesos gatvė </t>
  </si>
  <si>
    <t xml:space="preserve">Uk-9-3 </t>
  </si>
  <si>
    <t xml:space="preserve"> Gedimino gatvė (be važiuojamosios dalies)</t>
  </si>
  <si>
    <t xml:space="preserve"> Kęstučio aikštė (be važiuojamosios dalies)</t>
  </si>
  <si>
    <t>Pravažiavimas tarp Vilniaus ir Žiedo gatvių</t>
  </si>
  <si>
    <t xml:space="preserve">Piliakalnio gatvė </t>
  </si>
  <si>
    <t>Dvaro gatvė</t>
  </si>
  <si>
    <t xml:space="preserve"> Klevų gatvė </t>
  </si>
  <si>
    <t>Ežero  gatvė</t>
  </si>
  <si>
    <t xml:space="preserve">Geldutės gatvė </t>
  </si>
  <si>
    <t xml:space="preserve">Jaunimo gatvė </t>
  </si>
  <si>
    <t xml:space="preserve">Laukų gatvė </t>
  </si>
  <si>
    <t>Miško gatvė</t>
  </si>
  <si>
    <r>
      <t xml:space="preserve">Pergalės g. link bažnyčios </t>
    </r>
    <r>
      <rPr>
        <b/>
        <sz val="9"/>
        <rFont val="Times New Roman"/>
        <family val="1"/>
        <charset val="186"/>
      </rPr>
      <t xml:space="preserve"> </t>
    </r>
  </si>
  <si>
    <t xml:space="preserve">Pergalės g. atšaka </t>
  </si>
  <si>
    <t xml:space="preserve">Pievų gatvė </t>
  </si>
  <si>
    <t xml:space="preserve">Pušyno gatvė </t>
  </si>
  <si>
    <t xml:space="preserve">Sodų g.su atšaka </t>
  </si>
  <si>
    <t xml:space="preserve">Šventosios g. atšaka  </t>
  </si>
  <si>
    <t xml:space="preserve">Mažoji gatvė </t>
  </si>
  <si>
    <t>Kranto akligatvis</t>
  </si>
  <si>
    <t>Mūšios gatvė</t>
  </si>
  <si>
    <t>Viktoro Bergo gatvė</t>
  </si>
  <si>
    <t xml:space="preserve"> Puošmedžių gatvė</t>
  </si>
  <si>
    <t>Darbo gatvė</t>
  </si>
  <si>
    <t>Melioratorių gatvė</t>
  </si>
  <si>
    <t>A. Vienuolio gatvė</t>
  </si>
  <si>
    <t xml:space="preserve">Įvažiavimas Liepų g. </t>
  </si>
  <si>
    <t>Paupio gatvės važiuojamoji dalis</t>
  </si>
  <si>
    <t xml:space="preserve"> Bajorų gatvė</t>
  </si>
  <si>
    <t>Butkūnėlių gatvė</t>
  </si>
  <si>
    <t>Darželio gatvė</t>
  </si>
  <si>
    <t>Dirbtuvių gatvė</t>
  </si>
  <si>
    <t>Laisvės gatvė</t>
  </si>
  <si>
    <t>Molėtų gatvė</t>
  </si>
  <si>
    <t>Skardelio gatvė</t>
  </si>
  <si>
    <t>Tilto gatvė</t>
  </si>
  <si>
    <t>Turgaus gatvė</t>
  </si>
  <si>
    <r>
      <rPr>
        <strike/>
        <sz val="9"/>
        <rFont val="Times New Roman"/>
        <family val="1"/>
        <charset val="186"/>
      </rPr>
      <t>Želvos mstl.</t>
    </r>
    <r>
      <rPr>
        <sz val="9"/>
        <rFont val="Times New Roman"/>
        <family val="1"/>
        <charset val="186"/>
      </rPr>
      <t>Turgaus g</t>
    </r>
    <r>
      <rPr>
        <sz val="9"/>
        <color rgb="FFFF0000"/>
        <rFont val="Times New Roman"/>
        <family val="1"/>
        <charset val="186"/>
      </rPr>
      <t>atvė</t>
    </r>
  </si>
  <si>
    <t>Vingio gatvė</t>
  </si>
  <si>
    <t xml:space="preserve"> Žiedo g. </t>
  </si>
  <si>
    <t xml:space="preserve"> Piliakalnių gatvė</t>
  </si>
  <si>
    <t>Sodybų gatvė</t>
  </si>
  <si>
    <t xml:space="preserve">Samanaraisčio g. </t>
  </si>
  <si>
    <t xml:space="preserve"> Alaušo gatvė</t>
  </si>
  <si>
    <t>Žemynos gatvė</t>
  </si>
  <si>
    <t>Žolynų gatvė</t>
  </si>
  <si>
    <t>Bičiulių gatvė</t>
  </si>
  <si>
    <t xml:space="preserve">Pirtelės gatvė </t>
  </si>
  <si>
    <t>Naujakurių gatvė</t>
  </si>
  <si>
    <t>Paežerės gatvė</t>
  </si>
  <si>
    <t xml:space="preserve">Vėjų gatvė </t>
  </si>
  <si>
    <t xml:space="preserve">Panevėžio kelias - Ilgatrakio k. </t>
  </si>
  <si>
    <t xml:space="preserve">                                    Automobilių stovėjimo aikštelė</t>
  </si>
  <si>
    <r>
      <t xml:space="preserve"> </t>
    </r>
    <r>
      <rPr>
        <sz val="9"/>
        <rFont val="Times New Roman"/>
        <family val="1"/>
        <charset val="186"/>
      </rPr>
      <t>Automobilių stovėjimo aikštelė</t>
    </r>
  </si>
  <si>
    <t>De-6a</t>
  </si>
  <si>
    <t>Automobilių stovėjimo aikštelė prie Jogvilų k. kapinių</t>
  </si>
  <si>
    <t>Automobilių stovėjimo aikštelė prie bažnyčios</t>
  </si>
  <si>
    <t>Automobilių stovėjimo aikštelė ties pastatu  Taikos g. 2</t>
  </si>
  <si>
    <t>Automobilių stovėjimo aikštelė ties pastatu Taikos g. 35</t>
  </si>
  <si>
    <t xml:space="preserve"> Automobilių stovėjimo aikštelė prie Lyduokių mstl. naujų kapinių</t>
  </si>
  <si>
    <t xml:space="preserve"> Automobilių stovėjimo aikštelė prie Lyduokių mstl. senų kapinių</t>
  </si>
  <si>
    <t>Automobilių stovėjimo aikštelė ties pastatu Kranto g. 9</t>
  </si>
  <si>
    <t xml:space="preserve">Automobilių stovėjimo aikštelė prie Krikštėnų k. bažnyčios </t>
  </si>
  <si>
    <t xml:space="preserve"> Automobilių stovėjimo aikštelė prie Krikštėnų k. kapinių </t>
  </si>
  <si>
    <t xml:space="preserve">Automobilių stovėjimo aikštelė prie Siesikų mstl. kapinių </t>
  </si>
  <si>
    <t xml:space="preserve"> Automobilių stovėjimo aikštelė ties pastatu Nepriklausomybės g. 8</t>
  </si>
  <si>
    <t xml:space="preserve"> Automobilių stovėjimo aikštelė ties Vidugirių  - Laisvės g. sankryža</t>
  </si>
  <si>
    <t xml:space="preserve"> Automobilių stovėjimo aikštelė prie Tulpiakiemio k. kapinių </t>
  </si>
  <si>
    <t xml:space="preserve">Automobilių stovėjimo aikštelė prie administracinio pastato Liepų g. 7 </t>
  </si>
  <si>
    <t>Automobilių stovėjimo aikštelė prie kultūros namų Liepų g. 2</t>
  </si>
  <si>
    <t>Automobilių stovėjimo aikštelė ties pastatu Ukmergės g. 30, Šešuolių mstl.</t>
  </si>
  <si>
    <t>Aikštelė - estrada</t>
  </si>
  <si>
    <t>Automobilių stovėjimo aikštelė prie A. Smetonos dvaro</t>
  </si>
  <si>
    <t>Automobilių stovėjimo aikštelė ties pastatu Vilniaus g. 90A</t>
  </si>
  <si>
    <t>Automobilių stovėjimo aikštelė ties pastatu Anykščių g. 6</t>
  </si>
  <si>
    <t>Automobilių stovėjimo aikštelė pastatu Gedimino g.11</t>
  </si>
  <si>
    <t xml:space="preserve">Automobilių stovėjimo aikštelė </t>
  </si>
  <si>
    <t>Automobilių stovėjimo aikštelė Klaipėdos g. ties pastatu Kauno g. 11</t>
  </si>
  <si>
    <r>
      <t>Automobilių stovėjimo ai</t>
    </r>
    <r>
      <rPr>
        <strike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ties pastatu Vytauto g. 26</t>
    </r>
  </si>
  <si>
    <t>Automobilių stovėjimo aikštelėties pastatu Vytauto g. 88</t>
  </si>
  <si>
    <t xml:space="preserve">Aikštelė </t>
  </si>
  <si>
    <t xml:space="preserve">Automobilių stovėjimo aikštelė   prie Bečių k. tvenkinio </t>
  </si>
  <si>
    <t xml:space="preserve">Automobilių stovėjimo aikštelė prie Šventosios upės </t>
  </si>
  <si>
    <t xml:space="preserve">Automobilių stovėjimo aikštelė Jaunimo g. </t>
  </si>
  <si>
    <t>Automobilių stovėjimo aikštelė prie  Veprių mstl. kultūros namų</t>
  </si>
  <si>
    <r>
      <t xml:space="preserve">Automobilių stovėjimo aikštelė Pergalės g., Veprių mstl. </t>
    </r>
    <r>
      <rPr>
        <strike/>
        <sz val="9"/>
        <rFont val="Times New Roman"/>
        <family val="1"/>
        <charset val="186"/>
      </rPr>
      <t xml:space="preserve"> </t>
    </r>
  </si>
  <si>
    <t xml:space="preserve">Automobilių stovėjimo aikštelė prie Sližių k. kultūros namų   </t>
  </si>
  <si>
    <t xml:space="preserve">Automobilių stovėjimo aikštelė prie Sližių k. kapinių </t>
  </si>
  <si>
    <t>Automobilių stovėjimo aikštelė Darbo g. (link garažų)</t>
  </si>
  <si>
    <t xml:space="preserve"> Automobilių stovėjimo aikštelė</t>
  </si>
  <si>
    <t xml:space="preserve">Automobilių stovėjimo aikštelė prie kultūros namų </t>
  </si>
  <si>
    <t>Automobilių stovėjimo aikštelė J. Vaišučio g. prieš koop.parduotuvę</t>
  </si>
  <si>
    <t>Automobilių stovėjimo aikštelė prie Antatilčių piliakalnio</t>
  </si>
  <si>
    <r>
      <t>Automobilių stovėjimo aikštelė</t>
    </r>
    <r>
      <rPr>
        <strike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 Ežero g. </t>
    </r>
  </si>
  <si>
    <r>
      <t xml:space="preserve">Automobiliųų stovėjimo aikštelė  </t>
    </r>
    <r>
      <rPr>
        <strike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prie Žemaitkiemio ežero paplūdimio </t>
    </r>
  </si>
  <si>
    <t xml:space="preserve">Automobilių stovėjimo aikštelė prie Alaušo ežero </t>
  </si>
  <si>
    <t>Iš viso Miesto seniūnijoje</t>
  </si>
  <si>
    <t xml:space="preserve"> Pėsčiųjų takas </t>
  </si>
  <si>
    <t xml:space="preserve">Pėsčiųjų takas </t>
  </si>
  <si>
    <t>44/2694442</t>
  </si>
  <si>
    <t>4400-5777-5090</t>
  </si>
  <si>
    <t>Ukmergės r. sa., Ukmergės m.</t>
  </si>
  <si>
    <t xml:space="preserve">Pėsčiųjų takas  </t>
  </si>
  <si>
    <t xml:space="preserve">Šaligatvis </t>
  </si>
  <si>
    <t>Aikštė</t>
  </si>
  <si>
    <r>
      <rPr>
        <sz val="9"/>
        <rFont val="Times New Roman"/>
        <family val="1"/>
        <charset val="186"/>
      </rPr>
      <t>Šaligatvis</t>
    </r>
    <r>
      <rPr>
        <strike/>
        <sz val="9"/>
        <rFont val="Times New Roman"/>
        <family val="1"/>
        <charset val="186"/>
      </rPr>
      <t xml:space="preserve"> </t>
    </r>
  </si>
  <si>
    <t xml:space="preserve"> Šaligatvis </t>
  </si>
  <si>
    <t>Pėsčiųjų takas tarp Jaunimo g. ir Pergalės g.</t>
  </si>
  <si>
    <t>Pėsčiųjų takas Šventosios - Geldutės g.</t>
  </si>
  <si>
    <t>Pėsčiųjų takas Šventosios g. - Slabados k.</t>
  </si>
  <si>
    <t xml:space="preserve"> Aikštelė</t>
  </si>
  <si>
    <t xml:space="preserve"> Įvažiavimas </t>
  </si>
  <si>
    <r>
      <rPr>
        <sz val="9"/>
        <rFont val="Times New Roman"/>
        <family val="1"/>
        <charset val="186"/>
      </rPr>
      <t>Įvažiavimas</t>
    </r>
    <r>
      <rPr>
        <strike/>
        <sz val="9"/>
        <rFont val="Times New Roman"/>
        <family val="1"/>
        <charset val="186"/>
      </rPr>
      <t xml:space="preserve"> </t>
    </r>
  </si>
  <si>
    <r>
      <rPr>
        <sz val="9"/>
        <rFont val="Times New Roman"/>
        <family val="1"/>
        <charset val="186"/>
      </rPr>
      <t xml:space="preserve"> Įvažiavimas</t>
    </r>
    <r>
      <rPr>
        <strike/>
        <sz val="9"/>
        <rFont val="Times New Roman"/>
        <family val="1"/>
        <charset val="186"/>
      </rPr>
      <t xml:space="preserve"> </t>
    </r>
  </si>
  <si>
    <t xml:space="preserve"> Įvažiavimas į kiemą </t>
  </si>
  <si>
    <t xml:space="preserve">Įvažiavimas į kiemą </t>
  </si>
  <si>
    <r>
      <rPr>
        <sz val="9"/>
        <rFont val="Times New Roman"/>
        <family val="1"/>
        <charset val="186"/>
      </rPr>
      <t xml:space="preserve"> Pėsčiųjų takas</t>
    </r>
    <r>
      <rPr>
        <strike/>
        <sz val="9"/>
        <rFont val="Times New Roman"/>
        <family val="1"/>
        <charset val="186"/>
      </rPr>
      <t xml:space="preserve"> </t>
    </r>
  </si>
  <si>
    <t xml:space="preserve">2020 m. lapkričio  26 d. sprendimu Nr.7-269 </t>
  </si>
  <si>
    <t xml:space="preserve">                                                                      2022 m. sausio      d. sprendimo Nr.</t>
  </si>
  <si>
    <t xml:space="preserve"> Šešuolių seniūnija:</t>
  </si>
  <si>
    <t>Žemaitkiemio seniūnija</t>
  </si>
  <si>
    <t xml:space="preserve">perkelėm iš kelių sąrašo, buvo Pa-40 Antakalnio k. kelias. </t>
  </si>
  <si>
    <t>Iš viso Viešųjų kelių:</t>
  </si>
  <si>
    <t>Kerta žemės sklypą</t>
  </si>
  <si>
    <t>Pivonijos seniūnija</t>
  </si>
  <si>
    <t>Varinės k.  Pašilės gatvė</t>
  </si>
  <si>
    <t>Si -41</t>
  </si>
  <si>
    <t>asfaltbe-tonis</t>
  </si>
  <si>
    <t>Iš viso Taujėnų seniūnijoje:</t>
  </si>
  <si>
    <t>44/2685992</t>
  </si>
  <si>
    <t>Iš viso Miesto seniūnijoje:</t>
  </si>
  <si>
    <t>Ukmergės r. sav., Želvos mstl., Klevų g.</t>
  </si>
  <si>
    <r>
      <rPr>
        <strike/>
        <sz val="9"/>
        <color rgb="FFFF0000"/>
        <rFont val="Times New Roman"/>
        <family val="1"/>
        <charset val="186"/>
      </rPr>
      <t>Želvos mstl</t>
    </r>
    <r>
      <rPr>
        <sz val="9"/>
        <color rgb="FFFF0000"/>
        <rFont val="Times New Roman"/>
        <family val="1"/>
        <charset val="186"/>
      </rPr>
      <t>. Klevų gatvė</t>
    </r>
  </si>
  <si>
    <t>Ukmergės r. sav., Pivonijos sen., Raguvos k</t>
  </si>
  <si>
    <t>IŠ VISO ĮRAŠOMŲ VIDAUS KELIŲ:</t>
  </si>
  <si>
    <t>IŠ VISO IŠBRAUKIAMŲ VIDAUS KELIŲ:</t>
  </si>
  <si>
    <t>IV. KITI OBJEKTAI (Automobilių stovėjimo aikštelės)</t>
  </si>
  <si>
    <t xml:space="preserve">Antakalnio III k. Vilkmergės g. (valst.kelio Nr. 4831 tęsinys) prie mokyklos                         </t>
  </si>
  <si>
    <t>Veprių seniūnija</t>
  </si>
  <si>
    <r>
      <t>Šventupės gyv. Darbo g. ties pastatu Darbo g. 11</t>
    </r>
    <r>
      <rPr>
        <b/>
        <sz val="9"/>
        <rFont val="Times New Roman"/>
        <family val="1"/>
        <charset val="186"/>
      </rPr>
      <t xml:space="preserve"> </t>
    </r>
  </si>
  <si>
    <t>Automobilių stovėjimo aikštelė Šventupės gyv. Vienuolio g. ties pastatu Vienuolio g. 4</t>
  </si>
  <si>
    <t>Iš viso Želvos  seniūnijoje:</t>
  </si>
  <si>
    <t>Berzgainių k. Automobilių stovėjimo aikštelė prie Berzgainių piliakalnio</t>
  </si>
  <si>
    <t>Automobilių stovėjimo aikštelė prie Valų k. kapinių</t>
  </si>
  <si>
    <t>Automobilių stovėjimo aikštelė prie Žemaitkiemio mstl. prie kapinių</t>
  </si>
  <si>
    <t>Automobilių stovėjimo aikštelė Kliepšių k. prie Kliepšių ežero</t>
  </si>
  <si>
    <t>Iš viso Žemaitkiemio  seniūnijoje:</t>
  </si>
  <si>
    <t>IŠ VISO IŠBRAUKIAMŲ AUTOMOBILIŲ STOVĖJIMO AIKŠTELIŲ:</t>
  </si>
  <si>
    <t>IŠ VISO ĮRAŠOMŲ AUTOMOBILIŲ STOVĖJIMO AIKŠTELIŲ:</t>
  </si>
  <si>
    <t>V. KITI OBJEKTAI (TILTAI)</t>
  </si>
  <si>
    <t>IŠ VISO IŠBRAUKIAMŲ TILTŲ:</t>
  </si>
  <si>
    <t>VI. KITI OBJEKTAI (Pėsčiųjų takai, pėsčiųjų (dviračių) takai, šaligatviai, aikštės)</t>
  </si>
  <si>
    <t>IŠ VISO ĮRAŠOMŲ PĖSČIŲJŲ TAKŲ:</t>
  </si>
  <si>
    <t>OBJEKTŲ,  ĮRAŠOMŲ Į UKMERGĖS RAJONO SAVIVALDYBĖS VIETINIŲ KELIŲ, GATVIŲ IR KITŲ SUSISIEKIMO KOMUNIKACIJŲ OBJEKTŲ SĄRAŠĄ,  SĄRAŠAS</t>
  </si>
  <si>
    <t>2 priedas</t>
  </si>
  <si>
    <t>Ukmergė, Jaunimo g.23</t>
  </si>
  <si>
    <t>1 priedas</t>
  </si>
  <si>
    <t>OBJEKTŲ, IŠBRAUKIAMŲ IŠ UKMERGĖS RAJONO SAVIVALDYBĖS VIETINIŲ KELIŲ,GATVIŲ IR KITŲ SUSISIEKIMO KOMUNIKACIJŲ OBJEKTŲ SĄRAŠO,  SĄRAŠAS</t>
  </si>
  <si>
    <t>Ukmergės r. sav., Deltuvos mstl., Armonos g. 16A</t>
  </si>
  <si>
    <r>
      <t>Deltuvos mstl. Armonos g.  (prie valst.kelio Nr. 145) pėsčiųjų - dviračių takas</t>
    </r>
    <r>
      <rPr>
        <sz val="9"/>
        <color rgb="FFFF0000"/>
        <rFont val="Times New Roman"/>
        <family val="1"/>
        <charset val="186"/>
      </rPr>
      <t xml:space="preserve"> Pėsčiųjų (dviračių) takas</t>
    </r>
  </si>
  <si>
    <t xml:space="preserve"> Pėsčiųjų (dviračių) takas</t>
  </si>
  <si>
    <t>Ukmergės rajono savivaldybės tarybos                              2022 m. sausio      d. sprendimo Nr.           redakcija</t>
  </si>
  <si>
    <t xml:space="preserve"> Aikštelę braukti iš sąrašo, nes bus išmatuota kartu su Ežero gatve</t>
  </si>
  <si>
    <t xml:space="preserve"> Aikštelę braukti iš sąrašo, nes bus išmatuota kartu su  gatve</t>
  </si>
  <si>
    <t>ilgis             (km)</t>
  </si>
  <si>
    <t>Ukmergės r. sav., Ukmergės m., J. Basana-vičiaus g.</t>
  </si>
  <si>
    <t>Ukmergs r. sav., Ukmergės m., Vytauto g.</t>
  </si>
  <si>
    <t>asfalt-betonis</t>
  </si>
  <si>
    <t>asfalt-betonis, žvyras</t>
  </si>
  <si>
    <t>Asfaltbetonis, betono trinkelės</t>
  </si>
  <si>
    <t>4. Tekstas žaliu šriftu - kadastriniai matavimai atlikti, tačiau neregistruota, nes kerta privačius sklypus</t>
  </si>
  <si>
    <t xml:space="preserve">Žvyro dangos kelių ilgis </t>
  </si>
  <si>
    <t>Grunto dangos kelių ilgis</t>
  </si>
  <si>
    <t>Asfalto dangos kelių ilgis</t>
  </si>
  <si>
    <t>Kitos dangos kelių ilgis</t>
  </si>
  <si>
    <t>Kitos dangos kelių  ilgis</t>
  </si>
  <si>
    <t>Kitos dangoskelių ilgis</t>
  </si>
  <si>
    <t>Asfaltbetonio dangos kelių ilgis</t>
  </si>
  <si>
    <t>IŠ VISO VIEŠŲJŲ KELIŲ (ASFALTBETONIO DANGA)</t>
  </si>
  <si>
    <t>IŠ VISO VIEŠŲJŲ KELIŲ (ŽVYRO DANGA)</t>
  </si>
  <si>
    <t>IŠ VISO VIEŠŲJŲ KELIŲ (GRUNTO DANGA)</t>
  </si>
  <si>
    <t>IŠ VISO VIEŠŲJŲ KELIŲ (KITA DANGA)</t>
  </si>
  <si>
    <t xml:space="preserve">Žvyro dangos gatvių ilgis </t>
  </si>
  <si>
    <t>Grunto dangos gatvių ilgis</t>
  </si>
  <si>
    <t>Asfaltbetonio dangos gatvių ilgis</t>
  </si>
  <si>
    <t>Kitos dangos gatvių ilgis</t>
  </si>
  <si>
    <t>IŠ VISO GATVIŲ :</t>
  </si>
  <si>
    <t>IŠ VISO GATVIŲ ASFALTBETONIO DANGA)</t>
  </si>
  <si>
    <t>IŠ VISO GATVIŲ (ŽVYRO DANGA)</t>
  </si>
  <si>
    <t>IŠ VISO GATVIŲ (GRUNTO DANGA)</t>
  </si>
  <si>
    <t>IŠ VISO GATVIŲ (KITA DANGA)</t>
  </si>
  <si>
    <t>IŠ VISO VIDAUS KELIŲ (ASFALTBETONIO DANGA)</t>
  </si>
  <si>
    <t>IŠ VISO VIDAUS KELIŲ (ŽVYRO DANGA)</t>
  </si>
  <si>
    <t>IŠ VISO VIDAUS KELIŲ (GRUNTO DANGA)</t>
  </si>
  <si>
    <t>IŠ VISO VIDAUS KELIŲ (KITA DANGA)</t>
  </si>
  <si>
    <t>IŠ VISO GATVIŲ:</t>
  </si>
  <si>
    <t>IŠ VISO GATVIŲ (ASFALTBETONIO DANGA)</t>
  </si>
  <si>
    <t>plytelės, asfaltbetonis</t>
  </si>
  <si>
    <t>trinkelės</t>
  </si>
  <si>
    <t>asfalbetonis</t>
  </si>
  <si>
    <t>perkelti prie viešųjų kelių</t>
  </si>
  <si>
    <t>reiktu keisti pavadinima ir perkelti prie viešųju keliu</t>
  </si>
  <si>
    <r>
      <t>Kelias Paškonių g</t>
    </r>
    <r>
      <rPr>
        <sz val="9"/>
        <color rgb="FFFF0000"/>
        <rFont val="Times New Roman"/>
        <family val="1"/>
        <charset val="186"/>
      </rPr>
      <t>.</t>
    </r>
    <r>
      <rPr>
        <sz val="9"/>
        <rFont val="Times New Roman"/>
        <family val="1"/>
        <charset val="186"/>
      </rPr>
      <t xml:space="preserve"> - </t>
    </r>
    <r>
      <rPr>
        <strike/>
        <sz val="9"/>
        <rFont val="Times New Roman"/>
        <family val="1"/>
        <charset val="186"/>
      </rPr>
      <t>valst.kelias Nr. 115</t>
    </r>
    <r>
      <rPr>
        <sz val="9"/>
        <rFont val="Times New Roman"/>
        <family val="1"/>
        <charset val="186"/>
      </rPr>
      <t xml:space="preserve">  </t>
    </r>
    <r>
      <rPr>
        <sz val="9"/>
        <color rgb="FFFF0000"/>
        <rFont val="Times New Roman"/>
        <family val="1"/>
        <charset val="186"/>
      </rPr>
      <t>Lauzdonių k.</t>
    </r>
    <r>
      <rPr>
        <sz val="9"/>
        <rFont val="Times New Roman"/>
        <family val="1"/>
        <charset val="186"/>
      </rPr>
      <t xml:space="preserve">  </t>
    </r>
  </si>
  <si>
    <t xml:space="preserve">atkelta iš vidaus kelių </t>
  </si>
  <si>
    <r>
      <t>Kelias Paškonių g</t>
    </r>
    <r>
      <rPr>
        <strike/>
        <sz val="9"/>
        <color rgb="FFFF0000"/>
        <rFont val="Times New Roman"/>
        <family val="1"/>
        <charset val="186"/>
      </rPr>
      <t>.</t>
    </r>
    <r>
      <rPr>
        <strike/>
        <sz val="9"/>
        <rFont val="Times New Roman"/>
        <family val="1"/>
        <charset val="186"/>
      </rPr>
      <t xml:space="preserve"> - valst.kelias Nr. 115  </t>
    </r>
    <r>
      <rPr>
        <strike/>
        <sz val="9"/>
        <color rgb="FFFF0000"/>
        <rFont val="Times New Roman"/>
        <family val="1"/>
        <charset val="186"/>
      </rPr>
      <t>Lauzdonių k.</t>
    </r>
    <r>
      <rPr>
        <strike/>
        <sz val="9"/>
        <rFont val="Times New Roman"/>
        <family val="1"/>
        <charset val="186"/>
      </rPr>
      <t xml:space="preserve">  </t>
    </r>
  </si>
  <si>
    <t xml:space="preserve">Kelias Paškonių g. -   Lauzdonių k.  </t>
  </si>
  <si>
    <t xml:space="preserve">Atkelta iš vidaus kelių. Reiktu keisti pavadinima byloje ir sąraše </t>
  </si>
  <si>
    <t>Še-61</t>
  </si>
  <si>
    <t>Kelias Skuolių k. - Rasališkių k.</t>
  </si>
  <si>
    <t>Še-62</t>
  </si>
  <si>
    <t>Pravažiavimas tarp Skuolių ir Molėtų gatvių</t>
  </si>
  <si>
    <t>Še-05</t>
  </si>
  <si>
    <t xml:space="preserve">Kelias Labeikių k. - Skuolių k. </t>
  </si>
  <si>
    <t>Pi2-37-3</t>
  </si>
  <si>
    <t>Privažiavimas prie Krikštėnų kultūros namų</t>
  </si>
  <si>
    <t>Ukmergės r. sav., Pivonijos sen., Krikštėnų k.</t>
  </si>
  <si>
    <t>Še-43-1</t>
  </si>
  <si>
    <t>Įvažiavimas Mokyklos g.</t>
  </si>
  <si>
    <t xml:space="preserve">Ukmergės r. sav., Šešuolių sen., Liaušių k., </t>
  </si>
  <si>
    <t>Še-42-1</t>
  </si>
  <si>
    <t>perkelti prie gatvių, nes tai yra Beržų gatvė</t>
  </si>
  <si>
    <t>Ukmergės r. sav., Šešuolių sen., Liaušių k., Beržų g.</t>
  </si>
  <si>
    <t xml:space="preserve">atkelta iš viešųjų kelių </t>
  </si>
  <si>
    <r>
      <rPr>
        <strike/>
        <sz val="9"/>
        <color theme="1"/>
        <rFont val="Times New Roman"/>
        <family val="1"/>
        <charset val="186"/>
      </rPr>
      <t>Valst.kelias Nr. 115 - Mokyklos g.  Liaušių k</t>
    </r>
    <r>
      <rPr>
        <sz val="9"/>
        <color rgb="FFFF0000"/>
        <rFont val="Times New Roman"/>
        <family val="1"/>
        <charset val="186"/>
      </rPr>
      <t>. Beržų gatvė</t>
    </r>
  </si>
  <si>
    <t>trumpinam iki sklypų, tada galėsim registruoti. Ir keičiame pavadinimą</t>
  </si>
  <si>
    <r>
      <rPr>
        <strike/>
        <sz val="9"/>
        <color rgb="FF00B050"/>
        <rFont val="Times New Roman"/>
        <family val="1"/>
        <charset val="186"/>
      </rPr>
      <t>Kelias Beržalota - Demrovica</t>
    </r>
    <r>
      <rPr>
        <sz val="9"/>
        <color rgb="FF00B050"/>
        <rFont val="Times New Roman"/>
        <family val="1"/>
        <charset val="186"/>
      </rPr>
      <t xml:space="preserve">               </t>
    </r>
    <r>
      <rPr>
        <sz val="9"/>
        <color rgb="FFFF0000"/>
        <rFont val="Times New Roman"/>
        <family val="1"/>
        <charset val="186"/>
      </rPr>
      <t>Kelias Gerklinė -Beržalota</t>
    </r>
  </si>
  <si>
    <t>trumpinti ir perkelti prie gatvių, nes tai yra Jurginų gatvė</t>
  </si>
  <si>
    <r>
      <t xml:space="preserve">Kelias Mateikiškai -Ežeraičių vs. </t>
    </r>
    <r>
      <rPr>
        <b/>
        <sz val="9"/>
        <color rgb="FFFF0000"/>
        <rFont val="Times New Roman"/>
        <family val="1"/>
        <charset val="186"/>
      </rPr>
      <t>Jurginų gatvė</t>
    </r>
  </si>
  <si>
    <r>
      <t xml:space="preserve">Mišniūnai - valst.kelias Nr. 4815  </t>
    </r>
    <r>
      <rPr>
        <sz val="9"/>
        <color rgb="FFFF0000"/>
        <rFont val="Times New Roman"/>
        <family val="1"/>
        <charset val="186"/>
      </rPr>
      <t xml:space="preserve">Mišniūnų kelias </t>
    </r>
  </si>
  <si>
    <t>keisti pavadinimą byloje ir sąraše</t>
  </si>
  <si>
    <t>Kelias Gerklinė -Beržalota</t>
  </si>
  <si>
    <t xml:space="preserve">Mišniūnų kelias </t>
  </si>
  <si>
    <t>reiks atlikti kadastrinius matavimus po atlikto kapitalinio remonto</t>
  </si>
  <si>
    <t xml:space="preserve">asfaltbetonis </t>
  </si>
  <si>
    <t>žvyras </t>
  </si>
  <si>
    <t>asfalbetonis </t>
  </si>
  <si>
    <t>Betonas, trinkelės </t>
  </si>
  <si>
    <t>užsakyti matavimus atlikus kapita;linio remonto darbus</t>
  </si>
  <si>
    <t>Betonas</t>
  </si>
  <si>
    <t>patikslinti bylą dėl dangų</t>
  </si>
  <si>
    <t>reikia atlikti kadastrinius matavimus po paprasto remonto</t>
  </si>
  <si>
    <r>
      <t xml:space="preserve">Prie Užulėnio k. kapinių (kelias Nr. Ta-09)  </t>
    </r>
    <r>
      <rPr>
        <strike/>
        <sz val="9"/>
        <color rgb="FFFF0000"/>
        <rFont val="Times New Roman"/>
        <family val="1"/>
        <charset val="186"/>
      </rPr>
      <t>Automobilių stovėjimo aikštelė prie  Užulėnio k. kapinių</t>
    </r>
    <r>
      <rPr>
        <strike/>
        <sz val="9"/>
        <rFont val="Times New Roman"/>
        <family val="1"/>
        <charset val="186"/>
      </rPr>
      <t xml:space="preserve">
</t>
    </r>
  </si>
  <si>
    <r>
      <t xml:space="preserve">Prie Paąžuolių k. kapinių (kelias Nr. Ta-43)  </t>
    </r>
    <r>
      <rPr>
        <strike/>
        <sz val="9"/>
        <color rgb="FFFF0000"/>
        <rFont val="Times New Roman"/>
        <family val="1"/>
        <charset val="186"/>
      </rPr>
      <t>Automobilių stovėjimo aikštelė prie  Paąžuolių k. kapinių</t>
    </r>
  </si>
  <si>
    <r>
      <t xml:space="preserve">Prie Kraupėnų k. kapinių (kelias Nr. Ta-29) </t>
    </r>
    <r>
      <rPr>
        <strike/>
        <sz val="9"/>
        <color rgb="FFFF0000"/>
        <rFont val="Times New Roman"/>
        <family val="1"/>
        <charset val="186"/>
      </rPr>
      <t xml:space="preserve"> Automobilių stovėjimo aikštelė prie  Kraupėnų k. kapinių</t>
    </r>
  </si>
  <si>
    <r>
      <t xml:space="preserve">Prie Šiukštiškių k. kapinių </t>
    </r>
    <r>
      <rPr>
        <strike/>
        <sz val="9"/>
        <color rgb="FFFF0000"/>
        <rFont val="Times New Roman"/>
        <family val="1"/>
        <charset val="186"/>
      </rPr>
      <t>Automobilių stovėjimo aikštelė prie  Šiukštiškių k. kapinių</t>
    </r>
  </si>
  <si>
    <t>skalda</t>
  </si>
  <si>
    <t xml:space="preserve">Prie Užulėnio k. kapinių (kelias Nr. Ta-09)  Automobilių stovėjimo aikštelė prie  Užulėnio k. kapinių
</t>
  </si>
  <si>
    <t>Prie Paąžuolių k. kapinių (kelias Nr. Ta-43)  Automobilių stovėjimo aikštelė prie  Paąžuolių k. kapinių</t>
  </si>
  <si>
    <t>Prie Kraupėnų k. kapinių (kelias Nr. Ta-29)  Automobilių stovėjimo aikštelė prie  Kraupėnų k. kapinių</t>
  </si>
  <si>
    <t>Prie Šiukštiškių k. kapinių Automobilių stovėjimo aikštelė prie  Šiukštiškių k. kapinių</t>
  </si>
  <si>
    <t>reikia registruoti atlikus paprastą remontą 2021 m</t>
  </si>
  <si>
    <t>Užsakyti matavimus atlikus paprastą remontą 2021 m.</t>
  </si>
  <si>
    <t>reikia registruoti po paprasto remonto 2019-2020 m .</t>
  </si>
  <si>
    <t>asfaltbetonis,žvyras</t>
  </si>
  <si>
    <t>130329-2</t>
  </si>
  <si>
    <t>130329-1</t>
  </si>
  <si>
    <t>130506-1</t>
  </si>
  <si>
    <t>130573-1</t>
  </si>
  <si>
    <t>120238-2</t>
  </si>
  <si>
    <t>130027-7</t>
  </si>
  <si>
    <t>130027-7-1</t>
  </si>
  <si>
    <t>130027-7-2</t>
  </si>
  <si>
    <t>130027-7-3</t>
  </si>
  <si>
    <t>130027-7-4</t>
  </si>
  <si>
    <t>130027-7-6</t>
  </si>
  <si>
    <t>130027-7-7</t>
  </si>
  <si>
    <t>130026-9-1</t>
  </si>
  <si>
    <t>Še-31</t>
  </si>
  <si>
    <t>Kelias Kuzilų kaimas - Šešuolių giria</t>
  </si>
  <si>
    <t>Įtraukti į sąrašą</t>
  </si>
  <si>
    <t>Še-19-1</t>
  </si>
  <si>
    <t>Kelias  Beržų g. - Lauzdonių k.</t>
  </si>
  <si>
    <t>Še-18-1</t>
  </si>
  <si>
    <t>Kelias  Lauzdonių k. - Januškėlių vs.</t>
  </si>
  <si>
    <t>Še-17-1</t>
  </si>
  <si>
    <t>Kelias  Šešuolių k. - Beržalotos k.</t>
  </si>
  <si>
    <t>Še-37-1</t>
  </si>
  <si>
    <t>Mišniūnų kelias pro bokštą</t>
  </si>
  <si>
    <t>Še-32-2</t>
  </si>
  <si>
    <t>Kelias Kiauklių g. - Dirbtuvės</t>
  </si>
  <si>
    <t>Še-29-1</t>
  </si>
  <si>
    <t>Kelias  Laukėnų k. - Užtvanka</t>
  </si>
  <si>
    <t>Še-56-1</t>
  </si>
  <si>
    <t>Mišniūnų kelias pro konteinerinę aikštelę</t>
  </si>
  <si>
    <t>Še-56-2</t>
  </si>
  <si>
    <t>Mišniūnų kelias pro pieninę</t>
  </si>
  <si>
    <t>Asfalt-betonis</t>
  </si>
  <si>
    <t>Ukmergės r. sav., Šešuolių sen., Šešuolių mstl., Parko g..</t>
  </si>
  <si>
    <t>Ukmergės r. sav., Šešuolių sen., Šešuolių mstl., Pilionių g.</t>
  </si>
  <si>
    <t>Ukmergės r. sav., Šešuolių sen., Šešuolių mstl., Ukmergės g.</t>
  </si>
  <si>
    <t>Ukmergės r. sav., Šešuolių sen., Šešuolių mstl., Mėgučių g.</t>
  </si>
  <si>
    <t>Ukmergės r. sav., Šešuolių sen., Šešuolių mstl., Mišniūnų g.</t>
  </si>
  <si>
    <t>Še-50</t>
  </si>
  <si>
    <t>Še-49-1</t>
  </si>
  <si>
    <t>Še-52</t>
  </si>
  <si>
    <t>Še-54</t>
  </si>
  <si>
    <t>Še-55</t>
  </si>
  <si>
    <t>plytelės</t>
  </si>
  <si>
    <t xml:space="preserve">Įvažiavimas Apolinaro Katlioriaus g.  </t>
  </si>
  <si>
    <t>Si-35-1</t>
  </si>
  <si>
    <t xml:space="preserve">Ukmergės r. sav., Siesikai, </t>
  </si>
  <si>
    <t xml:space="preserve">Aikštelės privačiame sklype. Buvo matuotos kartu su keliu  Ta-43, bet RC atmetė, nes kerta sklypą. </t>
  </si>
  <si>
    <t xml:space="preserve">braukti iš sąrašo, nes privačiame  sklype. </t>
  </si>
  <si>
    <t xml:space="preserve">Reikia užsakyti kadastrinius matavimus. Bus tik didelė aikštelė, nes kita jau registruota kaip pėsčiųjų takas </t>
  </si>
  <si>
    <t>braukti, nes privačiame sklype</t>
  </si>
  <si>
    <t xml:space="preserve">sklype aikštelė ir kelias. Sklypas patikėjimo teisė NŽT. </t>
  </si>
  <si>
    <t>ir privažiavimas ir aikšelė privačiame sklype. Seniūnė pakalbės su sklypo savininku dėl sklypo kadastrinių matavimų tikslinimo</t>
  </si>
  <si>
    <t>130037-22-1</t>
  </si>
  <si>
    <t>130037-22-2</t>
  </si>
  <si>
    <t>130017-24-1</t>
  </si>
  <si>
    <t>130017-24-2</t>
  </si>
  <si>
    <t>130041-27-1</t>
  </si>
  <si>
    <t>130041-27-2</t>
  </si>
  <si>
    <t>130043-35-35</t>
  </si>
  <si>
    <t>130046-35-44-1</t>
  </si>
  <si>
    <t>130051-58-1</t>
  </si>
  <si>
    <t>130051-58-2</t>
  </si>
  <si>
    <t>130058-69-1</t>
  </si>
  <si>
    <t>130069-90-1</t>
  </si>
  <si>
    <t>130069-90-2</t>
  </si>
  <si>
    <t>130077-110-1</t>
  </si>
  <si>
    <t>130077-110-2</t>
  </si>
  <si>
    <t>130087-139-1</t>
  </si>
  <si>
    <t>130097-164-2</t>
  </si>
  <si>
    <t>130097-164-3</t>
  </si>
  <si>
    <t>130097-164-4</t>
  </si>
  <si>
    <t>130014-176-1</t>
  </si>
  <si>
    <t>120377-1</t>
  </si>
  <si>
    <t>120377-2</t>
  </si>
  <si>
    <t>120377-3</t>
  </si>
  <si>
    <t>asfaltaltbetonis, žvyras</t>
  </si>
  <si>
    <t>13030-2</t>
  </si>
  <si>
    <t>Automobilių stovėjimo aikštelė prie  Ungurių k. kapinių</t>
  </si>
  <si>
    <t>Automobilių stovėjimo aikštelė prie  Užupušių k. kapinių</t>
  </si>
  <si>
    <t>IT-000182-1/1</t>
  </si>
  <si>
    <t>130053-60-1</t>
  </si>
  <si>
    <t>120590/1</t>
  </si>
  <si>
    <t>120592/1</t>
  </si>
  <si>
    <t>IT-000333</t>
  </si>
  <si>
    <t>IT-000195</t>
  </si>
  <si>
    <t>IT-000194</t>
  </si>
  <si>
    <t>120202-1</t>
  </si>
  <si>
    <t>120202-2</t>
  </si>
  <si>
    <t>120202-3</t>
  </si>
  <si>
    <t>120202-4</t>
  </si>
  <si>
    <t>120202-5</t>
  </si>
  <si>
    <t>120202-6</t>
  </si>
  <si>
    <t>120202-7</t>
  </si>
  <si>
    <t>120202-8</t>
  </si>
  <si>
    <t>120202-9</t>
  </si>
  <si>
    <t>120202-10</t>
  </si>
  <si>
    <t>120202-11</t>
  </si>
  <si>
    <t>120233-9</t>
  </si>
  <si>
    <t>120233-10</t>
  </si>
  <si>
    <t>120233-11</t>
  </si>
  <si>
    <t>120233-1</t>
  </si>
  <si>
    <t>120233-2</t>
  </si>
  <si>
    <t>120233-3</t>
  </si>
  <si>
    <t>120233-4</t>
  </si>
  <si>
    <t>120233-5</t>
  </si>
  <si>
    <t>120233-6</t>
  </si>
  <si>
    <t>120233-7</t>
  </si>
  <si>
    <t>120233-8</t>
  </si>
  <si>
    <t>13030-3</t>
  </si>
  <si>
    <t>13030-4</t>
  </si>
  <si>
    <t>IT-001522/1</t>
  </si>
  <si>
    <t>IT-001522/2</t>
  </si>
  <si>
    <t>IT-001522/3</t>
  </si>
  <si>
    <t>IT-001522/4</t>
  </si>
  <si>
    <t>130026-9/1</t>
  </si>
  <si>
    <t>130017-24-3</t>
  </si>
  <si>
    <t>130017-24-4</t>
  </si>
  <si>
    <t>130051-58-4</t>
  </si>
  <si>
    <t>130051-58-5</t>
  </si>
  <si>
    <t>130051-58-7</t>
  </si>
  <si>
    <t>130051-58-6</t>
  </si>
  <si>
    <t>130097-164-6</t>
  </si>
  <si>
    <t>130097-164-7</t>
  </si>
  <si>
    <t>130097-164-10</t>
  </si>
  <si>
    <t>130097-164-5</t>
  </si>
  <si>
    <t>130097-164-9</t>
  </si>
  <si>
    <t>130097-164-8</t>
  </si>
  <si>
    <t>130097-164</t>
  </si>
  <si>
    <t>IT-001551-1</t>
  </si>
  <si>
    <t>IT-001551-2</t>
  </si>
  <si>
    <t>120360-1</t>
  </si>
  <si>
    <t>120592-1</t>
  </si>
  <si>
    <t>120360-2</t>
  </si>
  <si>
    <t>120592-5</t>
  </si>
  <si>
    <t>120592-2</t>
  </si>
  <si>
    <t>120592-3</t>
  </si>
  <si>
    <t>120592-4</t>
  </si>
  <si>
    <t>IT-000191-1/1</t>
  </si>
  <si>
    <t>IT-000191-1</t>
  </si>
  <si>
    <t>120382-1-1</t>
  </si>
  <si>
    <t>120382-1-2</t>
  </si>
  <si>
    <t>120382-1-3</t>
  </si>
  <si>
    <t>120382-1-4</t>
  </si>
  <si>
    <t>120382-2-1</t>
  </si>
  <si>
    <t>120382-2-2</t>
  </si>
  <si>
    <t>120382-2-3</t>
  </si>
  <si>
    <t>120386-1-1</t>
  </si>
  <si>
    <t>120386-1-2</t>
  </si>
  <si>
    <t>120386-1-3</t>
  </si>
  <si>
    <t>120386-2-1</t>
  </si>
  <si>
    <t>120386-2-2</t>
  </si>
  <si>
    <t>120386-2-3</t>
  </si>
  <si>
    <t>120386-2-4</t>
  </si>
  <si>
    <t>120388-1-1</t>
  </si>
  <si>
    <t>120388-1-2</t>
  </si>
  <si>
    <t>120388-1-3</t>
  </si>
  <si>
    <t>120388-2-1</t>
  </si>
  <si>
    <t>120388-2-2</t>
  </si>
  <si>
    <t>120388-1-4</t>
  </si>
  <si>
    <t>120388-1-5</t>
  </si>
  <si>
    <t>120388-1-6</t>
  </si>
  <si>
    <t>120388-1-7</t>
  </si>
  <si>
    <t>120388-1-8</t>
  </si>
  <si>
    <t>Kelias Radžiūnai - Garbėnai</t>
  </si>
  <si>
    <t>Iš viso pėsčiųjų takų Deltuvos seniūnijoje:</t>
  </si>
  <si>
    <t xml:space="preserve"> Naujasėdžių kelias link kapinių </t>
  </si>
  <si>
    <t>Iš viso asfaltbetonio dangos kelių ilgis</t>
  </si>
  <si>
    <t xml:space="preserve">Iš viso žvyro dangos kelių ilgis </t>
  </si>
  <si>
    <t>Iš viso grunto dangos kelių ilgis</t>
  </si>
  <si>
    <t>Iš viso kitos dangos kelių  ilgis</t>
  </si>
  <si>
    <t>Dėl pasikeitusio ilgio RC atmetė, todėl reikia tikslinti sąrašą ir tuomet registruoti</t>
  </si>
  <si>
    <t>4400-5631-9658</t>
  </si>
  <si>
    <t>44/2612090</t>
  </si>
  <si>
    <t>Ukmergės r. sav.,  Ukmergės m., Jaunimo g.9</t>
  </si>
  <si>
    <t>Uk-42a</t>
  </si>
  <si>
    <t>4400-5631-9669</t>
  </si>
  <si>
    <t>44/2612091</t>
  </si>
  <si>
    <t>Uk-43a</t>
  </si>
  <si>
    <t>Ukmergės r. sav.,  Ukmergės m., Veterinarijos g.</t>
  </si>
  <si>
    <t>4400-5600-7537</t>
  </si>
  <si>
    <t>44/2597592</t>
  </si>
  <si>
    <t>Privažiuojamoji gatvė prie S. Daukanto g. 63</t>
  </si>
  <si>
    <t>Ukmergės r. sav., Ukmergės m., S Daukanto g.</t>
  </si>
  <si>
    <t>4400-5690-7050</t>
  </si>
  <si>
    <t>44/2643858</t>
  </si>
  <si>
    <t>Uk-26-5</t>
  </si>
  <si>
    <t>Privažiuojamoji gatvė prie S. Daukanto g. 61</t>
  </si>
  <si>
    <r>
      <rPr>
        <strike/>
        <sz val="9"/>
        <color rgb="FFFF0000"/>
        <rFont val="Times New Roman"/>
        <family val="1"/>
        <charset val="186"/>
      </rPr>
      <t xml:space="preserve">Žeimių k. </t>
    </r>
    <r>
      <rPr>
        <sz val="9"/>
        <color rgb="FFFF0000"/>
        <rFont val="Times New Roman"/>
        <family val="1"/>
        <charset val="186"/>
      </rPr>
      <t>Jaunimo gatvė</t>
    </r>
  </si>
  <si>
    <t>tikslina ilgį</t>
  </si>
  <si>
    <t>44/2535187</t>
  </si>
  <si>
    <t>Nereigistruota</t>
  </si>
  <si>
    <t xml:space="preserve">Ukmergės r. sav., Ukmergės m., Daržų g. </t>
  </si>
  <si>
    <t xml:space="preserve">Ukmergės r. sav., Ukmergės m., Darbininkų g. </t>
  </si>
  <si>
    <t>44/2607802</t>
  </si>
  <si>
    <t>4400-5487-3973</t>
  </si>
  <si>
    <t>44/2462749</t>
  </si>
  <si>
    <t>4400-5436-8686</t>
  </si>
  <si>
    <t>4400-5458-6810</t>
  </si>
  <si>
    <t>44/2521853</t>
  </si>
  <si>
    <t>4400-4038-8885</t>
  </si>
  <si>
    <t>44/2145224</t>
  </si>
  <si>
    <t>4400-5436-8664</t>
  </si>
  <si>
    <t>44/2462548</t>
  </si>
  <si>
    <t>4400-5436-8642</t>
  </si>
  <si>
    <t>44/2462349</t>
  </si>
  <si>
    <t>4400-5791-3918</t>
  </si>
  <si>
    <t>4400-5791-3920</t>
  </si>
  <si>
    <t>44/2462248</t>
  </si>
  <si>
    <t>4400-5436-8620</t>
  </si>
  <si>
    <t>4400-5305-7968</t>
  </si>
  <si>
    <t>44/2376240</t>
  </si>
  <si>
    <t>Ukmergės r. sav., Krikštėnų k., Ąžuolų g.</t>
  </si>
  <si>
    <r>
      <rPr>
        <strike/>
        <sz val="9"/>
        <color rgb="FFFF0000"/>
        <rFont val="Times New Roman"/>
        <family val="1"/>
        <charset val="186"/>
      </rPr>
      <t xml:space="preserve">Krikštėnų k. </t>
    </r>
    <r>
      <rPr>
        <sz val="9"/>
        <color rgb="FFFF0000"/>
        <rFont val="Times New Roman"/>
        <family val="1"/>
        <charset val="186"/>
      </rPr>
      <t>Ąžuolų gatvė</t>
    </r>
  </si>
  <si>
    <t>4400-5782-4161</t>
  </si>
  <si>
    <t>44/2696659</t>
  </si>
  <si>
    <t>4400-5782-3997</t>
  </si>
  <si>
    <t>44/2696652</t>
  </si>
  <si>
    <t>4400-5782-4150</t>
  </si>
  <si>
    <t>44/2696658</t>
  </si>
  <si>
    <r>
      <rPr>
        <strike/>
        <sz val="9"/>
        <color rgb="FFFF0000"/>
        <rFont val="Times New Roman"/>
        <family val="1"/>
        <charset val="186"/>
      </rPr>
      <t>Martnonių k.</t>
    </r>
    <r>
      <rPr>
        <sz val="9"/>
        <color rgb="FFFF0000"/>
        <rFont val="Times New Roman"/>
        <family val="1"/>
        <charset val="186"/>
      </rPr>
      <t xml:space="preserve"> Sodybų gatvė</t>
    </r>
  </si>
  <si>
    <t>Ukmergės r.sav., Ukmergės g., Malkų g.</t>
  </si>
  <si>
    <t>Ukmergės r. sav.,  Ukmergės m., Jaunimo g. 9</t>
  </si>
  <si>
    <t xml:space="preserve"> Įvažiavimas Šviesos g. </t>
  </si>
  <si>
    <r>
      <t xml:space="preserve">Vidiškių mstl. Šviesos g. </t>
    </r>
    <r>
      <rPr>
        <b/>
        <sz val="9"/>
        <color rgb="FFFF0000"/>
        <rFont val="Cambria"/>
        <family val="1"/>
        <charset val="186"/>
      </rPr>
      <t>Įvažiavimas Šviesos g.</t>
    </r>
  </si>
  <si>
    <t>Kelias sutrumpėjo, nes kerta sklypus</t>
  </si>
  <si>
    <t>asfaltbe-tonis, betono trinkelės</t>
  </si>
  <si>
    <t xml:space="preserve">asfaltbetonis, gruntas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</si>
</sst>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0.0"/>
    <numFmt numFmtId="165" formatCode="0.000"/>
    <numFmt numFmtId="166" formatCode="#,##0.000"/>
    <numFmt numFmtId="167" formatCode="_-* #,##0.000\ _€_-;\-* #,##0.000\ _€_-;_-* &quot;-&quot;??\ _€_-;_-@_-"/>
  </numFmts>
  <fonts count="49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name val="Times New Roman"/>
      <family val="1"/>
      <charset val="186"/>
    </font>
    <font>
      <strike/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i/>
      <sz val="9"/>
      <color rgb="FF0070C0"/>
      <name val="Times New Roman"/>
      <family val="1"/>
      <charset val="186"/>
    </font>
    <font>
      <strike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rgb="FF7030A0"/>
      <name val="Times New Roman"/>
      <family val="1"/>
      <charset val="186"/>
    </font>
    <font>
      <sz val="9"/>
      <color rgb="FF0070C0"/>
      <name val="Times New Roman"/>
      <family val="1"/>
      <charset val="186"/>
    </font>
    <font>
      <sz val="9"/>
      <color rgb="FF00B050"/>
      <name val="Times New Roman"/>
      <family val="1"/>
      <charset val="186"/>
    </font>
    <font>
      <b/>
      <sz val="9"/>
      <color rgb="FF00B050"/>
      <name val="Times New Roman"/>
      <family val="1"/>
      <charset val="186"/>
    </font>
    <font>
      <b/>
      <sz val="9"/>
      <color rgb="FF0070C0"/>
      <name val="Times New Roman"/>
      <family val="1"/>
      <charset val="186"/>
    </font>
    <font>
      <sz val="9"/>
      <color theme="1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strike/>
      <sz val="9"/>
      <color rgb="FF00B050"/>
      <name val="Times New Roman"/>
      <family val="1"/>
      <charset val="186"/>
    </font>
    <font>
      <sz val="9"/>
      <color rgb="FF00B0F0"/>
      <name val="Times New Roman"/>
      <family val="1"/>
      <charset val="186"/>
    </font>
    <font>
      <sz val="9"/>
      <color theme="9" tint="-0.249977111117893"/>
      <name val="Times New Roman"/>
      <family val="1"/>
      <charset val="186"/>
    </font>
    <font>
      <b/>
      <strike/>
      <sz val="9"/>
      <name val="Times New Roman"/>
      <family val="1"/>
      <charset val="186"/>
    </font>
    <font>
      <strike/>
      <sz val="9"/>
      <color rgb="FF00B0F0"/>
      <name val="Times New Roman"/>
      <family val="1"/>
      <charset val="186"/>
    </font>
    <font>
      <sz val="9"/>
      <color theme="3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9"/>
      <color theme="3" tint="0.39997558519241921"/>
      <name val="Times New Roman"/>
      <family val="1"/>
      <charset val="186"/>
    </font>
    <font>
      <b/>
      <sz val="9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rgb="FFFF0000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Arial"/>
      <family val="2"/>
      <charset val="186"/>
    </font>
    <font>
      <strike/>
      <sz val="9"/>
      <color theme="1"/>
      <name val="Times New Roman"/>
      <family val="1"/>
      <charset val="186"/>
    </font>
    <font>
      <b/>
      <sz val="9"/>
      <color rgb="FF00B0F0"/>
      <name val="Times New Roman"/>
      <family val="1"/>
      <charset val="186"/>
    </font>
    <font>
      <sz val="10"/>
      <color rgb="FFFFFF00"/>
      <name val="Arial"/>
      <family val="2"/>
      <charset val="186"/>
    </font>
    <font>
      <sz val="10"/>
      <name val="Times New Roman"/>
      <family val="1"/>
      <charset val="186"/>
    </font>
    <font>
      <sz val="9"/>
      <name val="Cambria"/>
      <family val="1"/>
      <charset val="186"/>
    </font>
    <font>
      <sz val="10"/>
      <name val="Cambria"/>
      <family val="1"/>
      <charset val="186"/>
    </font>
    <font>
      <strike/>
      <sz val="9"/>
      <color rgb="FFFF0000"/>
      <name val="Cambria"/>
      <family val="1"/>
      <charset val="186"/>
    </font>
    <font>
      <strike/>
      <sz val="10"/>
      <name val="Cambria"/>
      <family val="1"/>
      <charset val="186"/>
    </font>
    <font>
      <b/>
      <sz val="9"/>
      <color rgb="FFFF0000"/>
      <name val="Cambria"/>
      <family val="1"/>
      <charset val="186"/>
    </font>
    <font>
      <sz val="8"/>
      <name val="Times New Roman"/>
      <family val="1"/>
      <charset val="186"/>
    </font>
    <font>
      <sz val="10"/>
      <color rgb="FFFF0000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781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3" fillId="0" borderId="0" xfId="0" applyFont="1" applyBorder="1"/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/>
    <xf numFmtId="0" fontId="10" fillId="0" borderId="12" xfId="0" applyFont="1" applyBorder="1" applyAlignment="1">
      <alignment wrapText="1"/>
    </xf>
    <xf numFmtId="0" fontId="9" fillId="0" borderId="12" xfId="0" applyFont="1" applyBorder="1" applyAlignment="1">
      <alignment vertical="top" wrapText="1"/>
    </xf>
    <xf numFmtId="165" fontId="13" fillId="0" borderId="12" xfId="0" applyNumberFormat="1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2" fontId="13" fillId="2" borderId="12" xfId="0" applyNumberFormat="1" applyFont="1" applyFill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center" wrapText="1"/>
    </xf>
    <xf numFmtId="0" fontId="8" fillId="0" borderId="17" xfId="0" applyFont="1" applyBorder="1"/>
    <xf numFmtId="0" fontId="9" fillId="0" borderId="12" xfId="0" applyFont="1" applyBorder="1" applyAlignment="1">
      <alignment horizontal="center"/>
    </xf>
    <xf numFmtId="0" fontId="8" fillId="0" borderId="12" xfId="0" applyFont="1" applyBorder="1"/>
    <xf numFmtId="165" fontId="8" fillId="0" borderId="12" xfId="0" applyNumberFormat="1" applyFont="1" applyBorder="1" applyAlignment="1">
      <alignment horizontal="center"/>
    </xf>
    <xf numFmtId="0" fontId="15" fillId="0" borderId="12" xfId="0" applyFont="1" applyBorder="1"/>
    <xf numFmtId="0" fontId="13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horizontal="center" wrapText="1"/>
    </xf>
    <xf numFmtId="0" fontId="17" fillId="0" borderId="12" xfId="0" applyFont="1" applyFill="1" applyBorder="1" applyAlignment="1">
      <alignment horizontal="center" vertical="center"/>
    </xf>
    <xf numFmtId="165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wrapText="1"/>
    </xf>
    <xf numFmtId="165" fontId="9" fillId="0" borderId="12" xfId="0" applyNumberFormat="1" applyFont="1" applyBorder="1" applyAlignment="1">
      <alignment horizontal="center"/>
    </xf>
    <xf numFmtId="0" fontId="9" fillId="0" borderId="12" xfId="0" applyFont="1" applyBorder="1"/>
    <xf numFmtId="0" fontId="17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2" borderId="12" xfId="0" applyFont="1" applyFill="1" applyBorder="1"/>
    <xf numFmtId="0" fontId="13" fillId="2" borderId="12" xfId="0" applyFont="1" applyFill="1" applyBorder="1" applyAlignment="1">
      <alignment horizontal="center"/>
    </xf>
    <xf numFmtId="165" fontId="9" fillId="2" borderId="12" xfId="0" applyNumberFormat="1" applyFont="1" applyFill="1" applyBorder="1" applyAlignment="1">
      <alignment horizontal="center"/>
    </xf>
    <xf numFmtId="0" fontId="17" fillId="0" borderId="12" xfId="0" applyFont="1" applyBorder="1"/>
    <xf numFmtId="165" fontId="1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165" fontId="9" fillId="0" borderId="12" xfId="0" applyNumberFormat="1" applyFont="1" applyBorder="1" applyAlignment="1">
      <alignment horizontal="center" vertical="center"/>
    </xf>
    <xf numFmtId="0" fontId="9" fillId="2" borderId="12" xfId="0" applyFont="1" applyFill="1" applyBorder="1"/>
    <xf numFmtId="0" fontId="14" fillId="3" borderId="12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center"/>
    </xf>
    <xf numFmtId="165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4" borderId="12" xfId="0" applyFont="1" applyFill="1" applyBorder="1" applyAlignment="1">
      <alignment horizontal="left" wrapText="1"/>
    </xf>
    <xf numFmtId="0" fontId="13" fillId="4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left" wrapText="1"/>
    </xf>
    <xf numFmtId="0" fontId="13" fillId="5" borderId="12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left" wrapText="1"/>
    </xf>
    <xf numFmtId="0" fontId="13" fillId="6" borderId="12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2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/>
    </xf>
    <xf numFmtId="165" fontId="9" fillId="2" borderId="1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2" borderId="12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left" wrapText="1"/>
    </xf>
    <xf numFmtId="0" fontId="13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 vertical="top"/>
    </xf>
    <xf numFmtId="0" fontId="17" fillId="0" borderId="12" xfId="0" applyFont="1" applyBorder="1" applyAlignment="1">
      <alignment vertical="top" wrapText="1"/>
    </xf>
    <xf numFmtId="0" fontId="14" fillId="4" borderId="12" xfId="0" applyFont="1" applyFill="1" applyBorder="1" applyAlignment="1">
      <alignment horizontal="left" wrapText="1"/>
    </xf>
    <xf numFmtId="0" fontId="14" fillId="2" borderId="12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0" fontId="12" fillId="0" borderId="12" xfId="0" applyFont="1" applyBorder="1" applyAlignment="1">
      <alignment wrapText="1"/>
    </xf>
    <xf numFmtId="0" fontId="13" fillId="8" borderId="12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left" wrapText="1"/>
    </xf>
    <xf numFmtId="0" fontId="14" fillId="7" borderId="12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wrapText="1"/>
    </xf>
    <xf numFmtId="0" fontId="21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vertical="top" wrapText="1"/>
    </xf>
    <xf numFmtId="165" fontId="8" fillId="2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vertical="center" wrapText="1"/>
    </xf>
    <xf numFmtId="0" fontId="13" fillId="3" borderId="12" xfId="0" applyFont="1" applyFill="1" applyBorder="1" applyAlignment="1">
      <alignment horizontal="left"/>
    </xf>
    <xf numFmtId="0" fontId="8" fillId="7" borderId="12" xfId="0" applyFont="1" applyFill="1" applyBorder="1" applyAlignment="1">
      <alignment wrapText="1"/>
    </xf>
    <xf numFmtId="2" fontId="8" fillId="0" borderId="12" xfId="0" applyNumberFormat="1" applyFont="1" applyBorder="1" applyAlignment="1">
      <alignment horizontal="center" vertical="top" wrapText="1"/>
    </xf>
    <xf numFmtId="2" fontId="17" fillId="2" borderId="12" xfId="0" applyNumberFormat="1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vertical="center" wrapText="1"/>
    </xf>
    <xf numFmtId="165" fontId="17" fillId="2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top" wrapText="1"/>
    </xf>
    <xf numFmtId="0" fontId="17" fillId="2" borderId="12" xfId="0" applyFont="1" applyFill="1" applyBorder="1" applyAlignment="1">
      <alignment wrapText="1"/>
    </xf>
    <xf numFmtId="0" fontId="21" fillId="2" borderId="12" xfId="0" applyFont="1" applyFill="1" applyBorder="1" applyAlignment="1">
      <alignment horizontal="center" vertical="center" wrapText="1"/>
    </xf>
    <xf numFmtId="2" fontId="13" fillId="3" borderId="12" xfId="0" applyNumberFormat="1" applyFont="1" applyFill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3" fillId="4" borderId="12" xfId="0" applyNumberFormat="1" applyFont="1" applyFill="1" applyBorder="1" applyAlignment="1">
      <alignment horizontal="center"/>
    </xf>
    <xf numFmtId="2" fontId="13" fillId="9" borderId="12" xfId="0" applyNumberFormat="1" applyFont="1" applyFill="1" applyBorder="1" applyAlignment="1">
      <alignment horizontal="center"/>
    </xf>
    <xf numFmtId="2" fontId="13" fillId="6" borderId="12" xfId="0" applyNumberFormat="1" applyFont="1" applyFill="1" applyBorder="1" applyAlignment="1">
      <alignment horizontal="center"/>
    </xf>
    <xf numFmtId="2" fontId="13" fillId="7" borderId="12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165" fontId="17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9" fillId="0" borderId="12" xfId="0" applyFont="1" applyBorder="1" applyAlignment="1">
      <alignment wrapText="1"/>
    </xf>
    <xf numFmtId="0" fontId="8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wrapText="1"/>
    </xf>
    <xf numFmtId="0" fontId="13" fillId="3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2" borderId="12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 wrapText="1"/>
    </xf>
    <xf numFmtId="165" fontId="17" fillId="0" borderId="12" xfId="0" applyNumberFormat="1" applyFont="1" applyFill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 wrapText="1"/>
    </xf>
    <xf numFmtId="165" fontId="10" fillId="0" borderId="12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left" wrapText="1"/>
    </xf>
    <xf numFmtId="2" fontId="13" fillId="5" borderId="12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left" vertical="center"/>
    </xf>
    <xf numFmtId="2" fontId="9" fillId="0" borderId="12" xfId="0" applyNumberFormat="1" applyFont="1" applyBorder="1" applyAlignment="1">
      <alignment horizontal="center" vertical="center"/>
    </xf>
    <xf numFmtId="0" fontId="8" fillId="2" borderId="12" xfId="0" applyFont="1" applyFill="1" applyBorder="1" applyAlignment="1">
      <alignment wrapText="1"/>
    </xf>
    <xf numFmtId="2" fontId="10" fillId="0" borderId="12" xfId="0" applyNumberFormat="1" applyFont="1" applyBorder="1" applyAlignment="1">
      <alignment horizontal="center" vertical="top" wrapText="1"/>
    </xf>
    <xf numFmtId="165" fontId="17" fillId="0" borderId="12" xfId="0" applyNumberFormat="1" applyFont="1" applyFill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wrapText="1"/>
    </xf>
    <xf numFmtId="0" fontId="13" fillId="3" borderId="1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wrapText="1"/>
    </xf>
    <xf numFmtId="0" fontId="16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wrapText="1"/>
    </xf>
    <xf numFmtId="0" fontId="13" fillId="6" borderId="12" xfId="0" applyFont="1" applyFill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165" fontId="8" fillId="2" borderId="12" xfId="0" applyNumberFormat="1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vertical="center" wrapText="1"/>
    </xf>
    <xf numFmtId="165" fontId="17" fillId="2" borderId="12" xfId="0" applyNumberFormat="1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 wrapText="1"/>
    </xf>
    <xf numFmtId="165" fontId="8" fillId="0" borderId="12" xfId="0" applyNumberFormat="1" applyFont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 wrapText="1"/>
    </xf>
    <xf numFmtId="165" fontId="10" fillId="2" borderId="12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0" fillId="2" borderId="12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66" fontId="9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6" fillId="2" borderId="12" xfId="0" applyFont="1" applyFill="1" applyBorder="1" applyAlignment="1">
      <alignment horizontal="center" wrapText="1"/>
    </xf>
    <xf numFmtId="165" fontId="9" fillId="2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/>
    </xf>
    <xf numFmtId="165" fontId="12" fillId="2" borderId="12" xfId="0" applyNumberFormat="1" applyFont="1" applyFill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3" fillId="3" borderId="12" xfId="0" applyFont="1" applyFill="1" applyBorder="1" applyAlignment="1">
      <alignment horizontal="left" vertical="top" wrapText="1"/>
    </xf>
    <xf numFmtId="2" fontId="13" fillId="0" borderId="12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2" fontId="13" fillId="0" borderId="12" xfId="0" applyNumberFormat="1" applyFont="1" applyBorder="1" applyAlignment="1">
      <alignment horizontal="center" vertical="top"/>
    </xf>
    <xf numFmtId="164" fontId="8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/>
    </xf>
    <xf numFmtId="0" fontId="19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1" fontId="25" fillId="0" borderId="12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top" wrapText="1"/>
    </xf>
    <xf numFmtId="2" fontId="30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/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165" fontId="8" fillId="2" borderId="12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165" fontId="18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165" fontId="22" fillId="2" borderId="12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vertical="center" wrapText="1"/>
    </xf>
    <xf numFmtId="0" fontId="13" fillId="7" borderId="12" xfId="0" applyFont="1" applyFill="1" applyBorder="1" applyAlignment="1">
      <alignment horizontal="center" vertical="center"/>
    </xf>
    <xf numFmtId="2" fontId="13" fillId="7" borderId="12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4" borderId="12" xfId="0" applyFont="1" applyFill="1" applyBorder="1" applyAlignment="1">
      <alignment horizontal="center" wrapText="1"/>
    </xf>
    <xf numFmtId="0" fontId="13" fillId="5" borderId="12" xfId="0" applyFont="1" applyFill="1" applyBorder="1" applyAlignment="1">
      <alignment horizontal="center" wrapText="1"/>
    </xf>
    <xf numFmtId="0" fontId="13" fillId="6" borderId="12" xfId="0" applyFont="1" applyFill="1" applyBorder="1" applyAlignment="1">
      <alignment horizontal="center" wrapText="1"/>
    </xf>
    <xf numFmtId="2" fontId="8" fillId="2" borderId="12" xfId="0" applyNumberFormat="1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2" fontId="13" fillId="3" borderId="12" xfId="0" applyNumberFormat="1" applyFont="1" applyFill="1" applyBorder="1" applyAlignment="1">
      <alignment horizontal="center" vertical="center"/>
    </xf>
    <xf numFmtId="2" fontId="13" fillId="4" borderId="12" xfId="0" applyNumberFormat="1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left" vertical="center" wrapText="1"/>
    </xf>
    <xf numFmtId="2" fontId="13" fillId="5" borderId="12" xfId="0" applyNumberFormat="1" applyFont="1" applyFill="1" applyBorder="1" applyAlignment="1">
      <alignment horizontal="center" vertical="center"/>
    </xf>
    <xf numFmtId="2" fontId="13" fillId="6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7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165" fontId="13" fillId="3" borderId="12" xfId="0" applyNumberFormat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165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165" fontId="24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12" fillId="2" borderId="1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/>
    </xf>
    <xf numFmtId="165" fontId="13" fillId="4" borderId="12" xfId="0" applyNumberFormat="1" applyFont="1" applyFill="1" applyBorder="1" applyAlignment="1">
      <alignment horizontal="center" vertical="center"/>
    </xf>
    <xf numFmtId="165" fontId="13" fillId="5" borderId="12" xfId="0" applyNumberFormat="1" applyFont="1" applyFill="1" applyBorder="1" applyAlignment="1">
      <alignment horizontal="center" vertical="center"/>
    </xf>
    <xf numFmtId="165" fontId="13" fillId="6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wrapText="1"/>
    </xf>
    <xf numFmtId="165" fontId="13" fillId="3" borderId="12" xfId="0" applyNumberFormat="1" applyFont="1" applyFill="1" applyBorder="1" applyAlignment="1">
      <alignment horizontal="center" wrapText="1"/>
    </xf>
    <xf numFmtId="2" fontId="13" fillId="0" borderId="12" xfId="0" applyNumberFormat="1" applyFont="1" applyBorder="1" applyAlignment="1">
      <alignment horizontal="center" wrapText="1"/>
    </xf>
    <xf numFmtId="165" fontId="13" fillId="4" borderId="12" xfId="0" applyNumberFormat="1" applyFont="1" applyFill="1" applyBorder="1" applyAlignment="1">
      <alignment horizontal="center" wrapText="1"/>
    </xf>
    <xf numFmtId="165" fontId="13" fillId="5" borderId="12" xfId="0" applyNumberFormat="1" applyFont="1" applyFill="1" applyBorder="1" applyAlignment="1">
      <alignment horizontal="center" wrapText="1"/>
    </xf>
    <xf numFmtId="165" fontId="13" fillId="6" borderId="12" xfId="0" applyNumberFormat="1" applyFont="1" applyFill="1" applyBorder="1" applyAlignment="1">
      <alignment horizontal="center" wrapText="1"/>
    </xf>
    <xf numFmtId="0" fontId="13" fillId="7" borderId="1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12" fillId="2" borderId="12" xfId="0" applyFont="1" applyFill="1" applyBorder="1" applyAlignment="1">
      <alignment vertical="center" wrapText="1"/>
    </xf>
    <xf numFmtId="165" fontId="21" fillId="2" borderId="12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wrapText="1"/>
    </xf>
    <xf numFmtId="165" fontId="13" fillId="2" borderId="12" xfId="0" applyNumberFormat="1" applyFont="1" applyFill="1" applyBorder="1" applyAlignment="1">
      <alignment horizontal="center" wrapText="1"/>
    </xf>
    <xf numFmtId="165" fontId="13" fillId="9" borderId="12" xfId="0" applyNumberFormat="1" applyFont="1" applyFill="1" applyBorder="1" applyAlignment="1">
      <alignment horizontal="center" wrapText="1"/>
    </xf>
    <xf numFmtId="2" fontId="13" fillId="7" borderId="12" xfId="0" applyNumberFormat="1" applyFont="1" applyFill="1" applyBorder="1" applyAlignment="1">
      <alignment horizont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horizontal="center" vertical="center" wrapText="1"/>
    </xf>
    <xf numFmtId="165" fontId="13" fillId="2" borderId="12" xfId="0" applyNumberFormat="1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wrapText="1"/>
    </xf>
    <xf numFmtId="165" fontId="13" fillId="10" borderId="12" xfId="0" applyNumberFormat="1" applyFont="1" applyFill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165" fontId="12" fillId="2" borderId="12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165" fontId="13" fillId="0" borderId="12" xfId="0" applyNumberFormat="1" applyFont="1" applyBorder="1" applyAlignment="1">
      <alignment horizontal="center" wrapText="1"/>
    </xf>
    <xf numFmtId="2" fontId="13" fillId="3" borderId="12" xfId="0" applyNumberFormat="1" applyFont="1" applyFill="1" applyBorder="1" applyAlignment="1">
      <alignment horizontal="center" wrapText="1"/>
    </xf>
    <xf numFmtId="2" fontId="13" fillId="10" borderId="12" xfId="0" applyNumberFormat="1" applyFont="1" applyFill="1" applyBorder="1" applyAlignment="1">
      <alignment horizontal="center" wrapText="1"/>
    </xf>
    <xf numFmtId="2" fontId="13" fillId="5" borderId="12" xfId="0" applyNumberFormat="1" applyFont="1" applyFill="1" applyBorder="1" applyAlignment="1">
      <alignment horizontal="center" wrapText="1"/>
    </xf>
    <xf numFmtId="2" fontId="13" fillId="6" borderId="12" xfId="0" applyNumberFormat="1" applyFont="1" applyFill="1" applyBorder="1" applyAlignment="1">
      <alignment horizontal="center" wrapText="1"/>
    </xf>
    <xf numFmtId="165" fontId="13" fillId="3" borderId="12" xfId="0" applyNumberFormat="1" applyFont="1" applyFill="1" applyBorder="1" applyAlignment="1">
      <alignment horizontal="center" vertical="top" wrapText="1"/>
    </xf>
    <xf numFmtId="165" fontId="13" fillId="4" borderId="12" xfId="0" applyNumberFormat="1" applyFont="1" applyFill="1" applyBorder="1" applyAlignment="1">
      <alignment horizontal="center" vertical="top" wrapText="1"/>
    </xf>
    <xf numFmtId="165" fontId="13" fillId="5" borderId="12" xfId="0" applyNumberFormat="1" applyFont="1" applyFill="1" applyBorder="1" applyAlignment="1">
      <alignment horizontal="center" vertical="top" wrapText="1"/>
    </xf>
    <xf numFmtId="165" fontId="13" fillId="6" borderId="12" xfId="0" applyNumberFormat="1" applyFont="1" applyFill="1" applyBorder="1" applyAlignment="1">
      <alignment horizontal="center" vertical="top" wrapText="1"/>
    </xf>
    <xf numFmtId="2" fontId="13" fillId="4" borderId="12" xfId="0" applyNumberFormat="1" applyFont="1" applyFill="1" applyBorder="1" applyAlignment="1">
      <alignment horizontal="center" wrapText="1"/>
    </xf>
    <xf numFmtId="167" fontId="9" fillId="0" borderId="12" xfId="1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vertical="top" wrapText="1"/>
    </xf>
    <xf numFmtId="165" fontId="17" fillId="2" borderId="12" xfId="0" applyNumberFormat="1" applyFont="1" applyFill="1" applyBorder="1" applyAlignment="1">
      <alignment horizontal="center" wrapText="1"/>
    </xf>
    <xf numFmtId="0" fontId="13" fillId="10" borderId="12" xfId="0" applyFont="1" applyFill="1" applyBorder="1" applyAlignment="1">
      <alignment horizontal="center" wrapText="1"/>
    </xf>
    <xf numFmtId="2" fontId="13" fillId="3" borderId="12" xfId="0" applyNumberFormat="1" applyFont="1" applyFill="1" applyBorder="1" applyAlignment="1">
      <alignment horizontal="center" vertical="top" wrapText="1"/>
    </xf>
    <xf numFmtId="2" fontId="13" fillId="4" borderId="12" xfId="0" applyNumberFormat="1" applyFont="1" applyFill="1" applyBorder="1" applyAlignment="1">
      <alignment horizontal="center" vertical="top" wrapText="1"/>
    </xf>
    <xf numFmtId="2" fontId="13" fillId="5" borderId="12" xfId="0" applyNumberFormat="1" applyFont="1" applyFill="1" applyBorder="1" applyAlignment="1">
      <alignment horizontal="center" vertical="top" wrapText="1"/>
    </xf>
    <xf numFmtId="2" fontId="13" fillId="6" borderId="12" xfId="0" applyNumberFormat="1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wrapText="1"/>
    </xf>
    <xf numFmtId="0" fontId="19" fillId="0" borderId="12" xfId="0" applyFont="1" applyBorder="1" applyAlignment="1">
      <alignment horizontal="center" wrapText="1"/>
    </xf>
    <xf numFmtId="1" fontId="13" fillId="0" borderId="12" xfId="0" applyNumberFormat="1" applyFont="1" applyBorder="1" applyAlignment="1">
      <alignment horizontal="center" wrapText="1"/>
    </xf>
    <xf numFmtId="1" fontId="13" fillId="0" borderId="12" xfId="0" applyNumberFormat="1" applyFont="1" applyBorder="1" applyAlignment="1">
      <alignment horizontal="center" vertical="top" wrapText="1"/>
    </xf>
    <xf numFmtId="2" fontId="20" fillId="0" borderId="12" xfId="0" applyNumberFormat="1" applyFont="1" applyBorder="1" applyAlignment="1">
      <alignment horizontal="center" vertical="top" wrapText="1"/>
    </xf>
    <xf numFmtId="2" fontId="16" fillId="0" borderId="12" xfId="0" applyNumberFormat="1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center" wrapText="1"/>
    </xf>
    <xf numFmtId="165" fontId="12" fillId="0" borderId="12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wrapText="1"/>
    </xf>
    <xf numFmtId="0" fontId="25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5" fontId="10" fillId="0" borderId="12" xfId="0" applyNumberFormat="1" applyFont="1" applyFill="1" applyBorder="1" applyAlignment="1">
      <alignment horizontal="center" vertical="center" wrapText="1"/>
    </xf>
    <xf numFmtId="165" fontId="13" fillId="4" borderId="12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left" vertical="center" wrapText="1"/>
    </xf>
    <xf numFmtId="165" fontId="13" fillId="6" borderId="12" xfId="0" applyNumberFormat="1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left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66" fontId="10" fillId="0" borderId="12" xfId="0" applyNumberFormat="1" applyFont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5" fontId="13" fillId="3" borderId="12" xfId="0" applyNumberFormat="1" applyFont="1" applyFill="1" applyBorder="1" applyAlignment="1">
      <alignment horizontal="center" vertical="center" wrapText="1"/>
    </xf>
    <xf numFmtId="165" fontId="13" fillId="10" borderId="12" xfId="0" applyNumberFormat="1" applyFont="1" applyFill="1" applyBorder="1" applyAlignment="1">
      <alignment horizontal="center" vertical="center" wrapText="1"/>
    </xf>
    <xf numFmtId="165" fontId="13" fillId="5" borderId="12" xfId="0" applyNumberFormat="1" applyFont="1" applyFill="1" applyBorder="1" applyAlignment="1">
      <alignment horizontal="center" vertical="center" wrapText="1"/>
    </xf>
    <xf numFmtId="2" fontId="13" fillId="7" borderId="12" xfId="0" applyNumberFormat="1" applyFont="1" applyFill="1" applyBorder="1" applyAlignment="1">
      <alignment horizontal="center" vertical="center" wrapText="1"/>
    </xf>
    <xf numFmtId="2" fontId="13" fillId="3" borderId="12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0" fontId="25" fillId="2" borderId="12" xfId="0" applyFont="1" applyFill="1" applyBorder="1" applyAlignment="1">
      <alignment vertical="center" wrapText="1"/>
    </xf>
    <xf numFmtId="165" fontId="13" fillId="0" borderId="12" xfId="0" applyNumberFormat="1" applyFont="1" applyBorder="1" applyAlignment="1">
      <alignment horizontal="left" wrapText="1"/>
    </xf>
    <xf numFmtId="0" fontId="29" fillId="0" borderId="12" xfId="0" applyFont="1" applyBorder="1" applyAlignment="1">
      <alignment horizont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0" fontId="34" fillId="2" borderId="12" xfId="0" applyFont="1" applyFill="1" applyBorder="1" applyAlignment="1">
      <alignment vertical="top" wrapText="1"/>
    </xf>
    <xf numFmtId="0" fontId="35" fillId="0" borderId="12" xfId="0" applyFont="1" applyBorder="1" applyAlignment="1">
      <alignment vertical="top" wrapText="1"/>
    </xf>
    <xf numFmtId="0" fontId="34" fillId="0" borderId="12" xfId="0" applyFont="1" applyBorder="1" applyAlignment="1">
      <alignment wrapText="1"/>
    </xf>
    <xf numFmtId="0" fontId="34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165" fontId="14" fillId="3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3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2" fontId="18" fillId="2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8" fillId="0" borderId="17" xfId="0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0" borderId="0" xfId="0"/>
    <xf numFmtId="0" fontId="13" fillId="0" borderId="12" xfId="0" applyFont="1" applyBorder="1" applyAlignment="1">
      <alignment horizontal="left" wrapText="1"/>
    </xf>
    <xf numFmtId="0" fontId="0" fillId="0" borderId="0" xfId="0"/>
    <xf numFmtId="0" fontId="13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13" fillId="3" borderId="12" xfId="0" applyFont="1" applyFill="1" applyBorder="1" applyAlignment="1">
      <alignment horizontal="left" vertical="top" wrapText="1"/>
    </xf>
    <xf numFmtId="0" fontId="13" fillId="6" borderId="12" xfId="0" applyFont="1" applyFill="1" applyBorder="1" applyAlignment="1">
      <alignment horizontal="left" wrapText="1"/>
    </xf>
    <xf numFmtId="0" fontId="13" fillId="7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3" fillId="6" borderId="12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5" borderId="12" xfId="0" applyFont="1" applyFill="1" applyBorder="1" applyAlignment="1">
      <alignment horizontal="left" wrapText="1"/>
    </xf>
    <xf numFmtId="0" fontId="8" fillId="6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vertical="center" wrapText="1"/>
    </xf>
    <xf numFmtId="0" fontId="8" fillId="7" borderId="12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left" wrapText="1"/>
    </xf>
    <xf numFmtId="2" fontId="8" fillId="0" borderId="12" xfId="0" applyNumberFormat="1" applyFont="1" applyBorder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13" fillId="4" borderId="12" xfId="0" applyFont="1" applyFill="1" applyBorder="1" applyAlignment="1">
      <alignment horizontal="left" wrapText="1"/>
    </xf>
    <xf numFmtId="0" fontId="13" fillId="5" borderId="12" xfId="0" applyFont="1" applyFill="1" applyBorder="1" applyAlignment="1">
      <alignment horizontal="left" wrapText="1"/>
    </xf>
    <xf numFmtId="0" fontId="13" fillId="5" borderId="12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2" borderId="3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165" fontId="8" fillId="2" borderId="30" xfId="0" applyNumberFormat="1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8" fillId="0" borderId="2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5" fontId="20" fillId="0" borderId="22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65" fontId="20" fillId="0" borderId="3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vertical="center" wrapText="1"/>
    </xf>
    <xf numFmtId="165" fontId="8" fillId="0" borderId="3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65" fontId="20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165" fontId="20" fillId="0" borderId="47" xfId="0" applyNumberFormat="1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165" fontId="12" fillId="2" borderId="30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165" fontId="8" fillId="2" borderId="22" xfId="0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165" fontId="12" fillId="2" borderId="22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8" fillId="2" borderId="30" xfId="0" applyFont="1" applyFill="1" applyBorder="1" applyAlignment="1">
      <alignment horizontal="center" vertical="center" wrapText="1"/>
    </xf>
    <xf numFmtId="165" fontId="8" fillId="2" borderId="30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165" fontId="8" fillId="2" borderId="22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165" fontId="8" fillId="0" borderId="0" xfId="0" applyNumberFormat="1" applyFont="1" applyBorder="1" applyAlignment="1">
      <alignment horizontal="center" vertical="center" wrapText="1"/>
    </xf>
    <xf numFmtId="165" fontId="8" fillId="0" borderId="22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35" fillId="0" borderId="0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34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1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3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3" fillId="0" borderId="1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0" borderId="17" xfId="0" applyFont="1" applyBorder="1" applyAlignment="1">
      <alignment vertical="top" wrapText="1"/>
    </xf>
    <xf numFmtId="0" fontId="13" fillId="0" borderId="28" xfId="0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/>
    </xf>
    <xf numFmtId="0" fontId="8" fillId="0" borderId="30" xfId="0" applyFont="1" applyBorder="1"/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3" fillId="0" borderId="0" xfId="0" applyFont="1" applyBorder="1" applyAlignment="1">
      <alignment horizontal="left" wrapText="1"/>
    </xf>
    <xf numFmtId="0" fontId="8" fillId="0" borderId="30" xfId="0" applyFont="1" applyBorder="1" applyAlignment="1">
      <alignment horizontal="left" vertical="center"/>
    </xf>
    <xf numFmtId="0" fontId="13" fillId="0" borderId="30" xfId="0" applyFont="1" applyBorder="1" applyAlignment="1">
      <alignment horizontal="center"/>
    </xf>
    <xf numFmtId="0" fontId="13" fillId="0" borderId="17" xfId="0" applyFont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2" fontId="13" fillId="0" borderId="17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65" fontId="8" fillId="0" borderId="30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0" fontId="13" fillId="0" borderId="30" xfId="0" applyFont="1" applyBorder="1" applyAlignment="1"/>
    <xf numFmtId="0" fontId="8" fillId="0" borderId="30" xfId="0" applyFont="1" applyBorder="1" applyAlignment="1"/>
    <xf numFmtId="0" fontId="13" fillId="0" borderId="30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/>
    <xf numFmtId="165" fontId="13" fillId="0" borderId="4" xfId="0" applyNumberFormat="1" applyFont="1" applyBorder="1" applyAlignment="1">
      <alignment horizontal="center" vertical="center"/>
    </xf>
    <xf numFmtId="165" fontId="13" fillId="0" borderId="16" xfId="0" applyNumberFormat="1" applyFont="1" applyBorder="1" applyAlignment="1">
      <alignment horizontal="center"/>
    </xf>
    <xf numFmtId="165" fontId="13" fillId="0" borderId="28" xfId="0" applyNumberFormat="1" applyFont="1" applyBorder="1" applyAlignment="1">
      <alignment horizontal="center"/>
    </xf>
    <xf numFmtId="0" fontId="8" fillId="0" borderId="22" xfId="0" applyFont="1" applyBorder="1"/>
    <xf numFmtId="0" fontId="8" fillId="0" borderId="28" xfId="0" applyFont="1" applyBorder="1"/>
    <xf numFmtId="0" fontId="8" fillId="0" borderId="28" xfId="0" applyFont="1" applyBorder="1" applyAlignment="1">
      <alignment horizontal="left" wrapText="1"/>
    </xf>
    <xf numFmtId="0" fontId="8" fillId="0" borderId="17" xfId="0" applyFont="1" applyBorder="1" applyAlignment="1">
      <alignment horizontal="left" vertical="center" wrapText="1"/>
    </xf>
    <xf numFmtId="0" fontId="8" fillId="0" borderId="23" xfId="0" applyFont="1" applyBorder="1"/>
    <xf numFmtId="0" fontId="8" fillId="0" borderId="44" xfId="0" applyFont="1" applyBorder="1"/>
    <xf numFmtId="0" fontId="8" fillId="0" borderId="27" xfId="0" applyFont="1" applyBorder="1"/>
    <xf numFmtId="0" fontId="8" fillId="0" borderId="0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20" xfId="0" applyFont="1" applyBorder="1"/>
    <xf numFmtId="0" fontId="8" fillId="0" borderId="30" xfId="0" applyFont="1" applyBorder="1" applyAlignment="1">
      <alignment wrapText="1"/>
    </xf>
    <xf numFmtId="0" fontId="8" fillId="0" borderId="31" xfId="0" applyFont="1" applyBorder="1"/>
    <xf numFmtId="0" fontId="8" fillId="0" borderId="32" xfId="0" applyFont="1" applyBorder="1"/>
    <xf numFmtId="0" fontId="8" fillId="0" borderId="36" xfId="0" applyFont="1" applyBorder="1"/>
    <xf numFmtId="0" fontId="8" fillId="0" borderId="20" xfId="0" applyFont="1" applyBorder="1" applyAlignment="1">
      <alignment vertical="center"/>
    </xf>
    <xf numFmtId="0" fontId="8" fillId="0" borderId="28" xfId="0" applyFont="1" applyBorder="1" applyAlignment="1">
      <alignment horizontal="center" wrapText="1"/>
    </xf>
    <xf numFmtId="0" fontId="13" fillId="0" borderId="28" xfId="0" applyFont="1" applyBorder="1" applyAlignment="1">
      <alignment horizontal="left"/>
    </xf>
    <xf numFmtId="2" fontId="8" fillId="0" borderId="22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wrapText="1"/>
    </xf>
    <xf numFmtId="2" fontId="8" fillId="0" borderId="38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30" xfId="0" applyFont="1" applyBorder="1" applyAlignment="1">
      <alignment horizontal="left" wrapText="1"/>
    </xf>
    <xf numFmtId="2" fontId="8" fillId="0" borderId="22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8" fillId="0" borderId="46" xfId="0" applyFont="1" applyBorder="1"/>
    <xf numFmtId="0" fontId="8" fillId="0" borderId="48" xfId="0" applyFont="1" applyBorder="1"/>
    <xf numFmtId="0" fontId="13" fillId="0" borderId="11" xfId="0" applyFont="1" applyBorder="1" applyAlignment="1">
      <alignment horizontal="center" vertical="center"/>
    </xf>
    <xf numFmtId="0" fontId="8" fillId="0" borderId="35" xfId="0" applyFont="1" applyBorder="1"/>
    <xf numFmtId="0" fontId="8" fillId="0" borderId="45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/>
    <xf numFmtId="0" fontId="13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8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1" xfId="0" applyFont="1" applyBorder="1"/>
    <xf numFmtId="0" fontId="13" fillId="0" borderId="32" xfId="0" applyFont="1" applyBorder="1"/>
    <xf numFmtId="0" fontId="13" fillId="0" borderId="36" xfId="0" applyFont="1" applyBorder="1"/>
    <xf numFmtId="0" fontId="8" fillId="0" borderId="17" xfId="0" applyFont="1" applyBorder="1" applyAlignment="1">
      <alignment horizontal="center" vertical="top"/>
    </xf>
    <xf numFmtId="0" fontId="8" fillId="0" borderId="28" xfId="0" applyFont="1" applyBorder="1" applyAlignment="1">
      <alignment horizontal="left" vertical="center"/>
    </xf>
    <xf numFmtId="2" fontId="8" fillId="0" borderId="28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2" xfId="0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/>
    </xf>
    <xf numFmtId="2" fontId="13" fillId="2" borderId="12" xfId="0" applyNumberFormat="1" applyFont="1" applyFill="1" applyBorder="1" applyAlignment="1">
      <alignment horizontal="center"/>
    </xf>
    <xf numFmtId="165" fontId="13" fillId="6" borderId="12" xfId="0" applyNumberFormat="1" applyFont="1" applyFill="1" applyBorder="1" applyAlignment="1">
      <alignment horizontal="center"/>
    </xf>
    <xf numFmtId="2" fontId="0" fillId="0" borderId="0" xfId="0" applyNumberFormat="1"/>
    <xf numFmtId="0" fontId="9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165" fontId="0" fillId="0" borderId="0" xfId="0" applyNumberFormat="1"/>
    <xf numFmtId="2" fontId="8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2" fontId="14" fillId="3" borderId="12" xfId="0" applyNumberFormat="1" applyFont="1" applyFill="1" applyBorder="1" applyAlignment="1">
      <alignment horizontal="center" vertical="center" wrapText="1"/>
    </xf>
    <xf numFmtId="2" fontId="13" fillId="0" borderId="29" xfId="0" applyNumberFormat="1" applyFont="1" applyBorder="1" applyAlignment="1">
      <alignment horizontal="center" vertical="top" wrapText="1"/>
    </xf>
    <xf numFmtId="165" fontId="13" fillId="0" borderId="28" xfId="0" applyNumberFormat="1" applyFont="1" applyBorder="1" applyAlignment="1">
      <alignment horizontal="center" wrapText="1"/>
    </xf>
    <xf numFmtId="2" fontId="13" fillId="0" borderId="17" xfId="0" applyNumberFormat="1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 wrapText="1"/>
    </xf>
    <xf numFmtId="0" fontId="13" fillId="0" borderId="45" xfId="0" applyFont="1" applyBorder="1" applyAlignment="1">
      <alignment horizontal="left" wrapText="1"/>
    </xf>
    <xf numFmtId="165" fontId="13" fillId="0" borderId="0" xfId="0" applyNumberFormat="1" applyFont="1" applyBorder="1" applyAlignment="1">
      <alignment horizontal="left" wrapText="1"/>
    </xf>
    <xf numFmtId="165" fontId="13" fillId="0" borderId="0" xfId="0" applyNumberFormat="1" applyFont="1" applyBorder="1" applyAlignment="1">
      <alignment horizontal="center" wrapText="1"/>
    </xf>
    <xf numFmtId="165" fontId="13" fillId="0" borderId="35" xfId="0" applyNumberFormat="1" applyFont="1" applyBorder="1" applyAlignment="1">
      <alignment horizontal="center" wrapText="1"/>
    </xf>
    <xf numFmtId="165" fontId="13" fillId="0" borderId="30" xfId="0" applyNumberFormat="1" applyFont="1" applyBorder="1" applyAlignment="1">
      <alignment horizontal="center" wrapText="1"/>
    </xf>
    <xf numFmtId="0" fontId="8" fillId="0" borderId="45" xfId="0" applyFont="1" applyBorder="1" applyAlignment="1">
      <alignment wrapText="1"/>
    </xf>
    <xf numFmtId="2" fontId="13" fillId="0" borderId="28" xfId="0" applyNumberFormat="1" applyFont="1" applyBorder="1" applyAlignment="1">
      <alignment horizontal="center" vertical="top" wrapText="1"/>
    </xf>
    <xf numFmtId="0" fontId="13" fillId="0" borderId="28" xfId="0" applyFont="1" applyBorder="1" applyAlignment="1">
      <alignment horizontal="left" vertical="top" wrapText="1"/>
    </xf>
    <xf numFmtId="2" fontId="8" fillId="0" borderId="28" xfId="0" applyNumberFormat="1" applyFont="1" applyBorder="1" applyAlignment="1">
      <alignment horizontal="center" wrapText="1"/>
    </xf>
    <xf numFmtId="165" fontId="13" fillId="0" borderId="17" xfId="0" applyNumberFormat="1" applyFont="1" applyBorder="1" applyAlignment="1">
      <alignment horizontal="left" wrapText="1"/>
    </xf>
    <xf numFmtId="165" fontId="13" fillId="0" borderId="17" xfId="0" applyNumberFormat="1" applyFont="1" applyBorder="1" applyAlignment="1">
      <alignment horizontal="center" wrapText="1"/>
    </xf>
    <xf numFmtId="0" fontId="13" fillId="3" borderId="22" xfId="0" applyFont="1" applyFill="1" applyBorder="1" applyAlignment="1">
      <alignment horizontal="left" wrapText="1"/>
    </xf>
    <xf numFmtId="165" fontId="13" fillId="3" borderId="22" xfId="0" applyNumberFormat="1" applyFont="1" applyFill="1" applyBorder="1" applyAlignment="1">
      <alignment horizontal="center" wrapText="1"/>
    </xf>
    <xf numFmtId="0" fontId="8" fillId="3" borderId="22" xfId="0" applyFont="1" applyFill="1" applyBorder="1" applyAlignment="1">
      <alignment wrapText="1"/>
    </xf>
    <xf numFmtId="0" fontId="8" fillId="3" borderId="27" xfId="0" applyFont="1" applyFill="1" applyBorder="1" applyAlignment="1">
      <alignment wrapText="1"/>
    </xf>
    <xf numFmtId="2" fontId="13" fillId="3" borderId="22" xfId="0" applyNumberFormat="1" applyFont="1" applyFill="1" applyBorder="1" applyAlignment="1">
      <alignment horizontal="center" wrapText="1"/>
    </xf>
    <xf numFmtId="0" fontId="13" fillId="3" borderId="20" xfId="0" applyFont="1" applyFill="1" applyBorder="1" applyAlignment="1">
      <alignment horizontal="left" vertical="top" wrapText="1"/>
    </xf>
    <xf numFmtId="0" fontId="13" fillId="3" borderId="23" xfId="0" applyFont="1" applyFill="1" applyBorder="1" applyAlignment="1">
      <alignment horizontal="left" vertical="top" wrapText="1"/>
    </xf>
    <xf numFmtId="165" fontId="13" fillId="3" borderId="4" xfId="0" applyNumberFormat="1" applyFont="1" applyFill="1" applyBorder="1" applyAlignment="1">
      <alignment horizontal="left" vertical="top" wrapText="1"/>
    </xf>
    <xf numFmtId="2" fontId="13" fillId="3" borderId="4" xfId="0" applyNumberFormat="1" applyFont="1" applyFill="1" applyBorder="1" applyAlignment="1">
      <alignment horizontal="center" vertical="top" wrapText="1"/>
    </xf>
    <xf numFmtId="2" fontId="13" fillId="3" borderId="44" xfId="0" applyNumberFormat="1" applyFont="1" applyFill="1" applyBorder="1" applyAlignment="1">
      <alignment horizontal="center" vertical="top" wrapText="1"/>
    </xf>
    <xf numFmtId="2" fontId="13" fillId="3" borderId="22" xfId="0" applyNumberFormat="1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vertical="top" wrapText="1"/>
    </xf>
    <xf numFmtId="165" fontId="1" fillId="0" borderId="0" xfId="0" applyNumberFormat="1" applyFont="1"/>
    <xf numFmtId="1" fontId="13" fillId="3" borderId="12" xfId="0" applyNumberFormat="1" applyFont="1" applyFill="1" applyBorder="1" applyAlignment="1">
      <alignment horizontal="center" vertical="center" wrapText="1"/>
    </xf>
    <xf numFmtId="1" fontId="13" fillId="3" borderId="12" xfId="0" applyNumberFormat="1" applyFont="1" applyFill="1" applyBorder="1" applyAlignment="1">
      <alignment horizontal="center" vertical="top" wrapText="1"/>
    </xf>
    <xf numFmtId="2" fontId="13" fillId="0" borderId="29" xfId="0" applyNumberFormat="1" applyFont="1" applyBorder="1" applyAlignment="1">
      <alignment horizontal="center" wrapText="1"/>
    </xf>
    <xf numFmtId="2" fontId="13" fillId="0" borderId="17" xfId="0" applyNumberFormat="1" applyFont="1" applyBorder="1" applyAlignment="1">
      <alignment horizontal="center" wrapText="1"/>
    </xf>
    <xf numFmtId="0" fontId="13" fillId="3" borderId="22" xfId="0" applyFont="1" applyFill="1" applyBorder="1" applyAlignment="1">
      <alignment horizontal="left" vertical="top" wrapText="1"/>
    </xf>
    <xf numFmtId="2" fontId="13" fillId="3" borderId="27" xfId="0" applyNumberFormat="1" applyFont="1" applyFill="1" applyBorder="1" applyAlignment="1">
      <alignment horizontal="center" wrapText="1"/>
    </xf>
    <xf numFmtId="2" fontId="13" fillId="0" borderId="28" xfId="0" applyNumberFormat="1" applyFont="1" applyBorder="1" applyAlignment="1">
      <alignment horizontal="center" wrapText="1"/>
    </xf>
    <xf numFmtId="2" fontId="13" fillId="3" borderId="27" xfId="0" applyNumberFormat="1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vertical="top" wrapText="1"/>
    </xf>
    <xf numFmtId="0" fontId="13" fillId="3" borderId="20" xfId="0" applyFont="1" applyFill="1" applyBorder="1" applyAlignment="1">
      <alignment horizontal="left" wrapText="1"/>
    </xf>
    <xf numFmtId="165" fontId="9" fillId="2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7" xfId="0" applyFont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2" fontId="13" fillId="0" borderId="17" xfId="0" applyNumberFormat="1" applyFont="1" applyBorder="1" applyAlignment="1">
      <alignment horizontal="center" vertical="center"/>
    </xf>
    <xf numFmtId="0" fontId="8" fillId="7" borderId="28" xfId="0" applyFont="1" applyFill="1" applyBorder="1" applyAlignment="1">
      <alignment horizontal="left" wrapText="1"/>
    </xf>
    <xf numFmtId="2" fontId="13" fillId="7" borderId="28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left" vertical="center" wrapText="1"/>
    </xf>
    <xf numFmtId="0" fontId="13" fillId="2" borderId="28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left" wrapText="1"/>
    </xf>
    <xf numFmtId="0" fontId="13" fillId="2" borderId="28" xfId="0" applyFont="1" applyFill="1" applyBorder="1" applyAlignment="1">
      <alignment horizontal="center"/>
    </xf>
    <xf numFmtId="0" fontId="8" fillId="2" borderId="28" xfId="0" applyFont="1" applyFill="1" applyBorder="1"/>
    <xf numFmtId="0" fontId="8" fillId="0" borderId="9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left" wrapText="1"/>
    </xf>
    <xf numFmtId="2" fontId="13" fillId="3" borderId="4" xfId="0" applyNumberFormat="1" applyFont="1" applyFill="1" applyBorder="1" applyAlignment="1">
      <alignment horizontal="center"/>
    </xf>
    <xf numFmtId="2" fontId="13" fillId="4" borderId="17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left" wrapText="1"/>
    </xf>
    <xf numFmtId="2" fontId="13" fillId="3" borderId="4" xfId="0" applyNumberFormat="1" applyFont="1" applyFill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165" fontId="8" fillId="0" borderId="22" xfId="0" applyNumberFormat="1" applyFont="1" applyBorder="1" applyAlignment="1">
      <alignment horizontal="center"/>
    </xf>
    <xf numFmtId="49" fontId="8" fillId="0" borderId="8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8" fillId="2" borderId="9" xfId="0" applyNumberFormat="1" applyFont="1" applyFill="1" applyBorder="1" applyAlignment="1">
      <alignment horizontal="center" vertical="center"/>
    </xf>
    <xf numFmtId="2" fontId="8" fillId="2" borderId="9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8" fillId="2" borderId="9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 wrapText="1"/>
    </xf>
    <xf numFmtId="0" fontId="8" fillId="2" borderId="57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2" fontId="8" fillId="2" borderId="2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wrapText="1"/>
    </xf>
    <xf numFmtId="0" fontId="0" fillId="0" borderId="0" xfId="0"/>
    <xf numFmtId="0" fontId="13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2" fontId="8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/>
    </xf>
    <xf numFmtId="2" fontId="13" fillId="4" borderId="17" xfId="0" applyNumberFormat="1" applyFont="1" applyFill="1" applyBorder="1" applyAlignment="1">
      <alignment horizontal="center" vertical="center"/>
    </xf>
    <xf numFmtId="2" fontId="13" fillId="3" borderId="4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left"/>
    </xf>
    <xf numFmtId="2" fontId="13" fillId="0" borderId="29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2" fontId="13" fillId="2" borderId="17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3" fillId="3" borderId="4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165" fontId="13" fillId="3" borderId="4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wrapText="1"/>
    </xf>
    <xf numFmtId="165" fontId="13" fillId="3" borderId="4" xfId="0" applyNumberFormat="1" applyFont="1" applyFill="1" applyBorder="1" applyAlignment="1">
      <alignment horizontal="center" wrapText="1"/>
    </xf>
    <xf numFmtId="165" fontId="13" fillId="4" borderId="17" xfId="0" applyNumberFormat="1" applyFont="1" applyFill="1" applyBorder="1" applyAlignment="1">
      <alignment horizontal="center" wrapText="1"/>
    </xf>
    <xf numFmtId="2" fontId="13" fillId="0" borderId="20" xfId="0" applyNumberFormat="1" applyFont="1" applyBorder="1" applyAlignment="1">
      <alignment horizontal="center" wrapText="1"/>
    </xf>
    <xf numFmtId="2" fontId="13" fillId="0" borderId="22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47" xfId="0" applyFont="1" applyBorder="1" applyAlignment="1">
      <alignment horizontal="center" vertical="center"/>
    </xf>
    <xf numFmtId="165" fontId="8" fillId="0" borderId="47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2" fontId="13" fillId="3" borderId="11" xfId="0" applyNumberFormat="1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2" fontId="8" fillId="0" borderId="47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wrapText="1"/>
    </xf>
    <xf numFmtId="0" fontId="8" fillId="0" borderId="56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wrapText="1"/>
    </xf>
    <xf numFmtId="0" fontId="8" fillId="0" borderId="9" xfId="0" applyFont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22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13" fillId="0" borderId="2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9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165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2" fontId="8" fillId="0" borderId="16" xfId="0" applyNumberFormat="1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165" fontId="20" fillId="0" borderId="8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8" fillId="2" borderId="7" xfId="0" applyFont="1" applyFill="1" applyBorder="1" applyAlignment="1">
      <alignment horizontal="left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3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3" fillId="0" borderId="56" xfId="0" applyFont="1" applyBorder="1" applyAlignment="1">
      <alignment horizontal="left"/>
    </xf>
    <xf numFmtId="0" fontId="13" fillId="0" borderId="56" xfId="0" applyFont="1" applyBorder="1" applyAlignment="1">
      <alignment horizontal="center"/>
    </xf>
    <xf numFmtId="165" fontId="8" fillId="0" borderId="56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165" fontId="8" fillId="0" borderId="49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165" fontId="20" fillId="0" borderId="4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20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/>
    </xf>
    <xf numFmtId="165" fontId="8" fillId="0" borderId="42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165" fontId="20" fillId="0" borderId="7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2" borderId="7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165" fontId="8" fillId="2" borderId="29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2" fontId="8" fillId="0" borderId="29" xfId="0" applyNumberFormat="1" applyFont="1" applyBorder="1" applyAlignment="1">
      <alignment horizontal="center" vertical="center" wrapText="1"/>
    </xf>
    <xf numFmtId="0" fontId="13" fillId="0" borderId="8" xfId="0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/>
    <xf numFmtId="165" fontId="8" fillId="0" borderId="29" xfId="0" applyNumberFormat="1" applyFont="1" applyBorder="1" applyAlignment="1">
      <alignment horizontal="center" vertical="center" wrapText="1"/>
    </xf>
    <xf numFmtId="165" fontId="8" fillId="0" borderId="41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8" fillId="0" borderId="7" xfId="0" applyFont="1" applyBorder="1" applyAlignment="1"/>
    <xf numFmtId="0" fontId="12" fillId="2" borderId="8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20" fillId="0" borderId="7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56" xfId="0" applyFont="1" applyBorder="1"/>
    <xf numFmtId="0" fontId="8" fillId="0" borderId="11" xfId="0" applyFont="1" applyBorder="1"/>
    <xf numFmtId="0" fontId="8" fillId="0" borderId="7" xfId="0" applyFont="1" applyBorder="1"/>
    <xf numFmtId="0" fontId="9" fillId="0" borderId="8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wrapText="1"/>
    </xf>
    <xf numFmtId="0" fontId="13" fillId="0" borderId="56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165" fontId="8" fillId="0" borderId="15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165" fontId="8" fillId="0" borderId="25" xfId="0" applyNumberFormat="1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35" xfId="0" applyFont="1" applyBorder="1" applyAlignment="1">
      <alignment wrapText="1"/>
    </xf>
    <xf numFmtId="0" fontId="8" fillId="0" borderId="30" xfId="0" applyFont="1" applyBorder="1" applyAlignment="1">
      <alignment horizontal="left" wrapText="1"/>
    </xf>
    <xf numFmtId="0" fontId="8" fillId="0" borderId="30" xfId="0" applyFont="1" applyBorder="1" applyAlignment="1">
      <alignment horizontal="center" vertical="top" wrapText="1"/>
    </xf>
    <xf numFmtId="0" fontId="8" fillId="0" borderId="30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3" fillId="0" borderId="9" xfId="0" applyFont="1" applyBorder="1" applyAlignment="1">
      <alignment horizontal="left" wrapText="1"/>
    </xf>
    <xf numFmtId="0" fontId="8" fillId="0" borderId="9" xfId="0" applyFont="1" applyBorder="1" applyAlignment="1">
      <alignment vertical="top" wrapText="1"/>
    </xf>
    <xf numFmtId="0" fontId="13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2" fontId="8" fillId="0" borderId="17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2" fontId="8" fillId="0" borderId="33" xfId="0" applyNumberFormat="1" applyFont="1" applyBorder="1" applyAlignment="1">
      <alignment horizontal="center" vertical="center" wrapText="1"/>
    </xf>
    <xf numFmtId="2" fontId="8" fillId="0" borderId="5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0" xfId="0" applyFont="1" applyBorder="1" applyAlignment="1">
      <alignment vertical="center" wrapText="1"/>
    </xf>
    <xf numFmtId="0" fontId="8" fillId="0" borderId="30" xfId="0" applyFont="1" applyBorder="1" applyAlignment="1">
      <alignment vertical="center"/>
    </xf>
    <xf numFmtId="2" fontId="8" fillId="0" borderId="3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/>
    </xf>
    <xf numFmtId="0" fontId="20" fillId="0" borderId="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top"/>
    </xf>
    <xf numFmtId="2" fontId="8" fillId="0" borderId="22" xfId="0" applyNumberFormat="1" applyFont="1" applyBorder="1" applyAlignment="1">
      <alignment horizontal="center" wrapText="1"/>
    </xf>
    <xf numFmtId="2" fontId="13" fillId="2" borderId="28" xfId="0" applyNumberFormat="1" applyFont="1" applyFill="1" applyBorder="1" applyAlignment="1">
      <alignment horizontal="center" wrapText="1"/>
    </xf>
    <xf numFmtId="165" fontId="13" fillId="2" borderId="28" xfId="0" applyNumberFormat="1" applyFont="1" applyFill="1" applyBorder="1" applyAlignment="1">
      <alignment horizontal="center" wrapText="1"/>
    </xf>
    <xf numFmtId="2" fontId="8" fillId="2" borderId="28" xfId="0" applyNumberFormat="1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vertical="center" wrapText="1"/>
    </xf>
    <xf numFmtId="165" fontId="13" fillId="4" borderId="17" xfId="0" applyNumberFormat="1" applyFont="1" applyFill="1" applyBorder="1" applyAlignment="1">
      <alignment horizontal="center" vertical="center" wrapText="1"/>
    </xf>
    <xf numFmtId="2" fontId="13" fillId="0" borderId="33" xfId="0" applyNumberFormat="1" applyFont="1" applyBorder="1" applyAlignment="1">
      <alignment horizont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2" fontId="8" fillId="0" borderId="27" xfId="0" applyNumberFormat="1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wrapText="1"/>
    </xf>
    <xf numFmtId="0" fontId="13" fillId="8" borderId="17" xfId="0" applyFont="1" applyFill="1" applyBorder="1" applyAlignment="1">
      <alignment horizontal="center" wrapText="1"/>
    </xf>
    <xf numFmtId="2" fontId="13" fillId="0" borderId="17" xfId="0" applyNumberFormat="1" applyFont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5" fontId="13" fillId="3" borderId="4" xfId="0" applyNumberFormat="1" applyFont="1" applyFill="1" applyBorder="1" applyAlignment="1">
      <alignment horizontal="center" vertical="center" wrapText="1"/>
    </xf>
    <xf numFmtId="165" fontId="13" fillId="10" borderId="17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wrapText="1"/>
    </xf>
    <xf numFmtId="0" fontId="20" fillId="0" borderId="8" xfId="0" applyFont="1" applyBorder="1" applyAlignment="1">
      <alignment vertical="center" wrapText="1"/>
    </xf>
    <xf numFmtId="165" fontId="20" fillId="0" borderId="8" xfId="0" applyNumberFormat="1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 wrapText="1"/>
    </xf>
    <xf numFmtId="165" fontId="13" fillId="0" borderId="20" xfId="0" applyNumberFormat="1" applyFont="1" applyBorder="1" applyAlignment="1">
      <alignment horizontal="center" wrapText="1"/>
    </xf>
    <xf numFmtId="165" fontId="13" fillId="0" borderId="22" xfId="0" applyNumberFormat="1" applyFont="1" applyBorder="1" applyAlignment="1">
      <alignment horizontal="center" wrapText="1"/>
    </xf>
    <xf numFmtId="165" fontId="8" fillId="0" borderId="57" xfId="0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0" fontId="13" fillId="2" borderId="45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3" fillId="0" borderId="30" xfId="0" applyFont="1" applyBorder="1" applyAlignment="1">
      <alignment horizontal="left" vertical="top" wrapText="1"/>
    </xf>
    <xf numFmtId="2" fontId="13" fillId="0" borderId="30" xfId="0" applyNumberFormat="1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165" fontId="12" fillId="0" borderId="30" xfId="0" applyNumberFormat="1" applyFont="1" applyBorder="1" applyAlignment="1">
      <alignment horizontal="center" vertical="top" wrapText="1"/>
    </xf>
    <xf numFmtId="2" fontId="13" fillId="10" borderId="17" xfId="0" applyNumberFormat="1" applyFont="1" applyFill="1" applyBorder="1" applyAlignment="1">
      <alignment horizontal="center" wrapText="1"/>
    </xf>
    <xf numFmtId="165" fontId="13" fillId="3" borderId="4" xfId="0" applyNumberFormat="1" applyFont="1" applyFill="1" applyBorder="1" applyAlignment="1">
      <alignment horizontal="center" vertical="top" wrapText="1"/>
    </xf>
    <xf numFmtId="165" fontId="13" fillId="4" borderId="17" xfId="0" applyNumberFormat="1" applyFont="1" applyFill="1" applyBorder="1" applyAlignment="1">
      <alignment horizontal="center" vertical="top" wrapText="1"/>
    </xf>
    <xf numFmtId="2" fontId="13" fillId="0" borderId="20" xfId="0" applyNumberFormat="1" applyFont="1" applyBorder="1" applyAlignment="1">
      <alignment horizontal="center" vertical="top" wrapText="1"/>
    </xf>
    <xf numFmtId="2" fontId="13" fillId="0" borderId="22" xfId="0" applyNumberFormat="1" applyFont="1" applyBorder="1" applyAlignment="1">
      <alignment horizontal="center" vertical="top" wrapText="1"/>
    </xf>
    <xf numFmtId="0" fontId="8" fillId="0" borderId="27" xfId="0" applyFont="1" applyBorder="1" applyAlignment="1">
      <alignment vertical="top" wrapText="1"/>
    </xf>
    <xf numFmtId="164" fontId="13" fillId="0" borderId="8" xfId="0" applyNumberFormat="1" applyFont="1" applyBorder="1" applyAlignment="1">
      <alignment horizontal="center" vertical="center" wrapText="1"/>
    </xf>
    <xf numFmtId="2" fontId="13" fillId="4" borderId="17" xfId="0" applyNumberFormat="1" applyFont="1" applyFill="1" applyBorder="1" applyAlignment="1">
      <alignment horizontal="center" wrapText="1"/>
    </xf>
    <xf numFmtId="0" fontId="8" fillId="2" borderId="28" xfId="0" applyFont="1" applyFill="1" applyBorder="1" applyAlignment="1">
      <alignment wrapText="1"/>
    </xf>
    <xf numFmtId="167" fontId="8" fillId="0" borderId="8" xfId="1" applyNumberFormat="1" applyFont="1" applyBorder="1" applyAlignment="1">
      <alignment horizontal="center" vertical="center" wrapText="1"/>
    </xf>
    <xf numFmtId="2" fontId="8" fillId="0" borderId="57" xfId="0" applyNumberFormat="1" applyFont="1" applyBorder="1" applyAlignment="1">
      <alignment horizontal="center" vertical="center" wrapText="1"/>
    </xf>
    <xf numFmtId="165" fontId="13" fillId="10" borderId="17" xfId="0" applyNumberFormat="1" applyFont="1" applyFill="1" applyBorder="1" applyAlignment="1">
      <alignment horizontal="center" wrapText="1"/>
    </xf>
    <xf numFmtId="2" fontId="8" fillId="0" borderId="17" xfId="0" applyNumberFormat="1" applyFont="1" applyBorder="1" applyAlignment="1">
      <alignment vertical="top" wrapText="1"/>
    </xf>
    <xf numFmtId="2" fontId="8" fillId="0" borderId="22" xfId="0" applyNumberFormat="1" applyFont="1" applyBorder="1" applyAlignment="1">
      <alignment vertical="top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vertical="top" wrapText="1"/>
    </xf>
    <xf numFmtId="165" fontId="8" fillId="0" borderId="7" xfId="0" applyNumberFormat="1" applyFont="1" applyBorder="1" applyAlignment="1">
      <alignment horizontal="center" wrapText="1"/>
    </xf>
    <xf numFmtId="165" fontId="8" fillId="2" borderId="8" xfId="0" applyNumberFormat="1" applyFont="1" applyFill="1" applyBorder="1" applyAlignment="1">
      <alignment horizontal="center" wrapText="1"/>
    </xf>
    <xf numFmtId="165" fontId="8" fillId="0" borderId="8" xfId="0" applyNumberFormat="1" applyFont="1" applyBorder="1" applyAlignment="1">
      <alignment horizontal="center" wrapText="1"/>
    </xf>
    <xf numFmtId="165" fontId="8" fillId="2" borderId="9" xfId="0" applyNumberFormat="1" applyFont="1" applyFill="1" applyBorder="1" applyAlignment="1">
      <alignment horizontal="center" vertical="top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wrapText="1"/>
    </xf>
    <xf numFmtId="0" fontId="13" fillId="10" borderId="17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2" fillId="0" borderId="5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3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60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top" wrapText="1"/>
    </xf>
    <xf numFmtId="0" fontId="8" fillId="0" borderId="63" xfId="0" applyFont="1" applyBorder="1" applyAlignment="1">
      <alignment horizontal="center" vertical="top" wrapText="1"/>
    </xf>
    <xf numFmtId="0" fontId="8" fillId="0" borderId="36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wrapText="1"/>
    </xf>
    <xf numFmtId="1" fontId="13" fillId="0" borderId="4" xfId="0" applyNumberFormat="1" applyFont="1" applyBorder="1" applyAlignment="1">
      <alignment horizontal="center" wrapText="1"/>
    </xf>
    <xf numFmtId="1" fontId="13" fillId="0" borderId="20" xfId="0" applyNumberFormat="1" applyFont="1" applyBorder="1" applyAlignment="1">
      <alignment horizontal="center" wrapText="1"/>
    </xf>
    <xf numFmtId="1" fontId="13" fillId="0" borderId="22" xfId="0" applyNumberFormat="1" applyFont="1" applyBorder="1" applyAlignment="1">
      <alignment horizontal="center" wrapText="1"/>
    </xf>
    <xf numFmtId="1" fontId="13" fillId="0" borderId="20" xfId="0" applyNumberFormat="1" applyFont="1" applyBorder="1" applyAlignment="1">
      <alignment horizontal="center" vertical="top" wrapText="1"/>
    </xf>
    <xf numFmtId="1" fontId="13" fillId="0" borderId="22" xfId="0" applyNumberFormat="1" applyFont="1" applyBorder="1" applyAlignment="1">
      <alignment horizontal="center" vertical="top" wrapText="1"/>
    </xf>
    <xf numFmtId="1" fontId="25" fillId="0" borderId="30" xfId="0" applyNumberFormat="1" applyFont="1" applyBorder="1" applyAlignment="1">
      <alignment horizontal="center" vertical="top" wrapText="1"/>
    </xf>
    <xf numFmtId="0" fontId="8" fillId="0" borderId="57" xfId="0" applyFont="1" applyBorder="1" applyAlignment="1">
      <alignment horizontal="center" vertical="top" wrapText="1"/>
    </xf>
    <xf numFmtId="0" fontId="8" fillId="0" borderId="57" xfId="0" applyFont="1" applyBorder="1" applyAlignment="1">
      <alignment vertical="top" wrapText="1"/>
    </xf>
    <xf numFmtId="0" fontId="12" fillId="0" borderId="7" xfId="0" applyFont="1" applyBorder="1" applyAlignment="1">
      <alignment wrapText="1"/>
    </xf>
    <xf numFmtId="2" fontId="13" fillId="0" borderId="4" xfId="0" applyNumberFormat="1" applyFont="1" applyBorder="1" applyAlignment="1">
      <alignment horizontal="center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wrapText="1"/>
    </xf>
    <xf numFmtId="2" fontId="8" fillId="0" borderId="60" xfId="0" applyNumberFormat="1" applyFont="1" applyBorder="1" applyAlignment="1">
      <alignment horizontal="center" vertical="top" wrapText="1"/>
    </xf>
    <xf numFmtId="2" fontId="8" fillId="0" borderId="62" xfId="0" applyNumberFormat="1" applyFont="1" applyBorder="1" applyAlignment="1">
      <alignment horizontal="center" vertical="top" wrapText="1"/>
    </xf>
    <xf numFmtId="0" fontId="8" fillId="0" borderId="6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22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8" fillId="0" borderId="20" xfId="0" applyFont="1" applyBorder="1" applyAlignment="1">
      <alignment horizontal="center" wrapText="1"/>
    </xf>
    <xf numFmtId="0" fontId="8" fillId="0" borderId="57" xfId="0" applyFont="1" applyFill="1" applyBorder="1" applyAlignment="1">
      <alignment horizontal="center" vertical="center"/>
    </xf>
    <xf numFmtId="0" fontId="8" fillId="6" borderId="12" xfId="0" applyFont="1" applyFill="1" applyBorder="1" applyAlignment="1"/>
    <xf numFmtId="0" fontId="1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/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5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2" fontId="8" fillId="0" borderId="28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wrapText="1"/>
    </xf>
    <xf numFmtId="0" fontId="12" fillId="0" borderId="8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0" fontId="13" fillId="0" borderId="47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64" xfId="0" applyFont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40" fillId="2" borderId="0" xfId="0" applyFont="1" applyFill="1"/>
    <xf numFmtId="2" fontId="9" fillId="2" borderId="12" xfId="0" applyNumberFormat="1" applyFont="1" applyFill="1" applyBorder="1" applyAlignment="1">
      <alignment horizontal="center" vertical="center"/>
    </xf>
    <xf numFmtId="2" fontId="8" fillId="0" borderId="58" xfId="0" applyNumberFormat="1" applyFont="1" applyBorder="1" applyAlignment="1">
      <alignment horizontal="center" vertical="top" wrapText="1"/>
    </xf>
    <xf numFmtId="0" fontId="8" fillId="2" borderId="5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2" fontId="8" fillId="0" borderId="5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top" wrapText="1"/>
    </xf>
    <xf numFmtId="0" fontId="20" fillId="0" borderId="4" xfId="0" applyFont="1" applyBorder="1" applyAlignment="1">
      <alignment vertical="center"/>
    </xf>
    <xf numFmtId="2" fontId="8" fillId="0" borderId="4" xfId="0" applyNumberFormat="1" applyFont="1" applyBorder="1" applyAlignment="1">
      <alignment horizontal="center"/>
    </xf>
    <xf numFmtId="0" fontId="8" fillId="2" borderId="4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vertical="center" wrapText="1"/>
    </xf>
    <xf numFmtId="165" fontId="20" fillId="0" borderId="1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0" fontId="8" fillId="0" borderId="8" xfId="0" applyFont="1" applyBorder="1"/>
    <xf numFmtId="0" fontId="8" fillId="0" borderId="9" xfId="0" applyFont="1" applyBorder="1"/>
    <xf numFmtId="0" fontId="13" fillId="0" borderId="7" xfId="0" applyFont="1" applyBorder="1" applyAlignment="1">
      <alignment horizontal="left"/>
    </xf>
    <xf numFmtId="0" fontId="8" fillId="2" borderId="9" xfId="0" applyFont="1" applyFill="1" applyBorder="1" applyAlignment="1">
      <alignment horizontal="left" vertical="center" wrapText="1"/>
    </xf>
    <xf numFmtId="0" fontId="20" fillId="0" borderId="28" xfId="0" applyFont="1" applyBorder="1" applyAlignment="1">
      <alignment horizontal="center"/>
    </xf>
    <xf numFmtId="0" fontId="20" fillId="0" borderId="28" xfId="0" applyFont="1" applyBorder="1"/>
    <xf numFmtId="0" fontId="20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2" fontId="8" fillId="2" borderId="7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justify" vertical="center" wrapText="1"/>
    </xf>
    <xf numFmtId="0" fontId="12" fillId="0" borderId="9" xfId="0" applyFont="1" applyBorder="1" applyAlignment="1">
      <alignment vertical="top" wrapText="1"/>
    </xf>
    <xf numFmtId="0" fontId="8" fillId="0" borderId="56" xfId="0" applyFont="1" applyBorder="1" applyAlignment="1">
      <alignment horizontal="center" vertical="top" wrapText="1"/>
    </xf>
    <xf numFmtId="0" fontId="8" fillId="0" borderId="56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/>
    <xf numFmtId="0" fontId="20" fillId="0" borderId="8" xfId="0" applyFont="1" applyBorder="1" applyAlignment="1">
      <alignment wrapText="1"/>
    </xf>
    <xf numFmtId="0" fontId="20" fillId="0" borderId="9" xfId="0" applyFont="1" applyBorder="1" applyAlignment="1">
      <alignment wrapText="1"/>
    </xf>
    <xf numFmtId="0" fontId="20" fillId="0" borderId="7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7" xfId="0" applyFont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38" fillId="0" borderId="7" xfId="0" applyFont="1" applyBorder="1" applyAlignment="1">
      <alignment vertical="top" wrapText="1"/>
    </xf>
    <xf numFmtId="0" fontId="38" fillId="0" borderId="8" xfId="0" applyFont="1" applyBorder="1" applyAlignment="1">
      <alignment vertical="top" wrapText="1"/>
    </xf>
    <xf numFmtId="0" fontId="38" fillId="0" borderId="9" xfId="0" applyFont="1" applyBorder="1" applyAlignment="1">
      <alignment vertical="top" wrapText="1"/>
    </xf>
    <xf numFmtId="0" fontId="20" fillId="0" borderId="8" xfId="0" applyFont="1" applyBorder="1"/>
    <xf numFmtId="0" fontId="20" fillId="0" borderId="9" xfId="0" applyFont="1" applyBorder="1"/>
    <xf numFmtId="2" fontId="8" fillId="0" borderId="8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8" fillId="0" borderId="64" xfId="0" applyFont="1" applyBorder="1"/>
    <xf numFmtId="0" fontId="13" fillId="0" borderId="58" xfId="0" applyFont="1" applyBorder="1" applyAlignment="1">
      <alignment wrapText="1"/>
    </xf>
    <xf numFmtId="0" fontId="13" fillId="0" borderId="58" xfId="0" applyFont="1" applyBorder="1" applyAlignment="1">
      <alignment horizontal="left"/>
    </xf>
    <xf numFmtId="0" fontId="8" fillId="0" borderId="59" xfId="0" applyFont="1" applyBorder="1"/>
    <xf numFmtId="0" fontId="12" fillId="0" borderId="7" xfId="0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64" fontId="13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vertical="top"/>
    </xf>
    <xf numFmtId="0" fontId="8" fillId="0" borderId="1" xfId="0" applyFont="1" applyFill="1" applyBorder="1" applyAlignment="1">
      <alignment horizontal="center"/>
    </xf>
    <xf numFmtId="0" fontId="41" fillId="0" borderId="8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165" fontId="2" fillId="0" borderId="0" xfId="0" applyNumberFormat="1" applyFont="1"/>
    <xf numFmtId="0" fontId="9" fillId="0" borderId="0" xfId="0" applyFont="1" applyAlignment="1">
      <alignment horizontal="center" vertical="center"/>
    </xf>
    <xf numFmtId="0" fontId="9" fillId="2" borderId="12" xfId="0" applyFont="1" applyFill="1" applyBorder="1" applyAlignment="1">
      <alignment horizontal="center" vertical="top" wrapText="1"/>
    </xf>
    <xf numFmtId="0" fontId="47" fillId="0" borderId="65" xfId="0" applyFont="1" applyBorder="1" applyAlignment="1">
      <alignment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wrapText="1"/>
    </xf>
    <xf numFmtId="0" fontId="13" fillId="7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3" fillId="3" borderId="12" xfId="0" applyFont="1" applyFill="1" applyBorder="1" applyAlignment="1">
      <alignment horizontal="left" wrapText="1"/>
    </xf>
    <xf numFmtId="0" fontId="14" fillId="4" borderId="12" xfId="0" applyFont="1" applyFill="1" applyBorder="1" applyAlignment="1">
      <alignment horizontal="left" wrapText="1"/>
    </xf>
    <xf numFmtId="0" fontId="14" fillId="5" borderId="12" xfId="0" applyFont="1" applyFill="1" applyBorder="1" applyAlignment="1">
      <alignment horizontal="left" wrapText="1"/>
    </xf>
    <xf numFmtId="0" fontId="13" fillId="6" borderId="12" xfId="0" applyFont="1" applyFill="1" applyBorder="1" applyAlignment="1">
      <alignment horizontal="left" wrapText="1"/>
    </xf>
    <xf numFmtId="0" fontId="13" fillId="3" borderId="20" xfId="0" applyFont="1" applyFill="1" applyBorder="1" applyAlignment="1">
      <alignment horizontal="left" vertical="top" wrapText="1"/>
    </xf>
    <xf numFmtId="0" fontId="13" fillId="3" borderId="22" xfId="0" applyFont="1" applyFill="1" applyBorder="1" applyAlignment="1">
      <alignment horizontal="left" vertical="top" wrapText="1"/>
    </xf>
    <xf numFmtId="0" fontId="13" fillId="2" borderId="50" xfId="0" applyFont="1" applyFill="1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3" borderId="22" xfId="0" applyFill="1" applyBorder="1" applyAlignment="1">
      <alignment horizontal="left" vertical="top" wrapText="1"/>
    </xf>
    <xf numFmtId="0" fontId="13" fillId="2" borderId="37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10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5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3" fillId="2" borderId="13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17" fillId="0" borderId="12" xfId="0" applyFont="1" applyBorder="1" applyAlignment="1">
      <alignment wrapText="1"/>
    </xf>
    <xf numFmtId="0" fontId="13" fillId="3" borderId="12" xfId="0" applyFont="1" applyFill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3" fillId="7" borderId="12" xfId="0" applyFont="1" applyFill="1" applyBorder="1" applyAlignment="1">
      <alignment horizontal="left" vertical="center" wrapText="1"/>
    </xf>
    <xf numFmtId="0" fontId="36" fillId="3" borderId="20" xfId="0" applyFont="1" applyFill="1" applyBorder="1" applyAlignment="1">
      <alignment horizontal="left" wrapText="1"/>
    </xf>
    <xf numFmtId="0" fontId="36" fillId="3" borderId="22" xfId="0" applyFont="1" applyFill="1" applyBorder="1" applyAlignment="1">
      <alignment horizontal="left" wrapText="1"/>
    </xf>
    <xf numFmtId="0" fontId="36" fillId="3" borderId="23" xfId="0" applyFont="1" applyFill="1" applyBorder="1" applyAlignment="1">
      <alignment horizontal="left" wrapText="1"/>
    </xf>
    <xf numFmtId="0" fontId="14" fillId="5" borderId="12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3" borderId="12" xfId="0" applyFont="1" applyFill="1" applyBorder="1" applyAlignment="1">
      <alignment horizontal="left" vertical="center"/>
    </xf>
    <xf numFmtId="0" fontId="14" fillId="7" borderId="12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left" wrapText="1"/>
    </xf>
    <xf numFmtId="0" fontId="8" fillId="6" borderId="12" xfId="0" applyFont="1" applyFill="1" applyBorder="1" applyAlignment="1">
      <alignment horizontal="left" wrapText="1"/>
    </xf>
    <xf numFmtId="0" fontId="14" fillId="7" borderId="12" xfId="0" applyFont="1" applyFill="1" applyBorder="1" applyAlignment="1">
      <alignment horizontal="left" wrapText="1"/>
    </xf>
    <xf numFmtId="0" fontId="8" fillId="7" borderId="12" xfId="0" applyFont="1" applyFill="1" applyBorder="1" applyAlignment="1">
      <alignment horizontal="left" wrapText="1"/>
    </xf>
    <xf numFmtId="2" fontId="8" fillId="0" borderId="12" xfId="0" applyNumberFormat="1" applyFont="1" applyBorder="1" applyAlignment="1">
      <alignment horizontal="center"/>
    </xf>
    <xf numFmtId="0" fontId="13" fillId="3" borderId="12" xfId="0" applyFont="1" applyFill="1" applyBorder="1" applyAlignment="1">
      <alignment horizontal="left"/>
    </xf>
    <xf numFmtId="0" fontId="8" fillId="6" borderId="12" xfId="0" applyFont="1" applyFill="1" applyBorder="1" applyAlignment="1">
      <alignment wrapText="1"/>
    </xf>
    <xf numFmtId="0" fontId="16" fillId="0" borderId="12" xfId="0" applyFont="1" applyBorder="1" applyAlignment="1">
      <alignment vertical="center" wrapText="1"/>
    </xf>
    <xf numFmtId="0" fontId="14" fillId="6" borderId="12" xfId="0" applyFont="1" applyFill="1" applyBorder="1" applyAlignment="1">
      <alignment horizontal="left" wrapText="1"/>
    </xf>
    <xf numFmtId="0" fontId="14" fillId="3" borderId="12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0" borderId="41" xfId="0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wrapText="1"/>
    </xf>
    <xf numFmtId="0" fontId="13" fillId="3" borderId="27" xfId="0" applyFont="1" applyFill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9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4" fillId="2" borderId="28" xfId="0" applyFont="1" applyFill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8" fillId="0" borderId="57" xfId="0" applyFont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3" fillId="3" borderId="3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13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8" fillId="0" borderId="1" xfId="0" applyFont="1" applyBorder="1" applyAlignment="1">
      <alignment wrapText="1"/>
    </xf>
    <xf numFmtId="0" fontId="13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3" fillId="0" borderId="18" xfId="0" applyFont="1" applyBorder="1" applyAlignment="1">
      <alignment horizontal="left" wrapText="1"/>
    </xf>
    <xf numFmtId="0" fontId="8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wrapText="1"/>
    </xf>
    <xf numFmtId="0" fontId="13" fillId="0" borderId="3" xfId="0" applyFont="1" applyBorder="1" applyAlignment="1">
      <alignment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3" fillId="3" borderId="3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5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left" wrapText="1"/>
    </xf>
    <xf numFmtId="0" fontId="14" fillId="5" borderId="10" xfId="0" applyFont="1" applyFill="1" applyBorder="1" applyAlignment="1">
      <alignment horizontal="left" wrapText="1"/>
    </xf>
    <xf numFmtId="0" fontId="14" fillId="5" borderId="29" xfId="0" applyFont="1" applyFill="1" applyBorder="1" applyAlignment="1">
      <alignment horizontal="left" wrapText="1"/>
    </xf>
    <xf numFmtId="0" fontId="8" fillId="0" borderId="57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13" fillId="0" borderId="28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2" fontId="8" fillId="0" borderId="28" xfId="0" applyNumberFormat="1" applyFont="1" applyBorder="1" applyAlignment="1">
      <alignment horizontal="center"/>
    </xf>
    <xf numFmtId="0" fontId="8" fillId="0" borderId="56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wrapText="1"/>
    </xf>
    <xf numFmtId="0" fontId="13" fillId="3" borderId="20" xfId="0" applyFont="1" applyFill="1" applyBorder="1" applyAlignment="1">
      <alignment horizontal="left" wrapText="1"/>
    </xf>
    <xf numFmtId="0" fontId="13" fillId="3" borderId="22" xfId="0" applyFont="1" applyFill="1" applyBorder="1" applyAlignment="1">
      <alignment horizontal="left" wrapText="1"/>
    </xf>
    <xf numFmtId="0" fontId="13" fillId="3" borderId="27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42" fillId="2" borderId="57" xfId="0" applyFon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56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wrapText="1"/>
    </xf>
    <xf numFmtId="0" fontId="13" fillId="0" borderId="30" xfId="0" applyFont="1" applyBorder="1" applyAlignment="1">
      <alignment horizontal="left"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13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13" fillId="3" borderId="18" xfId="0" applyFont="1" applyFill="1" applyBorder="1" applyAlignment="1">
      <alignment horizontal="left" wrapText="1"/>
    </xf>
    <xf numFmtId="0" fontId="13" fillId="3" borderId="24" xfId="0" applyFont="1" applyFill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8" fillId="0" borderId="21" xfId="0" applyFont="1" applyBorder="1" applyAlignment="1">
      <alignment wrapText="1"/>
    </xf>
    <xf numFmtId="0" fontId="13" fillId="0" borderId="2" xfId="0" applyFont="1" applyBorder="1" applyAlignment="1">
      <alignment horizontal="left" wrapText="1"/>
    </xf>
    <xf numFmtId="0" fontId="13" fillId="0" borderId="55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41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13" fillId="0" borderId="19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18" xfId="0" applyFont="1" applyFill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8" fillId="0" borderId="22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3" fillId="0" borderId="17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50" xfId="0" applyFont="1" applyBorder="1" applyAlignment="1">
      <alignment wrapText="1"/>
    </xf>
    <xf numFmtId="0" fontId="8" fillId="0" borderId="49" xfId="0" applyFont="1" applyBorder="1" applyAlignment="1">
      <alignment wrapText="1"/>
    </xf>
    <xf numFmtId="0" fontId="8" fillId="0" borderId="51" xfId="0" applyFont="1" applyBorder="1" applyAlignment="1">
      <alignment wrapText="1"/>
    </xf>
    <xf numFmtId="0" fontId="13" fillId="0" borderId="54" xfId="0" applyFont="1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0" fontId="13" fillId="0" borderId="30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50" xfId="0" applyFont="1" applyBorder="1" applyAlignment="1">
      <alignment horizontal="left" wrapText="1"/>
    </xf>
    <xf numFmtId="0" fontId="13" fillId="0" borderId="49" xfId="0" applyFont="1" applyBorder="1" applyAlignment="1">
      <alignment horizontal="left" wrapText="1"/>
    </xf>
    <xf numFmtId="0" fontId="13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0" fontId="13" fillId="0" borderId="54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13" fillId="0" borderId="49" xfId="0" applyFont="1" applyBorder="1" applyAlignment="1">
      <alignment wrapText="1"/>
    </xf>
    <xf numFmtId="0" fontId="13" fillId="0" borderId="51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6" xfId="0" applyFont="1" applyBorder="1" applyAlignment="1">
      <alignment wrapText="1"/>
    </xf>
    <xf numFmtId="0" fontId="0" fillId="0" borderId="56" xfId="0" applyBorder="1" applyAlignment="1">
      <alignment wrapText="1"/>
    </xf>
    <xf numFmtId="0" fontId="8" fillId="0" borderId="16" xfId="0" applyFont="1" applyFill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8" fillId="0" borderId="3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2" fontId="8" fillId="0" borderId="60" xfId="0" applyNumberFormat="1" applyFont="1" applyBorder="1" applyAlignment="1">
      <alignment horizontal="center" vertical="center" wrapText="1"/>
    </xf>
    <xf numFmtId="2" fontId="8" fillId="0" borderId="62" xfId="0" applyNumberFormat="1" applyFont="1" applyBorder="1" applyAlignment="1">
      <alignment horizontal="center" vertical="center" wrapText="1"/>
    </xf>
    <xf numFmtId="2" fontId="8" fillId="0" borderId="6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8" fillId="0" borderId="48" xfId="0" applyNumberFormat="1" applyFont="1" applyBorder="1" applyAlignment="1">
      <alignment horizontal="center" wrapText="1"/>
    </xf>
    <xf numFmtId="0" fontId="8" fillId="0" borderId="62" xfId="0" applyFont="1" applyBorder="1" applyAlignment="1">
      <alignment horizontal="center" vertical="center" wrapText="1"/>
    </xf>
    <xf numFmtId="2" fontId="8" fillId="0" borderId="48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60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</cellXfs>
  <cellStyles count="2">
    <cellStyle name="Įprastas" xfId="0" builtinId="0"/>
    <cellStyle name="Kableli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33"/>
  <sheetViews>
    <sheetView tabSelected="1" topLeftCell="A1123" zoomScaleNormal="100" workbookViewId="0">
      <selection activeCell="Q1127" sqref="Q1127"/>
    </sheetView>
  </sheetViews>
  <sheetFormatPr defaultRowHeight="12.75" x14ac:dyDescent="0.2"/>
  <cols>
    <col min="1" max="1" width="5" customWidth="1"/>
    <col min="2" max="2" width="10.7109375" customWidth="1"/>
    <col min="3" max="3" width="14.85546875" customWidth="1"/>
    <col min="4" max="4" width="10.42578125" style="6" customWidth="1"/>
    <col min="5" max="5" width="7.7109375" customWidth="1"/>
    <col min="6" max="6" width="26" customWidth="1"/>
    <col min="7" max="7" width="10.85546875" customWidth="1"/>
    <col min="8" max="8" width="18.28515625" customWidth="1"/>
    <col min="9" max="9" width="8.85546875" style="30" customWidth="1"/>
    <col min="10" max="10" width="8.28515625" customWidth="1"/>
    <col min="11" max="11" width="6.42578125" customWidth="1"/>
    <col min="12" max="12" width="7.28515625" customWidth="1"/>
    <col min="13" max="13" width="6.28515625" customWidth="1"/>
    <col min="14" max="14" width="6.5703125" customWidth="1"/>
    <col min="15" max="15" width="8.7109375" customWidth="1"/>
    <col min="16" max="16" width="8.85546875" customWidth="1"/>
    <col min="17" max="17" width="11.28515625" customWidth="1"/>
    <col min="18" max="19" width="12.7109375" customWidth="1"/>
  </cols>
  <sheetData>
    <row r="1" spans="1:20" ht="15" x14ac:dyDescent="0.25">
      <c r="A1" s="10"/>
      <c r="B1" s="10"/>
      <c r="C1" s="10"/>
      <c r="D1" s="10"/>
      <c r="E1" s="10"/>
      <c r="F1" s="1534" t="s">
        <v>1475</v>
      </c>
      <c r="G1" s="1534"/>
      <c r="H1" s="1534"/>
      <c r="I1" s="1534"/>
      <c r="J1" s="1454"/>
    </row>
    <row r="2" spans="1:20" ht="15" x14ac:dyDescent="0.25">
      <c r="A2" s="10"/>
      <c r="B2" s="10"/>
      <c r="C2" s="10"/>
      <c r="D2" s="10"/>
      <c r="E2" s="10"/>
      <c r="F2" s="23"/>
      <c r="G2" s="23"/>
      <c r="H2" s="23"/>
      <c r="I2" s="33"/>
      <c r="J2" s="10"/>
    </row>
    <row r="3" spans="1:20" ht="15" x14ac:dyDescent="0.25">
      <c r="A3" s="1557" t="s">
        <v>1478</v>
      </c>
      <c r="B3" s="1557"/>
      <c r="C3" s="1557"/>
      <c r="D3" s="24"/>
      <c r="E3" s="10"/>
      <c r="F3" s="23"/>
      <c r="G3" s="23"/>
      <c r="H3" s="23"/>
      <c r="I3" s="33"/>
      <c r="J3" s="10"/>
    </row>
    <row r="4" spans="1:20" ht="15" x14ac:dyDescent="0.25">
      <c r="A4" s="1558" t="s">
        <v>1479</v>
      </c>
      <c r="B4" s="1558"/>
      <c r="C4" s="1558"/>
      <c r="D4" s="1558"/>
      <c r="E4" s="1558"/>
      <c r="F4" s="1558"/>
      <c r="G4" s="1558"/>
      <c r="H4" s="1558"/>
      <c r="I4" s="31"/>
      <c r="J4" s="10"/>
    </row>
    <row r="5" spans="1:20" ht="15" x14ac:dyDescent="0.25">
      <c r="A5" s="1453" t="s">
        <v>4782</v>
      </c>
      <c r="B5" s="1453"/>
      <c r="C5" s="1453"/>
      <c r="D5" s="1454"/>
      <c r="E5" s="1454"/>
      <c r="F5" s="1454"/>
      <c r="G5" s="23"/>
      <c r="H5" s="23"/>
      <c r="I5" s="33"/>
      <c r="J5" s="10"/>
    </row>
    <row r="6" spans="1:20" ht="15" x14ac:dyDescent="0.25">
      <c r="A6" s="1558" t="s">
        <v>1613</v>
      </c>
      <c r="B6" s="1558"/>
      <c r="C6" s="1558"/>
      <c r="D6" s="1558"/>
      <c r="E6" s="1558"/>
      <c r="F6" s="1558"/>
      <c r="G6" s="1558"/>
      <c r="H6" s="1558"/>
      <c r="I6" s="31"/>
      <c r="J6" s="10"/>
    </row>
    <row r="7" spans="1:20" ht="15" x14ac:dyDescent="0.25">
      <c r="A7" s="1559" t="s">
        <v>5932</v>
      </c>
      <c r="B7" s="1453"/>
      <c r="C7" s="1453"/>
      <c r="D7" s="1453"/>
      <c r="E7" s="1453"/>
      <c r="F7" s="1453"/>
      <c r="G7" s="1453"/>
      <c r="H7" s="1453"/>
      <c r="I7" s="1453"/>
      <c r="J7" s="1453"/>
    </row>
    <row r="9" spans="1:20" ht="15" x14ac:dyDescent="0.25">
      <c r="A9" s="1560"/>
      <c r="B9" s="1561"/>
      <c r="C9" s="1561"/>
      <c r="D9" s="1561"/>
      <c r="E9" s="1561"/>
      <c r="F9" s="1561"/>
      <c r="G9" s="1561"/>
      <c r="H9" s="1561"/>
      <c r="I9" s="32"/>
      <c r="J9" s="20"/>
      <c r="K9" s="1"/>
    </row>
    <row r="10" spans="1:20" x14ac:dyDescent="0.2">
      <c r="A10" s="1562"/>
      <c r="B10" s="1562"/>
      <c r="C10" s="1562"/>
      <c r="D10" s="1562"/>
      <c r="E10" s="1562"/>
      <c r="F10" s="1562"/>
      <c r="G10" s="1562"/>
      <c r="H10" s="1562"/>
      <c r="J10" s="30"/>
      <c r="K10" s="1"/>
    </row>
    <row r="11" spans="1:20" ht="0.75" customHeight="1" thickBot="1" x14ac:dyDescent="0.25">
      <c r="A11" s="30"/>
      <c r="B11" s="30"/>
      <c r="C11" s="30"/>
      <c r="D11" s="30"/>
      <c r="E11" s="30"/>
      <c r="F11" s="30"/>
      <c r="G11" s="30"/>
      <c r="H11" s="30"/>
      <c r="J11" s="30"/>
      <c r="K11" s="1"/>
    </row>
    <row r="12" spans="1:20" ht="13.5" thickBot="1" x14ac:dyDescent="0.25">
      <c r="A12" s="1520" t="s">
        <v>2207</v>
      </c>
      <c r="B12" s="1563" t="s">
        <v>2574</v>
      </c>
      <c r="C12" s="1523" t="s">
        <v>2575</v>
      </c>
      <c r="D12" s="1523" t="s">
        <v>2576</v>
      </c>
      <c r="E12" s="1520" t="s">
        <v>2577</v>
      </c>
      <c r="F12" s="1520" t="s">
        <v>2578</v>
      </c>
      <c r="G12" s="1523" t="s">
        <v>2579</v>
      </c>
      <c r="H12" s="1523" t="s">
        <v>2580</v>
      </c>
      <c r="I12" s="1523" t="s">
        <v>4781</v>
      </c>
      <c r="J12" s="1535" t="s">
        <v>4776</v>
      </c>
      <c r="K12" s="1536"/>
      <c r="L12" s="1536"/>
      <c r="M12" s="1536"/>
      <c r="N12" s="1536"/>
      <c r="O12" s="1536"/>
      <c r="P12" s="1537"/>
      <c r="Q12" s="1523" t="s">
        <v>2581</v>
      </c>
      <c r="R12" s="1526" t="s">
        <v>2582</v>
      </c>
      <c r="S12" s="1529" t="s">
        <v>2583</v>
      </c>
      <c r="T12" s="1414" t="s">
        <v>3176</v>
      </c>
    </row>
    <row r="13" spans="1:20" x14ac:dyDescent="0.2">
      <c r="A13" s="1538"/>
      <c r="B13" s="1564"/>
      <c r="C13" s="1524"/>
      <c r="D13" s="1524"/>
      <c r="E13" s="1538"/>
      <c r="F13" s="1538"/>
      <c r="G13" s="1546"/>
      <c r="H13" s="1546"/>
      <c r="I13" s="1538"/>
      <c r="J13" s="1520" t="s">
        <v>557</v>
      </c>
      <c r="K13" s="1540" t="s">
        <v>2251</v>
      </c>
      <c r="L13" s="1543" t="s">
        <v>2241</v>
      </c>
      <c r="M13" s="1523" t="s">
        <v>2244</v>
      </c>
      <c r="N13" s="1523" t="s">
        <v>2584</v>
      </c>
      <c r="O13" s="1520" t="s">
        <v>2585</v>
      </c>
      <c r="P13" s="1520" t="s">
        <v>2586</v>
      </c>
      <c r="Q13" s="1524"/>
      <c r="R13" s="1527"/>
      <c r="S13" s="1530"/>
      <c r="T13" s="1414"/>
    </row>
    <row r="14" spans="1:20" x14ac:dyDescent="0.2">
      <c r="A14" s="1538"/>
      <c r="B14" s="1564"/>
      <c r="C14" s="1524"/>
      <c r="D14" s="1524"/>
      <c r="E14" s="1538"/>
      <c r="F14" s="1538"/>
      <c r="G14" s="1546"/>
      <c r="H14" s="1546"/>
      <c r="I14" s="1538"/>
      <c r="J14" s="1538"/>
      <c r="K14" s="1541"/>
      <c r="L14" s="1544"/>
      <c r="M14" s="1546"/>
      <c r="N14" s="1546"/>
      <c r="O14" s="1521"/>
      <c r="P14" s="1521"/>
      <c r="Q14" s="1524"/>
      <c r="R14" s="1527"/>
      <c r="S14" s="1530"/>
      <c r="T14" s="1414"/>
    </row>
    <row r="15" spans="1:20" x14ac:dyDescent="0.2">
      <c r="A15" s="1538"/>
      <c r="B15" s="1564"/>
      <c r="C15" s="1524"/>
      <c r="D15" s="1524"/>
      <c r="E15" s="1538"/>
      <c r="F15" s="1538"/>
      <c r="G15" s="1546"/>
      <c r="H15" s="1546"/>
      <c r="I15" s="1538"/>
      <c r="J15" s="1538"/>
      <c r="K15" s="1541"/>
      <c r="L15" s="1544"/>
      <c r="M15" s="1546"/>
      <c r="N15" s="1546"/>
      <c r="O15" s="1521"/>
      <c r="P15" s="1521"/>
      <c r="Q15" s="1524"/>
      <c r="R15" s="1527"/>
      <c r="S15" s="1530"/>
      <c r="T15" s="1414"/>
    </row>
    <row r="16" spans="1:20" ht="23.25" customHeight="1" thickBot="1" x14ac:dyDescent="0.25">
      <c r="A16" s="1539"/>
      <c r="B16" s="1565"/>
      <c r="C16" s="1525"/>
      <c r="D16" s="1525"/>
      <c r="E16" s="1539"/>
      <c r="F16" s="1539"/>
      <c r="G16" s="1547"/>
      <c r="H16" s="1547"/>
      <c r="I16" s="1539"/>
      <c r="J16" s="1539"/>
      <c r="K16" s="1542"/>
      <c r="L16" s="1545"/>
      <c r="M16" s="1547"/>
      <c r="N16" s="1547"/>
      <c r="O16" s="1522"/>
      <c r="P16" s="1522"/>
      <c r="Q16" s="1525"/>
      <c r="R16" s="1528"/>
      <c r="S16" s="1531"/>
      <c r="T16" s="1414"/>
    </row>
    <row r="17" spans="1:19" x14ac:dyDescent="0.2">
      <c r="A17" s="450">
        <v>1</v>
      </c>
      <c r="B17" s="450"/>
      <c r="C17" s="450"/>
      <c r="D17" s="450"/>
      <c r="E17" s="450">
        <v>2</v>
      </c>
      <c r="F17" s="450">
        <v>3</v>
      </c>
      <c r="G17" s="450"/>
      <c r="H17" s="450"/>
      <c r="I17" s="450"/>
      <c r="J17" s="450">
        <v>4</v>
      </c>
      <c r="K17" s="450"/>
      <c r="L17" s="450"/>
      <c r="M17" s="450"/>
      <c r="N17" s="450"/>
      <c r="O17" s="450">
        <v>6</v>
      </c>
      <c r="P17" s="450">
        <v>7</v>
      </c>
      <c r="Q17" s="450"/>
      <c r="R17" s="450"/>
      <c r="S17" s="43"/>
    </row>
    <row r="18" spans="1:19" x14ac:dyDescent="0.2">
      <c r="A18" s="1432" t="s">
        <v>936</v>
      </c>
      <c r="B18" s="1432"/>
      <c r="C18" s="1432"/>
      <c r="D18" s="1432"/>
      <c r="E18" s="1432"/>
      <c r="F18" s="1432"/>
      <c r="G18" s="1432"/>
      <c r="H18" s="1432"/>
      <c r="I18" s="1432"/>
      <c r="J18" s="1432"/>
      <c r="K18" s="1432"/>
      <c r="L18" s="1432"/>
      <c r="M18" s="1432"/>
      <c r="N18" s="1432"/>
      <c r="O18" s="1432"/>
      <c r="P18" s="1432"/>
      <c r="Q18" s="1433"/>
      <c r="R18" s="119"/>
      <c r="S18" s="45"/>
    </row>
    <row r="19" spans="1:19" x14ac:dyDescent="0.2">
      <c r="A19" s="1504" t="s">
        <v>559</v>
      </c>
      <c r="B19" s="1504"/>
      <c r="C19" s="1504"/>
      <c r="D19" s="1504"/>
      <c r="E19" s="1504"/>
      <c r="F19" s="1504"/>
      <c r="G19" s="103"/>
      <c r="H19" s="103"/>
      <c r="I19" s="103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36" x14ac:dyDescent="0.2">
      <c r="A20" s="1283">
        <v>1</v>
      </c>
      <c r="B20" s="218">
        <v>130297</v>
      </c>
      <c r="C20" s="88" t="s">
        <v>1619</v>
      </c>
      <c r="D20" s="44" t="s">
        <v>2587</v>
      </c>
      <c r="E20" s="88" t="s">
        <v>560</v>
      </c>
      <c r="F20" s="45" t="s">
        <v>4784</v>
      </c>
      <c r="G20" s="218" t="s">
        <v>2588</v>
      </c>
      <c r="H20" s="93" t="s">
        <v>2589</v>
      </c>
      <c r="I20" s="168">
        <v>2.4590000000000001</v>
      </c>
      <c r="J20" s="88">
        <v>2.4590000000000001</v>
      </c>
      <c r="K20" s="44"/>
      <c r="L20" s="44">
        <v>2.4590000000000001</v>
      </c>
      <c r="M20" s="44"/>
      <c r="N20" s="44"/>
      <c r="O20" s="46">
        <v>0</v>
      </c>
      <c r="P20" s="88">
        <v>2.4590000000000001</v>
      </c>
      <c r="Q20" s="44" t="s">
        <v>2241</v>
      </c>
      <c r="R20" s="44" t="s">
        <v>2590</v>
      </c>
      <c r="S20" s="47"/>
    </row>
    <row r="21" spans="1:19" ht="36" x14ac:dyDescent="0.2">
      <c r="A21" s="1283">
        <v>2</v>
      </c>
      <c r="B21" s="218">
        <v>130298</v>
      </c>
      <c r="C21" s="88" t="s">
        <v>1620</v>
      </c>
      <c r="D21" s="44" t="s">
        <v>2591</v>
      </c>
      <c r="E21" s="88" t="s">
        <v>561</v>
      </c>
      <c r="F21" s="45" t="s">
        <v>4785</v>
      </c>
      <c r="G21" s="218" t="s">
        <v>2588</v>
      </c>
      <c r="H21" s="93" t="s">
        <v>2589</v>
      </c>
      <c r="I21" s="48">
        <v>1.5820000000000001</v>
      </c>
      <c r="J21" s="49">
        <v>1.5820000000000001</v>
      </c>
      <c r="K21" s="50"/>
      <c r="L21" s="50">
        <v>1.5820000000000001</v>
      </c>
      <c r="M21" s="50"/>
      <c r="N21" s="50"/>
      <c r="O21" s="46">
        <v>0</v>
      </c>
      <c r="P21" s="88">
        <v>1.5820000000000001</v>
      </c>
      <c r="Q21" s="44" t="s">
        <v>2241</v>
      </c>
      <c r="R21" s="44" t="s">
        <v>2590</v>
      </c>
      <c r="S21" s="45"/>
    </row>
    <row r="22" spans="1:19" ht="24" x14ac:dyDescent="0.2">
      <c r="A22" s="1283">
        <v>3</v>
      </c>
      <c r="B22" s="218">
        <v>130300</v>
      </c>
      <c r="C22" s="88" t="s">
        <v>1621</v>
      </c>
      <c r="D22" s="44" t="s">
        <v>2592</v>
      </c>
      <c r="E22" s="88" t="s">
        <v>562</v>
      </c>
      <c r="F22" s="172" t="s">
        <v>4786</v>
      </c>
      <c r="G22" s="218" t="s">
        <v>2588</v>
      </c>
      <c r="H22" s="177" t="s">
        <v>2593</v>
      </c>
      <c r="I22" s="51">
        <v>0.64800000000000002</v>
      </c>
      <c r="J22" s="52">
        <v>0.64800000000000002</v>
      </c>
      <c r="K22" s="53"/>
      <c r="L22" s="53">
        <v>0.64800000000000002</v>
      </c>
      <c r="M22" s="53"/>
      <c r="N22" s="53"/>
      <c r="O22" s="54">
        <v>0</v>
      </c>
      <c r="P22" s="55">
        <v>0.64800000000000002</v>
      </c>
      <c r="Q22" s="218" t="s">
        <v>2241</v>
      </c>
      <c r="R22" s="44" t="s">
        <v>2590</v>
      </c>
      <c r="S22" s="45"/>
    </row>
    <row r="23" spans="1:19" ht="24" x14ac:dyDescent="0.2">
      <c r="A23" s="1283">
        <v>4</v>
      </c>
      <c r="B23" s="57">
        <v>130301</v>
      </c>
      <c r="C23" s="57" t="s">
        <v>2242</v>
      </c>
      <c r="D23" s="57" t="s">
        <v>2594</v>
      </c>
      <c r="E23" s="57" t="s">
        <v>563</v>
      </c>
      <c r="F23" s="58" t="s">
        <v>2595</v>
      </c>
      <c r="G23" s="218" t="s">
        <v>2588</v>
      </c>
      <c r="H23" s="59" t="s">
        <v>2596</v>
      </c>
      <c r="I23" s="51">
        <v>0.76</v>
      </c>
      <c r="J23" s="60">
        <v>0.71099999999999997</v>
      </c>
      <c r="K23" s="60"/>
      <c r="L23" s="60">
        <v>0.71099999999999997</v>
      </c>
      <c r="M23" s="60"/>
      <c r="N23" s="60"/>
      <c r="O23" s="61">
        <v>0</v>
      </c>
      <c r="P23" s="57">
        <v>0.71099999999999997</v>
      </c>
      <c r="Q23" s="57" t="s">
        <v>2241</v>
      </c>
      <c r="R23" s="57" t="s">
        <v>2752</v>
      </c>
      <c r="S23" s="62" t="s">
        <v>2269</v>
      </c>
    </row>
    <row r="24" spans="1:19" ht="36" x14ac:dyDescent="0.2">
      <c r="A24" s="1283">
        <v>5</v>
      </c>
      <c r="B24" s="218">
        <v>130302</v>
      </c>
      <c r="C24" s="88" t="s">
        <v>1480</v>
      </c>
      <c r="D24" s="44" t="s">
        <v>2597</v>
      </c>
      <c r="E24" s="88" t="s">
        <v>564</v>
      </c>
      <c r="F24" s="45" t="s">
        <v>4787</v>
      </c>
      <c r="G24" s="218" t="s">
        <v>2588</v>
      </c>
      <c r="H24" s="93" t="s">
        <v>2589</v>
      </c>
      <c r="I24" s="48">
        <v>3.766</v>
      </c>
      <c r="J24" s="49">
        <v>3.766</v>
      </c>
      <c r="K24" s="49"/>
      <c r="L24" s="50">
        <v>3.766</v>
      </c>
      <c r="M24" s="50"/>
      <c r="N24" s="50"/>
      <c r="O24" s="63">
        <v>0</v>
      </c>
      <c r="P24" s="44">
        <v>3.766</v>
      </c>
      <c r="Q24" s="44" t="s">
        <v>2241</v>
      </c>
      <c r="R24" s="44" t="s">
        <v>2590</v>
      </c>
      <c r="S24" s="47"/>
    </row>
    <row r="25" spans="1:19" ht="36" x14ac:dyDescent="0.2">
      <c r="A25" s="1283">
        <v>6</v>
      </c>
      <c r="B25" s="218">
        <v>130303</v>
      </c>
      <c r="C25" s="88" t="s">
        <v>1622</v>
      </c>
      <c r="D25" s="44" t="s">
        <v>2598</v>
      </c>
      <c r="E25" s="88" t="s">
        <v>565</v>
      </c>
      <c r="F25" s="45" t="s">
        <v>4788</v>
      </c>
      <c r="G25" s="218" t="s">
        <v>2588</v>
      </c>
      <c r="H25" s="93" t="s">
        <v>2589</v>
      </c>
      <c r="I25" s="168">
        <v>0.48399999999999999</v>
      </c>
      <c r="J25" s="88">
        <v>0.48399999999999999</v>
      </c>
      <c r="K25" s="88"/>
      <c r="L25" s="44">
        <v>0.48399999999999999</v>
      </c>
      <c r="M25" s="44"/>
      <c r="N25" s="44"/>
      <c r="O25" s="63">
        <v>0</v>
      </c>
      <c r="P25" s="44">
        <v>0.48399999999999999</v>
      </c>
      <c r="Q25" s="44" t="s">
        <v>2241</v>
      </c>
      <c r="R25" s="44" t="s">
        <v>2590</v>
      </c>
      <c r="S25" s="64"/>
    </row>
    <row r="26" spans="1:19" ht="36" x14ac:dyDescent="0.2">
      <c r="A26" s="1283">
        <v>7</v>
      </c>
      <c r="B26" s="218">
        <v>130304</v>
      </c>
      <c r="C26" s="88" t="s">
        <v>1623</v>
      </c>
      <c r="D26" s="44" t="s">
        <v>2599</v>
      </c>
      <c r="E26" s="88" t="s">
        <v>566</v>
      </c>
      <c r="F26" s="45" t="s">
        <v>4789</v>
      </c>
      <c r="G26" s="218" t="s">
        <v>2588</v>
      </c>
      <c r="H26" s="93" t="s">
        <v>2589</v>
      </c>
      <c r="I26" s="168">
        <v>3.7869999999999999</v>
      </c>
      <c r="J26" s="88">
        <v>3.7869999999999999</v>
      </c>
      <c r="K26" s="88"/>
      <c r="L26" s="44">
        <v>3.7869999999999999</v>
      </c>
      <c r="M26" s="44"/>
      <c r="N26" s="44"/>
      <c r="O26" s="63">
        <v>0</v>
      </c>
      <c r="P26" s="44">
        <v>3.7869999999999999</v>
      </c>
      <c r="Q26" s="44" t="s">
        <v>2241</v>
      </c>
      <c r="R26" s="44" t="s">
        <v>2590</v>
      </c>
      <c r="S26" s="64"/>
    </row>
    <row r="27" spans="1:19" ht="36" x14ac:dyDescent="0.2">
      <c r="A27" s="1283">
        <v>8</v>
      </c>
      <c r="B27" s="218">
        <v>130305</v>
      </c>
      <c r="C27" s="88" t="s">
        <v>1624</v>
      </c>
      <c r="D27" s="44" t="s">
        <v>2600</v>
      </c>
      <c r="E27" s="88" t="s">
        <v>567</v>
      </c>
      <c r="F27" s="45" t="s">
        <v>4790</v>
      </c>
      <c r="G27" s="218" t="s">
        <v>2588</v>
      </c>
      <c r="H27" s="93" t="s">
        <v>2589</v>
      </c>
      <c r="I27" s="168">
        <v>3.2749999999999999</v>
      </c>
      <c r="J27" s="88">
        <v>3.2749999999999999</v>
      </c>
      <c r="K27" s="88">
        <v>0.69299999999999995</v>
      </c>
      <c r="L27" s="44">
        <v>2.5819999999999999</v>
      </c>
      <c r="M27" s="44"/>
      <c r="N27" s="44"/>
      <c r="O27" s="63">
        <v>0</v>
      </c>
      <c r="P27" s="44">
        <v>3.2749999999999999</v>
      </c>
      <c r="Q27" s="44" t="s">
        <v>2267</v>
      </c>
      <c r="R27" s="44" t="s">
        <v>2590</v>
      </c>
      <c r="S27" s="47"/>
    </row>
    <row r="28" spans="1:19" ht="36" x14ac:dyDescent="0.2">
      <c r="A28" s="1283">
        <v>9</v>
      </c>
      <c r="B28" s="218">
        <v>130306</v>
      </c>
      <c r="C28" s="88" t="s">
        <v>1625</v>
      </c>
      <c r="D28" s="44" t="s">
        <v>2601</v>
      </c>
      <c r="E28" s="88" t="s">
        <v>568</v>
      </c>
      <c r="F28" s="45" t="s">
        <v>4791</v>
      </c>
      <c r="G28" s="218" t="s">
        <v>2588</v>
      </c>
      <c r="H28" s="93" t="s">
        <v>2589</v>
      </c>
      <c r="I28" s="168">
        <v>3.802</v>
      </c>
      <c r="J28" s="88">
        <v>3.802</v>
      </c>
      <c r="K28" s="88"/>
      <c r="L28" s="44">
        <v>3.802</v>
      </c>
      <c r="M28" s="44"/>
      <c r="N28" s="44"/>
      <c r="O28" s="63">
        <v>0</v>
      </c>
      <c r="P28" s="44">
        <v>3.802</v>
      </c>
      <c r="Q28" s="44" t="s">
        <v>2241</v>
      </c>
      <c r="R28" s="44" t="s">
        <v>2590</v>
      </c>
      <c r="S28" s="47"/>
    </row>
    <row r="29" spans="1:19" ht="36" x14ac:dyDescent="0.2">
      <c r="A29" s="1283">
        <v>10</v>
      </c>
      <c r="B29" s="218">
        <v>130307</v>
      </c>
      <c r="C29" s="88" t="s">
        <v>1626</v>
      </c>
      <c r="D29" s="44" t="s">
        <v>2602</v>
      </c>
      <c r="E29" s="88" t="s">
        <v>569</v>
      </c>
      <c r="F29" s="172" t="s">
        <v>4792</v>
      </c>
      <c r="G29" s="218" t="s">
        <v>2588</v>
      </c>
      <c r="H29" s="93" t="s">
        <v>2589</v>
      </c>
      <c r="I29" s="168">
        <v>0.48099999999999998</v>
      </c>
      <c r="J29" s="88">
        <v>0.48099999999999998</v>
      </c>
      <c r="K29" s="88"/>
      <c r="L29" s="44">
        <v>0.48099999999999998</v>
      </c>
      <c r="M29" s="44"/>
      <c r="N29" s="44"/>
      <c r="O29" s="63">
        <v>0</v>
      </c>
      <c r="P29" s="44">
        <v>0.48099999999999998</v>
      </c>
      <c r="Q29" s="44" t="s">
        <v>2241</v>
      </c>
      <c r="R29" s="44" t="s">
        <v>2590</v>
      </c>
      <c r="S29" s="64"/>
    </row>
    <row r="30" spans="1:19" ht="36" x14ac:dyDescent="0.2">
      <c r="A30" s="1283">
        <v>11</v>
      </c>
      <c r="B30" s="218">
        <v>130308</v>
      </c>
      <c r="C30" s="88" t="s">
        <v>1627</v>
      </c>
      <c r="D30" s="44" t="s">
        <v>2603</v>
      </c>
      <c r="E30" s="88" t="s">
        <v>570</v>
      </c>
      <c r="F30" s="45" t="s">
        <v>4793</v>
      </c>
      <c r="G30" s="218" t="s">
        <v>2588</v>
      </c>
      <c r="H30" s="93" t="s">
        <v>2589</v>
      </c>
      <c r="I30" s="168">
        <v>1.982</v>
      </c>
      <c r="J30" s="88">
        <v>1.982</v>
      </c>
      <c r="K30" s="88"/>
      <c r="L30" s="44">
        <v>1.982</v>
      </c>
      <c r="M30" s="44"/>
      <c r="N30" s="44"/>
      <c r="O30" s="63">
        <v>0</v>
      </c>
      <c r="P30" s="44">
        <v>1.982</v>
      </c>
      <c r="Q30" s="44" t="s">
        <v>2241</v>
      </c>
      <c r="R30" s="44" t="s">
        <v>2590</v>
      </c>
      <c r="S30" s="64"/>
    </row>
    <row r="31" spans="1:19" ht="24" x14ac:dyDescent="0.2">
      <c r="A31" s="1283">
        <v>12</v>
      </c>
      <c r="B31" s="218">
        <v>130311</v>
      </c>
      <c r="C31" s="88" t="s">
        <v>1628</v>
      </c>
      <c r="D31" s="44" t="s">
        <v>2604</v>
      </c>
      <c r="E31" s="88" t="s">
        <v>571</v>
      </c>
      <c r="F31" s="45" t="s">
        <v>4794</v>
      </c>
      <c r="G31" s="218" t="s">
        <v>2588</v>
      </c>
      <c r="H31" s="177" t="s">
        <v>2605</v>
      </c>
      <c r="I31" s="168">
        <v>0.77</v>
      </c>
      <c r="J31" s="88">
        <v>0.77</v>
      </c>
      <c r="K31" s="88">
        <v>0.38400000000000001</v>
      </c>
      <c r="L31" s="44">
        <v>0.38600000000000001</v>
      </c>
      <c r="M31" s="44"/>
      <c r="N31" s="44"/>
      <c r="O31" s="63">
        <v>0</v>
      </c>
      <c r="P31" s="44">
        <v>0.77</v>
      </c>
      <c r="Q31" s="44" t="s">
        <v>2267</v>
      </c>
      <c r="R31" s="44" t="s">
        <v>2590</v>
      </c>
      <c r="S31" s="64"/>
    </row>
    <row r="32" spans="1:19" ht="36" x14ac:dyDescent="0.2">
      <c r="A32" s="1283">
        <v>13</v>
      </c>
      <c r="B32" s="218">
        <v>130271</v>
      </c>
      <c r="C32" s="88" t="s">
        <v>1629</v>
      </c>
      <c r="D32" s="44" t="s">
        <v>2606</v>
      </c>
      <c r="E32" s="88" t="s">
        <v>572</v>
      </c>
      <c r="F32" s="45" t="s">
        <v>4795</v>
      </c>
      <c r="G32" s="218" t="s">
        <v>2588</v>
      </c>
      <c r="H32" s="93" t="s">
        <v>2589</v>
      </c>
      <c r="I32" s="168">
        <v>0.94799999999999995</v>
      </c>
      <c r="J32" s="88">
        <v>0.94799999999999995</v>
      </c>
      <c r="K32" s="88"/>
      <c r="L32" s="44">
        <v>0.94799999999999995</v>
      </c>
      <c r="M32" s="44"/>
      <c r="N32" s="44"/>
      <c r="O32" s="63">
        <v>0</v>
      </c>
      <c r="P32" s="44">
        <v>0.94799999999999995</v>
      </c>
      <c r="Q32" s="44" t="s">
        <v>2241</v>
      </c>
      <c r="R32" s="44" t="s">
        <v>2590</v>
      </c>
      <c r="S32" s="64"/>
    </row>
    <row r="33" spans="1:19" ht="36" x14ac:dyDescent="0.2">
      <c r="A33" s="1283">
        <v>14</v>
      </c>
      <c r="B33" s="218">
        <v>130272</v>
      </c>
      <c r="C33" s="88" t="s">
        <v>1630</v>
      </c>
      <c r="D33" s="44" t="s">
        <v>2607</v>
      </c>
      <c r="E33" s="88" t="s">
        <v>573</v>
      </c>
      <c r="F33" s="45" t="s">
        <v>4796</v>
      </c>
      <c r="G33" s="218" t="s">
        <v>2588</v>
      </c>
      <c r="H33" s="93" t="s">
        <v>2589</v>
      </c>
      <c r="I33" s="168">
        <v>0.52400000000000002</v>
      </c>
      <c r="J33" s="88">
        <v>0.52400000000000002</v>
      </c>
      <c r="K33" s="88"/>
      <c r="L33" s="44">
        <v>0.52400000000000002</v>
      </c>
      <c r="M33" s="44"/>
      <c r="N33" s="44"/>
      <c r="O33" s="63">
        <v>0</v>
      </c>
      <c r="P33" s="44">
        <v>0.52400000000000002</v>
      </c>
      <c r="Q33" s="44" t="s">
        <v>2241</v>
      </c>
      <c r="R33" s="44" t="s">
        <v>2590</v>
      </c>
      <c r="S33" s="45"/>
    </row>
    <row r="34" spans="1:19" ht="36" x14ac:dyDescent="0.2">
      <c r="A34" s="1283">
        <v>15</v>
      </c>
      <c r="B34" s="218">
        <v>130273</v>
      </c>
      <c r="C34" s="57" t="s">
        <v>2245</v>
      </c>
      <c r="D34" s="65" t="s">
        <v>2608</v>
      </c>
      <c r="E34" s="57" t="s">
        <v>574</v>
      </c>
      <c r="F34" s="58" t="s">
        <v>2609</v>
      </c>
      <c r="G34" s="57" t="s">
        <v>2588</v>
      </c>
      <c r="H34" s="91" t="s">
        <v>2589</v>
      </c>
      <c r="I34" s="66">
        <v>1.54</v>
      </c>
      <c r="J34" s="57">
        <v>1.5309999999999999</v>
      </c>
      <c r="K34" s="57"/>
      <c r="L34" s="57">
        <v>1.5309999999999999</v>
      </c>
      <c r="M34" s="57"/>
      <c r="N34" s="57"/>
      <c r="O34" s="61">
        <v>0</v>
      </c>
      <c r="P34" s="57">
        <v>1.5309999999999999</v>
      </c>
      <c r="Q34" s="57" t="s">
        <v>2241</v>
      </c>
      <c r="R34" s="57" t="s">
        <v>2752</v>
      </c>
      <c r="S34" s="62" t="s">
        <v>2269</v>
      </c>
    </row>
    <row r="35" spans="1:19" ht="36" x14ac:dyDescent="0.2">
      <c r="A35" s="1283">
        <v>16</v>
      </c>
      <c r="B35" s="218">
        <v>130274</v>
      </c>
      <c r="C35" s="88" t="s">
        <v>1631</v>
      </c>
      <c r="D35" s="44" t="s">
        <v>2610</v>
      </c>
      <c r="E35" s="88" t="s">
        <v>575</v>
      </c>
      <c r="F35" s="45" t="s">
        <v>4797</v>
      </c>
      <c r="G35" s="218" t="s">
        <v>2588</v>
      </c>
      <c r="H35" s="93" t="s">
        <v>2589</v>
      </c>
      <c r="I35" s="168">
        <v>2.0219999999999998</v>
      </c>
      <c r="J35" s="88">
        <v>2.0219999999999998</v>
      </c>
      <c r="K35" s="88"/>
      <c r="L35" s="44">
        <v>2.0219999999999998</v>
      </c>
      <c r="M35" s="44"/>
      <c r="N35" s="44"/>
      <c r="O35" s="63">
        <v>0</v>
      </c>
      <c r="P35" s="44">
        <v>2.0219999999999998</v>
      </c>
      <c r="Q35" s="44" t="s">
        <v>2241</v>
      </c>
      <c r="R35" s="44" t="s">
        <v>2590</v>
      </c>
      <c r="S35" s="64"/>
    </row>
    <row r="36" spans="1:19" ht="36" x14ac:dyDescent="0.2">
      <c r="A36" s="1283">
        <v>17</v>
      </c>
      <c r="B36" s="218">
        <v>130276</v>
      </c>
      <c r="C36" s="88" t="s">
        <v>1632</v>
      </c>
      <c r="D36" s="44" t="s">
        <v>2611</v>
      </c>
      <c r="E36" s="88" t="s">
        <v>576</v>
      </c>
      <c r="F36" s="45" t="s">
        <v>4798</v>
      </c>
      <c r="G36" s="218" t="s">
        <v>2588</v>
      </c>
      <c r="H36" s="93" t="s">
        <v>2589</v>
      </c>
      <c r="I36" s="168">
        <v>1.1140000000000001</v>
      </c>
      <c r="J36" s="88">
        <v>1.1140000000000001</v>
      </c>
      <c r="K36" s="88"/>
      <c r="L36" s="44">
        <v>1.1140000000000001</v>
      </c>
      <c r="M36" s="44"/>
      <c r="N36" s="44"/>
      <c r="O36" s="63">
        <v>0</v>
      </c>
      <c r="P36" s="44">
        <v>1.1140000000000001</v>
      </c>
      <c r="Q36" s="44" t="s">
        <v>2241</v>
      </c>
      <c r="R36" s="44" t="s">
        <v>2590</v>
      </c>
      <c r="S36" s="45"/>
    </row>
    <row r="37" spans="1:19" ht="36" x14ac:dyDescent="0.2">
      <c r="A37" s="1283">
        <v>18</v>
      </c>
      <c r="B37" s="218">
        <v>130277</v>
      </c>
      <c r="C37" s="88" t="s">
        <v>1633</v>
      </c>
      <c r="D37" s="44" t="s">
        <v>2612</v>
      </c>
      <c r="E37" s="88" t="s">
        <v>577</v>
      </c>
      <c r="F37" s="45" t="s">
        <v>4799</v>
      </c>
      <c r="G37" s="218" t="s">
        <v>2588</v>
      </c>
      <c r="H37" s="93" t="s">
        <v>2589</v>
      </c>
      <c r="I37" s="168">
        <v>0.27600000000000002</v>
      </c>
      <c r="J37" s="88">
        <v>0.27600000000000002</v>
      </c>
      <c r="K37" s="88"/>
      <c r="L37" s="44">
        <v>0.27600000000000002</v>
      </c>
      <c r="M37" s="44"/>
      <c r="N37" s="44"/>
      <c r="O37" s="63">
        <v>0</v>
      </c>
      <c r="P37" s="44">
        <v>0.27600000000000002</v>
      </c>
      <c r="Q37" s="44" t="s">
        <v>2241</v>
      </c>
      <c r="R37" s="44" t="s">
        <v>2590</v>
      </c>
      <c r="S37" s="64"/>
    </row>
    <row r="38" spans="1:19" ht="36" x14ac:dyDescent="0.2">
      <c r="A38" s="1283">
        <v>19</v>
      </c>
      <c r="B38" s="218">
        <v>130278</v>
      </c>
      <c r="C38" s="88" t="s">
        <v>1634</v>
      </c>
      <c r="D38" s="44" t="s">
        <v>2613</v>
      </c>
      <c r="E38" s="88" t="s">
        <v>578</v>
      </c>
      <c r="F38" s="45" t="s">
        <v>4800</v>
      </c>
      <c r="G38" s="218" t="s">
        <v>2588</v>
      </c>
      <c r="H38" s="93" t="s">
        <v>2589</v>
      </c>
      <c r="I38" s="168">
        <v>1.6240000000000001</v>
      </c>
      <c r="J38" s="88">
        <v>1.6240000000000001</v>
      </c>
      <c r="K38" s="88">
        <v>1.141</v>
      </c>
      <c r="L38" s="44">
        <v>0.48299999999999998</v>
      </c>
      <c r="M38" s="44"/>
      <c r="N38" s="44"/>
      <c r="O38" s="63">
        <v>0</v>
      </c>
      <c r="P38" s="44">
        <v>1.6240000000000001</v>
      </c>
      <c r="Q38" s="44" t="s">
        <v>2267</v>
      </c>
      <c r="R38" s="44" t="s">
        <v>2590</v>
      </c>
      <c r="S38" s="64"/>
    </row>
    <row r="39" spans="1:19" ht="24" x14ac:dyDescent="0.2">
      <c r="A39" s="1283">
        <v>20</v>
      </c>
      <c r="B39" s="218">
        <v>130279</v>
      </c>
      <c r="C39" s="88" t="s">
        <v>1635</v>
      </c>
      <c r="D39" s="44" t="s">
        <v>2614</v>
      </c>
      <c r="E39" s="88" t="s">
        <v>579</v>
      </c>
      <c r="F39" s="45" t="s">
        <v>4801</v>
      </c>
      <c r="G39" s="218" t="s">
        <v>2588</v>
      </c>
      <c r="H39" s="177" t="s">
        <v>2615</v>
      </c>
      <c r="I39" s="168">
        <v>0.55900000000000005</v>
      </c>
      <c r="J39" s="88">
        <v>0.55900000000000005</v>
      </c>
      <c r="K39" s="88"/>
      <c r="L39" s="44">
        <v>0.55900000000000005</v>
      </c>
      <c r="M39" s="44"/>
      <c r="N39" s="44"/>
      <c r="O39" s="63">
        <v>0</v>
      </c>
      <c r="P39" s="44">
        <v>0.55900000000000005</v>
      </c>
      <c r="Q39" s="44" t="s">
        <v>2241</v>
      </c>
      <c r="R39" s="44" t="s">
        <v>2590</v>
      </c>
      <c r="S39" s="64"/>
    </row>
    <row r="40" spans="1:19" ht="36" x14ac:dyDescent="0.2">
      <c r="A40" s="1283">
        <v>21</v>
      </c>
      <c r="B40" s="218">
        <v>130280</v>
      </c>
      <c r="C40" s="88" t="s">
        <v>1636</v>
      </c>
      <c r="D40" s="44" t="s">
        <v>2616</v>
      </c>
      <c r="E40" s="88" t="s">
        <v>580</v>
      </c>
      <c r="F40" s="45" t="s">
        <v>4802</v>
      </c>
      <c r="G40" s="218" t="s">
        <v>2588</v>
      </c>
      <c r="H40" s="93" t="s">
        <v>2589</v>
      </c>
      <c r="I40" s="168">
        <v>1.86</v>
      </c>
      <c r="J40" s="88">
        <v>1.86</v>
      </c>
      <c r="K40" s="88"/>
      <c r="L40" s="44">
        <v>1.86</v>
      </c>
      <c r="M40" s="44"/>
      <c r="N40" s="44"/>
      <c r="O40" s="63">
        <v>0</v>
      </c>
      <c r="P40" s="44">
        <v>1.86</v>
      </c>
      <c r="Q40" s="44" t="s">
        <v>2241</v>
      </c>
      <c r="R40" s="44" t="s">
        <v>2590</v>
      </c>
      <c r="S40" s="64"/>
    </row>
    <row r="41" spans="1:19" ht="36" x14ac:dyDescent="0.2">
      <c r="A41" s="1283">
        <v>22</v>
      </c>
      <c r="B41" s="218" t="s">
        <v>2617</v>
      </c>
      <c r="C41" s="88" t="s">
        <v>1637</v>
      </c>
      <c r="D41" s="44" t="s">
        <v>2618</v>
      </c>
      <c r="E41" s="1463" t="s">
        <v>581</v>
      </c>
      <c r="F41" s="45" t="s">
        <v>4803</v>
      </c>
      <c r="G41" s="218" t="s">
        <v>2588</v>
      </c>
      <c r="H41" s="93" t="s">
        <v>2589</v>
      </c>
      <c r="I41" s="168">
        <v>1.5569999999999999</v>
      </c>
      <c r="J41" s="88">
        <v>1.5569999999999999</v>
      </c>
      <c r="K41" s="88"/>
      <c r="L41" s="44">
        <v>1.5569999999999999</v>
      </c>
      <c r="M41" s="44"/>
      <c r="N41" s="44"/>
      <c r="O41" s="63">
        <v>0</v>
      </c>
      <c r="P41" s="44">
        <v>1.5569999999999999</v>
      </c>
      <c r="Q41" s="44" t="s">
        <v>2241</v>
      </c>
      <c r="R41" s="44" t="s">
        <v>2590</v>
      </c>
      <c r="S41" s="64"/>
    </row>
    <row r="42" spans="1:19" ht="36" x14ac:dyDescent="0.2">
      <c r="A42" s="1283">
        <v>23</v>
      </c>
      <c r="B42" s="218" t="s">
        <v>2619</v>
      </c>
      <c r="C42" s="88" t="s">
        <v>1638</v>
      </c>
      <c r="D42" s="44" t="s">
        <v>2620</v>
      </c>
      <c r="E42" s="1463"/>
      <c r="F42" s="45" t="s">
        <v>4803</v>
      </c>
      <c r="G42" s="218" t="s">
        <v>2588</v>
      </c>
      <c r="H42" s="93" t="s">
        <v>2589</v>
      </c>
      <c r="I42" s="168">
        <v>1.321</v>
      </c>
      <c r="J42" s="88">
        <v>1.321</v>
      </c>
      <c r="K42" s="88"/>
      <c r="L42" s="44">
        <v>1.321</v>
      </c>
      <c r="M42" s="44"/>
      <c r="N42" s="44"/>
      <c r="O42" s="63">
        <v>0</v>
      </c>
      <c r="P42" s="44">
        <v>1.321</v>
      </c>
      <c r="Q42" s="44" t="s">
        <v>2241</v>
      </c>
      <c r="R42" s="44" t="s">
        <v>2590</v>
      </c>
      <c r="S42" s="64"/>
    </row>
    <row r="43" spans="1:19" ht="36" x14ac:dyDescent="0.2">
      <c r="A43" s="1283">
        <v>24</v>
      </c>
      <c r="B43" s="218">
        <v>130282</v>
      </c>
      <c r="C43" s="88" t="s">
        <v>2246</v>
      </c>
      <c r="D43" s="44" t="s">
        <v>2621</v>
      </c>
      <c r="E43" s="88" t="s">
        <v>582</v>
      </c>
      <c r="F43" s="45" t="s">
        <v>4804</v>
      </c>
      <c r="G43" s="218" t="s">
        <v>2588</v>
      </c>
      <c r="H43" s="93" t="s">
        <v>2589</v>
      </c>
      <c r="I43" s="168">
        <v>2.4929999999999999</v>
      </c>
      <c r="J43" s="88">
        <v>2.4929999999999999</v>
      </c>
      <c r="K43" s="88"/>
      <c r="L43" s="44">
        <v>2.4929999999999999</v>
      </c>
      <c r="M43" s="44"/>
      <c r="N43" s="44"/>
      <c r="O43" s="63">
        <v>0</v>
      </c>
      <c r="P43" s="44">
        <v>2.4929999999999999</v>
      </c>
      <c r="Q43" s="44" t="s">
        <v>2241</v>
      </c>
      <c r="R43" s="44" t="s">
        <v>2590</v>
      </c>
      <c r="S43" s="45"/>
    </row>
    <row r="44" spans="1:19" ht="24" x14ac:dyDescent="0.2">
      <c r="A44" s="1283">
        <v>25</v>
      </c>
      <c r="B44" s="218">
        <v>130283</v>
      </c>
      <c r="C44" s="88" t="s">
        <v>1639</v>
      </c>
      <c r="D44" s="44" t="s">
        <v>2622</v>
      </c>
      <c r="E44" s="88" t="s">
        <v>583</v>
      </c>
      <c r="F44" s="45" t="s">
        <v>4805</v>
      </c>
      <c r="G44" s="218" t="s">
        <v>2588</v>
      </c>
      <c r="H44" s="177" t="s">
        <v>2623</v>
      </c>
      <c r="I44" s="168">
        <v>0.64900000000000002</v>
      </c>
      <c r="J44" s="88">
        <v>0.64900000000000002</v>
      </c>
      <c r="K44" s="88"/>
      <c r="L44" s="44">
        <v>0.64900000000000002</v>
      </c>
      <c r="M44" s="44"/>
      <c r="N44" s="44"/>
      <c r="O44" s="63">
        <v>0</v>
      </c>
      <c r="P44" s="44">
        <v>0.64900000000000002</v>
      </c>
      <c r="Q44" s="44" t="s">
        <v>2241</v>
      </c>
      <c r="R44" s="44" t="s">
        <v>2590</v>
      </c>
      <c r="S44" s="64"/>
    </row>
    <row r="45" spans="1:19" x14ac:dyDescent="0.2">
      <c r="A45" s="1283">
        <v>26</v>
      </c>
      <c r="B45" s="89">
        <v>130284</v>
      </c>
      <c r="C45" s="67"/>
      <c r="D45" s="67"/>
      <c r="E45" s="67" t="s">
        <v>584</v>
      </c>
      <c r="F45" s="69" t="s">
        <v>5649</v>
      </c>
      <c r="G45" s="69"/>
      <c r="H45" s="69"/>
      <c r="I45" s="70">
        <v>0.85</v>
      </c>
      <c r="J45" s="67">
        <v>0.85</v>
      </c>
      <c r="K45" s="67"/>
      <c r="L45" s="68">
        <v>0.85</v>
      </c>
      <c r="M45" s="68"/>
      <c r="N45" s="68"/>
      <c r="O45" s="71">
        <v>0</v>
      </c>
      <c r="P45" s="68">
        <v>0.85</v>
      </c>
      <c r="Q45" s="68" t="s">
        <v>2241</v>
      </c>
      <c r="R45" s="67" t="s">
        <v>2752</v>
      </c>
      <c r="S45" s="69"/>
    </row>
    <row r="46" spans="1:19" ht="24" x14ac:dyDescent="0.2">
      <c r="A46" s="1283">
        <v>27</v>
      </c>
      <c r="B46" s="218">
        <v>130285</v>
      </c>
      <c r="C46" s="88" t="s">
        <v>1481</v>
      </c>
      <c r="D46" s="44" t="s">
        <v>2624</v>
      </c>
      <c r="E46" s="88" t="s">
        <v>585</v>
      </c>
      <c r="F46" s="45" t="s">
        <v>4806</v>
      </c>
      <c r="G46" s="218" t="s">
        <v>2588</v>
      </c>
      <c r="H46" s="177" t="s">
        <v>2625</v>
      </c>
      <c r="I46" s="168">
        <v>3.028</v>
      </c>
      <c r="J46" s="88">
        <v>3.028</v>
      </c>
      <c r="K46" s="88"/>
      <c r="L46" s="44">
        <v>3.028</v>
      </c>
      <c r="M46" s="44"/>
      <c r="N46" s="44"/>
      <c r="O46" s="63">
        <v>0</v>
      </c>
      <c r="P46" s="44">
        <v>3.028</v>
      </c>
      <c r="Q46" s="44" t="s">
        <v>2241</v>
      </c>
      <c r="R46" s="44" t="s">
        <v>2590</v>
      </c>
      <c r="S46" s="45"/>
    </row>
    <row r="47" spans="1:19" ht="36" x14ac:dyDescent="0.2">
      <c r="A47" s="1283">
        <v>28</v>
      </c>
      <c r="B47" s="218">
        <v>130287</v>
      </c>
      <c r="C47" s="65" t="s">
        <v>2247</v>
      </c>
      <c r="D47" s="65" t="s">
        <v>2626</v>
      </c>
      <c r="E47" s="65" t="s">
        <v>588</v>
      </c>
      <c r="F47" s="72" t="s">
        <v>2627</v>
      </c>
      <c r="G47" s="57" t="s">
        <v>2588</v>
      </c>
      <c r="H47" s="91" t="s">
        <v>2589</v>
      </c>
      <c r="I47" s="168">
        <v>1.1599999999999999</v>
      </c>
      <c r="J47" s="65">
        <v>1.119</v>
      </c>
      <c r="K47" s="65"/>
      <c r="L47" s="65">
        <v>1.119</v>
      </c>
      <c r="M47" s="65"/>
      <c r="N47" s="65"/>
      <c r="O47" s="73">
        <v>0</v>
      </c>
      <c r="P47" s="65">
        <v>1.119</v>
      </c>
      <c r="Q47" s="65" t="s">
        <v>2241</v>
      </c>
      <c r="R47" s="65" t="s">
        <v>2752</v>
      </c>
      <c r="S47" s="62" t="s">
        <v>2269</v>
      </c>
    </row>
    <row r="48" spans="1:19" ht="36" x14ac:dyDescent="0.2">
      <c r="A48" s="1283">
        <v>29</v>
      </c>
      <c r="B48" s="218">
        <v>120288</v>
      </c>
      <c r="C48" s="88" t="s">
        <v>1640</v>
      </c>
      <c r="D48" s="44" t="s">
        <v>2628</v>
      </c>
      <c r="E48" s="88" t="s">
        <v>589</v>
      </c>
      <c r="F48" s="45" t="s">
        <v>4807</v>
      </c>
      <c r="G48" s="218" t="s">
        <v>2588</v>
      </c>
      <c r="H48" s="93" t="s">
        <v>2589</v>
      </c>
      <c r="I48" s="168">
        <v>2.4140000000000001</v>
      </c>
      <c r="J48" s="88">
        <v>2.4140000000000001</v>
      </c>
      <c r="K48" s="88"/>
      <c r="L48" s="44">
        <v>2.4140000000000001</v>
      </c>
      <c r="M48" s="44"/>
      <c r="N48" s="44"/>
      <c r="O48" s="63">
        <v>0</v>
      </c>
      <c r="P48" s="44">
        <v>2.4140000000000001</v>
      </c>
      <c r="Q48" s="44" t="s">
        <v>2241</v>
      </c>
      <c r="R48" s="44" t="s">
        <v>2590</v>
      </c>
      <c r="S48" s="141"/>
    </row>
    <row r="49" spans="1:19" ht="36" x14ac:dyDescent="0.2">
      <c r="A49" s="1283">
        <v>30</v>
      </c>
      <c r="B49" s="44">
        <v>130289</v>
      </c>
      <c r="C49" s="88" t="s">
        <v>1641</v>
      </c>
      <c r="D49" s="44" t="s">
        <v>2629</v>
      </c>
      <c r="E49" s="88" t="s">
        <v>590</v>
      </c>
      <c r="F49" s="45" t="s">
        <v>4808</v>
      </c>
      <c r="G49" s="218" t="s">
        <v>2588</v>
      </c>
      <c r="H49" s="93" t="s">
        <v>2589</v>
      </c>
      <c r="I49" s="168">
        <v>0.46100000000000002</v>
      </c>
      <c r="J49" s="88">
        <v>0.46100000000000002</v>
      </c>
      <c r="K49" s="88"/>
      <c r="L49" s="44">
        <v>0.46100000000000002</v>
      </c>
      <c r="M49" s="44"/>
      <c r="N49" s="44"/>
      <c r="O49" s="63">
        <v>0</v>
      </c>
      <c r="P49" s="44">
        <v>0.46100000000000002</v>
      </c>
      <c r="Q49" s="44" t="s">
        <v>2241</v>
      </c>
      <c r="R49" s="44" t="s">
        <v>2590</v>
      </c>
      <c r="S49" s="141"/>
    </row>
    <row r="50" spans="1:19" ht="24" x14ac:dyDescent="0.2">
      <c r="A50" s="1283">
        <v>31</v>
      </c>
      <c r="B50" s="218">
        <v>120621</v>
      </c>
      <c r="C50" s="88" t="s">
        <v>1642</v>
      </c>
      <c r="D50" s="44" t="s">
        <v>2630</v>
      </c>
      <c r="E50" s="88" t="s">
        <v>591</v>
      </c>
      <c r="F50" s="45" t="s">
        <v>4809</v>
      </c>
      <c r="G50" s="218" t="s">
        <v>2588</v>
      </c>
      <c r="H50" s="93" t="s">
        <v>2631</v>
      </c>
      <c r="I50" s="168">
        <v>0.93799999999999994</v>
      </c>
      <c r="J50" s="88">
        <v>0.93799999999999994</v>
      </c>
      <c r="K50" s="88"/>
      <c r="L50" s="44">
        <v>0.93799999999999994</v>
      </c>
      <c r="M50" s="44"/>
      <c r="N50" s="44"/>
      <c r="O50" s="63">
        <v>0</v>
      </c>
      <c r="P50" s="44">
        <v>0.93799999999999994</v>
      </c>
      <c r="Q50" s="44" t="s">
        <v>2241</v>
      </c>
      <c r="R50" s="44" t="s">
        <v>2590</v>
      </c>
      <c r="S50" s="64"/>
    </row>
    <row r="51" spans="1:19" ht="24" x14ac:dyDescent="0.2">
      <c r="A51" s="1283">
        <v>32</v>
      </c>
      <c r="B51" s="218">
        <v>120622</v>
      </c>
      <c r="C51" s="88" t="s">
        <v>1643</v>
      </c>
      <c r="D51" s="44" t="s">
        <v>2632</v>
      </c>
      <c r="E51" s="88" t="s">
        <v>592</v>
      </c>
      <c r="F51" s="45" t="s">
        <v>4809</v>
      </c>
      <c r="G51" s="218" t="s">
        <v>2588</v>
      </c>
      <c r="H51" s="93" t="s">
        <v>2631</v>
      </c>
      <c r="I51" s="168">
        <v>0.502</v>
      </c>
      <c r="J51" s="88">
        <v>0.502</v>
      </c>
      <c r="K51" s="88"/>
      <c r="L51" s="44">
        <v>0.502</v>
      </c>
      <c r="M51" s="44"/>
      <c r="N51" s="44"/>
      <c r="O51" s="63">
        <v>0</v>
      </c>
      <c r="P51" s="44">
        <v>0.502</v>
      </c>
      <c r="Q51" s="44" t="s">
        <v>2241</v>
      </c>
      <c r="R51" s="44" t="s">
        <v>2590</v>
      </c>
      <c r="S51" s="64"/>
    </row>
    <row r="52" spans="1:19" ht="24" x14ac:dyDescent="0.2">
      <c r="A52" s="1283">
        <v>33</v>
      </c>
      <c r="B52" s="218">
        <v>120623</v>
      </c>
      <c r="C52" s="88" t="s">
        <v>1644</v>
      </c>
      <c r="D52" s="44" t="s">
        <v>2633</v>
      </c>
      <c r="E52" s="88" t="s">
        <v>593</v>
      </c>
      <c r="F52" s="45" t="s">
        <v>4809</v>
      </c>
      <c r="G52" s="218" t="s">
        <v>2588</v>
      </c>
      <c r="H52" s="93" t="s">
        <v>2631</v>
      </c>
      <c r="I52" s="168">
        <v>0.307</v>
      </c>
      <c r="J52" s="88">
        <v>0.307</v>
      </c>
      <c r="K52" s="88"/>
      <c r="L52" s="44">
        <v>0.307</v>
      </c>
      <c r="M52" s="44"/>
      <c r="N52" s="44"/>
      <c r="O52" s="63">
        <v>0</v>
      </c>
      <c r="P52" s="44">
        <v>0.307</v>
      </c>
      <c r="Q52" s="44" t="s">
        <v>2241</v>
      </c>
      <c r="R52" s="44" t="s">
        <v>2590</v>
      </c>
      <c r="S52" s="64"/>
    </row>
    <row r="53" spans="1:19" ht="24" x14ac:dyDescent="0.2">
      <c r="A53" s="1283">
        <v>34</v>
      </c>
      <c r="B53" s="218">
        <v>120624</v>
      </c>
      <c r="C53" s="88" t="s">
        <v>1645</v>
      </c>
      <c r="D53" s="44" t="s">
        <v>2634</v>
      </c>
      <c r="E53" s="88" t="s">
        <v>594</v>
      </c>
      <c r="F53" s="45" t="s">
        <v>4809</v>
      </c>
      <c r="G53" s="218" t="s">
        <v>2588</v>
      </c>
      <c r="H53" s="93" t="s">
        <v>2631</v>
      </c>
      <c r="I53" s="168">
        <v>0.67500000000000004</v>
      </c>
      <c r="J53" s="88">
        <v>0.68300000000000005</v>
      </c>
      <c r="K53" s="88"/>
      <c r="L53" s="44">
        <v>0.68300000000000005</v>
      </c>
      <c r="M53" s="44"/>
      <c r="N53" s="44"/>
      <c r="O53" s="63">
        <v>0</v>
      </c>
      <c r="P53" s="44">
        <v>0.68300000000000005</v>
      </c>
      <c r="Q53" s="44" t="s">
        <v>2241</v>
      </c>
      <c r="R53" s="44" t="s">
        <v>2590</v>
      </c>
      <c r="S53" s="64"/>
    </row>
    <row r="54" spans="1:19" ht="36" x14ac:dyDescent="0.2">
      <c r="A54" s="1283">
        <v>35</v>
      </c>
      <c r="B54" s="218">
        <v>130290</v>
      </c>
      <c r="C54" s="88" t="s">
        <v>1646</v>
      </c>
      <c r="D54" s="44" t="s">
        <v>2635</v>
      </c>
      <c r="E54" s="88" t="s">
        <v>595</v>
      </c>
      <c r="F54" s="45" t="s">
        <v>4810</v>
      </c>
      <c r="G54" s="218" t="s">
        <v>2588</v>
      </c>
      <c r="H54" s="93" t="s">
        <v>2589</v>
      </c>
      <c r="I54" s="168">
        <v>1.522</v>
      </c>
      <c r="J54" s="88">
        <v>1.522</v>
      </c>
      <c r="K54" s="88"/>
      <c r="L54" s="44">
        <v>1.522</v>
      </c>
      <c r="M54" s="44"/>
      <c r="N54" s="44"/>
      <c r="O54" s="63">
        <v>0</v>
      </c>
      <c r="P54" s="44">
        <v>1.522</v>
      </c>
      <c r="Q54" s="44" t="s">
        <v>2241</v>
      </c>
      <c r="R54" s="44" t="s">
        <v>2590</v>
      </c>
      <c r="S54" s="64"/>
    </row>
    <row r="55" spans="1:19" ht="36" x14ac:dyDescent="0.2">
      <c r="A55" s="1283">
        <v>36</v>
      </c>
      <c r="B55" s="218">
        <v>130291</v>
      </c>
      <c r="C55" s="88" t="s">
        <v>1647</v>
      </c>
      <c r="D55" s="44" t="s">
        <v>2636</v>
      </c>
      <c r="E55" s="88" t="s">
        <v>596</v>
      </c>
      <c r="F55" s="45" t="s">
        <v>4811</v>
      </c>
      <c r="G55" s="218" t="s">
        <v>2588</v>
      </c>
      <c r="H55" s="93" t="s">
        <v>2589</v>
      </c>
      <c r="I55" s="168">
        <v>1.7470000000000001</v>
      </c>
      <c r="J55" s="88">
        <v>1.7470000000000001</v>
      </c>
      <c r="K55" s="88"/>
      <c r="L55" s="44">
        <v>1.7470000000000001</v>
      </c>
      <c r="M55" s="44"/>
      <c r="N55" s="44"/>
      <c r="O55" s="63">
        <v>0</v>
      </c>
      <c r="P55" s="44">
        <v>1.7470000000000001</v>
      </c>
      <c r="Q55" s="44" t="s">
        <v>2241</v>
      </c>
      <c r="R55" s="44" t="s">
        <v>2590</v>
      </c>
      <c r="S55" s="64"/>
    </row>
    <row r="56" spans="1:19" ht="36" x14ac:dyDescent="0.2">
      <c r="A56" s="1283">
        <v>37</v>
      </c>
      <c r="B56" s="218">
        <v>130292</v>
      </c>
      <c r="C56" s="57" t="s">
        <v>2248</v>
      </c>
      <c r="D56" s="57" t="s">
        <v>2637</v>
      </c>
      <c r="E56" s="57" t="s">
        <v>597</v>
      </c>
      <c r="F56" s="58" t="s">
        <v>2638</v>
      </c>
      <c r="G56" s="57" t="s">
        <v>2588</v>
      </c>
      <c r="H56" s="91" t="s">
        <v>2589</v>
      </c>
      <c r="I56" s="269">
        <v>1.02</v>
      </c>
      <c r="J56" s="57">
        <v>0.98699999999999999</v>
      </c>
      <c r="K56" s="57"/>
      <c r="L56" s="57">
        <v>0.98699999999999999</v>
      </c>
      <c r="M56" s="57"/>
      <c r="N56" s="57"/>
      <c r="O56" s="61">
        <v>0</v>
      </c>
      <c r="P56" s="57">
        <v>0.98699999999999999</v>
      </c>
      <c r="Q56" s="57" t="s">
        <v>2241</v>
      </c>
      <c r="R56" s="57" t="s">
        <v>2752</v>
      </c>
      <c r="S56" s="62" t="s">
        <v>4783</v>
      </c>
    </row>
    <row r="57" spans="1:19" ht="36" x14ac:dyDescent="0.2">
      <c r="A57" s="1283">
        <v>38</v>
      </c>
      <c r="B57" s="218">
        <v>130293</v>
      </c>
      <c r="C57" s="88" t="s">
        <v>1648</v>
      </c>
      <c r="D57" s="44" t="s">
        <v>2639</v>
      </c>
      <c r="E57" s="88" t="s">
        <v>599</v>
      </c>
      <c r="F57" s="45" t="s">
        <v>4812</v>
      </c>
      <c r="G57" s="218" t="s">
        <v>2588</v>
      </c>
      <c r="H57" s="93" t="s">
        <v>2589</v>
      </c>
      <c r="I57" s="168">
        <v>0.43</v>
      </c>
      <c r="J57" s="88">
        <v>0.43</v>
      </c>
      <c r="K57" s="88"/>
      <c r="L57" s="44">
        <v>0.43</v>
      </c>
      <c r="M57" s="44"/>
      <c r="N57" s="44"/>
      <c r="O57" s="63">
        <v>0</v>
      </c>
      <c r="P57" s="44">
        <v>0.43</v>
      </c>
      <c r="Q57" s="44" t="s">
        <v>2241</v>
      </c>
      <c r="R57" s="44" t="s">
        <v>2590</v>
      </c>
      <c r="S57" s="64"/>
    </row>
    <row r="58" spans="1:19" ht="36" x14ac:dyDescent="0.2">
      <c r="A58" s="1283">
        <v>39</v>
      </c>
      <c r="B58" s="218">
        <v>130294</v>
      </c>
      <c r="C58" s="88" t="s">
        <v>1649</v>
      </c>
      <c r="D58" s="44" t="s">
        <v>2640</v>
      </c>
      <c r="E58" s="88" t="s">
        <v>600</v>
      </c>
      <c r="F58" s="45" t="s">
        <v>4813</v>
      </c>
      <c r="G58" s="218" t="s">
        <v>2588</v>
      </c>
      <c r="H58" s="93" t="s">
        <v>2589</v>
      </c>
      <c r="I58" s="168">
        <v>0.91</v>
      </c>
      <c r="J58" s="88">
        <v>0.91</v>
      </c>
      <c r="K58" s="88">
        <v>0.67700000000000005</v>
      </c>
      <c r="L58" s="44">
        <v>0.23300000000000001</v>
      </c>
      <c r="M58" s="44"/>
      <c r="N58" s="44"/>
      <c r="O58" s="63">
        <v>0</v>
      </c>
      <c r="P58" s="44">
        <v>0.91</v>
      </c>
      <c r="Q58" s="44" t="s">
        <v>2267</v>
      </c>
      <c r="R58" s="44" t="s">
        <v>2590</v>
      </c>
      <c r="S58" s="64"/>
    </row>
    <row r="59" spans="1:19" ht="36" x14ac:dyDescent="0.2">
      <c r="A59" s="1283">
        <v>40</v>
      </c>
      <c r="B59" s="218">
        <v>130295</v>
      </c>
      <c r="C59" s="88" t="s">
        <v>1650</v>
      </c>
      <c r="D59" s="44" t="s">
        <v>2641</v>
      </c>
      <c r="E59" s="88" t="s">
        <v>601</v>
      </c>
      <c r="F59" s="45" t="s">
        <v>4814</v>
      </c>
      <c r="G59" s="218" t="s">
        <v>2588</v>
      </c>
      <c r="H59" s="93" t="s">
        <v>2589</v>
      </c>
      <c r="I59" s="168">
        <v>0.70499999999999996</v>
      </c>
      <c r="J59" s="88">
        <v>0.70499999999999996</v>
      </c>
      <c r="K59" s="88"/>
      <c r="L59" s="44">
        <v>0.70499999999999996</v>
      </c>
      <c r="M59" s="44"/>
      <c r="N59" s="44"/>
      <c r="O59" s="63">
        <v>0</v>
      </c>
      <c r="P59" s="44">
        <v>0.70499999999999996</v>
      </c>
      <c r="Q59" s="44" t="s">
        <v>2241</v>
      </c>
      <c r="R59" s="44" t="s">
        <v>2590</v>
      </c>
      <c r="S59" s="64"/>
    </row>
    <row r="60" spans="1:19" ht="36" x14ac:dyDescent="0.2">
      <c r="A60" s="1283">
        <v>41</v>
      </c>
      <c r="B60" s="218">
        <v>130313</v>
      </c>
      <c r="C60" s="55" t="s">
        <v>1651</v>
      </c>
      <c r="D60" s="218" t="s">
        <v>2642</v>
      </c>
      <c r="E60" s="55" t="s">
        <v>602</v>
      </c>
      <c r="F60" s="74" t="s">
        <v>4815</v>
      </c>
      <c r="G60" s="218" t="s">
        <v>2588</v>
      </c>
      <c r="H60" s="93" t="s">
        <v>2589</v>
      </c>
      <c r="I60" s="66">
        <v>1.8879999999999999</v>
      </c>
      <c r="J60" s="55">
        <v>1.8879999999999999</v>
      </c>
      <c r="K60" s="55"/>
      <c r="L60" s="218">
        <v>1.8879999999999999</v>
      </c>
      <c r="M60" s="218"/>
      <c r="N60" s="218"/>
      <c r="O60" s="75">
        <v>0</v>
      </c>
      <c r="P60" s="218">
        <v>1.8879999999999999</v>
      </c>
      <c r="Q60" s="218" t="s">
        <v>2241</v>
      </c>
      <c r="R60" s="44" t="s">
        <v>2590</v>
      </c>
      <c r="S60" s="155"/>
    </row>
    <row r="61" spans="1:19" ht="24" x14ac:dyDescent="0.2">
      <c r="A61" s="1283">
        <v>42</v>
      </c>
      <c r="B61" s="218">
        <v>130314</v>
      </c>
      <c r="C61" s="88" t="s">
        <v>1652</v>
      </c>
      <c r="D61" s="44" t="s">
        <v>2643</v>
      </c>
      <c r="E61" s="88" t="s">
        <v>603</v>
      </c>
      <c r="F61" s="45" t="s">
        <v>983</v>
      </c>
      <c r="G61" s="218" t="s">
        <v>2588</v>
      </c>
      <c r="H61" s="93" t="s">
        <v>2644</v>
      </c>
      <c r="I61" s="168">
        <v>0.85499999999999998</v>
      </c>
      <c r="J61" s="88">
        <v>0.85499999999999998</v>
      </c>
      <c r="K61" s="88"/>
      <c r="L61" s="44">
        <v>0.85499999999999998</v>
      </c>
      <c r="M61" s="44"/>
      <c r="N61" s="44"/>
      <c r="O61" s="63">
        <v>0</v>
      </c>
      <c r="P61" s="44">
        <v>0.85499999999999998</v>
      </c>
      <c r="Q61" s="44" t="s">
        <v>2241</v>
      </c>
      <c r="R61" s="44" t="s">
        <v>2590</v>
      </c>
      <c r="S61" s="64"/>
    </row>
    <row r="62" spans="1:19" ht="36" x14ac:dyDescent="0.2">
      <c r="A62" s="1283">
        <v>43</v>
      </c>
      <c r="B62" s="218">
        <v>130315</v>
      </c>
      <c r="C62" s="88" t="s">
        <v>1653</v>
      </c>
      <c r="D62" s="44" t="s">
        <v>2645</v>
      </c>
      <c r="E62" s="88" t="s">
        <v>604</v>
      </c>
      <c r="F62" s="45" t="s">
        <v>4816</v>
      </c>
      <c r="G62" s="218" t="s">
        <v>2588</v>
      </c>
      <c r="H62" s="93" t="s">
        <v>2589</v>
      </c>
      <c r="I62" s="168">
        <v>1.3220000000000001</v>
      </c>
      <c r="J62" s="88">
        <v>1.3220000000000001</v>
      </c>
      <c r="K62" s="88"/>
      <c r="L62" s="44">
        <v>1.3220000000000001</v>
      </c>
      <c r="M62" s="44"/>
      <c r="N62" s="44"/>
      <c r="O62" s="63">
        <v>0</v>
      </c>
      <c r="P62" s="44">
        <v>1.3220000000000001</v>
      </c>
      <c r="Q62" s="44" t="s">
        <v>2241</v>
      </c>
      <c r="R62" s="44" t="s">
        <v>2590</v>
      </c>
      <c r="S62" s="64"/>
    </row>
    <row r="63" spans="1:19" ht="36" x14ac:dyDescent="0.2">
      <c r="A63" s="1283">
        <v>44</v>
      </c>
      <c r="B63" s="218">
        <v>130316</v>
      </c>
      <c r="C63" s="88" t="s">
        <v>1654</v>
      </c>
      <c r="D63" s="44" t="s">
        <v>2646</v>
      </c>
      <c r="E63" s="88" t="s">
        <v>605</v>
      </c>
      <c r="F63" s="45" t="s">
        <v>4817</v>
      </c>
      <c r="G63" s="218" t="s">
        <v>2588</v>
      </c>
      <c r="H63" s="93" t="s">
        <v>2589</v>
      </c>
      <c r="I63" s="168">
        <v>1.8959999999999999</v>
      </c>
      <c r="J63" s="88">
        <v>1.8959999999999999</v>
      </c>
      <c r="K63" s="88"/>
      <c r="L63" s="44">
        <v>1.8959999999999999</v>
      </c>
      <c r="M63" s="44"/>
      <c r="N63" s="44"/>
      <c r="O63" s="63">
        <v>0</v>
      </c>
      <c r="P63" s="44">
        <v>1.8959999999999999</v>
      </c>
      <c r="Q63" s="44" t="s">
        <v>2241</v>
      </c>
      <c r="R63" s="44" t="s">
        <v>2590</v>
      </c>
      <c r="S63" s="64"/>
    </row>
    <row r="64" spans="1:19" ht="36" x14ac:dyDescent="0.2">
      <c r="A64" s="1283">
        <v>45</v>
      </c>
      <c r="B64" s="218">
        <v>130319</v>
      </c>
      <c r="C64" s="88" t="s">
        <v>1655</v>
      </c>
      <c r="D64" s="44" t="s">
        <v>2647</v>
      </c>
      <c r="E64" s="88" t="s">
        <v>606</v>
      </c>
      <c r="F64" s="45" t="s">
        <v>4818</v>
      </c>
      <c r="G64" s="218" t="s">
        <v>2588</v>
      </c>
      <c r="H64" s="93" t="s">
        <v>2589</v>
      </c>
      <c r="I64" s="168">
        <v>1.579</v>
      </c>
      <c r="J64" s="88">
        <v>1.579</v>
      </c>
      <c r="K64" s="88"/>
      <c r="L64" s="44">
        <v>1.579</v>
      </c>
      <c r="M64" s="44"/>
      <c r="N64" s="44"/>
      <c r="O64" s="63">
        <v>0</v>
      </c>
      <c r="P64" s="44">
        <v>1.579</v>
      </c>
      <c r="Q64" s="44" t="s">
        <v>2241</v>
      </c>
      <c r="R64" s="44" t="s">
        <v>2590</v>
      </c>
      <c r="S64" s="64"/>
    </row>
    <row r="65" spans="1:22" ht="24" x14ac:dyDescent="0.2">
      <c r="A65" s="1283">
        <v>46</v>
      </c>
      <c r="B65" s="218" t="s">
        <v>2648</v>
      </c>
      <c r="C65" s="55" t="s">
        <v>1346</v>
      </c>
      <c r="D65" s="1459" t="s">
        <v>2649</v>
      </c>
      <c r="E65" s="1463" t="s">
        <v>607</v>
      </c>
      <c r="F65" s="1476" t="s">
        <v>4819</v>
      </c>
      <c r="G65" s="1459" t="s">
        <v>2588</v>
      </c>
      <c r="H65" s="1459" t="s">
        <v>2589</v>
      </c>
      <c r="I65" s="247">
        <v>1.5609999999999999</v>
      </c>
      <c r="J65" s="93">
        <v>1.5609999999999999</v>
      </c>
      <c r="K65" s="93">
        <v>0.38700000000000001</v>
      </c>
      <c r="L65" s="93">
        <v>1.1739999999999999</v>
      </c>
      <c r="M65" s="93"/>
      <c r="N65" s="93"/>
      <c r="O65" s="63">
        <v>0</v>
      </c>
      <c r="P65" s="93">
        <v>1.5609999999999999</v>
      </c>
      <c r="Q65" s="93" t="s">
        <v>2267</v>
      </c>
      <c r="R65" s="44" t="s">
        <v>2590</v>
      </c>
      <c r="S65" s="141"/>
    </row>
    <row r="66" spans="1:22" ht="24" x14ac:dyDescent="0.2">
      <c r="A66" s="1283">
        <v>47</v>
      </c>
      <c r="B66" s="218" t="s">
        <v>2650</v>
      </c>
      <c r="C66" s="55" t="s">
        <v>1347</v>
      </c>
      <c r="D66" s="1459"/>
      <c r="E66" s="1463"/>
      <c r="F66" s="1476"/>
      <c r="G66" s="1476"/>
      <c r="H66" s="1476"/>
      <c r="I66" s="201">
        <v>4.5030000000000001</v>
      </c>
      <c r="J66" s="96">
        <v>4.5030000000000001</v>
      </c>
      <c r="K66" s="96">
        <v>0.42399999999999999</v>
      </c>
      <c r="L66" s="93">
        <v>4.0789999999999997</v>
      </c>
      <c r="M66" s="93"/>
      <c r="N66" s="93"/>
      <c r="O66" s="219">
        <v>1.589</v>
      </c>
      <c r="P66" s="93">
        <v>6.0919999999999996</v>
      </c>
      <c r="Q66" s="93" t="s">
        <v>2267</v>
      </c>
      <c r="R66" s="44" t="s">
        <v>2590</v>
      </c>
      <c r="S66" s="45"/>
    </row>
    <row r="67" spans="1:22" ht="24" x14ac:dyDescent="0.2">
      <c r="A67" s="1283">
        <v>48</v>
      </c>
      <c r="B67" s="218">
        <v>130321</v>
      </c>
      <c r="C67" s="89" t="s">
        <v>2250</v>
      </c>
      <c r="D67" s="89" t="s">
        <v>2651</v>
      </c>
      <c r="E67" s="89" t="s">
        <v>608</v>
      </c>
      <c r="F67" s="97" t="s">
        <v>2652</v>
      </c>
      <c r="G67" s="89" t="s">
        <v>2588</v>
      </c>
      <c r="H67" s="113" t="s">
        <v>2653</v>
      </c>
      <c r="I67" s="205">
        <v>0.13</v>
      </c>
      <c r="J67" s="68">
        <v>0.13100000000000001</v>
      </c>
      <c r="K67" s="68"/>
      <c r="L67" s="68">
        <v>0.13100000000000001</v>
      </c>
      <c r="M67" s="68"/>
      <c r="N67" s="68"/>
      <c r="O67" s="71">
        <v>0</v>
      </c>
      <c r="P67" s="68">
        <v>0.13100000000000001</v>
      </c>
      <c r="Q67" s="68" t="s">
        <v>2241</v>
      </c>
      <c r="R67" s="44" t="s">
        <v>2590</v>
      </c>
      <c r="S67" s="76"/>
    </row>
    <row r="68" spans="1:22" ht="26.25" customHeight="1" x14ac:dyDescent="0.2">
      <c r="A68" s="1283">
        <v>49</v>
      </c>
      <c r="B68" s="218">
        <v>130322</v>
      </c>
      <c r="C68" s="218" t="s">
        <v>1348</v>
      </c>
      <c r="D68" s="218" t="s">
        <v>2654</v>
      </c>
      <c r="E68" s="218" t="s">
        <v>609</v>
      </c>
      <c r="F68" s="90" t="s">
        <v>359</v>
      </c>
      <c r="G68" s="89" t="s">
        <v>2588</v>
      </c>
      <c r="H68" s="113" t="s">
        <v>2655</v>
      </c>
      <c r="I68" s="156">
        <v>1.268</v>
      </c>
      <c r="J68" s="218">
        <v>1.2669999999999999</v>
      </c>
      <c r="K68" s="218">
        <v>1.2669999999999999</v>
      </c>
      <c r="L68" s="218"/>
      <c r="M68" s="218"/>
      <c r="N68" s="218"/>
      <c r="O68" s="75">
        <v>0</v>
      </c>
      <c r="P68" s="218">
        <v>1.2669999999999999</v>
      </c>
      <c r="Q68" s="218" t="s">
        <v>2251</v>
      </c>
      <c r="R68" s="44" t="s">
        <v>2590</v>
      </c>
      <c r="S68" s="141"/>
    </row>
    <row r="69" spans="1:22" s="27" customFormat="1" ht="24" x14ac:dyDescent="0.2">
      <c r="A69" s="1283">
        <v>50</v>
      </c>
      <c r="B69" s="218">
        <v>130251</v>
      </c>
      <c r="C69" s="88" t="s">
        <v>1373</v>
      </c>
      <c r="D69" s="44" t="s">
        <v>2656</v>
      </c>
      <c r="E69" s="88" t="s">
        <v>1428</v>
      </c>
      <c r="F69" s="172" t="s">
        <v>4820</v>
      </c>
      <c r="G69" s="89" t="s">
        <v>2588</v>
      </c>
      <c r="H69" s="113" t="s">
        <v>2657</v>
      </c>
      <c r="I69" s="168">
        <v>4.9000000000000002E-2</v>
      </c>
      <c r="J69" s="88">
        <v>4.9000000000000002E-2</v>
      </c>
      <c r="K69" s="88">
        <v>4.9000000000000002E-2</v>
      </c>
      <c r="L69" s="88"/>
      <c r="M69" s="44"/>
      <c r="N69" s="44"/>
      <c r="O69" s="63">
        <v>0</v>
      </c>
      <c r="P69" s="44">
        <v>4.9000000000000002E-2</v>
      </c>
      <c r="Q69" s="44" t="s">
        <v>2251</v>
      </c>
      <c r="R69" s="44" t="s">
        <v>2590</v>
      </c>
      <c r="S69" s="45"/>
    </row>
    <row r="70" spans="1:22" ht="15" customHeight="1" x14ac:dyDescent="0.2">
      <c r="A70" s="1519" t="s">
        <v>612</v>
      </c>
      <c r="B70" s="1519"/>
      <c r="C70" s="1519"/>
      <c r="D70" s="1519"/>
      <c r="E70" s="1519"/>
      <c r="F70" s="1519"/>
      <c r="G70" s="77"/>
      <c r="H70" s="77"/>
      <c r="I70" s="78">
        <f>SUM(I20:I69)</f>
        <v>72.003</v>
      </c>
      <c r="J70" s="131">
        <f>SUM(J20:J69)</f>
        <v>71.879000000000005</v>
      </c>
      <c r="K70" s="48"/>
      <c r="L70" s="48"/>
      <c r="M70" s="48"/>
      <c r="N70" s="48"/>
      <c r="O70" s="79"/>
      <c r="P70" s="80"/>
      <c r="Q70" s="80"/>
      <c r="R70" s="80"/>
      <c r="S70" s="45"/>
      <c r="T70">
        <f>SUM(I20+I21+I22+I24+I25+I26+I27+I27+I27+I28+I29+I30+I31+I32+I33+I35+I36+I37+I38+I39+I40+I41+I42+I43+I44+I46+I48+I49+I50+I51+I52+I53+I54+I55+I57+I58+I59+I60+I61+I62+I63+I64+I65+I66+I67+I68+I69)</f>
        <v>73.222999999999999</v>
      </c>
    </row>
    <row r="71" spans="1:22" ht="15" customHeight="1" x14ac:dyDescent="0.2">
      <c r="A71" s="1439" t="s">
        <v>5935</v>
      </c>
      <c r="B71" s="1439"/>
      <c r="C71" s="1439"/>
      <c r="D71" s="1439"/>
      <c r="E71" s="1533"/>
      <c r="F71" s="1533"/>
      <c r="G71" s="81"/>
      <c r="H71" s="81"/>
      <c r="I71" s="81"/>
      <c r="J71" s="82"/>
      <c r="K71" s="82">
        <f>SUM(K20:K69)</f>
        <v>5.0220000000000002</v>
      </c>
      <c r="L71" s="48"/>
      <c r="M71" s="48"/>
      <c r="N71" s="48"/>
      <c r="O71" s="79"/>
      <c r="P71" s="80"/>
      <c r="Q71" s="80"/>
      <c r="R71" s="80"/>
      <c r="S71" s="45"/>
    </row>
    <row r="72" spans="1:22" x14ac:dyDescent="0.2">
      <c r="A72" s="1440" t="s">
        <v>5933</v>
      </c>
      <c r="B72" s="1440"/>
      <c r="C72" s="1440"/>
      <c r="D72" s="1440"/>
      <c r="E72" s="1510"/>
      <c r="F72" s="1510"/>
      <c r="G72" s="83"/>
      <c r="H72" s="83"/>
      <c r="I72" s="83"/>
      <c r="J72" s="84"/>
      <c r="K72" s="48"/>
      <c r="L72" s="84">
        <f>SUM(L20:L69)</f>
        <v>66.856999999999999</v>
      </c>
      <c r="M72" s="48"/>
      <c r="N72" s="48"/>
      <c r="O72" s="79"/>
      <c r="P72" s="80"/>
      <c r="Q72" s="80"/>
      <c r="R72" s="80"/>
      <c r="S72" s="45"/>
    </row>
    <row r="73" spans="1:22" x14ac:dyDescent="0.2">
      <c r="A73" s="1518" t="s">
        <v>5934</v>
      </c>
      <c r="B73" s="1518"/>
      <c r="C73" s="1518"/>
      <c r="D73" s="1518"/>
      <c r="E73" s="1511"/>
      <c r="F73" s="1511"/>
      <c r="G73" s="85"/>
      <c r="H73" s="85"/>
      <c r="I73" s="85"/>
      <c r="J73" s="86"/>
      <c r="K73" s="48"/>
      <c r="L73" s="48"/>
      <c r="M73" s="86">
        <f>SUM(M20:M69)</f>
        <v>0</v>
      </c>
      <c r="N73" s="86"/>
      <c r="O73" s="79"/>
      <c r="P73" s="80"/>
      <c r="Q73" s="80"/>
      <c r="R73" s="80"/>
      <c r="S73" s="45"/>
    </row>
    <row r="74" spans="1:22" ht="16.5" customHeight="1" x14ac:dyDescent="0.2">
      <c r="A74" s="1512" t="s">
        <v>5936</v>
      </c>
      <c r="B74" s="1437"/>
      <c r="C74" s="1437"/>
      <c r="D74" s="1437"/>
      <c r="E74" s="1437"/>
      <c r="F74" s="1437"/>
      <c r="G74" s="102"/>
      <c r="H74" s="102"/>
      <c r="I74" s="102"/>
      <c r="J74" s="87"/>
      <c r="K74" s="87"/>
      <c r="L74" s="87"/>
      <c r="M74" s="87"/>
      <c r="N74" s="87">
        <f>SUM(N20:N69)</f>
        <v>0</v>
      </c>
      <c r="O74" s="79"/>
      <c r="P74" s="80"/>
      <c r="Q74" s="80"/>
      <c r="R74" s="80"/>
      <c r="S74" s="45"/>
    </row>
    <row r="75" spans="1:22" x14ac:dyDescent="0.2">
      <c r="A75" s="1503"/>
      <c r="B75" s="1503"/>
      <c r="C75" s="1503"/>
      <c r="D75" s="1503"/>
      <c r="E75" s="1503"/>
      <c r="F75" s="1503"/>
      <c r="G75" s="1503"/>
      <c r="H75" s="1503"/>
      <c r="I75" s="1503"/>
      <c r="J75" s="1503"/>
      <c r="K75" s="1503"/>
      <c r="L75" s="1503"/>
      <c r="M75" s="1503"/>
      <c r="N75" s="1503"/>
      <c r="O75" s="1503"/>
      <c r="P75" s="1503"/>
      <c r="Q75" s="88"/>
      <c r="R75" s="88"/>
      <c r="S75" s="45"/>
    </row>
    <row r="76" spans="1:22" x14ac:dyDescent="0.2">
      <c r="A76" s="1504" t="s">
        <v>611</v>
      </c>
      <c r="B76" s="1504"/>
      <c r="C76" s="1504"/>
      <c r="D76" s="1504"/>
      <c r="E76" s="1504"/>
      <c r="F76" s="1504"/>
      <c r="G76" s="103"/>
      <c r="H76" s="103"/>
      <c r="I76" s="103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22" ht="24" x14ac:dyDescent="0.2">
      <c r="A77" s="1284">
        <v>1</v>
      </c>
      <c r="B77" s="218">
        <v>130323</v>
      </c>
      <c r="C77" s="55" t="s">
        <v>1656</v>
      </c>
      <c r="D77" s="218" t="s">
        <v>2658</v>
      </c>
      <c r="E77" s="55" t="s">
        <v>610</v>
      </c>
      <c r="F77" s="74" t="s">
        <v>72</v>
      </c>
      <c r="G77" s="89" t="s">
        <v>2588</v>
      </c>
      <c r="H77" s="113" t="s">
        <v>2659</v>
      </c>
      <c r="I77" s="37">
        <v>0.60499999999999998</v>
      </c>
      <c r="J77" s="55">
        <v>0.60499999999999998</v>
      </c>
      <c r="K77" s="55"/>
      <c r="L77" s="55">
        <v>0.60499999999999998</v>
      </c>
      <c r="M77" s="55"/>
      <c r="N77" s="55"/>
      <c r="O77" s="54">
        <v>0</v>
      </c>
      <c r="P77" s="55">
        <v>0.60499999999999998</v>
      </c>
      <c r="Q77" s="55" t="s">
        <v>2241</v>
      </c>
      <c r="R77" s="218" t="s">
        <v>2590</v>
      </c>
      <c r="S77" s="74"/>
      <c r="V77" s="30"/>
    </row>
    <row r="78" spans="1:22" ht="72" x14ac:dyDescent="0.2">
      <c r="A78" s="218">
        <v>2</v>
      </c>
      <c r="B78" s="218">
        <v>130326</v>
      </c>
      <c r="C78" s="218" t="s">
        <v>2252</v>
      </c>
      <c r="D78" s="218" t="s">
        <v>2660</v>
      </c>
      <c r="E78" s="218" t="s">
        <v>613</v>
      </c>
      <c r="F78" s="90" t="s">
        <v>2661</v>
      </c>
      <c r="G78" s="89" t="s">
        <v>2588</v>
      </c>
      <c r="H78" s="113" t="s">
        <v>2662</v>
      </c>
      <c r="I78" s="37">
        <v>0.56000000000000005</v>
      </c>
      <c r="J78" s="218">
        <v>0.13400000000000001</v>
      </c>
      <c r="K78" s="218"/>
      <c r="L78" s="218">
        <v>0.13400000000000001</v>
      </c>
      <c r="M78" s="218"/>
      <c r="N78" s="218"/>
      <c r="O78" s="75">
        <v>0</v>
      </c>
      <c r="P78" s="218">
        <v>0.13400000000000001</v>
      </c>
      <c r="Q78" s="218" t="s">
        <v>2241</v>
      </c>
      <c r="R78" s="218" t="s">
        <v>2590</v>
      </c>
      <c r="S78" s="155" t="s">
        <v>2253</v>
      </c>
      <c r="V78" s="30"/>
    </row>
    <row r="79" spans="1:22" ht="29.25" customHeight="1" x14ac:dyDescent="0.2">
      <c r="A79" s="1284">
        <v>3</v>
      </c>
      <c r="B79" s="218">
        <v>130327</v>
      </c>
      <c r="C79" s="55" t="s">
        <v>1482</v>
      </c>
      <c r="D79" s="218" t="s">
        <v>2663</v>
      </c>
      <c r="E79" s="55" t="s">
        <v>614</v>
      </c>
      <c r="F79" s="94" t="s">
        <v>4821</v>
      </c>
      <c r="G79" s="89" t="s">
        <v>2588</v>
      </c>
      <c r="H79" s="113" t="s">
        <v>2662</v>
      </c>
      <c r="I79" s="38">
        <v>0.82499999999999996</v>
      </c>
      <c r="J79" s="55">
        <v>0.82499999999999996</v>
      </c>
      <c r="K79" s="55"/>
      <c r="L79" s="55">
        <v>0.82499999999999996</v>
      </c>
      <c r="M79" s="55"/>
      <c r="N79" s="55"/>
      <c r="O79" s="54">
        <v>0</v>
      </c>
      <c r="P79" s="55">
        <v>0.82499999999999996</v>
      </c>
      <c r="Q79" s="55" t="s">
        <v>2241</v>
      </c>
      <c r="R79" s="218" t="s">
        <v>2590</v>
      </c>
      <c r="S79" s="58"/>
      <c r="V79" s="30"/>
    </row>
    <row r="80" spans="1:22" ht="24" x14ac:dyDescent="0.2">
      <c r="A80" s="1284">
        <v>4</v>
      </c>
      <c r="B80" s="218">
        <v>130328</v>
      </c>
      <c r="C80" s="218" t="s">
        <v>2254</v>
      </c>
      <c r="D80" s="218" t="s">
        <v>2664</v>
      </c>
      <c r="E80" s="218" t="s">
        <v>617</v>
      </c>
      <c r="F80" s="90" t="s">
        <v>2665</v>
      </c>
      <c r="G80" s="89" t="s">
        <v>2588</v>
      </c>
      <c r="H80" s="113" t="s">
        <v>2662</v>
      </c>
      <c r="I80" s="37">
        <v>1.1599999999999999</v>
      </c>
      <c r="J80" s="218">
        <v>1.1439999999999999</v>
      </c>
      <c r="K80" s="218"/>
      <c r="L80" s="218">
        <v>1.1439999999999999</v>
      </c>
      <c r="M80" s="218"/>
      <c r="N80" s="218"/>
      <c r="O80" s="75">
        <v>0</v>
      </c>
      <c r="P80" s="218">
        <v>1.1439999999999999</v>
      </c>
      <c r="Q80" s="218" t="s">
        <v>2241</v>
      </c>
      <c r="R80" s="218" t="s">
        <v>2590</v>
      </c>
      <c r="S80" s="90"/>
      <c r="V80" s="30"/>
    </row>
    <row r="81" spans="1:22" ht="18" customHeight="1" x14ac:dyDescent="0.2">
      <c r="A81" s="218">
        <v>5</v>
      </c>
      <c r="B81" s="1270" t="s">
        <v>6016</v>
      </c>
      <c r="C81" s="57" t="s">
        <v>2255</v>
      </c>
      <c r="D81" s="1484" t="s">
        <v>2666</v>
      </c>
      <c r="E81" s="1484" t="s">
        <v>618</v>
      </c>
      <c r="F81" s="1485" t="s">
        <v>67</v>
      </c>
      <c r="G81" s="1500" t="s">
        <v>2588</v>
      </c>
      <c r="H81" s="1500" t="s">
        <v>2667</v>
      </c>
      <c r="I81" s="1455">
        <v>2.37</v>
      </c>
      <c r="J81" s="57">
        <v>0.84699999999999998</v>
      </c>
      <c r="K81" s="57"/>
      <c r="L81" s="57">
        <v>0.84699999999999998</v>
      </c>
      <c r="M81" s="57"/>
      <c r="N81" s="57"/>
      <c r="O81" s="61">
        <v>0</v>
      </c>
      <c r="P81" s="57">
        <v>0.84699999999999998</v>
      </c>
      <c r="Q81" s="57" t="s">
        <v>2241</v>
      </c>
      <c r="R81" s="57" t="s">
        <v>2668</v>
      </c>
      <c r="S81" s="1485" t="s">
        <v>2268</v>
      </c>
      <c r="V81" s="30"/>
    </row>
    <row r="82" spans="1:22" ht="20.25" customHeight="1" x14ac:dyDescent="0.2">
      <c r="A82" s="1284">
        <v>6</v>
      </c>
      <c r="B82" s="1270" t="s">
        <v>6017</v>
      </c>
      <c r="C82" s="57" t="s">
        <v>2256</v>
      </c>
      <c r="D82" s="1463"/>
      <c r="E82" s="1484"/>
      <c r="F82" s="1485"/>
      <c r="G82" s="1485"/>
      <c r="H82" s="1485"/>
      <c r="I82" s="1456"/>
      <c r="J82" s="57">
        <v>1.1950000000000001</v>
      </c>
      <c r="K82" s="57"/>
      <c r="L82" s="57">
        <v>1.1950000000000001</v>
      </c>
      <c r="M82" s="57"/>
      <c r="N82" s="57"/>
      <c r="O82" s="61">
        <v>0</v>
      </c>
      <c r="P82" s="57">
        <v>1.1950000000000001</v>
      </c>
      <c r="Q82" s="57" t="s">
        <v>2241</v>
      </c>
      <c r="R82" s="57" t="s">
        <v>2668</v>
      </c>
      <c r="S82" s="1476"/>
      <c r="V82" s="30"/>
    </row>
    <row r="83" spans="1:22" x14ac:dyDescent="0.2">
      <c r="A83" s="1284">
        <v>7</v>
      </c>
      <c r="B83" s="218" t="s">
        <v>2669</v>
      </c>
      <c r="C83" s="55" t="s">
        <v>1483</v>
      </c>
      <c r="D83" s="1459" t="s">
        <v>2670</v>
      </c>
      <c r="E83" s="1463" t="s">
        <v>619</v>
      </c>
      <c r="F83" s="1476" t="s">
        <v>4822</v>
      </c>
      <c r="G83" s="1459" t="s">
        <v>2588</v>
      </c>
      <c r="H83" s="1459" t="s">
        <v>2589</v>
      </c>
      <c r="I83" s="38">
        <v>3.1920000000000002</v>
      </c>
      <c r="J83" s="55">
        <v>3.1920000000000002</v>
      </c>
      <c r="K83" s="55"/>
      <c r="L83" s="55">
        <v>3.1920000000000002</v>
      </c>
      <c r="M83" s="55"/>
      <c r="N83" s="55"/>
      <c r="O83" s="54">
        <v>0</v>
      </c>
      <c r="P83" s="55">
        <v>3.1920000000000002</v>
      </c>
      <c r="Q83" s="55" t="s">
        <v>2241</v>
      </c>
      <c r="R83" s="218" t="s">
        <v>2590</v>
      </c>
      <c r="S83" s="74"/>
      <c r="V83" s="30"/>
    </row>
    <row r="84" spans="1:22" ht="23.25" customHeight="1" x14ac:dyDescent="0.2">
      <c r="A84" s="218">
        <v>8</v>
      </c>
      <c r="B84" s="218" t="s">
        <v>2671</v>
      </c>
      <c r="C84" s="55" t="s">
        <v>1484</v>
      </c>
      <c r="D84" s="1459"/>
      <c r="E84" s="1463"/>
      <c r="F84" s="1476"/>
      <c r="G84" s="1459"/>
      <c r="H84" s="1459"/>
      <c r="I84" s="38">
        <v>0.34</v>
      </c>
      <c r="J84" s="54">
        <v>0.34</v>
      </c>
      <c r="K84" s="55"/>
      <c r="L84" s="55">
        <v>0.34</v>
      </c>
      <c r="M84" s="55"/>
      <c r="N84" s="55"/>
      <c r="O84" s="54">
        <v>0</v>
      </c>
      <c r="P84" s="54">
        <v>0.34</v>
      </c>
      <c r="Q84" s="55" t="s">
        <v>2241</v>
      </c>
      <c r="R84" s="218" t="s">
        <v>2590</v>
      </c>
      <c r="S84" s="74"/>
      <c r="V84" s="30"/>
    </row>
    <row r="85" spans="1:22" ht="24" x14ac:dyDescent="0.2">
      <c r="A85" s="1284">
        <v>9</v>
      </c>
      <c r="B85" s="218">
        <v>130331</v>
      </c>
      <c r="C85" s="55" t="s">
        <v>1657</v>
      </c>
      <c r="D85" s="218" t="s">
        <v>2672</v>
      </c>
      <c r="E85" s="55" t="s">
        <v>620</v>
      </c>
      <c r="F85" s="74" t="s">
        <v>4823</v>
      </c>
      <c r="G85" s="89" t="s">
        <v>2588</v>
      </c>
      <c r="H85" s="113" t="s">
        <v>2673</v>
      </c>
      <c r="I85" s="37">
        <v>3.6459999999999999</v>
      </c>
      <c r="J85" s="55">
        <v>3.6459999999999999</v>
      </c>
      <c r="K85" s="55"/>
      <c r="L85" s="55">
        <v>3.6459999999999999</v>
      </c>
      <c r="M85" s="55"/>
      <c r="N85" s="55"/>
      <c r="O85" s="54">
        <v>0</v>
      </c>
      <c r="P85" s="55">
        <v>3.6459999999999999</v>
      </c>
      <c r="Q85" s="55" t="s">
        <v>2241</v>
      </c>
      <c r="R85" s="218" t="s">
        <v>2590</v>
      </c>
      <c r="S85" s="58"/>
      <c r="V85" s="30"/>
    </row>
    <row r="86" spans="1:22" ht="24" x14ac:dyDescent="0.2">
      <c r="A86" s="1284">
        <v>10</v>
      </c>
      <c r="B86" s="218">
        <v>130332</v>
      </c>
      <c r="C86" s="55" t="s">
        <v>1658</v>
      </c>
      <c r="D86" s="218" t="s">
        <v>2674</v>
      </c>
      <c r="E86" s="55" t="s">
        <v>621</v>
      </c>
      <c r="F86" s="74" t="s">
        <v>4824</v>
      </c>
      <c r="G86" s="89" t="s">
        <v>2588</v>
      </c>
      <c r="H86" s="113" t="s">
        <v>2675</v>
      </c>
      <c r="I86" s="37">
        <v>0.56399999999999995</v>
      </c>
      <c r="J86" s="55">
        <v>0.56399999999999995</v>
      </c>
      <c r="K86" s="55">
        <v>7.0000000000000001E-3</v>
      </c>
      <c r="L86" s="55">
        <v>0.55700000000000005</v>
      </c>
      <c r="M86" s="55"/>
      <c r="N86" s="55"/>
      <c r="O86" s="54">
        <v>0</v>
      </c>
      <c r="P86" s="55">
        <v>0.56399999999999995</v>
      </c>
      <c r="Q86" s="55" t="s">
        <v>2267</v>
      </c>
      <c r="R86" s="218" t="s">
        <v>2590</v>
      </c>
      <c r="S86" s="58"/>
      <c r="V86" s="30"/>
    </row>
    <row r="87" spans="1:22" ht="38.25" customHeight="1" x14ac:dyDescent="0.2">
      <c r="A87" s="218">
        <v>11</v>
      </c>
      <c r="B87" s="218">
        <v>130333</v>
      </c>
      <c r="C87" s="55" t="s">
        <v>1485</v>
      </c>
      <c r="D87" s="218" t="s">
        <v>2676</v>
      </c>
      <c r="E87" s="55" t="s">
        <v>622</v>
      </c>
      <c r="F87" s="94" t="s">
        <v>2257</v>
      </c>
      <c r="G87" s="89" t="s">
        <v>2588</v>
      </c>
      <c r="H87" s="113" t="s">
        <v>2589</v>
      </c>
      <c r="I87" s="38">
        <v>0.21</v>
      </c>
      <c r="J87" s="95">
        <v>0.21</v>
      </c>
      <c r="K87" s="55"/>
      <c r="L87" s="55">
        <v>0.21</v>
      </c>
      <c r="M87" s="55"/>
      <c r="N87" s="55"/>
      <c r="O87" s="54">
        <v>0</v>
      </c>
      <c r="P87" s="54">
        <v>0.21</v>
      </c>
      <c r="Q87" s="55" t="s">
        <v>2241</v>
      </c>
      <c r="R87" s="218" t="s">
        <v>2590</v>
      </c>
      <c r="S87" s="74"/>
      <c r="V87" s="30"/>
    </row>
    <row r="88" spans="1:22" ht="27.75" customHeight="1" x14ac:dyDescent="0.2">
      <c r="A88" s="1284">
        <v>12</v>
      </c>
      <c r="B88" s="218">
        <v>130334</v>
      </c>
      <c r="C88" s="55" t="s">
        <v>1486</v>
      </c>
      <c r="D88" s="218" t="s">
        <v>2677</v>
      </c>
      <c r="E88" s="55" t="s">
        <v>623</v>
      </c>
      <c r="F88" s="74" t="s">
        <v>68</v>
      </c>
      <c r="G88" s="89" t="s">
        <v>2588</v>
      </c>
      <c r="H88" s="113" t="s">
        <v>2678</v>
      </c>
      <c r="I88" s="38">
        <v>0.45700000000000002</v>
      </c>
      <c r="J88" s="55">
        <v>0.45700000000000002</v>
      </c>
      <c r="K88" s="55"/>
      <c r="L88" s="55">
        <v>0.39300000000000002</v>
      </c>
      <c r="M88" s="55">
        <v>6.4000000000000001E-2</v>
      </c>
      <c r="N88" s="55"/>
      <c r="O88" s="54">
        <v>0</v>
      </c>
      <c r="P88" s="55">
        <v>0.45700000000000002</v>
      </c>
      <c r="Q88" s="96" t="s">
        <v>2296</v>
      </c>
      <c r="R88" s="218" t="s">
        <v>2590</v>
      </c>
      <c r="S88" s="74"/>
      <c r="V88" s="30"/>
    </row>
    <row r="89" spans="1:22" ht="14.25" customHeight="1" x14ac:dyDescent="0.2">
      <c r="A89" s="1284">
        <v>13</v>
      </c>
      <c r="B89" s="89">
        <v>130335</v>
      </c>
      <c r="C89" s="89"/>
      <c r="D89" s="89"/>
      <c r="E89" s="89" t="s">
        <v>624</v>
      </c>
      <c r="F89" s="97" t="s">
        <v>2679</v>
      </c>
      <c r="G89" s="97"/>
      <c r="H89" s="97"/>
      <c r="I89" s="37">
        <v>2.16</v>
      </c>
      <c r="J89" s="89">
        <v>2.16</v>
      </c>
      <c r="K89" s="89"/>
      <c r="L89" s="89">
        <v>2.16</v>
      </c>
      <c r="M89" s="89"/>
      <c r="N89" s="89"/>
      <c r="O89" s="98">
        <v>0</v>
      </c>
      <c r="P89" s="89">
        <v>2.16</v>
      </c>
      <c r="Q89" s="89" t="s">
        <v>2241</v>
      </c>
      <c r="R89" s="89" t="s">
        <v>2752</v>
      </c>
      <c r="S89" s="97"/>
      <c r="V89" s="30"/>
    </row>
    <row r="90" spans="1:22" ht="26.25" customHeight="1" x14ac:dyDescent="0.2">
      <c r="A90" s="218">
        <v>14</v>
      </c>
      <c r="B90" s="218">
        <v>130336</v>
      </c>
      <c r="C90" s="55" t="s">
        <v>1487</v>
      </c>
      <c r="D90" s="218" t="s">
        <v>2680</v>
      </c>
      <c r="E90" s="55" t="s">
        <v>625</v>
      </c>
      <c r="F90" s="74" t="s">
        <v>4825</v>
      </c>
      <c r="G90" s="89" t="s">
        <v>2588</v>
      </c>
      <c r="H90" s="113" t="s">
        <v>2681</v>
      </c>
      <c r="I90" s="38">
        <v>1.006</v>
      </c>
      <c r="J90" s="55">
        <v>1.006</v>
      </c>
      <c r="K90" s="55"/>
      <c r="L90" s="55">
        <v>1.006</v>
      </c>
      <c r="M90" s="55"/>
      <c r="N90" s="55"/>
      <c r="O90" s="54">
        <v>0</v>
      </c>
      <c r="P90" s="55">
        <v>1.006</v>
      </c>
      <c r="Q90" s="96" t="s">
        <v>2241</v>
      </c>
      <c r="R90" s="218" t="s">
        <v>2590</v>
      </c>
      <c r="S90" s="74"/>
      <c r="V90" s="30"/>
    </row>
    <row r="91" spans="1:22" ht="27.75" customHeight="1" x14ac:dyDescent="0.2">
      <c r="A91" s="1284">
        <v>15</v>
      </c>
      <c r="B91" s="218">
        <v>130338</v>
      </c>
      <c r="C91" s="55" t="s">
        <v>1488</v>
      </c>
      <c r="D91" s="218" t="s">
        <v>2682</v>
      </c>
      <c r="E91" s="55" t="s">
        <v>626</v>
      </c>
      <c r="F91" s="74" t="s">
        <v>2683</v>
      </c>
      <c r="G91" s="89" t="s">
        <v>2588</v>
      </c>
      <c r="H91" s="113" t="s">
        <v>2684</v>
      </c>
      <c r="I91" s="38">
        <v>0.84</v>
      </c>
      <c r="J91" s="55">
        <v>0.80400000000000005</v>
      </c>
      <c r="K91" s="55"/>
      <c r="L91" s="55">
        <v>0.80400000000000005</v>
      </c>
      <c r="M91" s="55"/>
      <c r="N91" s="55"/>
      <c r="O91" s="54">
        <v>0</v>
      </c>
      <c r="P91" s="55">
        <v>0.80400000000000005</v>
      </c>
      <c r="Q91" s="55" t="s">
        <v>2241</v>
      </c>
      <c r="R91" s="218" t="s">
        <v>2590</v>
      </c>
      <c r="S91" s="74"/>
      <c r="V91" s="30"/>
    </row>
    <row r="92" spans="1:22" ht="36" x14ac:dyDescent="0.2">
      <c r="A92" s="1284">
        <v>16</v>
      </c>
      <c r="B92" s="218">
        <v>120419</v>
      </c>
      <c r="C92" s="55" t="s">
        <v>1659</v>
      </c>
      <c r="D92" s="218" t="s">
        <v>2685</v>
      </c>
      <c r="E92" s="55" t="s">
        <v>1030</v>
      </c>
      <c r="F92" s="74" t="s">
        <v>4826</v>
      </c>
      <c r="G92" s="89" t="s">
        <v>2588</v>
      </c>
      <c r="H92" s="113" t="s">
        <v>2589</v>
      </c>
      <c r="I92" s="37">
        <v>0.83499999999999996</v>
      </c>
      <c r="J92" s="55">
        <v>0.83499999999999996</v>
      </c>
      <c r="K92" s="55"/>
      <c r="L92" s="55">
        <v>0.83499999999999996</v>
      </c>
      <c r="M92" s="55"/>
      <c r="N92" s="55"/>
      <c r="O92" s="54">
        <v>0</v>
      </c>
      <c r="P92" s="55">
        <v>0.83499999999999996</v>
      </c>
      <c r="Q92" s="96" t="s">
        <v>2241</v>
      </c>
      <c r="R92" s="218" t="s">
        <v>2590</v>
      </c>
      <c r="S92" s="58"/>
      <c r="V92" s="30"/>
    </row>
    <row r="93" spans="1:22" ht="37.5" customHeight="1" x14ac:dyDescent="0.2">
      <c r="A93" s="218">
        <v>17</v>
      </c>
      <c r="B93" s="218" t="s">
        <v>2686</v>
      </c>
      <c r="C93" s="55" t="s">
        <v>1660</v>
      </c>
      <c r="D93" s="218" t="s">
        <v>2687</v>
      </c>
      <c r="E93" s="55" t="s">
        <v>1489</v>
      </c>
      <c r="F93" s="74" t="s">
        <v>4827</v>
      </c>
      <c r="G93" s="89" t="s">
        <v>2588</v>
      </c>
      <c r="H93" s="113" t="s">
        <v>2589</v>
      </c>
      <c r="I93" s="37">
        <v>1.5109999999999999</v>
      </c>
      <c r="J93" s="55">
        <v>1.5109999999999999</v>
      </c>
      <c r="K93" s="55"/>
      <c r="L93" s="55">
        <v>1.0629999999999999</v>
      </c>
      <c r="M93" s="55">
        <v>0.44800000000000001</v>
      </c>
      <c r="N93" s="55"/>
      <c r="O93" s="54">
        <v>0</v>
      </c>
      <c r="P93" s="55">
        <v>1.5109999999999999</v>
      </c>
      <c r="Q93" s="96" t="s">
        <v>2296</v>
      </c>
      <c r="R93" s="218" t="s">
        <v>2590</v>
      </c>
      <c r="S93" s="57"/>
      <c r="V93" s="30"/>
    </row>
    <row r="94" spans="1:22" ht="36" x14ac:dyDescent="0.2">
      <c r="A94" s="1284">
        <v>18</v>
      </c>
      <c r="B94" s="218">
        <v>130340</v>
      </c>
      <c r="C94" s="55" t="s">
        <v>1661</v>
      </c>
      <c r="D94" s="218" t="s">
        <v>2688</v>
      </c>
      <c r="E94" s="55" t="s">
        <v>627</v>
      </c>
      <c r="F94" s="94" t="s">
        <v>4828</v>
      </c>
      <c r="G94" s="89" t="s">
        <v>2588</v>
      </c>
      <c r="H94" s="113" t="s">
        <v>2673</v>
      </c>
      <c r="I94" s="37">
        <v>0.40699999999999997</v>
      </c>
      <c r="J94" s="55">
        <v>0.40699999999999997</v>
      </c>
      <c r="K94" s="55"/>
      <c r="L94" s="55">
        <v>0.40699999999999997</v>
      </c>
      <c r="M94" s="55"/>
      <c r="N94" s="55"/>
      <c r="O94" s="54">
        <v>0</v>
      </c>
      <c r="P94" s="55">
        <v>0.40699999999999997</v>
      </c>
      <c r="Q94" s="55" t="s">
        <v>2241</v>
      </c>
      <c r="R94" s="218" t="s">
        <v>2590</v>
      </c>
      <c r="S94" s="90"/>
      <c r="V94" s="30"/>
    </row>
    <row r="95" spans="1:22" ht="24" x14ac:dyDescent="0.2">
      <c r="A95" s="1284">
        <v>19</v>
      </c>
      <c r="B95" s="218">
        <v>130342</v>
      </c>
      <c r="C95" s="55" t="s">
        <v>1662</v>
      </c>
      <c r="D95" s="218" t="s">
        <v>2689</v>
      </c>
      <c r="E95" s="55" t="s">
        <v>629</v>
      </c>
      <c r="F95" s="74" t="s">
        <v>69</v>
      </c>
      <c r="G95" s="89" t="s">
        <v>2588</v>
      </c>
      <c r="H95" s="113" t="s">
        <v>2684</v>
      </c>
      <c r="I95" s="37">
        <v>0.63300000000000001</v>
      </c>
      <c r="J95" s="55">
        <v>0.63300000000000001</v>
      </c>
      <c r="K95" s="55">
        <v>0.63300000000000001</v>
      </c>
      <c r="L95" s="55"/>
      <c r="M95" s="55"/>
      <c r="N95" s="55"/>
      <c r="O95" s="54">
        <v>0</v>
      </c>
      <c r="P95" s="55">
        <v>0.63300000000000001</v>
      </c>
      <c r="Q95" s="55" t="s">
        <v>2251</v>
      </c>
      <c r="R95" s="218" t="s">
        <v>2590</v>
      </c>
      <c r="S95" s="155"/>
      <c r="V95" s="30"/>
    </row>
    <row r="96" spans="1:22" ht="36" customHeight="1" x14ac:dyDescent="0.2">
      <c r="A96" s="218">
        <v>20</v>
      </c>
      <c r="B96" s="89">
        <v>130335</v>
      </c>
      <c r="C96" s="57" t="s">
        <v>2259</v>
      </c>
      <c r="D96" s="57" t="s">
        <v>2690</v>
      </c>
      <c r="E96" s="57" t="s">
        <v>630</v>
      </c>
      <c r="F96" s="58" t="s">
        <v>70</v>
      </c>
      <c r="G96" s="89" t="s">
        <v>2588</v>
      </c>
      <c r="H96" s="99" t="s">
        <v>2691</v>
      </c>
      <c r="I96" s="39">
        <v>1.1200000000000001</v>
      </c>
      <c r="J96" s="57">
        <v>0.57599999999999996</v>
      </c>
      <c r="K96" s="57"/>
      <c r="L96" s="57"/>
      <c r="M96" s="57">
        <v>0.57599999999999996</v>
      </c>
      <c r="N96" s="57"/>
      <c r="O96" s="61">
        <v>0</v>
      </c>
      <c r="P96" s="57">
        <v>0.57599999999999996</v>
      </c>
      <c r="Q96" s="57" t="s">
        <v>2244</v>
      </c>
      <c r="R96" s="57" t="s">
        <v>2668</v>
      </c>
      <c r="S96" s="100" t="s">
        <v>2269</v>
      </c>
      <c r="V96" s="30"/>
    </row>
    <row r="97" spans="1:22" s="27" customFormat="1" ht="18.75" customHeight="1" x14ac:dyDescent="0.2">
      <c r="A97" s="1284">
        <v>21</v>
      </c>
      <c r="B97" s="1459">
        <v>130345</v>
      </c>
      <c r="C97" s="55" t="s">
        <v>1663</v>
      </c>
      <c r="D97" s="1459" t="s">
        <v>2692</v>
      </c>
      <c r="E97" s="1463" t="s">
        <v>631</v>
      </c>
      <c r="F97" s="74" t="s">
        <v>4829</v>
      </c>
      <c r="G97" s="1459" t="s">
        <v>2588</v>
      </c>
      <c r="H97" s="1459" t="s">
        <v>2589</v>
      </c>
      <c r="I97" s="37">
        <v>0.75800000000000001</v>
      </c>
      <c r="J97" s="55">
        <v>0.75800000000000001</v>
      </c>
      <c r="K97" s="55"/>
      <c r="L97" s="55"/>
      <c r="M97" s="55">
        <v>0.75800000000000001</v>
      </c>
      <c r="N97" s="55"/>
      <c r="O97" s="54">
        <v>0</v>
      </c>
      <c r="P97" s="55">
        <v>0.75800000000000001</v>
      </c>
      <c r="Q97" s="55" t="s">
        <v>2244</v>
      </c>
      <c r="R97" s="218" t="s">
        <v>2590</v>
      </c>
      <c r="S97" s="90"/>
      <c r="V97" s="30"/>
    </row>
    <row r="98" spans="1:22" ht="23.25" customHeight="1" x14ac:dyDescent="0.2">
      <c r="A98" s="1284">
        <v>22</v>
      </c>
      <c r="B98" s="1459"/>
      <c r="C98" s="55" t="s">
        <v>1664</v>
      </c>
      <c r="D98" s="1459"/>
      <c r="E98" s="1463"/>
      <c r="F98" s="74" t="s">
        <v>4830</v>
      </c>
      <c r="G98" s="1459"/>
      <c r="H98" s="1459"/>
      <c r="I98" s="37">
        <v>0.104</v>
      </c>
      <c r="J98" s="55">
        <v>0.104</v>
      </c>
      <c r="K98" s="55"/>
      <c r="L98" s="55"/>
      <c r="M98" s="55">
        <v>0.104</v>
      </c>
      <c r="N98" s="55"/>
      <c r="O98" s="54">
        <v>0</v>
      </c>
      <c r="P98" s="55">
        <v>0.104</v>
      </c>
      <c r="Q98" s="55" t="s">
        <v>2244</v>
      </c>
      <c r="R98" s="218" t="s">
        <v>2590</v>
      </c>
      <c r="S98" s="90"/>
      <c r="V98" s="30"/>
    </row>
    <row r="99" spans="1:22" ht="36" x14ac:dyDescent="0.2">
      <c r="A99" s="218">
        <v>23</v>
      </c>
      <c r="B99" s="218">
        <v>130347</v>
      </c>
      <c r="C99" s="55" t="s">
        <v>1665</v>
      </c>
      <c r="D99" s="218" t="s">
        <v>2693</v>
      </c>
      <c r="E99" s="55" t="s">
        <v>632</v>
      </c>
      <c r="F99" s="212" t="s">
        <v>5385</v>
      </c>
      <c r="G99" s="89" t="s">
        <v>2588</v>
      </c>
      <c r="H99" s="93" t="s">
        <v>2589</v>
      </c>
      <c r="I99" s="37">
        <v>0.20699999999999999</v>
      </c>
      <c r="J99" s="55">
        <v>0.20699999999999999</v>
      </c>
      <c r="K99" s="55"/>
      <c r="L99" s="55">
        <v>0.20699999999999999</v>
      </c>
      <c r="M99" s="55"/>
      <c r="N99" s="55"/>
      <c r="O99" s="54">
        <v>0</v>
      </c>
      <c r="P99" s="55">
        <v>0.20699999999999999</v>
      </c>
      <c r="Q99" s="55" t="s">
        <v>2241</v>
      </c>
      <c r="R99" s="218" t="s">
        <v>2590</v>
      </c>
      <c r="S99" s="90"/>
      <c r="V99" s="30"/>
    </row>
    <row r="100" spans="1:22" ht="34.5" customHeight="1" x14ac:dyDescent="0.2">
      <c r="A100" s="1284">
        <v>24</v>
      </c>
      <c r="B100" s="218">
        <v>130349</v>
      </c>
      <c r="C100" s="55" t="s">
        <v>1666</v>
      </c>
      <c r="D100" s="218" t="s">
        <v>2694</v>
      </c>
      <c r="E100" s="55" t="s">
        <v>633</v>
      </c>
      <c r="F100" s="94" t="s">
        <v>4831</v>
      </c>
      <c r="G100" s="89" t="s">
        <v>2588</v>
      </c>
      <c r="H100" s="93" t="s">
        <v>2589</v>
      </c>
      <c r="I100" s="37">
        <v>0.66500000000000004</v>
      </c>
      <c r="J100" s="55">
        <v>0.66500000000000004</v>
      </c>
      <c r="K100" s="55">
        <v>9.2999999999999999E-2</v>
      </c>
      <c r="L100" s="55"/>
      <c r="M100" s="55">
        <v>0.57199999999999995</v>
      </c>
      <c r="N100" s="55"/>
      <c r="O100" s="54">
        <v>0</v>
      </c>
      <c r="P100" s="55">
        <v>0.66500000000000004</v>
      </c>
      <c r="Q100" s="55" t="s">
        <v>2260</v>
      </c>
      <c r="R100" s="218" t="s">
        <v>2590</v>
      </c>
      <c r="S100" s="90"/>
      <c r="V100" s="30"/>
    </row>
    <row r="101" spans="1:22" ht="27.75" customHeight="1" x14ac:dyDescent="0.2">
      <c r="A101" s="1284">
        <v>25</v>
      </c>
      <c r="B101" s="218">
        <v>130350</v>
      </c>
      <c r="C101" s="55" t="s">
        <v>1667</v>
      </c>
      <c r="D101" s="218" t="s">
        <v>2695</v>
      </c>
      <c r="E101" s="55" t="s">
        <v>634</v>
      </c>
      <c r="F101" s="74" t="s">
        <v>4832</v>
      </c>
      <c r="G101" s="89" t="s">
        <v>2588</v>
      </c>
      <c r="H101" s="93" t="s">
        <v>2696</v>
      </c>
      <c r="I101" s="37">
        <v>0.85199999999999998</v>
      </c>
      <c r="J101" s="55">
        <v>0.85199999999999998</v>
      </c>
      <c r="K101" s="55"/>
      <c r="L101" s="55"/>
      <c r="M101" s="55">
        <v>0.85199999999999998</v>
      </c>
      <c r="N101" s="55"/>
      <c r="O101" s="54">
        <v>0</v>
      </c>
      <c r="P101" s="55">
        <v>0.85199999999999998</v>
      </c>
      <c r="Q101" s="55" t="s">
        <v>2244</v>
      </c>
      <c r="R101" s="218" t="s">
        <v>2590</v>
      </c>
      <c r="S101" s="90"/>
      <c r="V101" s="30"/>
    </row>
    <row r="102" spans="1:22" ht="28.5" customHeight="1" x14ac:dyDescent="0.2">
      <c r="A102" s="218">
        <v>26</v>
      </c>
      <c r="B102" s="218">
        <v>130351</v>
      </c>
      <c r="C102" s="55" t="s">
        <v>1490</v>
      </c>
      <c r="D102" s="218" t="s">
        <v>2697</v>
      </c>
      <c r="E102" s="55" t="s">
        <v>635</v>
      </c>
      <c r="F102" s="94" t="s">
        <v>4833</v>
      </c>
      <c r="G102" s="89" t="s">
        <v>2588</v>
      </c>
      <c r="H102" s="93" t="s">
        <v>2698</v>
      </c>
      <c r="I102" s="37">
        <v>1.7370000000000001</v>
      </c>
      <c r="J102" s="55">
        <v>1.7370000000000001</v>
      </c>
      <c r="K102" s="55"/>
      <c r="L102" s="55">
        <v>1.7370000000000001</v>
      </c>
      <c r="M102" s="55"/>
      <c r="N102" s="55"/>
      <c r="O102" s="54">
        <v>0</v>
      </c>
      <c r="P102" s="55">
        <v>1.7370000000000001</v>
      </c>
      <c r="Q102" s="55" t="s">
        <v>2241</v>
      </c>
      <c r="R102" s="218" t="s">
        <v>2590</v>
      </c>
      <c r="S102" s="58"/>
      <c r="V102" s="30"/>
    </row>
    <row r="103" spans="1:22" ht="24" customHeight="1" x14ac:dyDescent="0.2">
      <c r="A103" s="1284">
        <v>27</v>
      </c>
      <c r="B103" s="218">
        <v>130352</v>
      </c>
      <c r="C103" s="55" t="s">
        <v>1668</v>
      </c>
      <c r="D103" s="218" t="s">
        <v>2699</v>
      </c>
      <c r="E103" s="55" t="s">
        <v>636</v>
      </c>
      <c r="F103" s="94" t="s">
        <v>141</v>
      </c>
      <c r="G103" s="89" t="s">
        <v>2588</v>
      </c>
      <c r="H103" s="93" t="s">
        <v>2698</v>
      </c>
      <c r="I103" s="37">
        <v>0.59599999999999997</v>
      </c>
      <c r="J103" s="55">
        <v>0.59599999999999997</v>
      </c>
      <c r="K103" s="55"/>
      <c r="L103" s="55">
        <v>0.59599999999999997</v>
      </c>
      <c r="M103" s="55"/>
      <c r="N103" s="55"/>
      <c r="O103" s="54">
        <v>0</v>
      </c>
      <c r="P103" s="55">
        <v>0.59599999999999997</v>
      </c>
      <c r="Q103" s="55" t="s">
        <v>2241</v>
      </c>
      <c r="R103" s="218" t="s">
        <v>2590</v>
      </c>
      <c r="S103" s="90"/>
      <c r="V103" s="30"/>
    </row>
    <row r="104" spans="1:22" ht="37.5" customHeight="1" x14ac:dyDescent="0.2">
      <c r="A104" s="1284">
        <v>28</v>
      </c>
      <c r="B104" s="218">
        <v>130354</v>
      </c>
      <c r="C104" s="57" t="s">
        <v>2261</v>
      </c>
      <c r="D104" s="57" t="s">
        <v>2700</v>
      </c>
      <c r="E104" s="57" t="s">
        <v>637</v>
      </c>
      <c r="F104" s="100" t="s">
        <v>2701</v>
      </c>
      <c r="G104" s="101" t="s">
        <v>2588</v>
      </c>
      <c r="H104" s="91" t="s">
        <v>2589</v>
      </c>
      <c r="I104" s="40">
        <v>1.21</v>
      </c>
      <c r="J104" s="57">
        <v>1.177</v>
      </c>
      <c r="K104" s="57"/>
      <c r="L104" s="57">
        <v>1.177</v>
      </c>
      <c r="M104" s="57"/>
      <c r="N104" s="57"/>
      <c r="O104" s="61">
        <v>0</v>
      </c>
      <c r="P104" s="57">
        <v>1.177</v>
      </c>
      <c r="Q104" s="91" t="s">
        <v>2241</v>
      </c>
      <c r="R104" s="91" t="s">
        <v>2668</v>
      </c>
      <c r="S104" s="100" t="s">
        <v>2269</v>
      </c>
      <c r="V104" s="30"/>
    </row>
    <row r="105" spans="1:22" ht="24" customHeight="1" x14ac:dyDescent="0.2">
      <c r="A105" s="218">
        <v>29</v>
      </c>
      <c r="B105" s="218">
        <v>130355</v>
      </c>
      <c r="C105" s="55" t="s">
        <v>1669</v>
      </c>
      <c r="D105" s="218" t="s">
        <v>2702</v>
      </c>
      <c r="E105" s="55" t="s">
        <v>638</v>
      </c>
      <c r="F105" s="94" t="s">
        <v>4834</v>
      </c>
      <c r="G105" s="89" t="s">
        <v>2588</v>
      </c>
      <c r="H105" s="93" t="s">
        <v>2589</v>
      </c>
      <c r="I105" s="37">
        <v>1.5109999999999999</v>
      </c>
      <c r="J105" s="55">
        <v>1.5109999999999999</v>
      </c>
      <c r="K105" s="55"/>
      <c r="L105" s="55">
        <v>1.5109999999999999</v>
      </c>
      <c r="M105" s="55"/>
      <c r="N105" s="55"/>
      <c r="O105" s="54">
        <v>0</v>
      </c>
      <c r="P105" s="55">
        <v>1.5109999999999999</v>
      </c>
      <c r="Q105" s="96" t="s">
        <v>2241</v>
      </c>
      <c r="R105" s="218" t="s">
        <v>2590</v>
      </c>
      <c r="S105" s="90"/>
      <c r="V105" s="30"/>
    </row>
    <row r="106" spans="1:22" ht="24" x14ac:dyDescent="0.2">
      <c r="A106" s="1284">
        <v>30</v>
      </c>
      <c r="B106" s="218">
        <v>130356</v>
      </c>
      <c r="C106" s="57" t="s">
        <v>2262</v>
      </c>
      <c r="D106" s="57" t="s">
        <v>2703</v>
      </c>
      <c r="E106" s="57" t="s">
        <v>639</v>
      </c>
      <c r="F106" s="58" t="s">
        <v>2704</v>
      </c>
      <c r="G106" s="101" t="s">
        <v>2588</v>
      </c>
      <c r="H106" s="91" t="s">
        <v>2705</v>
      </c>
      <c r="I106" s="40">
        <v>0.95</v>
      </c>
      <c r="J106" s="57">
        <v>0.97199999999999998</v>
      </c>
      <c r="K106" s="57"/>
      <c r="L106" s="57">
        <v>0.97199999999999998</v>
      </c>
      <c r="M106" s="57"/>
      <c r="N106" s="57"/>
      <c r="O106" s="61">
        <v>0</v>
      </c>
      <c r="P106" s="57">
        <v>0.97199999999999998</v>
      </c>
      <c r="Q106" s="57" t="s">
        <v>2241</v>
      </c>
      <c r="R106" s="57" t="s">
        <v>2668</v>
      </c>
      <c r="S106" s="100" t="s">
        <v>2269</v>
      </c>
      <c r="V106" s="30"/>
    </row>
    <row r="107" spans="1:22" ht="24" x14ac:dyDescent="0.2">
      <c r="A107" s="1284">
        <v>31</v>
      </c>
      <c r="B107" s="218">
        <v>130357</v>
      </c>
      <c r="C107" s="55" t="s">
        <v>1670</v>
      </c>
      <c r="D107" s="218" t="s">
        <v>2706</v>
      </c>
      <c r="E107" s="55" t="s">
        <v>640</v>
      </c>
      <c r="F107" s="74" t="s">
        <v>4835</v>
      </c>
      <c r="G107" s="89" t="s">
        <v>2588</v>
      </c>
      <c r="H107" s="93" t="s">
        <v>2707</v>
      </c>
      <c r="I107" s="37">
        <v>4.8010000000000002</v>
      </c>
      <c r="J107" s="55">
        <v>4.8010000000000002</v>
      </c>
      <c r="K107" s="55"/>
      <c r="L107" s="55">
        <v>4.8010000000000002</v>
      </c>
      <c r="M107" s="55"/>
      <c r="N107" s="55"/>
      <c r="O107" s="54">
        <v>0</v>
      </c>
      <c r="P107" s="55">
        <v>4.8010000000000002</v>
      </c>
      <c r="Q107" s="55" t="s">
        <v>2241</v>
      </c>
      <c r="R107" s="218" t="s">
        <v>2590</v>
      </c>
      <c r="S107" s="90"/>
      <c r="V107" s="30"/>
    </row>
    <row r="108" spans="1:22" ht="24" x14ac:dyDescent="0.2">
      <c r="A108" s="218">
        <v>32</v>
      </c>
      <c r="B108" s="1270">
        <v>130358</v>
      </c>
      <c r="C108" s="57" t="s">
        <v>2263</v>
      </c>
      <c r="D108" s="1484" t="s">
        <v>2708</v>
      </c>
      <c r="E108" s="1484" t="s">
        <v>616</v>
      </c>
      <c r="F108" s="58" t="s">
        <v>71</v>
      </c>
      <c r="G108" s="101" t="s">
        <v>2588</v>
      </c>
      <c r="H108" s="91" t="s">
        <v>2709</v>
      </c>
      <c r="I108" s="1457">
        <v>1.31</v>
      </c>
      <c r="J108" s="57">
        <v>0.42699999999999999</v>
      </c>
      <c r="K108" s="57"/>
      <c r="L108" s="57"/>
      <c r="M108" s="57">
        <v>0.42699999999999999</v>
      </c>
      <c r="N108" s="57"/>
      <c r="O108" s="61">
        <v>0</v>
      </c>
      <c r="P108" s="57">
        <v>0.42699999999999999</v>
      </c>
      <c r="Q108" s="91" t="s">
        <v>2244</v>
      </c>
      <c r="R108" s="91" t="s">
        <v>2668</v>
      </c>
      <c r="S108" s="100" t="s">
        <v>2269</v>
      </c>
      <c r="V108" s="30"/>
    </row>
    <row r="109" spans="1:22" ht="24" x14ac:dyDescent="0.2">
      <c r="A109" s="1284">
        <v>33</v>
      </c>
      <c r="B109" s="1270">
        <v>130358</v>
      </c>
      <c r="C109" s="57" t="s">
        <v>2264</v>
      </c>
      <c r="D109" s="1484"/>
      <c r="E109" s="1463"/>
      <c r="F109" s="58" t="s">
        <v>71</v>
      </c>
      <c r="G109" s="101" t="s">
        <v>2588</v>
      </c>
      <c r="H109" s="91" t="s">
        <v>2709</v>
      </c>
      <c r="I109" s="1458"/>
      <c r="J109" s="57">
        <v>0.35099999999999998</v>
      </c>
      <c r="K109" s="57">
        <v>5.0000000000000001E-3</v>
      </c>
      <c r="L109" s="57">
        <v>0.34599999999999997</v>
      </c>
      <c r="M109" s="57"/>
      <c r="N109" s="57"/>
      <c r="O109" s="61">
        <v>0</v>
      </c>
      <c r="P109" s="57">
        <v>0.35099999999999998</v>
      </c>
      <c r="Q109" s="91" t="s">
        <v>2353</v>
      </c>
      <c r="R109" s="91" t="s">
        <v>2668</v>
      </c>
      <c r="S109" s="100" t="s">
        <v>2269</v>
      </c>
      <c r="V109" s="30"/>
    </row>
    <row r="110" spans="1:22" ht="24" x14ac:dyDescent="0.2">
      <c r="A110" s="1284">
        <v>34</v>
      </c>
      <c r="B110" s="218">
        <v>130359</v>
      </c>
      <c r="C110" s="55" t="s">
        <v>1671</v>
      </c>
      <c r="D110" s="218" t="s">
        <v>2710</v>
      </c>
      <c r="E110" s="55" t="s">
        <v>615</v>
      </c>
      <c r="F110" s="74" t="s">
        <v>4836</v>
      </c>
      <c r="G110" s="89" t="s">
        <v>2588</v>
      </c>
      <c r="H110" s="93" t="s">
        <v>2711</v>
      </c>
      <c r="I110" s="37">
        <v>1.806</v>
      </c>
      <c r="J110" s="55">
        <v>1.806</v>
      </c>
      <c r="K110" s="55"/>
      <c r="L110" s="55"/>
      <c r="M110" s="55">
        <v>1.806</v>
      </c>
      <c r="N110" s="55"/>
      <c r="O110" s="54">
        <v>0</v>
      </c>
      <c r="P110" s="55">
        <v>1.806</v>
      </c>
      <c r="Q110" s="96" t="s">
        <v>2244</v>
      </c>
      <c r="R110" s="218" t="s">
        <v>2590</v>
      </c>
      <c r="S110" s="90"/>
      <c r="V110" s="30"/>
    </row>
    <row r="111" spans="1:22" ht="93.75" customHeight="1" x14ac:dyDescent="0.2">
      <c r="A111" s="218">
        <v>35</v>
      </c>
      <c r="B111" s="218">
        <v>130360</v>
      </c>
      <c r="C111" s="218" t="s">
        <v>2266</v>
      </c>
      <c r="D111" s="218" t="s">
        <v>2712</v>
      </c>
      <c r="E111" s="218" t="s">
        <v>643</v>
      </c>
      <c r="F111" s="90" t="s">
        <v>2713</v>
      </c>
      <c r="G111" s="89" t="s">
        <v>2588</v>
      </c>
      <c r="H111" s="93" t="s">
        <v>2714</v>
      </c>
      <c r="I111" s="37">
        <v>0.88</v>
      </c>
      <c r="J111" s="218">
        <v>0.495</v>
      </c>
      <c r="K111" s="218"/>
      <c r="L111" s="218">
        <v>0.495</v>
      </c>
      <c r="M111" s="218"/>
      <c r="N111" s="218"/>
      <c r="O111" s="75">
        <v>0</v>
      </c>
      <c r="P111" s="218">
        <v>0.495</v>
      </c>
      <c r="Q111" s="218" t="s">
        <v>2241</v>
      </c>
      <c r="R111" s="218" t="s">
        <v>2590</v>
      </c>
      <c r="S111" s="155" t="s">
        <v>2270</v>
      </c>
      <c r="V111" s="30"/>
    </row>
    <row r="112" spans="1:22" ht="36" x14ac:dyDescent="0.2">
      <c r="A112" s="1284">
        <v>36</v>
      </c>
      <c r="B112" s="218">
        <v>120104</v>
      </c>
      <c r="C112" s="55" t="s">
        <v>1302</v>
      </c>
      <c r="D112" s="218" t="s">
        <v>2715</v>
      </c>
      <c r="E112" s="55" t="s">
        <v>512</v>
      </c>
      <c r="F112" s="94" t="s">
        <v>2716</v>
      </c>
      <c r="G112" s="89" t="s">
        <v>2588</v>
      </c>
      <c r="H112" s="93" t="s">
        <v>2589</v>
      </c>
      <c r="I112" s="42">
        <v>0.16800000000000001</v>
      </c>
      <c r="J112" s="55">
        <v>0.16800000000000001</v>
      </c>
      <c r="K112" s="55">
        <v>0.16800000000000001</v>
      </c>
      <c r="L112" s="55"/>
      <c r="M112" s="55"/>
      <c r="N112" s="55"/>
      <c r="O112" s="54">
        <v>2.1720000000000002</v>
      </c>
      <c r="P112" s="54">
        <v>2.34</v>
      </c>
      <c r="Q112" s="55" t="s">
        <v>2251</v>
      </c>
      <c r="R112" s="218" t="s">
        <v>2590</v>
      </c>
      <c r="S112" s="74"/>
      <c r="V112" s="30"/>
    </row>
    <row r="113" spans="1:23" ht="24" x14ac:dyDescent="0.2">
      <c r="A113" s="1284">
        <v>37</v>
      </c>
      <c r="B113" s="218">
        <v>120434</v>
      </c>
      <c r="C113" s="55" t="s">
        <v>1672</v>
      </c>
      <c r="D113" s="218" t="s">
        <v>2717</v>
      </c>
      <c r="E113" s="55" t="s">
        <v>962</v>
      </c>
      <c r="F113" s="74" t="s">
        <v>394</v>
      </c>
      <c r="G113" s="89" t="s">
        <v>2588</v>
      </c>
      <c r="H113" s="93" t="s">
        <v>2718</v>
      </c>
      <c r="I113" s="37">
        <v>0.57499999999999996</v>
      </c>
      <c r="J113" s="55">
        <v>0.57499999999999996</v>
      </c>
      <c r="K113" s="55">
        <v>0.48199999999999998</v>
      </c>
      <c r="L113" s="55">
        <v>9.2999999999999999E-2</v>
      </c>
      <c r="M113" s="55"/>
      <c r="N113" s="55"/>
      <c r="O113" s="54">
        <v>0</v>
      </c>
      <c r="P113" s="55">
        <v>0.57499999999999996</v>
      </c>
      <c r="Q113" s="96" t="s">
        <v>2267</v>
      </c>
      <c r="R113" s="218" t="s">
        <v>2590</v>
      </c>
      <c r="S113" s="155"/>
      <c r="V113" s="30"/>
    </row>
    <row r="114" spans="1:23" x14ac:dyDescent="0.2">
      <c r="A114" s="1519" t="s">
        <v>641</v>
      </c>
      <c r="B114" s="1519"/>
      <c r="C114" s="1519"/>
      <c r="D114" s="1519"/>
      <c r="E114" s="1519"/>
      <c r="F114" s="1519"/>
      <c r="G114" s="77"/>
      <c r="H114" s="77"/>
      <c r="I114" s="442">
        <f>SUM(I77:I113)</f>
        <v>40.571000000000005</v>
      </c>
      <c r="J114" s="78">
        <f>SUM(J77:J113)</f>
        <v>38.292999999999999</v>
      </c>
      <c r="K114" s="168"/>
      <c r="L114" s="168"/>
      <c r="M114" s="168"/>
      <c r="N114" s="168"/>
      <c r="O114" s="45"/>
      <c r="P114" s="45"/>
      <c r="Q114" s="45"/>
      <c r="R114" s="45"/>
      <c r="S114" s="45"/>
      <c r="T114" s="2">
        <f>SUM(J114-J81-J82-J89-J96-J104-J106-J108-J109)</f>
        <v>30.587999999999994</v>
      </c>
      <c r="V114" s="30"/>
    </row>
    <row r="115" spans="1:23" x14ac:dyDescent="0.2">
      <c r="A115" s="1439" t="s">
        <v>5939</v>
      </c>
      <c r="B115" s="1439"/>
      <c r="C115" s="1439"/>
      <c r="D115" s="1439"/>
      <c r="E115" s="1533"/>
      <c r="F115" s="1533"/>
      <c r="G115" s="81"/>
      <c r="H115" s="81"/>
      <c r="I115" s="81"/>
      <c r="J115" s="168"/>
      <c r="K115" s="82">
        <f>SUM(K77:K113)</f>
        <v>1.3879999999999999</v>
      </c>
      <c r="L115" s="168"/>
      <c r="M115" s="168"/>
      <c r="N115" s="168"/>
      <c r="O115" s="45"/>
      <c r="P115" s="45"/>
      <c r="Q115" s="45"/>
      <c r="R115" s="45"/>
      <c r="S115" s="45"/>
      <c r="V115" s="30"/>
    </row>
    <row r="116" spans="1:23" x14ac:dyDescent="0.2">
      <c r="A116" s="1440" t="s">
        <v>5933</v>
      </c>
      <c r="B116" s="1440"/>
      <c r="C116" s="1440"/>
      <c r="D116" s="1440"/>
      <c r="E116" s="1510"/>
      <c r="F116" s="1510"/>
      <c r="G116" s="83"/>
      <c r="H116" s="83"/>
      <c r="I116" s="83"/>
      <c r="J116" s="168"/>
      <c r="K116" s="168"/>
      <c r="L116" s="84">
        <f>SUM(L77:L113)</f>
        <v>31.298000000000005</v>
      </c>
      <c r="M116" s="168"/>
      <c r="N116" s="168"/>
      <c r="O116" s="45"/>
      <c r="P116" s="45"/>
      <c r="Q116" s="45"/>
      <c r="R116" s="45"/>
      <c r="S116" s="45"/>
    </row>
    <row r="117" spans="1:23" x14ac:dyDescent="0.2">
      <c r="A117" s="1518" t="s">
        <v>5934</v>
      </c>
      <c r="B117" s="1518"/>
      <c r="C117" s="1518"/>
      <c r="D117" s="1518"/>
      <c r="E117" s="1511"/>
      <c r="F117" s="1511"/>
      <c r="G117" s="85"/>
      <c r="H117" s="85"/>
      <c r="I117" s="85"/>
      <c r="J117" s="168"/>
      <c r="K117" s="168"/>
      <c r="L117" s="168"/>
      <c r="M117" s="86">
        <f>SUM(M77:M113)</f>
        <v>5.6070000000000002</v>
      </c>
      <c r="N117" s="86"/>
      <c r="O117" s="45"/>
      <c r="P117" s="45"/>
      <c r="Q117" s="45"/>
      <c r="R117" s="45"/>
      <c r="S117" s="45"/>
    </row>
    <row r="118" spans="1:23" x14ac:dyDescent="0.2">
      <c r="A118" s="1512" t="s">
        <v>5937</v>
      </c>
      <c r="B118" s="1512"/>
      <c r="C118" s="1512"/>
      <c r="D118" s="1512"/>
      <c r="E118" s="1513"/>
      <c r="F118" s="1513"/>
      <c r="G118" s="102"/>
      <c r="H118" s="102"/>
      <c r="I118" s="102"/>
      <c r="J118" s="87"/>
      <c r="K118" s="87"/>
      <c r="L118" s="87"/>
      <c r="M118" s="87"/>
      <c r="N118" s="87">
        <f>SUM(N77:N113)</f>
        <v>0</v>
      </c>
      <c r="O118" s="45"/>
      <c r="P118" s="45"/>
      <c r="Q118" s="45"/>
      <c r="R118" s="45"/>
      <c r="S118" s="45"/>
    </row>
    <row r="119" spans="1:23" x14ac:dyDescent="0.2">
      <c r="A119" s="1503"/>
      <c r="B119" s="1503"/>
      <c r="C119" s="1503"/>
      <c r="D119" s="1503"/>
      <c r="E119" s="1503"/>
      <c r="F119" s="1503"/>
      <c r="G119" s="1503"/>
      <c r="H119" s="1503"/>
      <c r="I119" s="1503"/>
      <c r="J119" s="1503"/>
      <c r="K119" s="1503"/>
      <c r="L119" s="1503"/>
      <c r="M119" s="1503"/>
      <c r="N119" s="1503"/>
      <c r="O119" s="1503"/>
      <c r="P119" s="1503"/>
      <c r="Q119" s="88"/>
      <c r="R119" s="88"/>
      <c r="S119" s="45"/>
    </row>
    <row r="120" spans="1:23" x14ac:dyDescent="0.2">
      <c r="A120" s="1504" t="s">
        <v>642</v>
      </c>
      <c r="B120" s="1504"/>
      <c r="C120" s="1504"/>
      <c r="D120" s="1504"/>
      <c r="E120" s="1504"/>
      <c r="F120" s="1504"/>
      <c r="G120" s="103"/>
      <c r="H120" s="103"/>
      <c r="I120" s="103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23" ht="36" x14ac:dyDescent="0.2">
      <c r="A121" s="1284">
        <v>1</v>
      </c>
      <c r="B121" s="53">
        <v>130363</v>
      </c>
      <c r="C121" s="55" t="s">
        <v>1673</v>
      </c>
      <c r="D121" s="218" t="s">
        <v>2719</v>
      </c>
      <c r="E121" s="55" t="s">
        <v>644</v>
      </c>
      <c r="F121" s="174" t="s">
        <v>4837</v>
      </c>
      <c r="G121" s="89" t="s">
        <v>2588</v>
      </c>
      <c r="H121" s="93" t="s">
        <v>2720</v>
      </c>
      <c r="I121" s="168">
        <v>1.036</v>
      </c>
      <c r="J121" s="55">
        <v>1.036</v>
      </c>
      <c r="K121" s="55"/>
      <c r="L121" s="55">
        <v>1.036</v>
      </c>
      <c r="M121" s="55"/>
      <c r="N121" s="55"/>
      <c r="O121" s="54">
        <v>0</v>
      </c>
      <c r="P121" s="55">
        <v>1.036</v>
      </c>
      <c r="Q121" s="55" t="s">
        <v>2241</v>
      </c>
      <c r="R121" s="218" t="s">
        <v>2590</v>
      </c>
      <c r="S121" s="93" t="s">
        <v>2721</v>
      </c>
      <c r="U121" s="30"/>
      <c r="V121" s="714"/>
      <c r="W121" s="714"/>
    </row>
    <row r="122" spans="1:23" ht="38.25" customHeight="1" x14ac:dyDescent="0.2">
      <c r="A122" s="218">
        <v>2</v>
      </c>
      <c r="B122" s="218">
        <v>130365</v>
      </c>
      <c r="C122" s="218" t="s">
        <v>1491</v>
      </c>
      <c r="D122" s="218" t="s">
        <v>2722</v>
      </c>
      <c r="E122" s="218" t="s">
        <v>645</v>
      </c>
      <c r="F122" s="171" t="s">
        <v>2723</v>
      </c>
      <c r="G122" s="89" t="s">
        <v>2588</v>
      </c>
      <c r="H122" s="93" t="s">
        <v>2720</v>
      </c>
      <c r="I122" s="66">
        <v>2.6459999999999999</v>
      </c>
      <c r="J122" s="218">
        <v>2.6459999999999999</v>
      </c>
      <c r="K122" s="218">
        <v>2.6459999999999999</v>
      </c>
      <c r="L122" s="218"/>
      <c r="M122" s="218"/>
      <c r="N122" s="218"/>
      <c r="O122" s="75">
        <v>0</v>
      </c>
      <c r="P122" s="218">
        <v>2.6459999999999999</v>
      </c>
      <c r="Q122" s="218" t="s">
        <v>2251</v>
      </c>
      <c r="R122" s="218" t="s">
        <v>2590</v>
      </c>
      <c r="S122" s="254"/>
      <c r="U122" s="30"/>
      <c r="V122" s="714"/>
      <c r="W122" s="737"/>
    </row>
    <row r="123" spans="1:23" ht="24" customHeight="1" x14ac:dyDescent="0.2">
      <c r="A123" s="218">
        <v>3</v>
      </c>
      <c r="B123" s="218" t="s">
        <v>2724</v>
      </c>
      <c r="C123" s="218" t="s">
        <v>1676</v>
      </c>
      <c r="D123" s="218" t="s">
        <v>2725</v>
      </c>
      <c r="E123" s="218" t="s">
        <v>1674</v>
      </c>
      <c r="F123" s="171" t="s">
        <v>1675</v>
      </c>
      <c r="G123" s="89" t="s">
        <v>2588</v>
      </c>
      <c r="H123" s="93" t="s">
        <v>2726</v>
      </c>
      <c r="I123" s="66">
        <v>1.0660000000000001</v>
      </c>
      <c r="J123" s="218">
        <v>1.0660000000000001</v>
      </c>
      <c r="K123" s="218">
        <v>1.0660000000000001</v>
      </c>
      <c r="L123" s="218"/>
      <c r="M123" s="218"/>
      <c r="N123" s="218"/>
      <c r="O123" s="75">
        <v>0</v>
      </c>
      <c r="P123" s="218">
        <v>1.0660000000000001</v>
      </c>
      <c r="Q123" s="218" t="s">
        <v>2251</v>
      </c>
      <c r="R123" s="218" t="s">
        <v>2590</v>
      </c>
      <c r="S123" s="247"/>
      <c r="U123" s="30"/>
      <c r="V123" s="714"/>
      <c r="W123" s="737"/>
    </row>
    <row r="124" spans="1:23" ht="36" x14ac:dyDescent="0.2">
      <c r="A124" s="1284">
        <v>4</v>
      </c>
      <c r="B124" s="218" t="s">
        <v>2727</v>
      </c>
      <c r="C124" s="218" t="s">
        <v>2271</v>
      </c>
      <c r="D124" s="218" t="s">
        <v>2728</v>
      </c>
      <c r="E124" s="218" t="s">
        <v>1492</v>
      </c>
      <c r="F124" s="214" t="s">
        <v>2729</v>
      </c>
      <c r="G124" s="89" t="s">
        <v>2588</v>
      </c>
      <c r="H124" s="93" t="s">
        <v>2720</v>
      </c>
      <c r="I124" s="66">
        <v>2.996</v>
      </c>
      <c r="J124" s="75">
        <v>2.996</v>
      </c>
      <c r="K124" s="218"/>
      <c r="L124" s="218">
        <v>2.996</v>
      </c>
      <c r="M124" s="218"/>
      <c r="N124" s="218"/>
      <c r="O124" s="75">
        <v>0</v>
      </c>
      <c r="P124" s="218">
        <v>2.996</v>
      </c>
      <c r="Q124" s="218" t="s">
        <v>2241</v>
      </c>
      <c r="R124" s="218" t="s">
        <v>2590</v>
      </c>
      <c r="S124" s="93"/>
      <c r="U124" s="30"/>
      <c r="V124" s="714"/>
      <c r="W124" s="737"/>
    </row>
    <row r="125" spans="1:23" ht="36" x14ac:dyDescent="0.2">
      <c r="A125" s="218">
        <v>5</v>
      </c>
      <c r="B125" s="218">
        <v>130370</v>
      </c>
      <c r="C125" s="55" t="s">
        <v>1677</v>
      </c>
      <c r="D125" s="218" t="s">
        <v>2730</v>
      </c>
      <c r="E125" s="55" t="s">
        <v>646</v>
      </c>
      <c r="F125" s="255" t="s">
        <v>4838</v>
      </c>
      <c r="G125" s="89" t="s">
        <v>2588</v>
      </c>
      <c r="H125" s="93" t="s">
        <v>2720</v>
      </c>
      <c r="I125" s="168">
        <v>3.101</v>
      </c>
      <c r="J125" s="55">
        <v>3.101</v>
      </c>
      <c r="K125" s="55"/>
      <c r="L125" s="55">
        <v>3.101</v>
      </c>
      <c r="M125" s="55"/>
      <c r="N125" s="55"/>
      <c r="O125" s="54">
        <v>0</v>
      </c>
      <c r="P125" s="55">
        <v>3.101</v>
      </c>
      <c r="Q125" s="55" t="s">
        <v>2241</v>
      </c>
      <c r="R125" s="218" t="s">
        <v>2590</v>
      </c>
      <c r="S125" s="218"/>
      <c r="U125" s="30"/>
      <c r="V125" s="714"/>
      <c r="W125" s="714"/>
    </row>
    <row r="126" spans="1:23" ht="36" x14ac:dyDescent="0.2">
      <c r="A126" s="218">
        <v>6</v>
      </c>
      <c r="B126" s="218">
        <v>130371</v>
      </c>
      <c r="C126" s="55" t="s">
        <v>1678</v>
      </c>
      <c r="D126" s="218" t="s">
        <v>2731</v>
      </c>
      <c r="E126" s="55" t="s">
        <v>647</v>
      </c>
      <c r="F126" s="255" t="s">
        <v>172</v>
      </c>
      <c r="G126" s="89" t="s">
        <v>2588</v>
      </c>
      <c r="H126" s="93" t="s">
        <v>2720</v>
      </c>
      <c r="I126" s="168">
        <v>1.9590000000000001</v>
      </c>
      <c r="J126" s="55">
        <v>1.9590000000000001</v>
      </c>
      <c r="K126" s="55"/>
      <c r="L126" s="55">
        <v>1.9590000000000001</v>
      </c>
      <c r="M126" s="55"/>
      <c r="N126" s="55"/>
      <c r="O126" s="54">
        <v>0</v>
      </c>
      <c r="P126" s="55">
        <v>1.9590000000000001</v>
      </c>
      <c r="Q126" s="55" t="s">
        <v>2241</v>
      </c>
      <c r="R126" s="218" t="s">
        <v>2590</v>
      </c>
      <c r="S126" s="218"/>
      <c r="U126" s="30"/>
      <c r="V126" s="714"/>
      <c r="W126" s="714"/>
    </row>
    <row r="127" spans="1:23" ht="36" x14ac:dyDescent="0.2">
      <c r="A127" s="1284">
        <v>7</v>
      </c>
      <c r="B127" s="218">
        <v>130372</v>
      </c>
      <c r="C127" s="55" t="s">
        <v>1493</v>
      </c>
      <c r="D127" s="218" t="s">
        <v>2732</v>
      </c>
      <c r="E127" s="55" t="s">
        <v>648</v>
      </c>
      <c r="F127" s="212" t="s">
        <v>4839</v>
      </c>
      <c r="G127" s="89" t="s">
        <v>2588</v>
      </c>
      <c r="H127" s="93" t="s">
        <v>2720</v>
      </c>
      <c r="I127" s="443">
        <v>3.7330000000000001</v>
      </c>
      <c r="J127" s="55">
        <v>3.7330000000000001</v>
      </c>
      <c r="K127" s="55"/>
      <c r="L127" s="55">
        <v>3.7330000000000001</v>
      </c>
      <c r="M127" s="55"/>
      <c r="N127" s="55"/>
      <c r="O127" s="54">
        <v>0</v>
      </c>
      <c r="P127" s="55">
        <v>3.7330000000000001</v>
      </c>
      <c r="Q127" s="55" t="s">
        <v>2241</v>
      </c>
      <c r="R127" s="218" t="s">
        <v>2590</v>
      </c>
      <c r="S127" s="218"/>
      <c r="U127" s="30"/>
      <c r="V127" s="714"/>
      <c r="W127" s="714"/>
    </row>
    <row r="128" spans="1:23" ht="36" x14ac:dyDescent="0.2">
      <c r="A128" s="218">
        <v>8</v>
      </c>
      <c r="B128" s="218">
        <v>130373</v>
      </c>
      <c r="C128" s="55" t="s">
        <v>1679</v>
      </c>
      <c r="D128" s="218" t="s">
        <v>2733</v>
      </c>
      <c r="E128" s="55" t="s">
        <v>649</v>
      </c>
      <c r="F128" s="255" t="s">
        <v>173</v>
      </c>
      <c r="G128" s="89" t="s">
        <v>2588</v>
      </c>
      <c r="H128" s="93" t="s">
        <v>2734</v>
      </c>
      <c r="I128" s="168">
        <v>0.33600000000000002</v>
      </c>
      <c r="J128" s="55">
        <v>0.33600000000000002</v>
      </c>
      <c r="K128" s="55"/>
      <c r="L128" s="55">
        <v>0.33600000000000002</v>
      </c>
      <c r="M128" s="55"/>
      <c r="N128" s="55"/>
      <c r="O128" s="54">
        <v>0</v>
      </c>
      <c r="P128" s="55">
        <v>0.33600000000000002</v>
      </c>
      <c r="Q128" s="55" t="s">
        <v>2241</v>
      </c>
      <c r="R128" s="218" t="s">
        <v>2590</v>
      </c>
      <c r="S128" s="218"/>
      <c r="U128" s="30"/>
      <c r="V128" s="714"/>
      <c r="W128" s="714"/>
    </row>
    <row r="129" spans="1:23" ht="36" x14ac:dyDescent="0.2">
      <c r="A129" s="218">
        <v>9</v>
      </c>
      <c r="B129" s="218">
        <v>130375</v>
      </c>
      <c r="C129" s="55" t="s">
        <v>1680</v>
      </c>
      <c r="D129" s="218" t="s">
        <v>2735</v>
      </c>
      <c r="E129" s="55" t="s">
        <v>650</v>
      </c>
      <c r="F129" s="255" t="s">
        <v>4840</v>
      </c>
      <c r="G129" s="89" t="s">
        <v>2588</v>
      </c>
      <c r="H129" s="93" t="s">
        <v>2720</v>
      </c>
      <c r="I129" s="168">
        <v>2.746</v>
      </c>
      <c r="J129" s="55">
        <v>2.746</v>
      </c>
      <c r="K129" s="55"/>
      <c r="L129" s="55">
        <v>2.746</v>
      </c>
      <c r="M129" s="55"/>
      <c r="N129" s="55"/>
      <c r="O129" s="54">
        <v>0</v>
      </c>
      <c r="P129" s="55">
        <v>2.746</v>
      </c>
      <c r="Q129" s="55" t="s">
        <v>2241</v>
      </c>
      <c r="R129" s="218" t="s">
        <v>2590</v>
      </c>
      <c r="S129" s="218"/>
      <c r="U129" s="30"/>
      <c r="V129" s="714"/>
      <c r="W129" s="714"/>
    </row>
    <row r="130" spans="1:23" ht="36" x14ac:dyDescent="0.2">
      <c r="A130" s="1284">
        <v>10</v>
      </c>
      <c r="B130" s="218">
        <v>130376</v>
      </c>
      <c r="C130" s="55" t="s">
        <v>1681</v>
      </c>
      <c r="D130" s="218" t="s">
        <v>2736</v>
      </c>
      <c r="E130" s="55" t="s">
        <v>651</v>
      </c>
      <c r="F130" s="255" t="s">
        <v>4841</v>
      </c>
      <c r="G130" s="89" t="s">
        <v>2588</v>
      </c>
      <c r="H130" s="93" t="s">
        <v>2720</v>
      </c>
      <c r="I130" s="168">
        <v>1.2509999999999999</v>
      </c>
      <c r="J130" s="55">
        <v>1.2509999999999999</v>
      </c>
      <c r="K130" s="55"/>
      <c r="L130" s="55">
        <v>1.2509999999999999</v>
      </c>
      <c r="M130" s="55"/>
      <c r="N130" s="55"/>
      <c r="O130" s="54">
        <v>0</v>
      </c>
      <c r="P130" s="55">
        <v>1.2509999999999999</v>
      </c>
      <c r="Q130" s="55" t="s">
        <v>2241</v>
      </c>
      <c r="R130" s="218" t="s">
        <v>2590</v>
      </c>
      <c r="S130" s="218"/>
      <c r="U130" s="30"/>
      <c r="V130" s="714"/>
      <c r="W130" s="714"/>
    </row>
    <row r="131" spans="1:23" ht="36" x14ac:dyDescent="0.2">
      <c r="A131" s="218">
        <v>11</v>
      </c>
      <c r="B131" s="218">
        <v>130377</v>
      </c>
      <c r="C131" s="55" t="s">
        <v>1682</v>
      </c>
      <c r="D131" s="218" t="s">
        <v>2737</v>
      </c>
      <c r="E131" s="55" t="s">
        <v>652</v>
      </c>
      <c r="F131" s="255" t="s">
        <v>2738</v>
      </c>
      <c r="G131" s="89" t="s">
        <v>2588</v>
      </c>
      <c r="H131" s="93" t="s">
        <v>2739</v>
      </c>
      <c r="I131" s="168">
        <v>0.98199999999999998</v>
      </c>
      <c r="J131" s="55">
        <v>0.98199999999999998</v>
      </c>
      <c r="K131" s="55"/>
      <c r="L131" s="55">
        <v>0.98199999999999998</v>
      </c>
      <c r="M131" s="55"/>
      <c r="N131" s="55"/>
      <c r="O131" s="54">
        <v>0</v>
      </c>
      <c r="P131" s="55">
        <v>0.98199999999999998</v>
      </c>
      <c r="Q131" s="55" t="s">
        <v>2241</v>
      </c>
      <c r="R131" s="218" t="s">
        <v>2590</v>
      </c>
      <c r="S131" s="218"/>
      <c r="U131" s="30"/>
      <c r="V131" s="714"/>
      <c r="W131" s="714"/>
    </row>
    <row r="132" spans="1:23" ht="24" x14ac:dyDescent="0.2">
      <c r="A132" s="218">
        <v>12</v>
      </c>
      <c r="B132" s="218">
        <v>130378</v>
      </c>
      <c r="C132" s="55" t="s">
        <v>1683</v>
      </c>
      <c r="D132" s="218" t="s">
        <v>2740</v>
      </c>
      <c r="E132" s="55" t="s">
        <v>653</v>
      </c>
      <c r="F132" s="255" t="s">
        <v>170</v>
      </c>
      <c r="G132" s="89" t="s">
        <v>2588</v>
      </c>
      <c r="H132" s="93" t="s">
        <v>2741</v>
      </c>
      <c r="I132" s="168">
        <v>0.36599999999999999</v>
      </c>
      <c r="J132" s="55">
        <v>0.36599999999999999</v>
      </c>
      <c r="K132" s="55"/>
      <c r="L132" s="55">
        <v>0.36599999999999999</v>
      </c>
      <c r="M132" s="55"/>
      <c r="N132" s="55"/>
      <c r="O132" s="54">
        <v>0</v>
      </c>
      <c r="P132" s="55">
        <v>0.36599999999999999</v>
      </c>
      <c r="Q132" s="55" t="s">
        <v>2241</v>
      </c>
      <c r="R132" s="218" t="s">
        <v>2590</v>
      </c>
      <c r="S132" s="93"/>
      <c r="U132" s="30"/>
      <c r="V132" s="714"/>
      <c r="W132" s="714"/>
    </row>
    <row r="133" spans="1:23" ht="24" x14ac:dyDescent="0.2">
      <c r="A133" s="1284">
        <v>13</v>
      </c>
      <c r="B133" s="218">
        <v>130379</v>
      </c>
      <c r="C133" s="55" t="s">
        <v>1684</v>
      </c>
      <c r="D133" s="93" t="s">
        <v>2742</v>
      </c>
      <c r="E133" s="55" t="s">
        <v>654</v>
      </c>
      <c r="F133" s="255" t="s">
        <v>171</v>
      </c>
      <c r="G133" s="89" t="s">
        <v>2588</v>
      </c>
      <c r="H133" s="93" t="s">
        <v>2741</v>
      </c>
      <c r="I133" s="168">
        <v>0.16700000000000001</v>
      </c>
      <c r="J133" s="55">
        <v>0.16700000000000001</v>
      </c>
      <c r="K133" s="55"/>
      <c r="L133" s="55">
        <v>0.16700000000000001</v>
      </c>
      <c r="M133" s="55"/>
      <c r="N133" s="55"/>
      <c r="O133" s="54">
        <v>0</v>
      </c>
      <c r="P133" s="55">
        <v>0.16700000000000001</v>
      </c>
      <c r="Q133" s="55" t="s">
        <v>2241</v>
      </c>
      <c r="R133" s="218" t="s">
        <v>2590</v>
      </c>
      <c r="S133" s="218"/>
      <c r="U133" s="30"/>
      <c r="V133" s="714"/>
      <c r="W133" s="714"/>
    </row>
    <row r="134" spans="1:23" ht="24" x14ac:dyDescent="0.2">
      <c r="A134" s="218">
        <v>14</v>
      </c>
      <c r="B134" s="218">
        <v>130380</v>
      </c>
      <c r="C134" s="55" t="s">
        <v>1685</v>
      </c>
      <c r="D134" s="218" t="s">
        <v>2743</v>
      </c>
      <c r="E134" s="55" t="s">
        <v>655</v>
      </c>
      <c r="F134" s="255" t="s">
        <v>4842</v>
      </c>
      <c r="G134" s="89" t="s">
        <v>2588</v>
      </c>
      <c r="H134" s="93" t="s">
        <v>2741</v>
      </c>
      <c r="I134" s="168">
        <v>0.59799999999999998</v>
      </c>
      <c r="J134" s="55">
        <v>0.59799999999999998</v>
      </c>
      <c r="K134" s="55"/>
      <c r="L134" s="55">
        <v>0.59799999999999998</v>
      </c>
      <c r="M134" s="55"/>
      <c r="N134" s="55"/>
      <c r="O134" s="54">
        <v>0</v>
      </c>
      <c r="P134" s="55">
        <v>0.59799999999999998</v>
      </c>
      <c r="Q134" s="55" t="s">
        <v>2241</v>
      </c>
      <c r="R134" s="218" t="s">
        <v>2590</v>
      </c>
      <c r="S134" s="218"/>
      <c r="U134" s="30"/>
      <c r="V134" s="714"/>
      <c r="W134" s="714"/>
    </row>
    <row r="135" spans="1:23" ht="36" x14ac:dyDescent="0.2">
      <c r="A135" s="218">
        <v>15</v>
      </c>
      <c r="B135" s="218">
        <v>130381</v>
      </c>
      <c r="C135" s="55" t="s">
        <v>1686</v>
      </c>
      <c r="D135" s="218" t="s">
        <v>2744</v>
      </c>
      <c r="E135" s="55" t="s">
        <v>656</v>
      </c>
      <c r="F135" s="255" t="s">
        <v>4843</v>
      </c>
      <c r="G135" s="89" t="s">
        <v>2588</v>
      </c>
      <c r="H135" s="93" t="s">
        <v>2720</v>
      </c>
      <c r="I135" s="168">
        <v>2.5910000000000002</v>
      </c>
      <c r="J135" s="55">
        <v>2.5910000000000002</v>
      </c>
      <c r="K135" s="55"/>
      <c r="L135" s="55">
        <v>2.5910000000000002</v>
      </c>
      <c r="M135" s="55"/>
      <c r="N135" s="55"/>
      <c r="O135" s="54">
        <v>0</v>
      </c>
      <c r="P135" s="55">
        <v>2.5910000000000002</v>
      </c>
      <c r="Q135" s="55" t="s">
        <v>2241</v>
      </c>
      <c r="R135" s="218" t="s">
        <v>2590</v>
      </c>
      <c r="S135" s="218"/>
      <c r="U135" s="30"/>
      <c r="V135" s="714"/>
      <c r="W135" s="714"/>
    </row>
    <row r="136" spans="1:23" ht="36" x14ac:dyDescent="0.2">
      <c r="A136" s="1284">
        <v>16</v>
      </c>
      <c r="B136" s="218">
        <v>130382</v>
      </c>
      <c r="C136" s="55" t="s">
        <v>1687</v>
      </c>
      <c r="D136" s="218" t="s">
        <v>2745</v>
      </c>
      <c r="E136" s="55" t="s">
        <v>657</v>
      </c>
      <c r="F136" s="255" t="s">
        <v>174</v>
      </c>
      <c r="G136" s="89" t="s">
        <v>2588</v>
      </c>
      <c r="H136" s="93" t="s">
        <v>2746</v>
      </c>
      <c r="I136" s="168">
        <v>0.40400000000000003</v>
      </c>
      <c r="J136" s="55">
        <v>0.40400000000000003</v>
      </c>
      <c r="K136" s="55"/>
      <c r="L136" s="55">
        <v>0.40400000000000003</v>
      </c>
      <c r="M136" s="55"/>
      <c r="N136" s="55"/>
      <c r="O136" s="54">
        <v>0</v>
      </c>
      <c r="P136" s="55">
        <v>0.40400000000000003</v>
      </c>
      <c r="Q136" s="55" t="s">
        <v>2241</v>
      </c>
      <c r="R136" s="218" t="s">
        <v>2590</v>
      </c>
      <c r="S136" s="93"/>
      <c r="U136" s="30"/>
      <c r="V136" s="714"/>
      <c r="W136" s="714"/>
    </row>
    <row r="137" spans="1:23" ht="24" x14ac:dyDescent="0.2">
      <c r="A137" s="218">
        <v>17</v>
      </c>
      <c r="B137" s="218">
        <v>130383</v>
      </c>
      <c r="C137" s="55" t="s">
        <v>1688</v>
      </c>
      <c r="D137" s="218" t="s">
        <v>2747</v>
      </c>
      <c r="E137" s="55" t="s">
        <v>658</v>
      </c>
      <c r="F137" s="212" t="s">
        <v>4844</v>
      </c>
      <c r="G137" s="89" t="s">
        <v>2588</v>
      </c>
      <c r="H137" s="93" t="s">
        <v>2741</v>
      </c>
      <c r="I137" s="234">
        <v>2.1040000000000001</v>
      </c>
      <c r="J137" s="55">
        <v>2.1040000000000001</v>
      </c>
      <c r="K137" s="55"/>
      <c r="L137" s="55">
        <v>2.1040000000000001</v>
      </c>
      <c r="M137" s="55"/>
      <c r="N137" s="55"/>
      <c r="O137" s="54">
        <v>0</v>
      </c>
      <c r="P137" s="55">
        <v>2.1040000000000001</v>
      </c>
      <c r="Q137" s="55" t="s">
        <v>2241</v>
      </c>
      <c r="R137" s="218" t="s">
        <v>2590</v>
      </c>
      <c r="S137" s="218"/>
      <c r="U137" s="30"/>
      <c r="V137" s="714"/>
      <c r="W137" s="714"/>
    </row>
    <row r="138" spans="1:23" ht="36" x14ac:dyDescent="0.2">
      <c r="A138" s="218">
        <v>18</v>
      </c>
      <c r="B138" s="218">
        <v>130384</v>
      </c>
      <c r="C138" s="96" t="s">
        <v>1689</v>
      </c>
      <c r="D138" s="218" t="s">
        <v>2748</v>
      </c>
      <c r="E138" s="96" t="s">
        <v>659</v>
      </c>
      <c r="F138" s="212" t="s">
        <v>4845</v>
      </c>
      <c r="G138" s="89" t="s">
        <v>2588</v>
      </c>
      <c r="H138" s="93" t="s">
        <v>2720</v>
      </c>
      <c r="I138" s="145">
        <v>2.3650000000000002</v>
      </c>
      <c r="J138" s="96">
        <v>2.3650000000000002</v>
      </c>
      <c r="K138" s="96"/>
      <c r="L138" s="96">
        <v>2.3650000000000002</v>
      </c>
      <c r="M138" s="96"/>
      <c r="N138" s="96"/>
      <c r="O138" s="150">
        <v>0</v>
      </c>
      <c r="P138" s="96">
        <v>2.3650000000000002</v>
      </c>
      <c r="Q138" s="55" t="s">
        <v>2241</v>
      </c>
      <c r="R138" s="218" t="s">
        <v>2590</v>
      </c>
      <c r="S138" s="218"/>
      <c r="U138" s="30"/>
      <c r="V138" s="545"/>
      <c r="W138" s="545"/>
    </row>
    <row r="139" spans="1:23" ht="36" x14ac:dyDescent="0.2">
      <c r="A139" s="1284">
        <v>19</v>
      </c>
      <c r="B139" s="218">
        <v>130386</v>
      </c>
      <c r="C139" s="55" t="s">
        <v>1494</v>
      </c>
      <c r="D139" s="218" t="s">
        <v>2749</v>
      </c>
      <c r="E139" s="55" t="s">
        <v>660</v>
      </c>
      <c r="F139" s="212" t="s">
        <v>4846</v>
      </c>
      <c r="G139" s="89" t="s">
        <v>2588</v>
      </c>
      <c r="H139" s="93" t="s">
        <v>2720</v>
      </c>
      <c r="I139" s="443">
        <v>4.6520000000000001</v>
      </c>
      <c r="J139" s="55">
        <v>4.6520000000000001</v>
      </c>
      <c r="K139" s="55"/>
      <c r="L139" s="55">
        <v>4.4770000000000003</v>
      </c>
      <c r="M139" s="55">
        <v>0.17499999999999999</v>
      </c>
      <c r="N139" s="55"/>
      <c r="O139" s="54">
        <v>0</v>
      </c>
      <c r="P139" s="55">
        <v>4.6520000000000001</v>
      </c>
      <c r="Q139" s="96" t="s">
        <v>2296</v>
      </c>
      <c r="R139" s="218" t="s">
        <v>2590</v>
      </c>
      <c r="S139" s="55"/>
      <c r="U139" s="30"/>
      <c r="V139" s="714"/>
      <c r="W139" s="714"/>
    </row>
    <row r="140" spans="1:23" ht="72" x14ac:dyDescent="0.2">
      <c r="A140" s="218">
        <v>20</v>
      </c>
      <c r="B140" s="218">
        <v>130387</v>
      </c>
      <c r="C140" s="57" t="s">
        <v>2272</v>
      </c>
      <c r="D140" s="57" t="s">
        <v>2750</v>
      </c>
      <c r="E140" s="57" t="s">
        <v>661</v>
      </c>
      <c r="F140" s="161" t="s">
        <v>175</v>
      </c>
      <c r="G140" s="89" t="s">
        <v>2588</v>
      </c>
      <c r="H140" s="91" t="s">
        <v>2751</v>
      </c>
      <c r="I140" s="234">
        <v>0.82</v>
      </c>
      <c r="J140" s="57">
        <v>0.91</v>
      </c>
      <c r="K140" s="57"/>
      <c r="L140" s="57">
        <v>0.91</v>
      </c>
      <c r="M140" s="57"/>
      <c r="N140" s="57"/>
      <c r="O140" s="61">
        <v>0</v>
      </c>
      <c r="P140" s="57">
        <v>0.91</v>
      </c>
      <c r="Q140" s="57" t="s">
        <v>2241</v>
      </c>
      <c r="R140" s="57" t="s">
        <v>2752</v>
      </c>
      <c r="S140" s="91" t="s">
        <v>2243</v>
      </c>
      <c r="U140" s="30"/>
      <c r="V140" s="714"/>
      <c r="W140" s="551"/>
    </row>
    <row r="141" spans="1:23" ht="72" x14ac:dyDescent="0.2">
      <c r="A141" s="218">
        <v>21</v>
      </c>
      <c r="B141" s="218">
        <v>130388</v>
      </c>
      <c r="C141" s="57" t="s">
        <v>2273</v>
      </c>
      <c r="D141" s="57" t="s">
        <v>2753</v>
      </c>
      <c r="E141" s="57" t="s">
        <v>662</v>
      </c>
      <c r="F141" s="161" t="s">
        <v>168</v>
      </c>
      <c r="G141" s="89" t="s">
        <v>2588</v>
      </c>
      <c r="H141" s="91" t="s">
        <v>2754</v>
      </c>
      <c r="I141" s="234">
        <v>0.77</v>
      </c>
      <c r="J141" s="57">
        <v>0.78500000000000003</v>
      </c>
      <c r="K141" s="57"/>
      <c r="L141" s="57">
        <v>0.78500000000000003</v>
      </c>
      <c r="M141" s="57"/>
      <c r="N141" s="57"/>
      <c r="O141" s="61">
        <v>0</v>
      </c>
      <c r="P141" s="57">
        <v>0.78500000000000003</v>
      </c>
      <c r="Q141" s="57" t="s">
        <v>2241</v>
      </c>
      <c r="R141" s="57" t="s">
        <v>2752</v>
      </c>
      <c r="S141" s="91" t="s">
        <v>2755</v>
      </c>
      <c r="U141" s="30"/>
      <c r="V141" s="714"/>
      <c r="W141" s="551"/>
    </row>
    <row r="142" spans="1:23" ht="36" x14ac:dyDescent="0.2">
      <c r="A142" s="1284">
        <v>22</v>
      </c>
      <c r="B142" s="218">
        <v>130389</v>
      </c>
      <c r="C142" s="55" t="s">
        <v>1690</v>
      </c>
      <c r="D142" s="218" t="s">
        <v>2756</v>
      </c>
      <c r="E142" s="55" t="s">
        <v>663</v>
      </c>
      <c r="F142" s="255" t="s">
        <v>169</v>
      </c>
      <c r="G142" s="89" t="s">
        <v>2588</v>
      </c>
      <c r="H142" s="93" t="s">
        <v>2720</v>
      </c>
      <c r="I142" s="168">
        <v>1.4350000000000001</v>
      </c>
      <c r="J142" s="55">
        <v>1.4350000000000001</v>
      </c>
      <c r="K142" s="55"/>
      <c r="L142" s="55">
        <v>1.4350000000000001</v>
      </c>
      <c r="M142" s="55"/>
      <c r="N142" s="55"/>
      <c r="O142" s="54">
        <v>0</v>
      </c>
      <c r="P142" s="55">
        <v>1.4350000000000001</v>
      </c>
      <c r="Q142" s="55" t="s">
        <v>2241</v>
      </c>
      <c r="R142" s="218" t="s">
        <v>2590</v>
      </c>
      <c r="S142" s="218"/>
      <c r="U142" s="30"/>
      <c r="V142" s="714"/>
      <c r="W142" s="714"/>
    </row>
    <row r="143" spans="1:23" ht="36" x14ac:dyDescent="0.2">
      <c r="A143" s="218">
        <v>23</v>
      </c>
      <c r="B143" s="218">
        <v>130390</v>
      </c>
      <c r="C143" s="55" t="s">
        <v>1691</v>
      </c>
      <c r="D143" s="218" t="s">
        <v>2757</v>
      </c>
      <c r="E143" s="55" t="s">
        <v>664</v>
      </c>
      <c r="F143" s="255" t="s">
        <v>176</v>
      </c>
      <c r="G143" s="89" t="s">
        <v>2588</v>
      </c>
      <c r="H143" s="93" t="s">
        <v>2720</v>
      </c>
      <c r="I143" s="168">
        <v>1.028</v>
      </c>
      <c r="J143" s="55">
        <v>1.028</v>
      </c>
      <c r="K143" s="55"/>
      <c r="L143" s="55">
        <v>1.028</v>
      </c>
      <c r="M143" s="55"/>
      <c r="N143" s="55"/>
      <c r="O143" s="54">
        <v>0</v>
      </c>
      <c r="P143" s="55">
        <v>1.028</v>
      </c>
      <c r="Q143" s="55" t="s">
        <v>2241</v>
      </c>
      <c r="R143" s="218" t="s">
        <v>2590</v>
      </c>
      <c r="S143" s="218"/>
      <c r="U143" s="30"/>
      <c r="V143" s="714"/>
      <c r="W143" s="714"/>
    </row>
    <row r="144" spans="1:23" ht="24" x14ac:dyDescent="0.2">
      <c r="A144" s="218">
        <v>24</v>
      </c>
      <c r="B144" s="218">
        <v>130391</v>
      </c>
      <c r="C144" s="55" t="s">
        <v>1692</v>
      </c>
      <c r="D144" s="218" t="s">
        <v>2758</v>
      </c>
      <c r="E144" s="55" t="s">
        <v>665</v>
      </c>
      <c r="F144" s="212" t="s">
        <v>177</v>
      </c>
      <c r="G144" s="89" t="s">
        <v>2588</v>
      </c>
      <c r="H144" s="93" t="s">
        <v>2759</v>
      </c>
      <c r="I144" s="168">
        <v>0.54300000000000004</v>
      </c>
      <c r="J144" s="55">
        <v>0.54300000000000004</v>
      </c>
      <c r="K144" s="55"/>
      <c r="L144" s="55">
        <v>0.54300000000000004</v>
      </c>
      <c r="M144" s="55"/>
      <c r="N144" s="55"/>
      <c r="O144" s="54">
        <v>0</v>
      </c>
      <c r="P144" s="55">
        <v>0.54300000000000004</v>
      </c>
      <c r="Q144" s="55" t="s">
        <v>2241</v>
      </c>
      <c r="R144" s="218" t="s">
        <v>2590</v>
      </c>
      <c r="S144" s="218"/>
      <c r="U144" s="30"/>
      <c r="V144" s="714"/>
      <c r="W144" s="714"/>
    </row>
    <row r="145" spans="1:23" ht="36" x14ac:dyDescent="0.2">
      <c r="A145" s="1284">
        <v>25</v>
      </c>
      <c r="B145" s="218">
        <v>130392</v>
      </c>
      <c r="C145" s="55" t="s">
        <v>1495</v>
      </c>
      <c r="D145" s="218" t="s">
        <v>2760</v>
      </c>
      <c r="E145" s="55" t="s">
        <v>666</v>
      </c>
      <c r="F145" s="255" t="s">
        <v>4847</v>
      </c>
      <c r="G145" s="89" t="s">
        <v>2588</v>
      </c>
      <c r="H145" s="93" t="s">
        <v>2720</v>
      </c>
      <c r="I145" s="443">
        <v>2.887</v>
      </c>
      <c r="J145" s="55">
        <v>2.887</v>
      </c>
      <c r="K145" s="55"/>
      <c r="L145" s="55">
        <v>2.887</v>
      </c>
      <c r="M145" s="55"/>
      <c r="N145" s="55"/>
      <c r="O145" s="54">
        <v>0</v>
      </c>
      <c r="P145" s="55">
        <v>2.887</v>
      </c>
      <c r="Q145" s="55" t="s">
        <v>2241</v>
      </c>
      <c r="R145" s="218" t="s">
        <v>2590</v>
      </c>
      <c r="S145" s="55"/>
      <c r="U145" s="30"/>
      <c r="V145" s="714"/>
      <c r="W145" s="714"/>
    </row>
    <row r="146" spans="1:23" ht="36" x14ac:dyDescent="0.2">
      <c r="A146" s="218">
        <v>26</v>
      </c>
      <c r="B146" s="218">
        <v>130393</v>
      </c>
      <c r="C146" s="55" t="s">
        <v>1496</v>
      </c>
      <c r="D146" s="93" t="s">
        <v>2761</v>
      </c>
      <c r="E146" s="55" t="s">
        <v>667</v>
      </c>
      <c r="F146" s="255" t="s">
        <v>4848</v>
      </c>
      <c r="G146" s="89" t="s">
        <v>2588</v>
      </c>
      <c r="H146" s="93" t="s">
        <v>2720</v>
      </c>
      <c r="I146" s="443">
        <v>4.6070000000000002</v>
      </c>
      <c r="J146" s="55">
        <v>4.6070000000000002</v>
      </c>
      <c r="K146" s="55"/>
      <c r="L146" s="55">
        <v>4.6070000000000002</v>
      </c>
      <c r="M146" s="55"/>
      <c r="N146" s="55"/>
      <c r="O146" s="54">
        <v>0</v>
      </c>
      <c r="P146" s="55">
        <v>4.6070000000000002</v>
      </c>
      <c r="Q146" s="55" t="s">
        <v>2241</v>
      </c>
      <c r="R146" s="218" t="s">
        <v>2590</v>
      </c>
      <c r="S146" s="55"/>
      <c r="U146" s="30"/>
      <c r="V146" s="714"/>
      <c r="W146" s="714"/>
    </row>
    <row r="147" spans="1:23" ht="36" x14ac:dyDescent="0.2">
      <c r="A147" s="218">
        <v>27</v>
      </c>
      <c r="B147" s="218">
        <v>130395</v>
      </c>
      <c r="C147" s="55" t="s">
        <v>1693</v>
      </c>
      <c r="D147" s="218" t="s">
        <v>2762</v>
      </c>
      <c r="E147" s="55" t="s">
        <v>669</v>
      </c>
      <c r="F147" s="255" t="s">
        <v>178</v>
      </c>
      <c r="G147" s="89" t="s">
        <v>2588</v>
      </c>
      <c r="H147" s="93" t="s">
        <v>2763</v>
      </c>
      <c r="I147" s="66">
        <v>0.85099999999999998</v>
      </c>
      <c r="J147" s="55">
        <v>0.85099999999999998</v>
      </c>
      <c r="K147" s="55"/>
      <c r="L147" s="55">
        <v>0.85099999999999998</v>
      </c>
      <c r="M147" s="55"/>
      <c r="N147" s="55"/>
      <c r="O147" s="54">
        <v>0</v>
      </c>
      <c r="P147" s="55">
        <v>0.85099999999999998</v>
      </c>
      <c r="Q147" s="55" t="s">
        <v>2241</v>
      </c>
      <c r="R147" s="218" t="s">
        <v>2590</v>
      </c>
      <c r="S147" s="218"/>
      <c r="U147" s="30"/>
      <c r="V147" s="714"/>
      <c r="W147" s="714"/>
    </row>
    <row r="148" spans="1:23" ht="36" x14ac:dyDescent="0.2">
      <c r="A148" s="1284">
        <v>28</v>
      </c>
      <c r="B148" s="218">
        <v>130396</v>
      </c>
      <c r="C148" s="55" t="s">
        <v>1694</v>
      </c>
      <c r="D148" s="218" t="s">
        <v>2764</v>
      </c>
      <c r="E148" s="55" t="s">
        <v>670</v>
      </c>
      <c r="F148" s="255" t="s">
        <v>179</v>
      </c>
      <c r="G148" s="89" t="s">
        <v>2588</v>
      </c>
      <c r="H148" s="93" t="s">
        <v>2720</v>
      </c>
      <c r="I148" s="66">
        <v>1.413</v>
      </c>
      <c r="J148" s="55">
        <v>1.413</v>
      </c>
      <c r="K148" s="55"/>
      <c r="L148" s="55">
        <v>1.413</v>
      </c>
      <c r="M148" s="55"/>
      <c r="N148" s="55"/>
      <c r="O148" s="54">
        <v>0</v>
      </c>
      <c r="P148" s="55">
        <v>1.413</v>
      </c>
      <c r="Q148" s="55" t="s">
        <v>2241</v>
      </c>
      <c r="R148" s="218" t="s">
        <v>2590</v>
      </c>
      <c r="S148" s="91"/>
      <c r="U148" s="30"/>
      <c r="V148" s="714"/>
      <c r="W148" s="714"/>
    </row>
    <row r="149" spans="1:23" ht="36" x14ac:dyDescent="0.2">
      <c r="A149" s="218">
        <v>29</v>
      </c>
      <c r="B149" s="218">
        <v>130397</v>
      </c>
      <c r="C149" s="55" t="s">
        <v>1695</v>
      </c>
      <c r="D149" s="218" t="s">
        <v>2765</v>
      </c>
      <c r="E149" s="55" t="s">
        <v>671</v>
      </c>
      <c r="F149" s="255" t="s">
        <v>180</v>
      </c>
      <c r="G149" s="89" t="s">
        <v>2588</v>
      </c>
      <c r="H149" s="93" t="s">
        <v>2766</v>
      </c>
      <c r="I149" s="168">
        <v>7.0000000000000007E-2</v>
      </c>
      <c r="J149" s="55">
        <v>7.0000000000000007E-2</v>
      </c>
      <c r="K149" s="55"/>
      <c r="L149" s="55">
        <v>7.0000000000000007E-2</v>
      </c>
      <c r="M149" s="55"/>
      <c r="N149" s="55"/>
      <c r="O149" s="54">
        <v>0</v>
      </c>
      <c r="P149" s="55">
        <v>7.0000000000000007E-2</v>
      </c>
      <c r="Q149" s="55" t="s">
        <v>2241</v>
      </c>
      <c r="R149" s="218" t="s">
        <v>2590</v>
      </c>
      <c r="S149" s="93"/>
      <c r="U149" s="30"/>
      <c r="V149" s="714"/>
      <c r="W149" s="714"/>
    </row>
    <row r="150" spans="1:23" ht="36" x14ac:dyDescent="0.2">
      <c r="A150" s="218">
        <v>30</v>
      </c>
      <c r="B150" s="218">
        <v>130398</v>
      </c>
      <c r="C150" s="57" t="s">
        <v>2275</v>
      </c>
      <c r="D150" s="57" t="s">
        <v>2767</v>
      </c>
      <c r="E150" s="57" t="s">
        <v>672</v>
      </c>
      <c r="F150" s="161" t="s">
        <v>2274</v>
      </c>
      <c r="G150" s="89" t="s">
        <v>2588</v>
      </c>
      <c r="H150" s="91" t="s">
        <v>2720</v>
      </c>
      <c r="I150" s="66">
        <v>3.2</v>
      </c>
      <c r="J150" s="57">
        <v>3.1779999999999999</v>
      </c>
      <c r="K150" s="57"/>
      <c r="L150" s="57">
        <v>3.1779999999999999</v>
      </c>
      <c r="M150" s="57"/>
      <c r="N150" s="57"/>
      <c r="O150" s="61">
        <v>0</v>
      </c>
      <c r="P150" s="57">
        <v>3.1779999999999999</v>
      </c>
      <c r="Q150" s="57" t="s">
        <v>2241</v>
      </c>
      <c r="R150" s="57" t="s">
        <v>2752</v>
      </c>
      <c r="S150" s="91" t="s">
        <v>2904</v>
      </c>
      <c r="U150" s="30"/>
      <c r="V150" s="714"/>
      <c r="W150" s="551"/>
    </row>
    <row r="151" spans="1:23" ht="24" x14ac:dyDescent="0.2">
      <c r="A151" s="1284">
        <v>31</v>
      </c>
      <c r="B151" s="218">
        <v>130399</v>
      </c>
      <c r="C151" s="55" t="s">
        <v>1696</v>
      </c>
      <c r="D151" s="218" t="s">
        <v>2768</v>
      </c>
      <c r="E151" s="55" t="s">
        <v>673</v>
      </c>
      <c r="F151" s="255" t="s">
        <v>181</v>
      </c>
      <c r="G151" s="89" t="s">
        <v>2588</v>
      </c>
      <c r="H151" s="93" t="s">
        <v>2769</v>
      </c>
      <c r="I151" s="168">
        <v>0.39600000000000002</v>
      </c>
      <c r="J151" s="55">
        <v>0.39600000000000002</v>
      </c>
      <c r="K151" s="55">
        <v>0.21299999999999999</v>
      </c>
      <c r="L151" s="55">
        <v>0.183</v>
      </c>
      <c r="M151" s="55"/>
      <c r="N151" s="55"/>
      <c r="O151" s="54">
        <v>0</v>
      </c>
      <c r="P151" s="55">
        <v>0.39600000000000002</v>
      </c>
      <c r="Q151" s="96" t="s">
        <v>2267</v>
      </c>
      <c r="R151" s="218" t="s">
        <v>2590</v>
      </c>
      <c r="S151" s="218"/>
      <c r="U151" s="30"/>
      <c r="V151" s="714"/>
      <c r="W151" s="714"/>
    </row>
    <row r="152" spans="1:23" s="30" customFormat="1" ht="48" x14ac:dyDescent="0.2">
      <c r="A152" s="218">
        <v>32</v>
      </c>
      <c r="B152" s="218"/>
      <c r="C152" s="55"/>
      <c r="D152" s="218"/>
      <c r="E152" s="249" t="s">
        <v>674</v>
      </c>
      <c r="F152" s="170" t="s">
        <v>182</v>
      </c>
      <c r="G152" s="89"/>
      <c r="H152" s="93"/>
      <c r="I152" s="168">
        <v>0.2</v>
      </c>
      <c r="J152" s="55"/>
      <c r="K152" s="55"/>
      <c r="L152" s="55"/>
      <c r="M152" s="55"/>
      <c r="N152" s="55"/>
      <c r="O152" s="54"/>
      <c r="P152" s="55"/>
      <c r="Q152" s="55"/>
      <c r="R152" s="218"/>
      <c r="S152" s="93" t="s">
        <v>5384</v>
      </c>
      <c r="V152" s="738"/>
      <c r="W152" s="738"/>
    </row>
    <row r="153" spans="1:23" ht="36" x14ac:dyDescent="0.2">
      <c r="A153" s="218">
        <v>33</v>
      </c>
      <c r="B153" s="218">
        <v>130402</v>
      </c>
      <c r="C153" s="221" t="s">
        <v>1697</v>
      </c>
      <c r="D153" s="218" t="s">
        <v>2770</v>
      </c>
      <c r="E153" s="55" t="s">
        <v>675</v>
      </c>
      <c r="F153" s="212" t="s">
        <v>4849</v>
      </c>
      <c r="G153" s="89" t="s">
        <v>2588</v>
      </c>
      <c r="H153" s="93" t="s">
        <v>2720</v>
      </c>
      <c r="I153" s="37">
        <v>1.198</v>
      </c>
      <c r="J153" s="54">
        <v>1.198</v>
      </c>
      <c r="K153" s="54"/>
      <c r="L153" s="54">
        <v>1.198</v>
      </c>
      <c r="M153" s="221"/>
      <c r="N153" s="221"/>
      <c r="O153" s="54">
        <v>0</v>
      </c>
      <c r="P153" s="54">
        <v>1.198</v>
      </c>
      <c r="Q153" s="221" t="s">
        <v>2241</v>
      </c>
      <c r="R153" s="218" t="s">
        <v>2590</v>
      </c>
      <c r="S153" s="93"/>
      <c r="U153" s="30"/>
      <c r="V153" s="714"/>
      <c r="W153" s="714"/>
    </row>
    <row r="154" spans="1:23" ht="36" x14ac:dyDescent="0.2">
      <c r="A154" s="1284">
        <v>34</v>
      </c>
      <c r="B154" s="218">
        <v>130405</v>
      </c>
      <c r="C154" s="55" t="s">
        <v>1698</v>
      </c>
      <c r="D154" s="218" t="s">
        <v>2771</v>
      </c>
      <c r="E154" s="55" t="s">
        <v>676</v>
      </c>
      <c r="F154" s="255" t="s">
        <v>4850</v>
      </c>
      <c r="G154" s="89" t="s">
        <v>2588</v>
      </c>
      <c r="H154" s="93" t="s">
        <v>2720</v>
      </c>
      <c r="I154" s="201">
        <v>0.36</v>
      </c>
      <c r="J154" s="55">
        <v>0.36</v>
      </c>
      <c r="K154" s="55"/>
      <c r="L154" s="55">
        <v>0.36</v>
      </c>
      <c r="M154" s="55"/>
      <c r="N154" s="55"/>
      <c r="O154" s="54">
        <v>0</v>
      </c>
      <c r="P154" s="55">
        <v>0.36</v>
      </c>
      <c r="Q154" s="55" t="s">
        <v>2241</v>
      </c>
      <c r="R154" s="218" t="s">
        <v>2590</v>
      </c>
      <c r="S154" s="93"/>
      <c r="U154" s="30"/>
      <c r="V154" s="714"/>
      <c r="W154" s="714"/>
    </row>
    <row r="155" spans="1:23" ht="36" x14ac:dyDescent="0.2">
      <c r="A155" s="218">
        <v>35</v>
      </c>
      <c r="B155" s="218">
        <v>130406</v>
      </c>
      <c r="C155" s="55" t="s">
        <v>1699</v>
      </c>
      <c r="D155" s="218" t="s">
        <v>2772</v>
      </c>
      <c r="E155" s="55" t="s">
        <v>677</v>
      </c>
      <c r="F155" s="212" t="s">
        <v>4851</v>
      </c>
      <c r="G155" s="89" t="s">
        <v>2588</v>
      </c>
      <c r="H155" s="93" t="s">
        <v>2773</v>
      </c>
      <c r="I155" s="201">
        <v>0.46100000000000002</v>
      </c>
      <c r="J155" s="55">
        <v>0.46100000000000002</v>
      </c>
      <c r="K155" s="55"/>
      <c r="L155" s="55">
        <v>0.46100000000000002</v>
      </c>
      <c r="M155" s="55"/>
      <c r="N155" s="55"/>
      <c r="O155" s="54">
        <v>0</v>
      </c>
      <c r="P155" s="55">
        <v>0.46100000000000002</v>
      </c>
      <c r="Q155" s="55" t="s">
        <v>2241</v>
      </c>
      <c r="R155" s="218" t="s">
        <v>2590</v>
      </c>
      <c r="S155" s="93"/>
      <c r="U155" s="30"/>
      <c r="V155" s="1"/>
      <c r="W155" s="714"/>
    </row>
    <row r="156" spans="1:23" x14ac:dyDescent="0.2">
      <c r="A156" s="1532" t="s">
        <v>678</v>
      </c>
      <c r="B156" s="1532"/>
      <c r="C156" s="1532"/>
      <c r="D156" s="1532"/>
      <c r="E156" s="1532"/>
      <c r="F156" s="1532"/>
      <c r="G156" s="444"/>
      <c r="H156" s="444"/>
      <c r="I156" s="444">
        <f>SUM(I121:I155)</f>
        <v>55.338000000000001</v>
      </c>
      <c r="J156" s="308">
        <f>SUM(J121:J155)</f>
        <v>55.220999999999982</v>
      </c>
      <c r="K156" s="40"/>
      <c r="L156" s="40"/>
      <c r="M156" s="40"/>
      <c r="N156" s="40"/>
      <c r="O156" s="55"/>
      <c r="P156" s="55"/>
      <c r="Q156" s="55"/>
      <c r="R156" s="55"/>
      <c r="S156" s="55"/>
      <c r="T156" s="736">
        <f>SUM(J156-J140-J141-J150)</f>
        <v>50.347999999999992</v>
      </c>
      <c r="U156" s="30"/>
      <c r="V156" s="1"/>
      <c r="W156" s="1"/>
    </row>
    <row r="157" spans="1:23" x14ac:dyDescent="0.2">
      <c r="A157" s="1439" t="s">
        <v>5935</v>
      </c>
      <c r="B157" s="1439"/>
      <c r="C157" s="1439"/>
      <c r="D157" s="1439"/>
      <c r="E157" s="1533"/>
      <c r="F157" s="1533"/>
      <c r="G157" s="81"/>
      <c r="H157" s="81"/>
      <c r="I157" s="81"/>
      <c r="J157" s="132"/>
      <c r="K157" s="133">
        <f>SUM(K121:K155)</f>
        <v>3.9249999999999998</v>
      </c>
      <c r="L157" s="132"/>
      <c r="M157" s="132"/>
      <c r="N157" s="132"/>
      <c r="O157" s="45"/>
      <c r="P157" s="45"/>
      <c r="Q157" s="45"/>
      <c r="R157" s="45"/>
      <c r="S157" s="45"/>
      <c r="U157" s="30"/>
      <c r="V157" s="1"/>
      <c r="W157" s="1"/>
    </row>
    <row r="158" spans="1:23" x14ac:dyDescent="0.2">
      <c r="A158" s="1440" t="s">
        <v>5933</v>
      </c>
      <c r="B158" s="1440"/>
      <c r="C158" s="1440"/>
      <c r="D158" s="1440"/>
      <c r="E158" s="1510"/>
      <c r="F158" s="1510"/>
      <c r="G158" s="83"/>
      <c r="H158" s="83"/>
      <c r="I158" s="83"/>
      <c r="J158" s="132"/>
      <c r="K158" s="132"/>
      <c r="L158" s="160">
        <f>SUM(L121:L155)</f>
        <v>51.120999999999988</v>
      </c>
      <c r="M158" s="132"/>
      <c r="N158" s="132"/>
      <c r="O158" s="45"/>
      <c r="P158" s="45"/>
      <c r="Q158" s="45"/>
      <c r="R158" s="45"/>
      <c r="S158" s="45"/>
      <c r="U158" s="736"/>
      <c r="V158" s="739"/>
      <c r="W158" s="1"/>
    </row>
    <row r="159" spans="1:23" x14ac:dyDescent="0.2">
      <c r="A159" s="1518" t="s">
        <v>5934</v>
      </c>
      <c r="B159" s="1518"/>
      <c r="C159" s="1518"/>
      <c r="D159" s="1518"/>
      <c r="E159" s="1511"/>
      <c r="F159" s="1511"/>
      <c r="G159" s="85"/>
      <c r="H159" s="85"/>
      <c r="I159" s="85"/>
      <c r="J159" s="132"/>
      <c r="K159" s="132"/>
      <c r="L159" s="132"/>
      <c r="M159" s="735">
        <f>SUM(M121:M155)</f>
        <v>0.17499999999999999</v>
      </c>
      <c r="N159" s="135"/>
      <c r="O159" s="45"/>
      <c r="P159" s="45"/>
      <c r="Q159" s="45"/>
      <c r="R159" s="45"/>
      <c r="S159" s="45"/>
      <c r="U159" s="30"/>
      <c r="V159" s="1"/>
      <c r="W159" s="1"/>
    </row>
    <row r="160" spans="1:23" x14ac:dyDescent="0.2">
      <c r="A160" s="1512" t="s">
        <v>5938</v>
      </c>
      <c r="B160" s="1512"/>
      <c r="C160" s="1512"/>
      <c r="D160" s="1512"/>
      <c r="E160" s="1513"/>
      <c r="F160" s="1513"/>
      <c r="G160" s="102"/>
      <c r="H160" s="102"/>
      <c r="I160" s="102"/>
      <c r="J160" s="136"/>
      <c r="K160" s="136"/>
      <c r="L160" s="136"/>
      <c r="M160" s="136"/>
      <c r="N160" s="136">
        <f>SUM(N120:N155)</f>
        <v>0</v>
      </c>
      <c r="O160" s="45"/>
      <c r="P160" s="45"/>
      <c r="Q160" s="45"/>
      <c r="R160" s="45"/>
      <c r="S160" s="45"/>
      <c r="U160" s="30"/>
      <c r="V160" s="1"/>
      <c r="W160" s="1"/>
    </row>
    <row r="161" spans="1:23" x14ac:dyDescent="0.2">
      <c r="A161" s="1504" t="s">
        <v>679</v>
      </c>
      <c r="B161" s="1504"/>
      <c r="C161" s="1504"/>
      <c r="D161" s="1504"/>
      <c r="E161" s="1504"/>
      <c r="F161" s="1504"/>
      <c r="G161" s="103"/>
      <c r="H161" s="103"/>
      <c r="I161" s="103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U161" s="30"/>
      <c r="V161" s="1"/>
      <c r="W161" s="1"/>
    </row>
    <row r="162" spans="1:23" ht="36" x14ac:dyDescent="0.2">
      <c r="A162" s="1284">
        <v>1</v>
      </c>
      <c r="B162" s="218">
        <v>130408</v>
      </c>
      <c r="C162" s="55" t="s">
        <v>1700</v>
      </c>
      <c r="D162" s="93" t="s">
        <v>2774</v>
      </c>
      <c r="E162" s="55" t="s">
        <v>680</v>
      </c>
      <c r="F162" s="212" t="s">
        <v>4852</v>
      </c>
      <c r="G162" s="89" t="s">
        <v>2588</v>
      </c>
      <c r="H162" s="93" t="s">
        <v>2720</v>
      </c>
      <c r="I162" s="66">
        <v>1.7450000000000001</v>
      </c>
      <c r="J162" s="55">
        <v>1.7450000000000001</v>
      </c>
      <c r="K162" s="55"/>
      <c r="L162" s="55">
        <v>1.7450000000000001</v>
      </c>
      <c r="M162" s="55"/>
      <c r="N162" s="55"/>
      <c r="O162" s="54">
        <v>0</v>
      </c>
      <c r="P162" s="55">
        <v>1.7450000000000001</v>
      </c>
      <c r="Q162" s="55" t="s">
        <v>2241</v>
      </c>
      <c r="R162" s="218" t="s">
        <v>2590</v>
      </c>
      <c r="S162" s="218"/>
      <c r="U162" s="30"/>
      <c r="V162" s="1"/>
      <c r="W162" s="1"/>
    </row>
    <row r="163" spans="1:23" ht="36" x14ac:dyDescent="0.2">
      <c r="A163" s="1284">
        <v>2</v>
      </c>
      <c r="B163" s="218">
        <v>130409</v>
      </c>
      <c r="C163" s="55" t="s">
        <v>1701</v>
      </c>
      <c r="D163" s="218" t="s">
        <v>2775</v>
      </c>
      <c r="E163" s="55" t="s">
        <v>681</v>
      </c>
      <c r="F163" s="255" t="s">
        <v>4853</v>
      </c>
      <c r="G163" s="89" t="s">
        <v>2588</v>
      </c>
      <c r="H163" s="93" t="s">
        <v>2720</v>
      </c>
      <c r="I163" s="66">
        <v>4.4589999999999996</v>
      </c>
      <c r="J163" s="55">
        <v>4.4589999999999996</v>
      </c>
      <c r="K163" s="55"/>
      <c r="L163" s="55">
        <v>4.4589999999999996</v>
      </c>
      <c r="M163" s="55"/>
      <c r="N163" s="55"/>
      <c r="O163" s="54">
        <v>0</v>
      </c>
      <c r="P163" s="55">
        <v>4.4589999999999996</v>
      </c>
      <c r="Q163" s="55" t="s">
        <v>2241</v>
      </c>
      <c r="R163" s="218" t="s">
        <v>2590</v>
      </c>
      <c r="S163" s="218"/>
      <c r="U163" s="30"/>
      <c r="V163" s="1"/>
      <c r="W163" s="1"/>
    </row>
    <row r="164" spans="1:23" ht="36" x14ac:dyDescent="0.2">
      <c r="A164" s="1284">
        <v>3</v>
      </c>
      <c r="B164" s="218">
        <v>130410</v>
      </c>
      <c r="C164" s="96" t="s">
        <v>1702</v>
      </c>
      <c r="D164" s="218" t="s">
        <v>2776</v>
      </c>
      <c r="E164" s="96" t="s">
        <v>682</v>
      </c>
      <c r="F164" s="212" t="s">
        <v>4854</v>
      </c>
      <c r="G164" s="89" t="s">
        <v>2588</v>
      </c>
      <c r="H164" s="93" t="s">
        <v>2720</v>
      </c>
      <c r="I164" s="201">
        <v>2.9689999999999999</v>
      </c>
      <c r="J164" s="96">
        <v>2.9689999999999999</v>
      </c>
      <c r="K164" s="96"/>
      <c r="L164" s="96">
        <v>2.9689999999999999</v>
      </c>
      <c r="M164" s="96"/>
      <c r="N164" s="96"/>
      <c r="O164" s="150">
        <v>0</v>
      </c>
      <c r="P164" s="96">
        <v>2.9689999999999999</v>
      </c>
      <c r="Q164" s="55" t="s">
        <v>2241</v>
      </c>
      <c r="R164" s="218" t="s">
        <v>2590</v>
      </c>
      <c r="S164" s="256"/>
      <c r="U164" s="30"/>
      <c r="V164" s="30"/>
    </row>
    <row r="165" spans="1:23" ht="36" x14ac:dyDescent="0.2">
      <c r="A165" s="1284">
        <v>4</v>
      </c>
      <c r="B165" s="218">
        <v>130411</v>
      </c>
      <c r="C165" s="55" t="s">
        <v>1703</v>
      </c>
      <c r="D165" s="218" t="s">
        <v>2777</v>
      </c>
      <c r="E165" s="55" t="s">
        <v>683</v>
      </c>
      <c r="F165" s="255" t="s">
        <v>4855</v>
      </c>
      <c r="G165" s="89" t="s">
        <v>2588</v>
      </c>
      <c r="H165" s="93" t="s">
        <v>2720</v>
      </c>
      <c r="I165" s="66">
        <v>2.448</v>
      </c>
      <c r="J165" s="55">
        <v>2.448</v>
      </c>
      <c r="K165" s="55"/>
      <c r="L165" s="55">
        <v>2.448</v>
      </c>
      <c r="M165" s="55"/>
      <c r="N165" s="55"/>
      <c r="O165" s="54">
        <v>0</v>
      </c>
      <c r="P165" s="55">
        <v>2.448</v>
      </c>
      <c r="Q165" s="55" t="s">
        <v>2241</v>
      </c>
      <c r="R165" s="218" t="s">
        <v>2590</v>
      </c>
      <c r="S165" s="218"/>
      <c r="U165" s="30"/>
      <c r="V165" s="30"/>
    </row>
    <row r="166" spans="1:23" ht="36" x14ac:dyDescent="0.2">
      <c r="A166" s="1284">
        <v>5</v>
      </c>
      <c r="B166" s="218">
        <v>130412</v>
      </c>
      <c r="C166" s="55" t="s">
        <v>1497</v>
      </c>
      <c r="D166" s="218" t="s">
        <v>2778</v>
      </c>
      <c r="E166" s="55" t="s">
        <v>684</v>
      </c>
      <c r="F166" s="255" t="s">
        <v>4856</v>
      </c>
      <c r="G166" s="89" t="s">
        <v>2588</v>
      </c>
      <c r="H166" s="93" t="s">
        <v>2720</v>
      </c>
      <c r="I166" s="66">
        <v>3.052</v>
      </c>
      <c r="J166" s="55">
        <v>3.052</v>
      </c>
      <c r="K166" s="55">
        <v>0.37</v>
      </c>
      <c r="L166" s="55">
        <v>2.6819999999999999</v>
      </c>
      <c r="M166" s="55"/>
      <c r="N166" s="55"/>
      <c r="O166" s="54">
        <v>0</v>
      </c>
      <c r="P166" s="55">
        <v>3.052</v>
      </c>
      <c r="Q166" s="55" t="s">
        <v>2267</v>
      </c>
      <c r="R166" s="218" t="s">
        <v>2590</v>
      </c>
      <c r="S166" s="218"/>
      <c r="U166" s="30"/>
      <c r="V166" s="30"/>
    </row>
    <row r="167" spans="1:23" ht="36" x14ac:dyDescent="0.2">
      <c r="A167" s="1284">
        <v>6</v>
      </c>
      <c r="B167" s="218">
        <v>130413</v>
      </c>
      <c r="C167" s="55" t="s">
        <v>1704</v>
      </c>
      <c r="D167" s="218" t="s">
        <v>2779</v>
      </c>
      <c r="E167" s="55" t="s">
        <v>685</v>
      </c>
      <c r="F167" s="255" t="s">
        <v>4857</v>
      </c>
      <c r="G167" s="89" t="s">
        <v>2588</v>
      </c>
      <c r="H167" s="93" t="s">
        <v>2720</v>
      </c>
      <c r="I167" s="66">
        <v>3.4689999999999999</v>
      </c>
      <c r="J167" s="55">
        <v>3.4689999999999999</v>
      </c>
      <c r="K167" s="55"/>
      <c r="L167" s="55">
        <v>3.4689999999999999</v>
      </c>
      <c r="M167" s="55"/>
      <c r="N167" s="55"/>
      <c r="O167" s="54">
        <v>0</v>
      </c>
      <c r="P167" s="55">
        <v>3.4689999999999999</v>
      </c>
      <c r="Q167" s="55" t="s">
        <v>2241</v>
      </c>
      <c r="R167" s="218" t="s">
        <v>2590</v>
      </c>
      <c r="S167" s="93"/>
      <c r="U167" s="30"/>
      <c r="V167" s="30"/>
    </row>
    <row r="168" spans="1:23" ht="24" x14ac:dyDescent="0.2">
      <c r="A168" s="1284">
        <v>7</v>
      </c>
      <c r="B168" s="218">
        <v>130414</v>
      </c>
      <c r="C168" s="55" t="s">
        <v>1705</v>
      </c>
      <c r="D168" s="218" t="s">
        <v>2780</v>
      </c>
      <c r="E168" s="55" t="s">
        <v>686</v>
      </c>
      <c r="F168" s="255" t="s">
        <v>4858</v>
      </c>
      <c r="G168" s="89" t="s">
        <v>2588</v>
      </c>
      <c r="H168" s="93" t="s">
        <v>2781</v>
      </c>
      <c r="I168" s="66">
        <v>0.34200000000000003</v>
      </c>
      <c r="J168" s="55">
        <v>0.34200000000000003</v>
      </c>
      <c r="K168" s="55"/>
      <c r="L168" s="55">
        <v>0.34200000000000003</v>
      </c>
      <c r="M168" s="55"/>
      <c r="N168" s="55"/>
      <c r="O168" s="54">
        <v>0</v>
      </c>
      <c r="P168" s="55">
        <v>0.34200000000000003</v>
      </c>
      <c r="Q168" s="55" t="s">
        <v>2241</v>
      </c>
      <c r="R168" s="218" t="s">
        <v>2590</v>
      </c>
      <c r="S168" s="218"/>
      <c r="U168" s="30"/>
      <c r="V168" s="30"/>
    </row>
    <row r="169" spans="1:23" ht="36" x14ac:dyDescent="0.2">
      <c r="A169" s="1284">
        <v>8</v>
      </c>
      <c r="B169" s="218">
        <v>120626</v>
      </c>
      <c r="C169" s="55" t="s">
        <v>1706</v>
      </c>
      <c r="D169" s="218" t="s">
        <v>2782</v>
      </c>
      <c r="E169" s="55" t="s">
        <v>687</v>
      </c>
      <c r="F169" s="255" t="s">
        <v>405</v>
      </c>
      <c r="G169" s="89" t="s">
        <v>2588</v>
      </c>
      <c r="H169" s="93" t="s">
        <v>2720</v>
      </c>
      <c r="I169" s="66">
        <v>1.375</v>
      </c>
      <c r="J169" s="55">
        <v>1.375</v>
      </c>
      <c r="K169" s="55">
        <v>1.375</v>
      </c>
      <c r="L169" s="55"/>
      <c r="M169" s="55"/>
      <c r="N169" s="55"/>
      <c r="O169" s="54">
        <v>0</v>
      </c>
      <c r="P169" s="55">
        <v>1.375</v>
      </c>
      <c r="Q169" s="55" t="s">
        <v>2251</v>
      </c>
      <c r="R169" s="218" t="s">
        <v>2590</v>
      </c>
      <c r="S169" s="218"/>
      <c r="U169" s="30"/>
      <c r="V169" s="30"/>
    </row>
    <row r="170" spans="1:23" ht="36" x14ac:dyDescent="0.2">
      <c r="A170" s="1284">
        <v>9</v>
      </c>
      <c r="B170" s="218">
        <v>130416</v>
      </c>
      <c r="C170" s="55" t="s">
        <v>1707</v>
      </c>
      <c r="D170" s="93" t="s">
        <v>2783</v>
      </c>
      <c r="E170" s="55" t="s">
        <v>688</v>
      </c>
      <c r="F170" s="255" t="s">
        <v>4859</v>
      </c>
      <c r="G170" s="89" t="s">
        <v>2588</v>
      </c>
      <c r="H170" s="93" t="s">
        <v>2720</v>
      </c>
      <c r="I170" s="66">
        <v>1.0760000000000001</v>
      </c>
      <c r="J170" s="55">
        <v>1.0760000000000001</v>
      </c>
      <c r="K170" s="55"/>
      <c r="L170" s="55">
        <v>1.0760000000000001</v>
      </c>
      <c r="M170" s="55"/>
      <c r="N170" s="55"/>
      <c r="O170" s="54">
        <v>0</v>
      </c>
      <c r="P170" s="55">
        <v>1.0760000000000001</v>
      </c>
      <c r="Q170" s="55" t="s">
        <v>2241</v>
      </c>
      <c r="R170" s="218" t="s">
        <v>2590</v>
      </c>
      <c r="S170" s="218"/>
      <c r="U170" s="30"/>
      <c r="V170" s="30"/>
    </row>
    <row r="171" spans="1:23" ht="36" x14ac:dyDescent="0.2">
      <c r="A171" s="1284">
        <v>10</v>
      </c>
      <c r="B171" s="218">
        <v>130417</v>
      </c>
      <c r="C171" s="55" t="s">
        <v>1708</v>
      </c>
      <c r="D171" s="93" t="s">
        <v>2784</v>
      </c>
      <c r="E171" s="55" t="s">
        <v>689</v>
      </c>
      <c r="F171" s="255" t="s">
        <v>4860</v>
      </c>
      <c r="G171" s="89" t="s">
        <v>2588</v>
      </c>
      <c r="H171" s="93" t="s">
        <v>2720</v>
      </c>
      <c r="I171" s="66">
        <v>1.161</v>
      </c>
      <c r="J171" s="55">
        <v>1.161</v>
      </c>
      <c r="K171" s="55"/>
      <c r="L171" s="55">
        <v>1.161</v>
      </c>
      <c r="M171" s="55"/>
      <c r="N171" s="55"/>
      <c r="O171" s="54">
        <v>0</v>
      </c>
      <c r="P171" s="55">
        <v>1.161</v>
      </c>
      <c r="Q171" s="55" t="s">
        <v>2241</v>
      </c>
      <c r="R171" s="218" t="s">
        <v>2590</v>
      </c>
      <c r="S171" s="256"/>
      <c r="U171" s="30"/>
      <c r="V171" s="30"/>
    </row>
    <row r="172" spans="1:23" ht="24" x14ac:dyDescent="0.2">
      <c r="A172" s="1284">
        <v>11</v>
      </c>
      <c r="B172" s="218">
        <v>130418</v>
      </c>
      <c r="C172" s="55" t="s">
        <v>1709</v>
      </c>
      <c r="D172" s="218" t="s">
        <v>2785</v>
      </c>
      <c r="E172" s="55" t="s">
        <v>690</v>
      </c>
      <c r="F172" s="255" t="s">
        <v>4861</v>
      </c>
      <c r="G172" s="89" t="s">
        <v>2588</v>
      </c>
      <c r="H172" s="93" t="s">
        <v>2786</v>
      </c>
      <c r="I172" s="66">
        <v>0.73099999999999998</v>
      </c>
      <c r="J172" s="55">
        <v>0.73099999999999998</v>
      </c>
      <c r="K172" s="55"/>
      <c r="L172" s="55">
        <v>0.73099999999999998</v>
      </c>
      <c r="M172" s="55"/>
      <c r="N172" s="55"/>
      <c r="O172" s="54">
        <v>0</v>
      </c>
      <c r="P172" s="55">
        <v>0.73099999999999998</v>
      </c>
      <c r="Q172" s="55" t="s">
        <v>2241</v>
      </c>
      <c r="R172" s="218" t="s">
        <v>2590</v>
      </c>
      <c r="S172" s="218"/>
      <c r="U172" s="30"/>
      <c r="V172" s="30"/>
    </row>
    <row r="173" spans="1:23" ht="24" x14ac:dyDescent="0.2">
      <c r="A173" s="1284">
        <v>12</v>
      </c>
      <c r="B173" s="218">
        <v>130419</v>
      </c>
      <c r="C173" s="96" t="s">
        <v>1710</v>
      </c>
      <c r="D173" s="218" t="s">
        <v>2787</v>
      </c>
      <c r="E173" s="96" t="s">
        <v>691</v>
      </c>
      <c r="F173" s="212" t="s">
        <v>4862</v>
      </c>
      <c r="G173" s="89" t="s">
        <v>2588</v>
      </c>
      <c r="H173" s="93" t="s">
        <v>2786</v>
      </c>
      <c r="I173" s="201">
        <v>0.315</v>
      </c>
      <c r="J173" s="96">
        <v>0.315</v>
      </c>
      <c r="K173" s="96">
        <v>0.159</v>
      </c>
      <c r="L173" s="96">
        <v>0.156</v>
      </c>
      <c r="M173" s="96"/>
      <c r="N173" s="96"/>
      <c r="O173" s="150">
        <v>0</v>
      </c>
      <c r="P173" s="96">
        <v>0.315</v>
      </c>
      <c r="Q173" s="55" t="s">
        <v>2267</v>
      </c>
      <c r="R173" s="218" t="s">
        <v>2590</v>
      </c>
      <c r="S173" s="218"/>
      <c r="U173" s="30"/>
      <c r="V173" s="30"/>
    </row>
    <row r="174" spans="1:23" ht="36" x14ac:dyDescent="0.2">
      <c r="A174" s="1284">
        <v>13</v>
      </c>
      <c r="B174" s="218">
        <v>130421</v>
      </c>
      <c r="C174" s="55" t="s">
        <v>1711</v>
      </c>
      <c r="D174" s="218" t="s">
        <v>2788</v>
      </c>
      <c r="E174" s="55" t="s">
        <v>692</v>
      </c>
      <c r="F174" s="255" t="s">
        <v>4863</v>
      </c>
      <c r="G174" s="89" t="s">
        <v>2588</v>
      </c>
      <c r="H174" s="93" t="s">
        <v>2720</v>
      </c>
      <c r="I174" s="66">
        <v>2.4689999999999999</v>
      </c>
      <c r="J174" s="55">
        <v>2.4689999999999999</v>
      </c>
      <c r="K174" s="55"/>
      <c r="L174" s="55">
        <v>2.4689999999999999</v>
      </c>
      <c r="M174" s="55"/>
      <c r="N174" s="55"/>
      <c r="O174" s="54">
        <v>0</v>
      </c>
      <c r="P174" s="55">
        <v>2.4689999999999999</v>
      </c>
      <c r="Q174" s="55" t="s">
        <v>2241</v>
      </c>
      <c r="R174" s="218" t="s">
        <v>2590</v>
      </c>
      <c r="S174" s="218"/>
      <c r="U174" s="30"/>
      <c r="V174" s="30"/>
    </row>
    <row r="175" spans="1:23" ht="28.5" customHeight="1" x14ac:dyDescent="0.2">
      <c r="A175" s="1284">
        <v>14</v>
      </c>
      <c r="B175" s="218"/>
      <c r="C175" s="197" t="s">
        <v>2789</v>
      </c>
      <c r="D175" s="197" t="s">
        <v>2790</v>
      </c>
      <c r="E175" s="197" t="s">
        <v>1245</v>
      </c>
      <c r="F175" s="258" t="s">
        <v>1246</v>
      </c>
      <c r="G175" s="197" t="s">
        <v>2588</v>
      </c>
      <c r="H175" s="247" t="s">
        <v>2791</v>
      </c>
      <c r="I175" s="247"/>
      <c r="J175" s="197">
        <v>1.2649999999999999</v>
      </c>
      <c r="K175" s="197"/>
      <c r="L175" s="197">
        <v>1.2649999999999999</v>
      </c>
      <c r="M175" s="197"/>
      <c r="N175" s="197"/>
      <c r="O175" s="199">
        <v>0</v>
      </c>
      <c r="P175" s="197">
        <v>1.2649999999999999</v>
      </c>
      <c r="Q175" s="197" t="s">
        <v>2241</v>
      </c>
      <c r="R175" s="197" t="s">
        <v>2752</v>
      </c>
      <c r="S175" s="360" t="s">
        <v>5398</v>
      </c>
      <c r="U175" s="30"/>
      <c r="V175" s="30"/>
    </row>
    <row r="176" spans="1:23" ht="24" x14ac:dyDescent="0.2">
      <c r="A176" s="1284">
        <v>15</v>
      </c>
      <c r="B176" s="218">
        <v>130424</v>
      </c>
      <c r="C176" s="57" t="s">
        <v>2276</v>
      </c>
      <c r="D176" s="57" t="s">
        <v>2792</v>
      </c>
      <c r="E176" s="57" t="s">
        <v>693</v>
      </c>
      <c r="F176" s="161" t="s">
        <v>2793</v>
      </c>
      <c r="G176" s="89" t="s">
        <v>2588</v>
      </c>
      <c r="H176" s="91" t="s">
        <v>2794</v>
      </c>
      <c r="I176" s="201">
        <v>2.1</v>
      </c>
      <c r="J176" s="57">
        <v>0.95199999999999996</v>
      </c>
      <c r="K176" s="57">
        <v>2.3E-2</v>
      </c>
      <c r="L176" s="57">
        <v>0.92900000000000005</v>
      </c>
      <c r="M176" s="57"/>
      <c r="N176" s="57"/>
      <c r="O176" s="61">
        <v>0</v>
      </c>
      <c r="P176" s="57">
        <v>0.95199999999999996</v>
      </c>
      <c r="Q176" s="91" t="s">
        <v>2353</v>
      </c>
      <c r="R176" s="57" t="s">
        <v>2752</v>
      </c>
      <c r="S176" s="91" t="s">
        <v>2269</v>
      </c>
      <c r="U176" s="30"/>
      <c r="V176" s="30"/>
    </row>
    <row r="177" spans="1:22" ht="36" x14ac:dyDescent="0.2">
      <c r="A177" s="1284">
        <v>16</v>
      </c>
      <c r="B177" s="218">
        <v>130425</v>
      </c>
      <c r="C177" s="55" t="s">
        <v>1712</v>
      </c>
      <c r="D177" s="218" t="s">
        <v>2795</v>
      </c>
      <c r="E177" s="55" t="s">
        <v>694</v>
      </c>
      <c r="F177" s="255" t="s">
        <v>4864</v>
      </c>
      <c r="G177" s="89" t="s">
        <v>2588</v>
      </c>
      <c r="H177" s="93" t="s">
        <v>2720</v>
      </c>
      <c r="I177" s="66">
        <v>1.2589999999999999</v>
      </c>
      <c r="J177" s="55">
        <v>1.2589999999999999</v>
      </c>
      <c r="K177" s="55"/>
      <c r="L177" s="55">
        <v>1.2589999999999999</v>
      </c>
      <c r="M177" s="55"/>
      <c r="N177" s="55"/>
      <c r="O177" s="54">
        <v>0</v>
      </c>
      <c r="P177" s="55">
        <v>1.2589999999999999</v>
      </c>
      <c r="Q177" s="55" t="s">
        <v>2241</v>
      </c>
      <c r="R177" s="218" t="s">
        <v>2590</v>
      </c>
      <c r="S177" s="218"/>
      <c r="U177" s="30"/>
      <c r="V177" s="30"/>
    </row>
    <row r="178" spans="1:22" ht="36" x14ac:dyDescent="0.2">
      <c r="A178" s="1284">
        <v>17</v>
      </c>
      <c r="B178" s="218">
        <v>130426</v>
      </c>
      <c r="C178" s="55" t="s">
        <v>1713</v>
      </c>
      <c r="D178" s="218" t="s">
        <v>2796</v>
      </c>
      <c r="E178" s="55" t="s">
        <v>695</v>
      </c>
      <c r="F178" s="255" t="s">
        <v>4865</v>
      </c>
      <c r="G178" s="89" t="s">
        <v>2588</v>
      </c>
      <c r="H178" s="93" t="s">
        <v>2720</v>
      </c>
      <c r="I178" s="66">
        <v>1.7909999999999999</v>
      </c>
      <c r="J178" s="55">
        <v>1.7909999999999999</v>
      </c>
      <c r="K178" s="55">
        <v>6.0000000000000001E-3</v>
      </c>
      <c r="L178" s="55">
        <v>1.7849999999999999</v>
      </c>
      <c r="M178" s="55"/>
      <c r="N178" s="55"/>
      <c r="O178" s="54">
        <v>0</v>
      </c>
      <c r="P178" s="55">
        <v>1.7909999999999999</v>
      </c>
      <c r="Q178" s="55" t="s">
        <v>2267</v>
      </c>
      <c r="R178" s="218" t="s">
        <v>2590</v>
      </c>
      <c r="S178" s="218"/>
      <c r="U178" s="30"/>
      <c r="V178" s="30"/>
    </row>
    <row r="179" spans="1:22" ht="36" x14ac:dyDescent="0.2">
      <c r="A179" s="1284">
        <v>18</v>
      </c>
      <c r="B179" s="218">
        <v>130427</v>
      </c>
      <c r="C179" s="55" t="s">
        <v>1714</v>
      </c>
      <c r="D179" s="218" t="s">
        <v>2797</v>
      </c>
      <c r="E179" s="55" t="s">
        <v>696</v>
      </c>
      <c r="F179" s="255" t="s">
        <v>4866</v>
      </c>
      <c r="G179" s="89" t="s">
        <v>2588</v>
      </c>
      <c r="H179" s="93" t="s">
        <v>2720</v>
      </c>
      <c r="I179" s="66">
        <v>0.95099999999999996</v>
      </c>
      <c r="J179" s="55">
        <v>0.95099999999999996</v>
      </c>
      <c r="K179" s="55"/>
      <c r="L179" s="55">
        <v>0.95099999999999996</v>
      </c>
      <c r="M179" s="55"/>
      <c r="N179" s="55"/>
      <c r="O179" s="54">
        <v>0</v>
      </c>
      <c r="P179" s="55">
        <v>0.95099999999999996</v>
      </c>
      <c r="Q179" s="55" t="s">
        <v>2241</v>
      </c>
      <c r="R179" s="218" t="s">
        <v>2590</v>
      </c>
      <c r="S179" s="218"/>
      <c r="U179" s="30"/>
      <c r="V179" s="30"/>
    </row>
    <row r="180" spans="1:22" ht="36" x14ac:dyDescent="0.2">
      <c r="A180" s="1284">
        <v>19</v>
      </c>
      <c r="B180" s="218">
        <v>130428</v>
      </c>
      <c r="C180" s="55" t="s">
        <v>1715</v>
      </c>
      <c r="D180" s="218" t="s">
        <v>2798</v>
      </c>
      <c r="E180" s="55" t="s">
        <v>698</v>
      </c>
      <c r="F180" s="255" t="s">
        <v>4867</v>
      </c>
      <c r="G180" s="89" t="s">
        <v>2588</v>
      </c>
      <c r="H180" s="93" t="s">
        <v>2720</v>
      </c>
      <c r="I180" s="66">
        <v>0.83699999999999997</v>
      </c>
      <c r="J180" s="55">
        <v>0.83699999999999997</v>
      </c>
      <c r="K180" s="55"/>
      <c r="L180" s="55">
        <v>0.83699999999999997</v>
      </c>
      <c r="M180" s="55"/>
      <c r="N180" s="55"/>
      <c r="O180" s="54">
        <v>0</v>
      </c>
      <c r="P180" s="55">
        <v>0.83699999999999997</v>
      </c>
      <c r="Q180" s="55" t="s">
        <v>2241</v>
      </c>
      <c r="R180" s="218" t="s">
        <v>2590</v>
      </c>
      <c r="S180" s="218"/>
      <c r="U180" s="30"/>
      <c r="V180" s="30"/>
    </row>
    <row r="181" spans="1:22" ht="36" customHeight="1" x14ac:dyDescent="0.2">
      <c r="A181" s="1284">
        <v>20</v>
      </c>
      <c r="B181" s="218">
        <v>130429</v>
      </c>
      <c r="C181" s="55" t="s">
        <v>1716</v>
      </c>
      <c r="D181" s="218" t="s">
        <v>2799</v>
      </c>
      <c r="E181" s="55" t="s">
        <v>699</v>
      </c>
      <c r="F181" s="255" t="s">
        <v>4868</v>
      </c>
      <c r="G181" s="89" t="s">
        <v>2588</v>
      </c>
      <c r="H181" s="93" t="s">
        <v>2800</v>
      </c>
      <c r="I181" s="66">
        <v>0.627</v>
      </c>
      <c r="J181" s="55">
        <v>0.627</v>
      </c>
      <c r="K181" s="55"/>
      <c r="L181" s="55">
        <v>0.627</v>
      </c>
      <c r="M181" s="55"/>
      <c r="N181" s="55"/>
      <c r="O181" s="54">
        <v>0</v>
      </c>
      <c r="P181" s="55">
        <v>0.627</v>
      </c>
      <c r="Q181" s="55" t="s">
        <v>2241</v>
      </c>
      <c r="R181" s="218" t="s">
        <v>2590</v>
      </c>
      <c r="S181" s="218"/>
      <c r="U181" s="30"/>
      <c r="V181" s="30"/>
    </row>
    <row r="182" spans="1:22" ht="36" x14ac:dyDescent="0.2">
      <c r="A182" s="1284">
        <v>21</v>
      </c>
      <c r="B182" s="218">
        <v>130430</v>
      </c>
      <c r="C182" s="55" t="s">
        <v>1717</v>
      </c>
      <c r="D182" s="218" t="s">
        <v>2801</v>
      </c>
      <c r="E182" s="55" t="s">
        <v>700</v>
      </c>
      <c r="F182" s="255" t="s">
        <v>4869</v>
      </c>
      <c r="G182" s="89" t="s">
        <v>2588</v>
      </c>
      <c r="H182" s="93" t="s">
        <v>2720</v>
      </c>
      <c r="I182" s="66">
        <v>2.2519999999999998</v>
      </c>
      <c r="J182" s="55">
        <v>2.2519999999999998</v>
      </c>
      <c r="K182" s="55"/>
      <c r="L182" s="55">
        <v>2.2519999999999998</v>
      </c>
      <c r="M182" s="55"/>
      <c r="N182" s="55"/>
      <c r="O182" s="54">
        <v>0</v>
      </c>
      <c r="P182" s="55">
        <v>2.2519999999999998</v>
      </c>
      <c r="Q182" s="55" t="s">
        <v>2241</v>
      </c>
      <c r="R182" s="218" t="s">
        <v>2590</v>
      </c>
      <c r="S182" s="218"/>
      <c r="U182" s="30"/>
      <c r="V182" s="30"/>
    </row>
    <row r="183" spans="1:22" ht="36" x14ac:dyDescent="0.2">
      <c r="A183" s="1284">
        <v>22</v>
      </c>
      <c r="B183" s="218">
        <v>130431</v>
      </c>
      <c r="C183" s="55" t="s">
        <v>1498</v>
      </c>
      <c r="D183" s="218" t="s">
        <v>2802</v>
      </c>
      <c r="E183" s="55" t="s">
        <v>701</v>
      </c>
      <c r="F183" s="255" t="s">
        <v>4870</v>
      </c>
      <c r="G183" s="89" t="s">
        <v>2588</v>
      </c>
      <c r="H183" s="93" t="s">
        <v>2720</v>
      </c>
      <c r="I183" s="66">
        <v>2.4500000000000002</v>
      </c>
      <c r="J183" s="55">
        <v>2.4500000000000002</v>
      </c>
      <c r="K183" s="55">
        <v>0.27500000000000002</v>
      </c>
      <c r="L183" s="55">
        <v>2.1749999999999998</v>
      </c>
      <c r="M183" s="55"/>
      <c r="N183" s="55"/>
      <c r="O183" s="54">
        <v>0</v>
      </c>
      <c r="P183" s="55">
        <v>2.4500000000000002</v>
      </c>
      <c r="Q183" s="55" t="s">
        <v>2267</v>
      </c>
      <c r="R183" s="218" t="s">
        <v>2590</v>
      </c>
      <c r="S183" s="218"/>
      <c r="U183" s="30"/>
      <c r="V183" s="30"/>
    </row>
    <row r="184" spans="1:22" ht="72" x14ac:dyDescent="0.2">
      <c r="A184" s="1284">
        <v>23</v>
      </c>
      <c r="B184" s="218">
        <v>130432</v>
      </c>
      <c r="C184" s="91" t="s">
        <v>2277</v>
      </c>
      <c r="D184" s="91" t="s">
        <v>2803</v>
      </c>
      <c r="E184" s="91" t="s">
        <v>702</v>
      </c>
      <c r="F184" s="213" t="s">
        <v>2804</v>
      </c>
      <c r="G184" s="89" t="s">
        <v>2588</v>
      </c>
      <c r="H184" s="91" t="s">
        <v>2805</v>
      </c>
      <c r="I184" s="201">
        <v>1.02</v>
      </c>
      <c r="J184" s="91">
        <v>1.0089999999999999</v>
      </c>
      <c r="K184" s="91"/>
      <c r="L184" s="91">
        <v>1.0089999999999999</v>
      </c>
      <c r="M184" s="91"/>
      <c r="N184" s="91"/>
      <c r="O184" s="138">
        <v>0</v>
      </c>
      <c r="P184" s="91">
        <v>1.0089999999999999</v>
      </c>
      <c r="Q184" s="57" t="s">
        <v>2241</v>
      </c>
      <c r="R184" s="57" t="s">
        <v>2752</v>
      </c>
      <c r="S184" s="91" t="s">
        <v>2243</v>
      </c>
      <c r="U184" s="30"/>
      <c r="V184" s="30"/>
    </row>
    <row r="185" spans="1:22" ht="36" x14ac:dyDescent="0.2">
      <c r="A185" s="1284">
        <v>24</v>
      </c>
      <c r="B185" s="218">
        <v>130433</v>
      </c>
      <c r="C185" s="55" t="s">
        <v>1718</v>
      </c>
      <c r="D185" s="218" t="s">
        <v>2806</v>
      </c>
      <c r="E185" s="55" t="s">
        <v>703</v>
      </c>
      <c r="F185" s="255" t="s">
        <v>4871</v>
      </c>
      <c r="G185" s="89" t="s">
        <v>2588</v>
      </c>
      <c r="H185" s="93" t="s">
        <v>2720</v>
      </c>
      <c r="I185" s="66">
        <v>1.302</v>
      </c>
      <c r="J185" s="55">
        <v>1.302</v>
      </c>
      <c r="K185" s="55"/>
      <c r="L185" s="55">
        <v>1.302</v>
      </c>
      <c r="M185" s="55"/>
      <c r="N185" s="55"/>
      <c r="O185" s="54">
        <v>0</v>
      </c>
      <c r="P185" s="55">
        <v>1.302</v>
      </c>
      <c r="Q185" s="55" t="s">
        <v>2241</v>
      </c>
      <c r="R185" s="218" t="s">
        <v>2590</v>
      </c>
      <c r="S185" s="218"/>
      <c r="U185" s="30"/>
      <c r="V185" s="30"/>
    </row>
    <row r="186" spans="1:22" ht="36" x14ac:dyDescent="0.2">
      <c r="A186" s="1284">
        <v>25</v>
      </c>
      <c r="B186" s="218">
        <v>130434</v>
      </c>
      <c r="C186" s="55" t="s">
        <v>1719</v>
      </c>
      <c r="D186" s="218" t="s">
        <v>2807</v>
      </c>
      <c r="E186" s="55" t="s">
        <v>704</v>
      </c>
      <c r="F186" s="255" t="s">
        <v>4872</v>
      </c>
      <c r="G186" s="89" t="s">
        <v>2588</v>
      </c>
      <c r="H186" s="93" t="s">
        <v>2720</v>
      </c>
      <c r="I186" s="66">
        <v>6.7290000000000001</v>
      </c>
      <c r="J186" s="55">
        <v>6.7290000000000001</v>
      </c>
      <c r="K186" s="55">
        <v>0.63500000000000001</v>
      </c>
      <c r="L186" s="55">
        <v>6.0940000000000003</v>
      </c>
      <c r="M186" s="55"/>
      <c r="N186" s="55"/>
      <c r="O186" s="54">
        <v>0</v>
      </c>
      <c r="P186" s="55">
        <v>6.7290000000000001</v>
      </c>
      <c r="Q186" s="55" t="s">
        <v>2267</v>
      </c>
      <c r="R186" s="218" t="s">
        <v>2590</v>
      </c>
      <c r="S186" s="218"/>
      <c r="U186" s="30"/>
      <c r="V186" s="30"/>
    </row>
    <row r="187" spans="1:22" ht="36" x14ac:dyDescent="0.2">
      <c r="A187" s="1284">
        <v>26</v>
      </c>
      <c r="B187" s="218">
        <v>130435</v>
      </c>
      <c r="C187" s="96" t="s">
        <v>1720</v>
      </c>
      <c r="D187" s="218" t="s">
        <v>2808</v>
      </c>
      <c r="E187" s="96" t="s">
        <v>705</v>
      </c>
      <c r="F187" s="212" t="s">
        <v>4873</v>
      </c>
      <c r="G187" s="89" t="s">
        <v>2588</v>
      </c>
      <c r="H187" s="93" t="s">
        <v>2809</v>
      </c>
      <c r="I187" s="201">
        <v>0.57799999999999996</v>
      </c>
      <c r="J187" s="96">
        <v>0.57799999999999996</v>
      </c>
      <c r="K187" s="96"/>
      <c r="L187" s="96">
        <v>0.57799999999999996</v>
      </c>
      <c r="M187" s="96"/>
      <c r="N187" s="96"/>
      <c r="O187" s="150">
        <v>0</v>
      </c>
      <c r="P187" s="96">
        <v>0.57799999999999996</v>
      </c>
      <c r="Q187" s="55" t="s">
        <v>2241</v>
      </c>
      <c r="R187" s="218" t="s">
        <v>2590</v>
      </c>
      <c r="S187" s="218"/>
      <c r="U187" s="30"/>
      <c r="V187" s="30"/>
    </row>
    <row r="188" spans="1:22" ht="36" x14ac:dyDescent="0.2">
      <c r="A188" s="1284">
        <v>27</v>
      </c>
      <c r="B188" s="218">
        <v>130436</v>
      </c>
      <c r="C188" s="55" t="s">
        <v>1721</v>
      </c>
      <c r="D188" s="218" t="s">
        <v>2810</v>
      </c>
      <c r="E188" s="55" t="s">
        <v>706</v>
      </c>
      <c r="F188" s="255" t="s">
        <v>4874</v>
      </c>
      <c r="G188" s="89" t="s">
        <v>2588</v>
      </c>
      <c r="H188" s="93" t="s">
        <v>2720</v>
      </c>
      <c r="I188" s="66">
        <v>2.42</v>
      </c>
      <c r="J188" s="55">
        <v>2.42</v>
      </c>
      <c r="K188" s="55"/>
      <c r="L188" s="55">
        <v>2.42</v>
      </c>
      <c r="M188" s="55"/>
      <c r="N188" s="55"/>
      <c r="O188" s="54">
        <v>0</v>
      </c>
      <c r="P188" s="55">
        <v>2.42</v>
      </c>
      <c r="Q188" s="55" t="s">
        <v>2241</v>
      </c>
      <c r="R188" s="218" t="s">
        <v>2590</v>
      </c>
      <c r="S188" s="218"/>
      <c r="U188" s="30"/>
      <c r="V188" s="30"/>
    </row>
    <row r="189" spans="1:22" ht="36" x14ac:dyDescent="0.2">
      <c r="A189" s="1284">
        <v>28</v>
      </c>
      <c r="B189" s="218">
        <v>130437</v>
      </c>
      <c r="C189" s="55" t="s">
        <v>1722</v>
      </c>
      <c r="D189" s="218" t="s">
        <v>2811</v>
      </c>
      <c r="E189" s="55" t="s">
        <v>707</v>
      </c>
      <c r="F189" s="255" t="s">
        <v>4875</v>
      </c>
      <c r="G189" s="89" t="s">
        <v>2588</v>
      </c>
      <c r="H189" s="93" t="s">
        <v>2720</v>
      </c>
      <c r="I189" s="66">
        <v>3.9729999999999999</v>
      </c>
      <c r="J189" s="55">
        <v>3.9729999999999999</v>
      </c>
      <c r="K189" s="55">
        <v>1.2999999999999999E-2</v>
      </c>
      <c r="L189" s="55">
        <v>3.96</v>
      </c>
      <c r="M189" s="55"/>
      <c r="N189" s="55"/>
      <c r="O189" s="54">
        <v>0</v>
      </c>
      <c r="P189" s="55">
        <v>3.9729999999999999</v>
      </c>
      <c r="Q189" s="55" t="s">
        <v>2267</v>
      </c>
      <c r="R189" s="218" t="s">
        <v>2590</v>
      </c>
      <c r="S189" s="218"/>
      <c r="U189" s="30"/>
      <c r="V189" s="30"/>
    </row>
    <row r="190" spans="1:22" ht="36" x14ac:dyDescent="0.2">
      <c r="A190" s="1284">
        <v>29</v>
      </c>
      <c r="B190" s="218">
        <v>130438</v>
      </c>
      <c r="C190" s="96" t="s">
        <v>1723</v>
      </c>
      <c r="D190" s="218" t="s">
        <v>2812</v>
      </c>
      <c r="E190" s="96" t="s">
        <v>708</v>
      </c>
      <c r="F190" s="212" t="s">
        <v>1244</v>
      </c>
      <c r="G190" s="89" t="s">
        <v>2588</v>
      </c>
      <c r="H190" s="93" t="s">
        <v>2720</v>
      </c>
      <c r="I190" s="201">
        <v>2.1739999999999999</v>
      </c>
      <c r="J190" s="96">
        <v>2.1739999999999999</v>
      </c>
      <c r="K190" s="96">
        <v>2.1739999999999999</v>
      </c>
      <c r="L190" s="96"/>
      <c r="M190" s="96"/>
      <c r="N190" s="96"/>
      <c r="O190" s="150">
        <v>0</v>
      </c>
      <c r="P190" s="96">
        <v>2.1739999999999999</v>
      </c>
      <c r="Q190" s="55" t="s">
        <v>2251</v>
      </c>
      <c r="R190" s="218" t="s">
        <v>2590</v>
      </c>
      <c r="S190" s="56"/>
      <c r="U190" s="30"/>
      <c r="V190" s="30"/>
    </row>
    <row r="191" spans="1:22" ht="36" x14ac:dyDescent="0.2">
      <c r="A191" s="1284">
        <v>30</v>
      </c>
      <c r="B191" s="218">
        <v>130439</v>
      </c>
      <c r="C191" s="55" t="s">
        <v>1724</v>
      </c>
      <c r="D191" s="218" t="s">
        <v>2813</v>
      </c>
      <c r="E191" s="55" t="s">
        <v>709</v>
      </c>
      <c r="F191" s="255" t="s">
        <v>4876</v>
      </c>
      <c r="G191" s="89" t="s">
        <v>2588</v>
      </c>
      <c r="H191" s="93" t="s">
        <v>2814</v>
      </c>
      <c r="I191" s="66">
        <v>0.27800000000000002</v>
      </c>
      <c r="J191" s="55">
        <v>0.27800000000000002</v>
      </c>
      <c r="K191" s="55"/>
      <c r="L191" s="55">
        <v>0.27800000000000002</v>
      </c>
      <c r="M191" s="55"/>
      <c r="N191" s="55"/>
      <c r="O191" s="54">
        <v>0</v>
      </c>
      <c r="P191" s="55">
        <v>0.27800000000000002</v>
      </c>
      <c r="Q191" s="55" t="s">
        <v>2241</v>
      </c>
      <c r="R191" s="218" t="s">
        <v>2590</v>
      </c>
      <c r="S191" s="56"/>
      <c r="U191" s="30"/>
      <c r="V191" s="30"/>
    </row>
    <row r="192" spans="1:22" ht="72" x14ac:dyDescent="0.2">
      <c r="A192" s="1284">
        <v>31</v>
      </c>
      <c r="B192" s="218">
        <v>130441</v>
      </c>
      <c r="C192" s="57" t="s">
        <v>2278</v>
      </c>
      <c r="D192" s="57" t="s">
        <v>2815</v>
      </c>
      <c r="E192" s="57" t="s">
        <v>710</v>
      </c>
      <c r="F192" s="161" t="s">
        <v>2816</v>
      </c>
      <c r="G192" s="89" t="s">
        <v>2588</v>
      </c>
      <c r="H192" s="91" t="s">
        <v>2817</v>
      </c>
      <c r="I192" s="66">
        <v>0.94</v>
      </c>
      <c r="J192" s="57">
        <v>0.83799999999999997</v>
      </c>
      <c r="K192" s="57"/>
      <c r="L192" s="57">
        <v>0.83799999999999997</v>
      </c>
      <c r="M192" s="57"/>
      <c r="N192" s="57"/>
      <c r="O192" s="61">
        <v>0</v>
      </c>
      <c r="P192" s="57">
        <v>0.83799999999999997</v>
      </c>
      <c r="Q192" s="57" t="s">
        <v>2241</v>
      </c>
      <c r="R192" s="57" t="s">
        <v>2752</v>
      </c>
      <c r="S192" s="91" t="s">
        <v>2243</v>
      </c>
      <c r="U192" s="30"/>
      <c r="V192" s="30"/>
    </row>
    <row r="193" spans="1:22" ht="36" x14ac:dyDescent="0.2">
      <c r="A193" s="1284">
        <v>32</v>
      </c>
      <c r="B193" s="218">
        <v>130442</v>
      </c>
      <c r="C193" s="218" t="s">
        <v>1725</v>
      </c>
      <c r="D193" s="218" t="s">
        <v>2818</v>
      </c>
      <c r="E193" s="218" t="s">
        <v>711</v>
      </c>
      <c r="F193" s="171" t="s">
        <v>2819</v>
      </c>
      <c r="G193" s="89" t="s">
        <v>2588</v>
      </c>
      <c r="H193" s="93" t="s">
        <v>2720</v>
      </c>
      <c r="I193" s="66">
        <v>5.2850000000000001</v>
      </c>
      <c r="J193" s="218">
        <v>4.9800000000000004</v>
      </c>
      <c r="K193" s="218">
        <v>0.38200000000000001</v>
      </c>
      <c r="L193" s="218">
        <v>4.5979999999999999</v>
      </c>
      <c r="M193" s="218"/>
      <c r="N193" s="218"/>
      <c r="O193" s="75">
        <v>0</v>
      </c>
      <c r="P193" s="218">
        <v>4.9800000000000004</v>
      </c>
      <c r="Q193" s="218" t="s">
        <v>2267</v>
      </c>
      <c r="R193" s="218" t="s">
        <v>2590</v>
      </c>
      <c r="S193" s="218"/>
      <c r="U193" s="30"/>
      <c r="V193" s="30"/>
    </row>
    <row r="194" spans="1:22" ht="36" x14ac:dyDescent="0.2">
      <c r="A194" s="1284">
        <v>33</v>
      </c>
      <c r="B194" s="218" t="s">
        <v>2820</v>
      </c>
      <c r="C194" s="89" t="s">
        <v>2279</v>
      </c>
      <c r="D194" s="218" t="s">
        <v>2821</v>
      </c>
      <c r="E194" s="89" t="s">
        <v>1726</v>
      </c>
      <c r="F194" s="257" t="s">
        <v>2822</v>
      </c>
      <c r="G194" s="89" t="s">
        <v>2588</v>
      </c>
      <c r="H194" s="93" t="s">
        <v>2720</v>
      </c>
      <c r="I194" s="66">
        <v>2.52</v>
      </c>
      <c r="J194" s="89">
        <v>2.5299999999999998</v>
      </c>
      <c r="K194" s="89"/>
      <c r="L194" s="89">
        <v>1.143</v>
      </c>
      <c r="M194" s="89"/>
      <c r="N194" s="89">
        <v>1.387</v>
      </c>
      <c r="O194" s="98">
        <v>0</v>
      </c>
      <c r="P194" s="89">
        <v>2.5299999999999998</v>
      </c>
      <c r="Q194" s="89" t="s">
        <v>2280</v>
      </c>
      <c r="R194" s="218" t="s">
        <v>2590</v>
      </c>
      <c r="S194" s="113"/>
      <c r="U194" s="30"/>
      <c r="V194" s="30"/>
    </row>
    <row r="195" spans="1:22" ht="36" x14ac:dyDescent="0.2">
      <c r="A195" s="1284">
        <v>34</v>
      </c>
      <c r="B195" s="218">
        <v>130444</v>
      </c>
      <c r="C195" s="55" t="s">
        <v>1727</v>
      </c>
      <c r="D195" s="218" t="s">
        <v>2823</v>
      </c>
      <c r="E195" s="55" t="s">
        <v>713</v>
      </c>
      <c r="F195" s="255" t="s">
        <v>4877</v>
      </c>
      <c r="G195" s="89" t="s">
        <v>2588</v>
      </c>
      <c r="H195" s="93" t="s">
        <v>2824</v>
      </c>
      <c r="I195" s="66">
        <v>0.623</v>
      </c>
      <c r="J195" s="55">
        <v>0.623</v>
      </c>
      <c r="K195" s="55"/>
      <c r="L195" s="55">
        <v>0.623</v>
      </c>
      <c r="M195" s="55"/>
      <c r="N195" s="55"/>
      <c r="O195" s="54">
        <v>0</v>
      </c>
      <c r="P195" s="55">
        <v>0.623</v>
      </c>
      <c r="Q195" s="55" t="s">
        <v>2241</v>
      </c>
      <c r="R195" s="218" t="s">
        <v>2590</v>
      </c>
      <c r="S195" s="218"/>
      <c r="U195" s="30"/>
      <c r="V195" s="30"/>
    </row>
    <row r="196" spans="1:22" ht="36" x14ac:dyDescent="0.2">
      <c r="A196" s="1284">
        <v>35</v>
      </c>
      <c r="B196" s="218">
        <v>130445</v>
      </c>
      <c r="C196" s="96" t="s">
        <v>1728</v>
      </c>
      <c r="D196" s="218" t="s">
        <v>2825</v>
      </c>
      <c r="E196" s="96" t="s">
        <v>714</v>
      </c>
      <c r="F196" s="212" t="s">
        <v>555</v>
      </c>
      <c r="G196" s="89" t="s">
        <v>2588</v>
      </c>
      <c r="H196" s="93" t="s">
        <v>2826</v>
      </c>
      <c r="I196" s="201">
        <v>0.84899999999999998</v>
      </c>
      <c r="J196" s="96">
        <v>0.84899999999999998</v>
      </c>
      <c r="K196" s="96"/>
      <c r="L196" s="96">
        <v>0.84899999999999998</v>
      </c>
      <c r="M196" s="96"/>
      <c r="N196" s="96"/>
      <c r="O196" s="150">
        <v>0</v>
      </c>
      <c r="P196" s="96">
        <v>0.84899999999999998</v>
      </c>
      <c r="Q196" s="55" t="s">
        <v>2241</v>
      </c>
      <c r="R196" s="218" t="s">
        <v>2590</v>
      </c>
      <c r="S196" s="218"/>
      <c r="U196" s="30"/>
      <c r="V196" s="30"/>
    </row>
    <row r="197" spans="1:22" ht="36" x14ac:dyDescent="0.2">
      <c r="A197" s="1284">
        <v>36</v>
      </c>
      <c r="B197" s="218">
        <v>130447</v>
      </c>
      <c r="C197" s="55" t="s">
        <v>1729</v>
      </c>
      <c r="D197" s="218" t="s">
        <v>2827</v>
      </c>
      <c r="E197" s="55" t="s">
        <v>715</v>
      </c>
      <c r="F197" s="255" t="s">
        <v>4878</v>
      </c>
      <c r="G197" s="89" t="s">
        <v>2588</v>
      </c>
      <c r="H197" s="93" t="s">
        <v>2720</v>
      </c>
      <c r="I197" s="66">
        <v>1.577</v>
      </c>
      <c r="J197" s="55">
        <v>1.577</v>
      </c>
      <c r="K197" s="55"/>
      <c r="L197" s="55">
        <v>1.577</v>
      </c>
      <c r="M197" s="55"/>
      <c r="N197" s="55"/>
      <c r="O197" s="54">
        <v>0</v>
      </c>
      <c r="P197" s="55">
        <v>1.577</v>
      </c>
      <c r="Q197" s="55" t="s">
        <v>2241</v>
      </c>
      <c r="R197" s="218" t="s">
        <v>2590</v>
      </c>
      <c r="S197" s="218"/>
      <c r="U197" s="30"/>
      <c r="V197" s="30"/>
    </row>
    <row r="198" spans="1:22" ht="24.75" customHeight="1" x14ac:dyDescent="0.2">
      <c r="A198" s="1284">
        <v>37</v>
      </c>
      <c r="B198" s="218">
        <v>130448</v>
      </c>
      <c r="C198" s="55" t="s">
        <v>1730</v>
      </c>
      <c r="D198" s="218" t="s">
        <v>2828</v>
      </c>
      <c r="E198" s="55" t="s">
        <v>716</v>
      </c>
      <c r="F198" s="255" t="s">
        <v>4879</v>
      </c>
      <c r="G198" s="89" t="s">
        <v>2588</v>
      </c>
      <c r="H198" s="93" t="s">
        <v>2720</v>
      </c>
      <c r="I198" s="66">
        <v>2.6890000000000001</v>
      </c>
      <c r="J198" s="55">
        <v>2.6890000000000001</v>
      </c>
      <c r="K198" s="55"/>
      <c r="L198" s="55">
        <v>2.6890000000000001</v>
      </c>
      <c r="M198" s="55"/>
      <c r="N198" s="55"/>
      <c r="O198" s="54">
        <v>0</v>
      </c>
      <c r="P198" s="55">
        <v>2.6890000000000001</v>
      </c>
      <c r="Q198" s="55" t="s">
        <v>2241</v>
      </c>
      <c r="R198" s="218" t="s">
        <v>2590</v>
      </c>
      <c r="S198" s="218"/>
      <c r="U198" s="30"/>
      <c r="V198" s="30"/>
    </row>
    <row r="199" spans="1:22" ht="36" x14ac:dyDescent="0.2">
      <c r="A199" s="1284">
        <v>38</v>
      </c>
      <c r="B199" s="218">
        <v>130450</v>
      </c>
      <c r="C199" s="96" t="s">
        <v>1731</v>
      </c>
      <c r="D199" s="218" t="s">
        <v>2829</v>
      </c>
      <c r="E199" s="96" t="s">
        <v>717</v>
      </c>
      <c r="F199" s="212" t="s">
        <v>4880</v>
      </c>
      <c r="G199" s="89" t="s">
        <v>2588</v>
      </c>
      <c r="H199" s="93" t="s">
        <v>2830</v>
      </c>
      <c r="I199" s="201">
        <v>1.6379999999999999</v>
      </c>
      <c r="J199" s="96">
        <v>1.6379999999999999</v>
      </c>
      <c r="K199" s="96"/>
      <c r="L199" s="96">
        <v>1.6379999999999999</v>
      </c>
      <c r="M199" s="96"/>
      <c r="N199" s="96"/>
      <c r="O199" s="150">
        <v>0</v>
      </c>
      <c r="P199" s="96">
        <v>1.6379999999999999</v>
      </c>
      <c r="Q199" s="55" t="s">
        <v>2241</v>
      </c>
      <c r="R199" s="218" t="s">
        <v>2590</v>
      </c>
      <c r="S199" s="56"/>
      <c r="U199" s="30"/>
      <c r="V199" s="30"/>
    </row>
    <row r="200" spans="1:22" ht="72" x14ac:dyDescent="0.2">
      <c r="A200" s="1284">
        <v>39</v>
      </c>
      <c r="B200" s="218">
        <v>130451</v>
      </c>
      <c r="C200" s="57" t="s">
        <v>2281</v>
      </c>
      <c r="D200" s="57" t="s">
        <v>2831</v>
      </c>
      <c r="E200" s="57" t="s">
        <v>718</v>
      </c>
      <c r="F200" s="161" t="s">
        <v>556</v>
      </c>
      <c r="G200" s="89" t="s">
        <v>2588</v>
      </c>
      <c r="H200" s="91" t="s">
        <v>2720</v>
      </c>
      <c r="I200" s="66">
        <v>1.96</v>
      </c>
      <c r="J200" s="57">
        <v>1.9359999999999999</v>
      </c>
      <c r="K200" s="57"/>
      <c r="L200" s="57">
        <v>1.9359999999999999</v>
      </c>
      <c r="M200" s="57"/>
      <c r="N200" s="57"/>
      <c r="O200" s="61">
        <v>0</v>
      </c>
      <c r="P200" s="57">
        <v>1.9359999999999999</v>
      </c>
      <c r="Q200" s="57" t="s">
        <v>2241</v>
      </c>
      <c r="R200" s="57" t="s">
        <v>2752</v>
      </c>
      <c r="S200" s="91" t="s">
        <v>2243</v>
      </c>
      <c r="U200" s="30"/>
      <c r="V200" s="30"/>
    </row>
    <row r="201" spans="1:22" ht="36" x14ac:dyDescent="0.2">
      <c r="A201" s="1284">
        <v>40</v>
      </c>
      <c r="B201" s="218">
        <v>130452</v>
      </c>
      <c r="C201" s="55" t="s">
        <v>1732</v>
      </c>
      <c r="D201" s="218" t="s">
        <v>2832</v>
      </c>
      <c r="E201" s="55" t="s">
        <v>719</v>
      </c>
      <c r="F201" s="255" t="s">
        <v>4881</v>
      </c>
      <c r="G201" s="89" t="s">
        <v>2588</v>
      </c>
      <c r="H201" s="91" t="s">
        <v>2720</v>
      </c>
      <c r="I201" s="66">
        <v>6.4260000000000002</v>
      </c>
      <c r="J201" s="55">
        <v>6.4260000000000002</v>
      </c>
      <c r="K201" s="55"/>
      <c r="L201" s="55">
        <v>6.4260000000000002</v>
      </c>
      <c r="M201" s="55"/>
      <c r="N201" s="55"/>
      <c r="O201" s="54">
        <v>0</v>
      </c>
      <c r="P201" s="55">
        <v>6.4260000000000002</v>
      </c>
      <c r="Q201" s="55" t="s">
        <v>2241</v>
      </c>
      <c r="R201" s="218" t="s">
        <v>2590</v>
      </c>
      <c r="S201" s="218"/>
      <c r="U201" s="30"/>
      <c r="V201" s="30"/>
    </row>
    <row r="202" spans="1:22" ht="36" x14ac:dyDescent="0.2">
      <c r="A202" s="1284">
        <v>41</v>
      </c>
      <c r="B202" s="218">
        <v>130453</v>
      </c>
      <c r="C202" s="55" t="s">
        <v>1733</v>
      </c>
      <c r="D202" s="218" t="s">
        <v>2833</v>
      </c>
      <c r="E202" s="55" t="s">
        <v>720</v>
      </c>
      <c r="F202" s="255" t="s">
        <v>4882</v>
      </c>
      <c r="G202" s="89" t="s">
        <v>2588</v>
      </c>
      <c r="H202" s="93" t="s">
        <v>2720</v>
      </c>
      <c r="I202" s="66">
        <v>1.1439999999999999</v>
      </c>
      <c r="J202" s="55">
        <v>1.1439999999999999</v>
      </c>
      <c r="K202" s="55"/>
      <c r="L202" s="55">
        <v>1.1439999999999999</v>
      </c>
      <c r="M202" s="55"/>
      <c r="N202" s="55"/>
      <c r="O202" s="54">
        <v>0</v>
      </c>
      <c r="P202" s="55">
        <v>1.1439999999999999</v>
      </c>
      <c r="Q202" s="55" t="s">
        <v>2241</v>
      </c>
      <c r="R202" s="218" t="s">
        <v>2590</v>
      </c>
      <c r="S202" s="218"/>
      <c r="U202" s="30"/>
      <c r="V202" s="30"/>
    </row>
    <row r="203" spans="1:22" ht="24" x14ac:dyDescent="0.2">
      <c r="A203" s="1284">
        <v>42</v>
      </c>
      <c r="B203" s="218">
        <v>130454</v>
      </c>
      <c r="C203" s="55" t="s">
        <v>1734</v>
      </c>
      <c r="D203" s="218" t="s">
        <v>2834</v>
      </c>
      <c r="E203" s="55" t="s">
        <v>721</v>
      </c>
      <c r="F203" s="255" t="s">
        <v>4883</v>
      </c>
      <c r="G203" s="89" t="s">
        <v>2588</v>
      </c>
      <c r="H203" s="93" t="s">
        <v>2835</v>
      </c>
      <c r="I203" s="445">
        <v>0.78600000000000003</v>
      </c>
      <c r="J203" s="55">
        <v>0.78600000000000003</v>
      </c>
      <c r="K203" s="55"/>
      <c r="L203" s="55">
        <v>0.78600000000000003</v>
      </c>
      <c r="M203" s="55"/>
      <c r="N203" s="55"/>
      <c r="O203" s="54">
        <v>0</v>
      </c>
      <c r="P203" s="55">
        <v>0.78600000000000003</v>
      </c>
      <c r="Q203" s="55" t="s">
        <v>2241</v>
      </c>
      <c r="R203" s="218" t="s">
        <v>2590</v>
      </c>
      <c r="S203" s="218"/>
      <c r="U203" s="30"/>
      <c r="V203" s="30"/>
    </row>
    <row r="204" spans="1:22" x14ac:dyDescent="0.2">
      <c r="A204" s="1519" t="s">
        <v>723</v>
      </c>
      <c r="B204" s="1519"/>
      <c r="C204" s="1519"/>
      <c r="D204" s="1519"/>
      <c r="E204" s="1519"/>
      <c r="F204" s="1519"/>
      <c r="G204" s="77"/>
      <c r="H204" s="77"/>
      <c r="I204" s="259">
        <f>SUM(I162:I203)</f>
        <v>82.789000000000016</v>
      </c>
      <c r="J204" s="131">
        <f>SUM(J162:J203)</f>
        <v>82.474000000000032</v>
      </c>
      <c r="K204" s="168"/>
      <c r="L204" s="168"/>
      <c r="M204" s="168"/>
      <c r="N204" s="168"/>
      <c r="O204" s="45"/>
      <c r="P204" s="45"/>
      <c r="Q204" s="45"/>
      <c r="R204" s="45"/>
      <c r="S204" s="45"/>
      <c r="T204" s="736">
        <f>SUM(J204-J175-J176-J184-J192-J200)</f>
        <v>76.474000000000046</v>
      </c>
      <c r="U204" s="30"/>
      <c r="V204" s="30"/>
    </row>
    <row r="205" spans="1:22" x14ac:dyDescent="0.2">
      <c r="A205" s="1439" t="s">
        <v>5935</v>
      </c>
      <c r="B205" s="1439"/>
      <c r="C205" s="1439"/>
      <c r="D205" s="1439"/>
      <c r="E205" s="1439"/>
      <c r="F205" s="1439"/>
      <c r="G205" s="106"/>
      <c r="H205" s="106"/>
      <c r="I205" s="106"/>
      <c r="J205" s="168"/>
      <c r="K205" s="82">
        <f>SUM(K162:K203)</f>
        <v>5.411999999999999</v>
      </c>
      <c r="L205" s="168"/>
      <c r="M205" s="168"/>
      <c r="N205" s="168"/>
      <c r="O205" s="45"/>
      <c r="P205" s="45"/>
      <c r="Q205" s="45"/>
      <c r="R205" s="45"/>
      <c r="S205" s="45"/>
      <c r="U205" s="30"/>
      <c r="V205" s="30"/>
    </row>
    <row r="206" spans="1:22" x14ac:dyDescent="0.2">
      <c r="A206" s="1440" t="s">
        <v>5933</v>
      </c>
      <c r="B206" s="1440"/>
      <c r="C206" s="1440"/>
      <c r="D206" s="1440"/>
      <c r="E206" s="1510"/>
      <c r="F206" s="1510"/>
      <c r="G206" s="83"/>
      <c r="H206" s="83"/>
      <c r="I206" s="83"/>
      <c r="J206" s="168"/>
      <c r="K206" s="168"/>
      <c r="L206" s="84">
        <f>SUM(L162:L203)</f>
        <v>75.674999999999997</v>
      </c>
      <c r="M206" s="168"/>
      <c r="N206" s="168"/>
      <c r="O206" s="45"/>
      <c r="P206" s="45"/>
      <c r="Q206" s="45"/>
      <c r="R206" s="45"/>
      <c r="S206" s="45"/>
      <c r="U206" s="30"/>
      <c r="V206" s="30"/>
    </row>
    <row r="207" spans="1:22" x14ac:dyDescent="0.2">
      <c r="A207" s="1518" t="s">
        <v>5934</v>
      </c>
      <c r="B207" s="1518"/>
      <c r="C207" s="1518"/>
      <c r="D207" s="1518"/>
      <c r="E207" s="1511"/>
      <c r="F207" s="1511"/>
      <c r="G207" s="85"/>
      <c r="H207" s="85"/>
      <c r="I207" s="85"/>
      <c r="J207" s="168"/>
      <c r="K207" s="168"/>
      <c r="L207" s="168"/>
      <c r="M207" s="86">
        <f>SUM(M162:M203)</f>
        <v>0</v>
      </c>
      <c r="N207" s="86"/>
      <c r="O207" s="45"/>
      <c r="P207" s="45"/>
      <c r="Q207" s="45"/>
      <c r="R207" s="45"/>
      <c r="S207" s="45"/>
      <c r="U207" s="30"/>
    </row>
    <row r="208" spans="1:22" x14ac:dyDescent="0.2">
      <c r="A208" s="1512" t="s">
        <v>5936</v>
      </c>
      <c r="B208" s="1512"/>
      <c r="C208" s="1512"/>
      <c r="D208" s="1512"/>
      <c r="E208" s="1513"/>
      <c r="F208" s="1513"/>
      <c r="G208" s="102"/>
      <c r="H208" s="102"/>
      <c r="I208" s="102"/>
      <c r="J208" s="87"/>
      <c r="K208" s="87"/>
      <c r="L208" s="87"/>
      <c r="M208" s="87"/>
      <c r="N208" s="87">
        <f>SUM(N162:N203)</f>
        <v>1.387</v>
      </c>
      <c r="O208" s="45"/>
      <c r="P208" s="45"/>
      <c r="Q208" s="45"/>
      <c r="R208" s="45"/>
      <c r="S208" s="45"/>
      <c r="U208" s="30"/>
    </row>
    <row r="209" spans="1:23" x14ac:dyDescent="0.2">
      <c r="A209" s="107"/>
      <c r="B209" s="107"/>
      <c r="C209" s="107"/>
      <c r="D209" s="107"/>
      <c r="E209" s="108"/>
      <c r="F209" s="108"/>
      <c r="G209" s="108"/>
      <c r="H209" s="108"/>
      <c r="I209" s="108"/>
      <c r="J209" s="70"/>
      <c r="K209" s="70"/>
      <c r="L209" s="70"/>
      <c r="M209" s="70"/>
      <c r="N209" s="70"/>
      <c r="O209" s="69"/>
      <c r="P209" s="69"/>
      <c r="Q209" s="69"/>
      <c r="R209" s="69"/>
      <c r="S209" s="69"/>
      <c r="U209" s="30"/>
    </row>
    <row r="210" spans="1:23" x14ac:dyDescent="0.2">
      <c r="A210" s="1504" t="s">
        <v>724</v>
      </c>
      <c r="B210" s="1504"/>
      <c r="C210" s="1504"/>
      <c r="D210" s="1504"/>
      <c r="E210" s="1504"/>
      <c r="F210" s="1504"/>
      <c r="G210" s="103"/>
      <c r="H210" s="103"/>
      <c r="I210" s="103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U210" s="34"/>
      <c r="V210" s="34"/>
      <c r="W210" s="34"/>
    </row>
    <row r="211" spans="1:23" ht="36" x14ac:dyDescent="0.2">
      <c r="A211" s="1284">
        <v>1</v>
      </c>
      <c r="B211" s="218">
        <v>130456</v>
      </c>
      <c r="C211" s="55" t="s">
        <v>1499</v>
      </c>
      <c r="D211" s="218" t="s">
        <v>2836</v>
      </c>
      <c r="E211" s="55" t="s">
        <v>848</v>
      </c>
      <c r="F211" s="74" t="s">
        <v>4884</v>
      </c>
      <c r="G211" s="89" t="s">
        <v>2588</v>
      </c>
      <c r="H211" s="93" t="s">
        <v>2720</v>
      </c>
      <c r="I211" s="66">
        <v>1.3009999999999999</v>
      </c>
      <c r="J211" s="55">
        <v>1.3009999999999999</v>
      </c>
      <c r="K211" s="55"/>
      <c r="L211" s="55">
        <v>1.3009999999999999</v>
      </c>
      <c r="M211" s="55"/>
      <c r="N211" s="55"/>
      <c r="O211" s="54">
        <v>0</v>
      </c>
      <c r="P211" s="55">
        <v>1.3009999999999999</v>
      </c>
      <c r="Q211" s="55" t="s">
        <v>2241</v>
      </c>
      <c r="R211" s="218" t="s">
        <v>2590</v>
      </c>
      <c r="S211" s="74"/>
      <c r="U211" s="34"/>
      <c r="V211" s="34"/>
      <c r="W211" s="34"/>
    </row>
    <row r="212" spans="1:23" ht="36" x14ac:dyDescent="0.2">
      <c r="A212" s="1284">
        <v>2</v>
      </c>
      <c r="B212" s="218">
        <v>130457</v>
      </c>
      <c r="C212" s="55" t="s">
        <v>1500</v>
      </c>
      <c r="D212" s="218" t="s">
        <v>2837</v>
      </c>
      <c r="E212" s="55" t="s">
        <v>849</v>
      </c>
      <c r="F212" s="94" t="s">
        <v>4885</v>
      </c>
      <c r="G212" s="89" t="s">
        <v>2588</v>
      </c>
      <c r="H212" s="93" t="s">
        <v>2720</v>
      </c>
      <c r="I212" s="66">
        <v>4.891</v>
      </c>
      <c r="J212" s="55">
        <v>4.891</v>
      </c>
      <c r="K212" s="55"/>
      <c r="L212" s="55">
        <v>4.891</v>
      </c>
      <c r="M212" s="55"/>
      <c r="N212" s="55"/>
      <c r="O212" s="54">
        <v>0</v>
      </c>
      <c r="P212" s="55">
        <v>4.891</v>
      </c>
      <c r="Q212" s="55" t="s">
        <v>2241</v>
      </c>
      <c r="R212" s="218" t="s">
        <v>2590</v>
      </c>
      <c r="S212" s="74"/>
      <c r="U212" s="34"/>
      <c r="V212" s="34"/>
      <c r="W212" s="34"/>
    </row>
    <row r="213" spans="1:23" ht="36" x14ac:dyDescent="0.2">
      <c r="A213" s="1284">
        <v>3</v>
      </c>
      <c r="B213" s="218">
        <v>130458</v>
      </c>
      <c r="C213" s="55" t="s">
        <v>1735</v>
      </c>
      <c r="D213" s="218" t="s">
        <v>2838</v>
      </c>
      <c r="E213" s="55" t="s">
        <v>850</v>
      </c>
      <c r="F213" s="74" t="s">
        <v>4886</v>
      </c>
      <c r="G213" s="89" t="s">
        <v>2588</v>
      </c>
      <c r="H213" s="93" t="s">
        <v>2720</v>
      </c>
      <c r="I213" s="66">
        <v>5.431</v>
      </c>
      <c r="J213" s="55">
        <v>5.431</v>
      </c>
      <c r="K213" s="55"/>
      <c r="L213" s="55">
        <v>5.431</v>
      </c>
      <c r="M213" s="55"/>
      <c r="N213" s="55"/>
      <c r="O213" s="54">
        <v>0</v>
      </c>
      <c r="P213" s="55">
        <v>5.431</v>
      </c>
      <c r="Q213" s="55" t="s">
        <v>2241</v>
      </c>
      <c r="R213" s="218" t="s">
        <v>2590</v>
      </c>
      <c r="S213" s="90"/>
      <c r="U213" s="34"/>
      <c r="V213" s="34"/>
      <c r="W213" s="34"/>
    </row>
    <row r="214" spans="1:23" ht="36" x14ac:dyDescent="0.2">
      <c r="A214" s="1284">
        <v>4</v>
      </c>
      <c r="B214" s="218">
        <v>130460</v>
      </c>
      <c r="C214" s="55" t="s">
        <v>1501</v>
      </c>
      <c r="D214" s="218" t="s">
        <v>2839</v>
      </c>
      <c r="E214" s="55" t="s">
        <v>851</v>
      </c>
      <c r="F214" s="94" t="s">
        <v>4887</v>
      </c>
      <c r="G214" s="89" t="s">
        <v>2588</v>
      </c>
      <c r="H214" s="93" t="s">
        <v>2720</v>
      </c>
      <c r="I214" s="66">
        <v>0.47099999999999997</v>
      </c>
      <c r="J214" s="55">
        <v>0.47099999999999997</v>
      </c>
      <c r="K214" s="55"/>
      <c r="L214" s="55">
        <v>0.47099999999999997</v>
      </c>
      <c r="M214" s="55"/>
      <c r="N214" s="55"/>
      <c r="O214" s="54">
        <v>0</v>
      </c>
      <c r="P214" s="55">
        <v>0.47099999999999997</v>
      </c>
      <c r="Q214" s="55" t="s">
        <v>2241</v>
      </c>
      <c r="R214" s="218" t="s">
        <v>2590</v>
      </c>
      <c r="S214" s="74"/>
      <c r="U214" s="34"/>
      <c r="V214" s="34"/>
      <c r="W214" s="34"/>
    </row>
    <row r="215" spans="1:23" ht="35.25" customHeight="1" x14ac:dyDescent="0.2">
      <c r="A215" s="1284">
        <v>5</v>
      </c>
      <c r="B215" s="218">
        <v>130461</v>
      </c>
      <c r="C215" s="55" t="s">
        <v>1502</v>
      </c>
      <c r="D215" s="218" t="s">
        <v>2840</v>
      </c>
      <c r="E215" s="55" t="s">
        <v>852</v>
      </c>
      <c r="F215" s="94" t="s">
        <v>4888</v>
      </c>
      <c r="G215" s="89" t="s">
        <v>2588</v>
      </c>
      <c r="H215" s="93" t="s">
        <v>2720</v>
      </c>
      <c r="I215" s="66">
        <v>1.006</v>
      </c>
      <c r="J215" s="55">
        <v>1.006</v>
      </c>
      <c r="K215" s="55"/>
      <c r="L215" s="55">
        <v>1.006</v>
      </c>
      <c r="M215" s="55"/>
      <c r="N215" s="55"/>
      <c r="O215" s="54">
        <v>0</v>
      </c>
      <c r="P215" s="55">
        <v>1.006</v>
      </c>
      <c r="Q215" s="55" t="s">
        <v>2241</v>
      </c>
      <c r="R215" s="218" t="s">
        <v>2590</v>
      </c>
      <c r="S215" s="74"/>
      <c r="U215" s="34"/>
      <c r="V215" s="34"/>
      <c r="W215" s="34"/>
    </row>
    <row r="216" spans="1:23" ht="36" customHeight="1" x14ac:dyDescent="0.2">
      <c r="A216" s="1284">
        <v>6</v>
      </c>
      <c r="B216" s="218">
        <v>130462</v>
      </c>
      <c r="C216" s="96" t="s">
        <v>1503</v>
      </c>
      <c r="D216" s="218" t="s">
        <v>2841</v>
      </c>
      <c r="E216" s="96" t="s">
        <v>853</v>
      </c>
      <c r="F216" s="94" t="s">
        <v>4889</v>
      </c>
      <c r="G216" s="89" t="s">
        <v>2588</v>
      </c>
      <c r="H216" s="93" t="s">
        <v>2720</v>
      </c>
      <c r="I216" s="201">
        <v>4.1289999999999996</v>
      </c>
      <c r="J216" s="96">
        <v>4.1289999999999996</v>
      </c>
      <c r="K216" s="96"/>
      <c r="L216" s="96">
        <v>4.1289999999999996</v>
      </c>
      <c r="M216" s="96"/>
      <c r="N216" s="96"/>
      <c r="O216" s="150">
        <v>0</v>
      </c>
      <c r="P216" s="96">
        <v>4.1289999999999996</v>
      </c>
      <c r="Q216" s="55" t="s">
        <v>2241</v>
      </c>
      <c r="R216" s="218" t="s">
        <v>2590</v>
      </c>
      <c r="S216" s="266"/>
      <c r="U216" s="34"/>
      <c r="V216" s="34"/>
      <c r="W216" s="34"/>
    </row>
    <row r="217" spans="1:23" ht="36" x14ac:dyDescent="0.2">
      <c r="A217" s="1284">
        <v>7</v>
      </c>
      <c r="B217" s="218">
        <v>130463</v>
      </c>
      <c r="C217" s="55" t="s">
        <v>1504</v>
      </c>
      <c r="D217" s="218" t="s">
        <v>2842</v>
      </c>
      <c r="E217" s="55" t="s">
        <v>854</v>
      </c>
      <c r="F217" s="74" t="s">
        <v>4890</v>
      </c>
      <c r="G217" s="89" t="s">
        <v>2588</v>
      </c>
      <c r="H217" s="93" t="s">
        <v>2720</v>
      </c>
      <c r="I217" s="66">
        <v>2.3889999999999998</v>
      </c>
      <c r="J217" s="55">
        <v>2.3889999999999998</v>
      </c>
      <c r="K217" s="55"/>
      <c r="L217" s="55">
        <v>2.3889999999999998</v>
      </c>
      <c r="M217" s="55"/>
      <c r="N217" s="55"/>
      <c r="O217" s="54">
        <v>0</v>
      </c>
      <c r="P217" s="55">
        <v>2.3889999999999998</v>
      </c>
      <c r="Q217" s="55" t="s">
        <v>2241</v>
      </c>
      <c r="R217" s="218" t="s">
        <v>2590</v>
      </c>
      <c r="S217" s="74"/>
      <c r="U217" s="34"/>
      <c r="V217" s="34"/>
      <c r="W217" s="34"/>
    </row>
    <row r="218" spans="1:23" ht="36" x14ac:dyDescent="0.2">
      <c r="A218" s="1284">
        <v>8</v>
      </c>
      <c r="B218" s="218">
        <v>130464</v>
      </c>
      <c r="C218" s="55" t="s">
        <v>1505</v>
      </c>
      <c r="D218" s="218" t="s">
        <v>2843</v>
      </c>
      <c r="E218" s="55" t="s">
        <v>855</v>
      </c>
      <c r="F218" s="74" t="s">
        <v>4891</v>
      </c>
      <c r="G218" s="89" t="s">
        <v>2588</v>
      </c>
      <c r="H218" s="93" t="s">
        <v>2720</v>
      </c>
      <c r="I218" s="66">
        <v>2.5680000000000001</v>
      </c>
      <c r="J218" s="55">
        <v>2.5680000000000001</v>
      </c>
      <c r="K218" s="55"/>
      <c r="L218" s="55">
        <v>2.5680000000000001</v>
      </c>
      <c r="M218" s="55"/>
      <c r="N218" s="55"/>
      <c r="O218" s="54">
        <v>0</v>
      </c>
      <c r="P218" s="55">
        <v>2.5680000000000001</v>
      </c>
      <c r="Q218" s="55" t="s">
        <v>2241</v>
      </c>
      <c r="R218" s="218" t="s">
        <v>2590</v>
      </c>
      <c r="S218" s="74"/>
      <c r="U218" s="34"/>
      <c r="V218" s="34"/>
      <c r="W218" s="34"/>
    </row>
    <row r="219" spans="1:23" ht="36" x14ac:dyDescent="0.2">
      <c r="A219" s="1284">
        <v>9</v>
      </c>
      <c r="B219" s="218">
        <v>130465</v>
      </c>
      <c r="C219" s="55" t="s">
        <v>1506</v>
      </c>
      <c r="D219" s="218" t="s">
        <v>2844</v>
      </c>
      <c r="E219" s="55" t="s">
        <v>856</v>
      </c>
      <c r="F219" s="239" t="s">
        <v>4892</v>
      </c>
      <c r="G219" s="89" t="s">
        <v>2588</v>
      </c>
      <c r="H219" s="93" t="s">
        <v>2845</v>
      </c>
      <c r="I219" s="66">
        <v>0.434</v>
      </c>
      <c r="J219" s="55">
        <v>0.434</v>
      </c>
      <c r="K219" s="55"/>
      <c r="L219" s="55">
        <v>0.434</v>
      </c>
      <c r="M219" s="55"/>
      <c r="N219" s="55"/>
      <c r="O219" s="54">
        <v>0</v>
      </c>
      <c r="P219" s="55">
        <v>0.434</v>
      </c>
      <c r="Q219" s="55" t="s">
        <v>2241</v>
      </c>
      <c r="R219" s="218" t="s">
        <v>2590</v>
      </c>
      <c r="S219" s="74"/>
      <c r="U219" s="34"/>
      <c r="V219" s="34"/>
      <c r="W219" s="34"/>
    </row>
    <row r="220" spans="1:23" ht="36" x14ac:dyDescent="0.2">
      <c r="A220" s="1284">
        <v>10</v>
      </c>
      <c r="B220" s="218">
        <v>130466</v>
      </c>
      <c r="C220" s="55" t="s">
        <v>1736</v>
      </c>
      <c r="D220" s="218" t="s">
        <v>2846</v>
      </c>
      <c r="E220" s="55" t="s">
        <v>857</v>
      </c>
      <c r="F220" s="94" t="s">
        <v>4893</v>
      </c>
      <c r="G220" s="89" t="s">
        <v>2588</v>
      </c>
      <c r="H220" s="93" t="s">
        <v>2720</v>
      </c>
      <c r="I220" s="66">
        <v>4.5069999999999997</v>
      </c>
      <c r="J220" s="55">
        <v>4.5069999999999997</v>
      </c>
      <c r="K220" s="55"/>
      <c r="L220" s="55">
        <v>4.5069999999999997</v>
      </c>
      <c r="M220" s="55"/>
      <c r="N220" s="55"/>
      <c r="O220" s="54">
        <v>0</v>
      </c>
      <c r="P220" s="55">
        <v>4.5069999999999997</v>
      </c>
      <c r="Q220" s="55" t="s">
        <v>2241</v>
      </c>
      <c r="R220" s="218" t="s">
        <v>2590</v>
      </c>
      <c r="S220" s="74"/>
      <c r="U220" s="34"/>
      <c r="V220" s="34"/>
      <c r="W220" s="34"/>
    </row>
    <row r="221" spans="1:23" ht="36" x14ac:dyDescent="0.2">
      <c r="A221" s="1284">
        <v>11</v>
      </c>
      <c r="B221" s="218" t="s">
        <v>2847</v>
      </c>
      <c r="C221" s="55" t="s">
        <v>1737</v>
      </c>
      <c r="D221" s="218" t="s">
        <v>2848</v>
      </c>
      <c r="E221" s="55" t="s">
        <v>858</v>
      </c>
      <c r="F221" s="74" t="s">
        <v>4894</v>
      </c>
      <c r="G221" s="89" t="s">
        <v>2588</v>
      </c>
      <c r="H221" s="93" t="s">
        <v>2720</v>
      </c>
      <c r="I221" s="66">
        <v>2.206</v>
      </c>
      <c r="J221" s="55">
        <v>2.206</v>
      </c>
      <c r="K221" s="55"/>
      <c r="L221" s="55">
        <v>2.206</v>
      </c>
      <c r="M221" s="55"/>
      <c r="N221" s="55"/>
      <c r="O221" s="54">
        <v>0</v>
      </c>
      <c r="P221" s="55">
        <v>2.206</v>
      </c>
      <c r="Q221" s="55" t="s">
        <v>2241</v>
      </c>
      <c r="R221" s="218" t="s">
        <v>2590</v>
      </c>
      <c r="S221" s="90"/>
      <c r="U221" s="34"/>
      <c r="V221" s="34"/>
      <c r="W221" s="34"/>
    </row>
    <row r="222" spans="1:23" ht="36" x14ac:dyDescent="0.2">
      <c r="A222" s="1284">
        <v>12</v>
      </c>
      <c r="B222" s="218">
        <v>130467</v>
      </c>
      <c r="C222" s="55" t="s">
        <v>1738</v>
      </c>
      <c r="D222" s="218" t="s">
        <v>2849</v>
      </c>
      <c r="E222" s="55" t="s">
        <v>859</v>
      </c>
      <c r="F222" s="74" t="s">
        <v>254</v>
      </c>
      <c r="G222" s="89" t="s">
        <v>2588</v>
      </c>
      <c r="H222" s="93" t="s">
        <v>2720</v>
      </c>
      <c r="I222" s="66">
        <v>2.4900000000000002</v>
      </c>
      <c r="J222" s="55">
        <v>2.4900000000000002</v>
      </c>
      <c r="K222" s="55"/>
      <c r="L222" s="55">
        <v>2.4900000000000002</v>
      </c>
      <c r="M222" s="55"/>
      <c r="N222" s="55"/>
      <c r="O222" s="54">
        <v>0</v>
      </c>
      <c r="P222" s="55">
        <v>2.4900000000000002</v>
      </c>
      <c r="Q222" s="55" t="s">
        <v>2241</v>
      </c>
      <c r="R222" s="218" t="s">
        <v>2590</v>
      </c>
      <c r="S222" s="90"/>
      <c r="U222" s="34"/>
      <c r="V222" s="34"/>
      <c r="W222" s="34"/>
    </row>
    <row r="223" spans="1:23" ht="36" x14ac:dyDescent="0.2">
      <c r="A223" s="1284">
        <v>13</v>
      </c>
      <c r="B223" s="218">
        <v>130468</v>
      </c>
      <c r="C223" s="55" t="s">
        <v>1507</v>
      </c>
      <c r="D223" s="218" t="s">
        <v>2850</v>
      </c>
      <c r="E223" s="55" t="s">
        <v>860</v>
      </c>
      <c r="F223" s="74" t="s">
        <v>4895</v>
      </c>
      <c r="G223" s="89" t="s">
        <v>2588</v>
      </c>
      <c r="H223" s="93" t="s">
        <v>2720</v>
      </c>
      <c r="I223" s="66">
        <v>1.347</v>
      </c>
      <c r="J223" s="55">
        <v>1.347</v>
      </c>
      <c r="K223" s="55"/>
      <c r="L223" s="55">
        <v>1.347</v>
      </c>
      <c r="M223" s="55"/>
      <c r="N223" s="55"/>
      <c r="O223" s="54">
        <v>0</v>
      </c>
      <c r="P223" s="55">
        <v>1.347</v>
      </c>
      <c r="Q223" s="55" t="s">
        <v>2241</v>
      </c>
      <c r="R223" s="218" t="s">
        <v>2590</v>
      </c>
      <c r="S223" s="266"/>
      <c r="U223" s="34"/>
      <c r="V223" s="34"/>
      <c r="W223" s="34"/>
    </row>
    <row r="224" spans="1:23" s="16" customFormat="1" ht="36" x14ac:dyDescent="0.2">
      <c r="A224" s="1284">
        <v>14</v>
      </c>
      <c r="B224" s="218" t="s">
        <v>2851</v>
      </c>
      <c r="C224" s="55" t="s">
        <v>1739</v>
      </c>
      <c r="D224" s="218" t="s">
        <v>2852</v>
      </c>
      <c r="E224" s="55" t="s">
        <v>861</v>
      </c>
      <c r="F224" s="74" t="s">
        <v>4896</v>
      </c>
      <c r="G224" s="89" t="s">
        <v>2588</v>
      </c>
      <c r="H224" s="93" t="s">
        <v>2720</v>
      </c>
      <c r="I224" s="66">
        <v>3.1280000000000001</v>
      </c>
      <c r="J224" s="55">
        <v>3.1280000000000001</v>
      </c>
      <c r="K224" s="55">
        <v>0.42399999999999999</v>
      </c>
      <c r="L224" s="55">
        <v>2.7040000000000002</v>
      </c>
      <c r="M224" s="55"/>
      <c r="N224" s="55"/>
      <c r="O224" s="54">
        <v>0</v>
      </c>
      <c r="P224" s="55">
        <v>3.1280000000000001</v>
      </c>
      <c r="Q224" s="96" t="s">
        <v>2353</v>
      </c>
      <c r="R224" s="218" t="s">
        <v>2590</v>
      </c>
      <c r="S224" s="90"/>
      <c r="U224" s="34"/>
      <c r="V224" s="34"/>
      <c r="W224" s="34"/>
    </row>
    <row r="225" spans="1:23" s="16" customFormat="1" ht="24" x14ac:dyDescent="0.2">
      <c r="A225" s="1284">
        <v>15</v>
      </c>
      <c r="B225" s="218" t="s">
        <v>2853</v>
      </c>
      <c r="C225" s="55" t="s">
        <v>1740</v>
      </c>
      <c r="D225" s="218" t="s">
        <v>2854</v>
      </c>
      <c r="E225" s="55" t="s">
        <v>862</v>
      </c>
      <c r="F225" s="74" t="s">
        <v>4897</v>
      </c>
      <c r="G225" s="89" t="s">
        <v>2588</v>
      </c>
      <c r="H225" s="93" t="s">
        <v>2855</v>
      </c>
      <c r="I225" s="66">
        <v>1.9650000000000001</v>
      </c>
      <c r="J225" s="55">
        <v>1.9650000000000001</v>
      </c>
      <c r="K225" s="55"/>
      <c r="L225" s="55">
        <v>1.9650000000000001</v>
      </c>
      <c r="M225" s="55"/>
      <c r="N225" s="55"/>
      <c r="O225" s="54">
        <v>0</v>
      </c>
      <c r="P225" s="55">
        <v>1.9650000000000001</v>
      </c>
      <c r="Q225" s="55" t="s">
        <v>2241</v>
      </c>
      <c r="R225" s="218" t="s">
        <v>2590</v>
      </c>
      <c r="S225" s="90"/>
      <c r="U225" s="34"/>
      <c r="V225" s="34"/>
      <c r="W225" s="34"/>
    </row>
    <row r="226" spans="1:23" ht="36" x14ac:dyDescent="0.2">
      <c r="A226" s="1284">
        <v>16</v>
      </c>
      <c r="B226" s="218" t="s">
        <v>2856</v>
      </c>
      <c r="C226" s="55" t="s">
        <v>1741</v>
      </c>
      <c r="D226" s="218" t="s">
        <v>2857</v>
      </c>
      <c r="E226" s="55" t="s">
        <v>863</v>
      </c>
      <c r="F226" s="74" t="s">
        <v>4898</v>
      </c>
      <c r="G226" s="89" t="s">
        <v>2588</v>
      </c>
      <c r="H226" s="93" t="s">
        <v>2720</v>
      </c>
      <c r="I226" s="66">
        <v>4.1790000000000003</v>
      </c>
      <c r="J226" s="55">
        <v>4.1790000000000003</v>
      </c>
      <c r="K226" s="55"/>
      <c r="L226" s="55">
        <v>4.1790000000000003</v>
      </c>
      <c r="M226" s="55"/>
      <c r="N226" s="55"/>
      <c r="O226" s="54">
        <v>0</v>
      </c>
      <c r="P226" s="55">
        <v>4.1790000000000003</v>
      </c>
      <c r="Q226" s="55" t="s">
        <v>2241</v>
      </c>
      <c r="R226" s="218" t="s">
        <v>2590</v>
      </c>
      <c r="S226" s="90"/>
      <c r="U226" s="34"/>
      <c r="V226" s="34"/>
      <c r="W226" s="34"/>
    </row>
    <row r="227" spans="1:23" ht="36" x14ac:dyDescent="0.2">
      <c r="A227" s="1284">
        <v>17</v>
      </c>
      <c r="B227" s="218">
        <v>130470</v>
      </c>
      <c r="C227" s="55" t="s">
        <v>1742</v>
      </c>
      <c r="D227" s="218" t="s">
        <v>2858</v>
      </c>
      <c r="E227" s="55" t="s">
        <v>864</v>
      </c>
      <c r="F227" s="74" t="s">
        <v>4899</v>
      </c>
      <c r="G227" s="89" t="s">
        <v>2588</v>
      </c>
      <c r="H227" s="93" t="s">
        <v>2720</v>
      </c>
      <c r="I227" s="66">
        <v>3.0150000000000001</v>
      </c>
      <c r="J227" s="55">
        <v>3.0150000000000001</v>
      </c>
      <c r="K227" s="55">
        <v>2.4E-2</v>
      </c>
      <c r="L227" s="55">
        <v>2.9910000000000001</v>
      </c>
      <c r="M227" s="55"/>
      <c r="N227" s="55"/>
      <c r="O227" s="54">
        <v>0</v>
      </c>
      <c r="P227" s="55">
        <v>3.0150000000000001</v>
      </c>
      <c r="Q227" s="96" t="s">
        <v>2474</v>
      </c>
      <c r="R227" s="218" t="s">
        <v>2590</v>
      </c>
      <c r="S227" s="90"/>
      <c r="U227" s="34"/>
      <c r="V227" s="34"/>
      <c r="W227" s="34"/>
    </row>
    <row r="228" spans="1:23" ht="36" x14ac:dyDescent="0.2">
      <c r="A228" s="1284">
        <v>18</v>
      </c>
      <c r="B228" s="218">
        <v>130471</v>
      </c>
      <c r="C228" s="55" t="s">
        <v>1743</v>
      </c>
      <c r="D228" s="218" t="s">
        <v>2859</v>
      </c>
      <c r="E228" s="55" t="s">
        <v>865</v>
      </c>
      <c r="F228" s="74" t="s">
        <v>4900</v>
      </c>
      <c r="G228" s="89" t="s">
        <v>2588</v>
      </c>
      <c r="H228" s="93" t="s">
        <v>2720</v>
      </c>
      <c r="I228" s="66">
        <v>1.5469999999999999</v>
      </c>
      <c r="J228" s="55">
        <v>1.5469999999999999</v>
      </c>
      <c r="K228" s="55"/>
      <c r="L228" s="55">
        <v>1.5469999999999999</v>
      </c>
      <c r="M228" s="55"/>
      <c r="N228" s="55"/>
      <c r="O228" s="54">
        <v>0</v>
      </c>
      <c r="P228" s="55">
        <v>1.5469999999999999</v>
      </c>
      <c r="Q228" s="55" t="s">
        <v>2241</v>
      </c>
      <c r="R228" s="218" t="s">
        <v>2590</v>
      </c>
      <c r="S228" s="155"/>
      <c r="U228" s="34"/>
      <c r="V228" s="34"/>
      <c r="W228" s="34"/>
    </row>
    <row r="229" spans="1:23" ht="24" x14ac:dyDescent="0.2">
      <c r="A229" s="1284">
        <v>19</v>
      </c>
      <c r="B229" s="218">
        <v>130472</v>
      </c>
      <c r="C229" s="55" t="s">
        <v>1744</v>
      </c>
      <c r="D229" s="218" t="s">
        <v>2860</v>
      </c>
      <c r="E229" s="55" t="s">
        <v>866</v>
      </c>
      <c r="F229" s="74" t="s">
        <v>4901</v>
      </c>
      <c r="G229" s="89" t="s">
        <v>2588</v>
      </c>
      <c r="H229" s="93" t="s">
        <v>2861</v>
      </c>
      <c r="I229" s="66">
        <v>0.34</v>
      </c>
      <c r="J229" s="55">
        <v>0.34</v>
      </c>
      <c r="K229" s="55"/>
      <c r="L229" s="55">
        <v>0.34</v>
      </c>
      <c r="M229" s="55"/>
      <c r="N229" s="55"/>
      <c r="O229" s="54">
        <v>0</v>
      </c>
      <c r="P229" s="55">
        <v>0.34</v>
      </c>
      <c r="Q229" s="55" t="s">
        <v>2241</v>
      </c>
      <c r="R229" s="218" t="s">
        <v>2590</v>
      </c>
      <c r="S229" s="90"/>
      <c r="U229" s="34"/>
      <c r="V229" s="34"/>
      <c r="W229" s="34"/>
    </row>
    <row r="230" spans="1:23" ht="24" x14ac:dyDescent="0.2">
      <c r="A230" s="1284">
        <v>20</v>
      </c>
      <c r="B230" s="218">
        <v>130473</v>
      </c>
      <c r="C230" s="55" t="s">
        <v>1745</v>
      </c>
      <c r="D230" s="218" t="s">
        <v>2862</v>
      </c>
      <c r="E230" s="55" t="s">
        <v>867</v>
      </c>
      <c r="F230" s="74" t="s">
        <v>4902</v>
      </c>
      <c r="G230" s="89" t="s">
        <v>2588</v>
      </c>
      <c r="H230" s="93" t="s">
        <v>2863</v>
      </c>
      <c r="I230" s="66">
        <v>2.1930000000000001</v>
      </c>
      <c r="J230" s="55">
        <v>2.1930000000000001</v>
      </c>
      <c r="K230" s="55"/>
      <c r="L230" s="55">
        <v>2.1930000000000001</v>
      </c>
      <c r="M230" s="55"/>
      <c r="N230" s="55"/>
      <c r="O230" s="54">
        <v>0</v>
      </c>
      <c r="P230" s="55">
        <v>2.1930000000000001</v>
      </c>
      <c r="Q230" s="55" t="s">
        <v>2241</v>
      </c>
      <c r="R230" s="218" t="s">
        <v>2590</v>
      </c>
      <c r="S230" s="90"/>
      <c r="U230" s="34"/>
      <c r="V230" s="34"/>
      <c r="W230" s="34"/>
    </row>
    <row r="231" spans="1:23" ht="36" x14ac:dyDescent="0.2">
      <c r="A231" s="1284">
        <v>21</v>
      </c>
      <c r="B231" s="218">
        <v>130474</v>
      </c>
      <c r="C231" s="55" t="s">
        <v>1508</v>
      </c>
      <c r="D231" s="218" t="s">
        <v>2864</v>
      </c>
      <c r="E231" s="55" t="s">
        <v>868</v>
      </c>
      <c r="F231" s="74" t="s">
        <v>4903</v>
      </c>
      <c r="G231" s="89" t="s">
        <v>2588</v>
      </c>
      <c r="H231" s="93" t="s">
        <v>2720</v>
      </c>
      <c r="I231" s="66">
        <v>2.472</v>
      </c>
      <c r="J231" s="55">
        <v>2.472</v>
      </c>
      <c r="K231" s="55"/>
      <c r="L231" s="55">
        <v>2.472</v>
      </c>
      <c r="M231" s="55"/>
      <c r="N231" s="55"/>
      <c r="O231" s="54">
        <v>0</v>
      </c>
      <c r="P231" s="55">
        <v>2.472</v>
      </c>
      <c r="Q231" s="55" t="s">
        <v>2241</v>
      </c>
      <c r="R231" s="218" t="s">
        <v>2590</v>
      </c>
      <c r="S231" s="266"/>
      <c r="U231" s="34"/>
      <c r="V231" s="34"/>
      <c r="W231" s="34"/>
    </row>
    <row r="232" spans="1:23" ht="36" x14ac:dyDescent="0.2">
      <c r="A232" s="1284">
        <v>22</v>
      </c>
      <c r="B232" s="218">
        <v>130477</v>
      </c>
      <c r="C232" s="96" t="s">
        <v>1746</v>
      </c>
      <c r="D232" s="218" t="s">
        <v>2865</v>
      </c>
      <c r="E232" s="96" t="s">
        <v>869</v>
      </c>
      <c r="F232" s="94" t="s">
        <v>4904</v>
      </c>
      <c r="G232" s="89" t="s">
        <v>2588</v>
      </c>
      <c r="H232" s="93" t="s">
        <v>2866</v>
      </c>
      <c r="I232" s="201">
        <v>0.379</v>
      </c>
      <c r="J232" s="96">
        <v>0.379</v>
      </c>
      <c r="K232" s="96"/>
      <c r="L232" s="96">
        <v>0.379</v>
      </c>
      <c r="M232" s="96"/>
      <c r="N232" s="96"/>
      <c r="O232" s="150">
        <v>0</v>
      </c>
      <c r="P232" s="96">
        <v>0.379</v>
      </c>
      <c r="Q232" s="96" t="s">
        <v>2241</v>
      </c>
      <c r="R232" s="218" t="s">
        <v>2590</v>
      </c>
      <c r="S232" s="90"/>
      <c r="U232" s="34"/>
      <c r="V232" s="34"/>
      <c r="W232" s="34"/>
    </row>
    <row r="233" spans="1:23" ht="36" x14ac:dyDescent="0.2">
      <c r="A233" s="1284">
        <v>23</v>
      </c>
      <c r="B233" s="218">
        <v>130478</v>
      </c>
      <c r="C233" s="55" t="s">
        <v>1509</v>
      </c>
      <c r="D233" s="218" t="s">
        <v>2867</v>
      </c>
      <c r="E233" s="55" t="s">
        <v>870</v>
      </c>
      <c r="F233" s="74" t="s">
        <v>4905</v>
      </c>
      <c r="G233" s="89" t="s">
        <v>2588</v>
      </c>
      <c r="H233" s="93" t="s">
        <v>2720</v>
      </c>
      <c r="I233" s="66">
        <v>3.7349999999999999</v>
      </c>
      <c r="J233" s="55">
        <v>3.7349999999999999</v>
      </c>
      <c r="K233" s="55"/>
      <c r="L233" s="55">
        <v>3.7349999999999999</v>
      </c>
      <c r="M233" s="55"/>
      <c r="N233" s="55"/>
      <c r="O233" s="54">
        <v>0</v>
      </c>
      <c r="P233" s="55">
        <v>3.7349999999999999</v>
      </c>
      <c r="Q233" s="55" t="s">
        <v>2241</v>
      </c>
      <c r="R233" s="218" t="s">
        <v>2590</v>
      </c>
      <c r="S233" s="266"/>
      <c r="U233" s="34"/>
      <c r="V233" s="34"/>
      <c r="W233" s="34"/>
    </row>
    <row r="234" spans="1:23" ht="36" x14ac:dyDescent="0.2">
      <c r="A234" s="1284">
        <v>24</v>
      </c>
      <c r="B234" s="218">
        <v>130479</v>
      </c>
      <c r="C234" s="55" t="s">
        <v>1747</v>
      </c>
      <c r="D234" s="218" t="s">
        <v>2868</v>
      </c>
      <c r="E234" s="55" t="s">
        <v>871</v>
      </c>
      <c r="F234" s="74" t="s">
        <v>4906</v>
      </c>
      <c r="G234" s="89" t="s">
        <v>2588</v>
      </c>
      <c r="H234" s="93" t="s">
        <v>2720</v>
      </c>
      <c r="I234" s="66">
        <v>3.3980000000000001</v>
      </c>
      <c r="J234" s="55">
        <v>3.3980000000000001</v>
      </c>
      <c r="K234" s="55"/>
      <c r="L234" s="55">
        <v>3.3980000000000001</v>
      </c>
      <c r="M234" s="55"/>
      <c r="N234" s="55"/>
      <c r="O234" s="54">
        <v>0</v>
      </c>
      <c r="P234" s="55">
        <v>3.3980000000000001</v>
      </c>
      <c r="Q234" s="55" t="s">
        <v>2241</v>
      </c>
      <c r="R234" s="218" t="s">
        <v>2590</v>
      </c>
      <c r="S234" s="90"/>
      <c r="U234" s="34"/>
      <c r="V234" s="34"/>
      <c r="W234" s="34"/>
    </row>
    <row r="235" spans="1:23" ht="24" x14ac:dyDescent="0.2">
      <c r="A235" s="1284">
        <v>25</v>
      </c>
      <c r="B235" s="218">
        <v>130480</v>
      </c>
      <c r="C235" s="55" t="s">
        <v>1748</v>
      </c>
      <c r="D235" s="93" t="s">
        <v>2869</v>
      </c>
      <c r="E235" s="55" t="s">
        <v>872</v>
      </c>
      <c r="F235" s="94" t="s">
        <v>4907</v>
      </c>
      <c r="G235" s="89" t="s">
        <v>2588</v>
      </c>
      <c r="H235" s="93" t="s">
        <v>2870</v>
      </c>
      <c r="I235" s="66">
        <v>0.83399999999999996</v>
      </c>
      <c r="J235" s="55">
        <v>0.83399999999999996</v>
      </c>
      <c r="K235" s="55"/>
      <c r="L235" s="55">
        <v>0.83399999999999996</v>
      </c>
      <c r="M235" s="55"/>
      <c r="N235" s="55"/>
      <c r="O235" s="54">
        <v>0</v>
      </c>
      <c r="P235" s="55">
        <v>0.83399999999999996</v>
      </c>
      <c r="Q235" s="55" t="s">
        <v>2241</v>
      </c>
      <c r="R235" s="218" t="s">
        <v>2590</v>
      </c>
      <c r="S235" s="90"/>
      <c r="U235" s="34"/>
      <c r="V235" s="34"/>
      <c r="W235" s="34"/>
    </row>
    <row r="236" spans="1:23" ht="24" x14ac:dyDescent="0.2">
      <c r="A236" s="1284">
        <v>26</v>
      </c>
      <c r="B236" s="55"/>
      <c r="C236" s="55"/>
      <c r="D236" s="218"/>
      <c r="E236" s="156" t="s">
        <v>2871</v>
      </c>
      <c r="F236" s="265" t="s">
        <v>2872</v>
      </c>
      <c r="G236" s="197" t="s">
        <v>2588</v>
      </c>
      <c r="H236" s="264"/>
      <c r="I236" s="51"/>
      <c r="J236" s="156">
        <v>0.5</v>
      </c>
      <c r="K236" s="156"/>
      <c r="L236" s="156">
        <v>0.5</v>
      </c>
      <c r="M236" s="156"/>
      <c r="N236" s="156"/>
      <c r="O236" s="158"/>
      <c r="P236" s="156"/>
      <c r="Q236" s="156" t="s">
        <v>2241</v>
      </c>
      <c r="R236" s="156" t="s">
        <v>2752</v>
      </c>
      <c r="S236" s="120" t="s">
        <v>5386</v>
      </c>
      <c r="U236" s="34"/>
      <c r="V236" s="34"/>
      <c r="W236" s="34"/>
    </row>
    <row r="237" spans="1:23" x14ac:dyDescent="0.2">
      <c r="A237" s="1519" t="s">
        <v>725</v>
      </c>
      <c r="B237" s="1519"/>
      <c r="C237" s="1519"/>
      <c r="D237" s="1519"/>
      <c r="E237" s="1519"/>
      <c r="F237" s="1519"/>
      <c r="G237" s="77"/>
      <c r="H237" s="77"/>
      <c r="I237" s="259">
        <f>SUM(I211:I236)</f>
        <v>60.355000000000011</v>
      </c>
      <c r="J237" s="131">
        <f>SUM(J211:J236)</f>
        <v>60.855000000000011</v>
      </c>
      <c r="K237" s="168"/>
      <c r="L237" s="168"/>
      <c r="M237" s="168"/>
      <c r="N237" s="168"/>
      <c r="O237" s="137"/>
      <c r="P237" s="88"/>
      <c r="Q237" s="88"/>
      <c r="R237" s="88"/>
      <c r="S237" s="45"/>
      <c r="T237" s="736">
        <f>SUM(J237-J236)</f>
        <v>60.355000000000011</v>
      </c>
    </row>
    <row r="238" spans="1:23" x14ac:dyDescent="0.2">
      <c r="A238" s="1439" t="s">
        <v>5935</v>
      </c>
      <c r="B238" s="1439"/>
      <c r="C238" s="1439"/>
      <c r="D238" s="1439"/>
      <c r="E238" s="1439"/>
      <c r="F238" s="1439"/>
      <c r="G238" s="106"/>
      <c r="H238" s="106"/>
      <c r="I238" s="106"/>
      <c r="J238" s="168"/>
      <c r="K238" s="110">
        <f>SUM(K211:K236)</f>
        <v>0.44800000000000001</v>
      </c>
      <c r="L238" s="168"/>
      <c r="M238" s="168"/>
      <c r="N238" s="168"/>
      <c r="O238" s="137"/>
      <c r="P238" s="88"/>
      <c r="Q238" s="88"/>
      <c r="R238" s="88"/>
      <c r="S238" s="45"/>
    </row>
    <row r="239" spans="1:23" x14ac:dyDescent="0.2">
      <c r="A239" s="1440" t="s">
        <v>5933</v>
      </c>
      <c r="B239" s="1440"/>
      <c r="C239" s="1440"/>
      <c r="D239" s="1440"/>
      <c r="E239" s="1510"/>
      <c r="F239" s="1510"/>
      <c r="G239" s="83"/>
      <c r="H239" s="83"/>
      <c r="I239" s="83"/>
      <c r="J239" s="168"/>
      <c r="K239" s="168"/>
      <c r="L239" s="84">
        <f>SUM(L211:L236)</f>
        <v>60.407000000000011</v>
      </c>
      <c r="M239" s="168"/>
      <c r="N239" s="168"/>
      <c r="O239" s="137"/>
      <c r="P239" s="88"/>
      <c r="Q239" s="88"/>
      <c r="R239" s="88"/>
      <c r="S239" s="45"/>
    </row>
    <row r="240" spans="1:23" x14ac:dyDescent="0.2">
      <c r="A240" s="1518" t="s">
        <v>5934</v>
      </c>
      <c r="B240" s="1518"/>
      <c r="C240" s="1518"/>
      <c r="D240" s="1518"/>
      <c r="E240" s="1518"/>
      <c r="F240" s="1518"/>
      <c r="G240" s="111"/>
      <c r="H240" s="111"/>
      <c r="I240" s="111"/>
      <c r="J240" s="168"/>
      <c r="K240" s="168"/>
      <c r="L240" s="168"/>
      <c r="M240" s="86">
        <f>SUM(M211:M236)</f>
        <v>0</v>
      </c>
      <c r="N240" s="86"/>
      <c r="O240" s="137"/>
      <c r="P240" s="88"/>
      <c r="Q240" s="88"/>
      <c r="R240" s="88"/>
      <c r="S240" s="45"/>
    </row>
    <row r="241" spans="1:24" x14ac:dyDescent="0.2">
      <c r="A241" s="1512" t="s">
        <v>5936</v>
      </c>
      <c r="B241" s="1512"/>
      <c r="C241" s="1512"/>
      <c r="D241" s="1512"/>
      <c r="E241" s="1513"/>
      <c r="F241" s="1513"/>
      <c r="G241" s="112"/>
      <c r="H241" s="112"/>
      <c r="I241" s="112"/>
      <c r="J241" s="87"/>
      <c r="K241" s="87"/>
      <c r="L241" s="87"/>
      <c r="M241" s="87"/>
      <c r="N241" s="87">
        <f>SUM(N211:N236)</f>
        <v>0</v>
      </c>
      <c r="O241" s="137"/>
      <c r="P241" s="88"/>
      <c r="Q241" s="88"/>
      <c r="R241" s="88"/>
      <c r="S241" s="45"/>
    </row>
    <row r="242" spans="1:24" x14ac:dyDescent="0.2">
      <c r="A242" s="1503"/>
      <c r="B242" s="1503"/>
      <c r="C242" s="1503"/>
      <c r="D242" s="1503"/>
      <c r="E242" s="1503"/>
      <c r="F242" s="1503"/>
      <c r="G242" s="1503"/>
      <c r="H242" s="1503"/>
      <c r="I242" s="1503"/>
      <c r="J242" s="1503"/>
      <c r="K242" s="1503"/>
      <c r="L242" s="1503"/>
      <c r="M242" s="1503"/>
      <c r="N242" s="1503"/>
      <c r="O242" s="1503"/>
      <c r="P242" s="1503"/>
      <c r="Q242" s="88"/>
      <c r="R242" s="88"/>
      <c r="S242" s="45"/>
    </row>
    <row r="243" spans="1:24" x14ac:dyDescent="0.2">
      <c r="A243" s="1504" t="s">
        <v>726</v>
      </c>
      <c r="B243" s="1504"/>
      <c r="C243" s="1504"/>
      <c r="D243" s="1504"/>
      <c r="E243" s="1504"/>
      <c r="F243" s="1504"/>
      <c r="G243" s="103"/>
      <c r="H243" s="103"/>
      <c r="I243" s="103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V243" s="34"/>
    </row>
    <row r="244" spans="1:24" ht="36" x14ac:dyDescent="0.2">
      <c r="A244" s="1284">
        <v>1</v>
      </c>
      <c r="B244" s="218">
        <v>130482</v>
      </c>
      <c r="C244" s="55" t="s">
        <v>1749</v>
      </c>
      <c r="D244" s="218" t="s">
        <v>2873</v>
      </c>
      <c r="E244" s="55" t="s">
        <v>727</v>
      </c>
      <c r="F244" s="74" t="s">
        <v>4908</v>
      </c>
      <c r="G244" s="89" t="s">
        <v>2588</v>
      </c>
      <c r="H244" s="93" t="s">
        <v>2720</v>
      </c>
      <c r="I244" s="156">
        <v>2.085</v>
      </c>
      <c r="J244" s="218">
        <v>2.0830000000000002</v>
      </c>
      <c r="K244" s="218"/>
      <c r="L244" s="218">
        <v>2.0830000000000002</v>
      </c>
      <c r="M244" s="218"/>
      <c r="N244" s="218"/>
      <c r="O244" s="75">
        <v>0</v>
      </c>
      <c r="P244" s="218">
        <v>2.0830000000000002</v>
      </c>
      <c r="Q244" s="218" t="s">
        <v>2241</v>
      </c>
      <c r="R244" s="218" t="s">
        <v>2590</v>
      </c>
      <c r="S244" s="90"/>
      <c r="U244" s="1"/>
      <c r="V244" s="714"/>
      <c r="W244" s="1"/>
      <c r="X244" s="1"/>
    </row>
    <row r="245" spans="1:24" x14ac:dyDescent="0.2">
      <c r="A245" s="1284">
        <v>2</v>
      </c>
      <c r="B245" s="218" t="s">
        <v>2874</v>
      </c>
      <c r="C245" s="55" t="s">
        <v>2229</v>
      </c>
      <c r="D245" s="1459" t="s">
        <v>2875</v>
      </c>
      <c r="E245" s="1463" t="s">
        <v>728</v>
      </c>
      <c r="F245" s="1476" t="s">
        <v>4909</v>
      </c>
      <c r="G245" s="1498" t="s">
        <v>2588</v>
      </c>
      <c r="H245" s="1459" t="s">
        <v>2720</v>
      </c>
      <c r="I245" s="66">
        <v>2.6840000000000002</v>
      </c>
      <c r="J245" s="55">
        <v>2.6840000000000002</v>
      </c>
      <c r="K245" s="55"/>
      <c r="L245" s="55">
        <v>2.6840000000000002</v>
      </c>
      <c r="M245" s="55"/>
      <c r="N245" s="55"/>
      <c r="O245" s="54">
        <v>0</v>
      </c>
      <c r="P245" s="55">
        <v>2.6840000000000002</v>
      </c>
      <c r="Q245" s="55" t="s">
        <v>2241</v>
      </c>
      <c r="R245" s="218" t="s">
        <v>2590</v>
      </c>
      <c r="S245" s="1517"/>
      <c r="U245" s="1"/>
      <c r="V245" s="714"/>
      <c r="W245" s="1"/>
      <c r="X245" s="1"/>
    </row>
    <row r="246" spans="1:24" x14ac:dyDescent="0.2">
      <c r="A246" s="1284">
        <v>3</v>
      </c>
      <c r="B246" s="218" t="s">
        <v>2876</v>
      </c>
      <c r="C246" s="55" t="s">
        <v>2230</v>
      </c>
      <c r="D246" s="1459"/>
      <c r="E246" s="1463"/>
      <c r="F246" s="1476"/>
      <c r="G246" s="1463"/>
      <c r="H246" s="1476"/>
      <c r="I246" s="66">
        <v>0.999</v>
      </c>
      <c r="J246" s="55">
        <v>0.999</v>
      </c>
      <c r="K246" s="55"/>
      <c r="L246" s="55">
        <v>0.999</v>
      </c>
      <c r="M246" s="55"/>
      <c r="N246" s="55"/>
      <c r="O246" s="54">
        <v>0</v>
      </c>
      <c r="P246" s="55">
        <v>0.999</v>
      </c>
      <c r="Q246" s="55" t="s">
        <v>2241</v>
      </c>
      <c r="R246" s="218" t="s">
        <v>2590</v>
      </c>
      <c r="S246" s="1517"/>
      <c r="U246" s="1"/>
      <c r="V246" s="714"/>
      <c r="W246" s="1"/>
      <c r="X246" s="1"/>
    </row>
    <row r="247" spans="1:24" x14ac:dyDescent="0.2">
      <c r="A247" s="1284">
        <v>4</v>
      </c>
      <c r="B247" s="218" t="s">
        <v>2877</v>
      </c>
      <c r="C247" s="55" t="s">
        <v>2231</v>
      </c>
      <c r="D247" s="1459"/>
      <c r="E247" s="1463"/>
      <c r="F247" s="1476"/>
      <c r="G247" s="1463"/>
      <c r="H247" s="1476"/>
      <c r="I247" s="66">
        <v>0.83199999999999996</v>
      </c>
      <c r="J247" s="55">
        <v>0.83199999999999996</v>
      </c>
      <c r="K247" s="55"/>
      <c r="L247" s="55">
        <v>0.83199999999999996</v>
      </c>
      <c r="M247" s="55"/>
      <c r="N247" s="55"/>
      <c r="O247" s="54">
        <v>0</v>
      </c>
      <c r="P247" s="55">
        <v>0.83199999999999996</v>
      </c>
      <c r="Q247" s="55" t="s">
        <v>2241</v>
      </c>
      <c r="R247" s="218" t="s">
        <v>2590</v>
      </c>
      <c r="S247" s="1517"/>
      <c r="U247" s="1"/>
      <c r="V247" s="714"/>
      <c r="W247" s="1"/>
      <c r="X247" s="1"/>
    </row>
    <row r="248" spans="1:24" ht="36" x14ac:dyDescent="0.2">
      <c r="A248" s="1284">
        <v>5</v>
      </c>
      <c r="B248" s="218">
        <v>130484</v>
      </c>
      <c r="C248" s="55" t="s">
        <v>1750</v>
      </c>
      <c r="D248" s="218" t="s">
        <v>2878</v>
      </c>
      <c r="E248" s="55" t="s">
        <v>729</v>
      </c>
      <c r="F248" s="74" t="s">
        <v>4910</v>
      </c>
      <c r="G248" s="89" t="s">
        <v>2588</v>
      </c>
      <c r="H248" s="93" t="s">
        <v>2720</v>
      </c>
      <c r="I248" s="66">
        <v>1.276</v>
      </c>
      <c r="J248" s="55">
        <v>1.276</v>
      </c>
      <c r="K248" s="55"/>
      <c r="L248" s="55">
        <v>1.276</v>
      </c>
      <c r="M248" s="55"/>
      <c r="N248" s="55"/>
      <c r="O248" s="54">
        <v>0</v>
      </c>
      <c r="P248" s="55">
        <v>1.276</v>
      </c>
      <c r="Q248" s="55" t="s">
        <v>2241</v>
      </c>
      <c r="R248" s="218" t="s">
        <v>2590</v>
      </c>
      <c r="S248" s="90"/>
      <c r="U248" s="1"/>
      <c r="V248" s="714"/>
      <c r="W248" s="1"/>
      <c r="X248" s="1"/>
    </row>
    <row r="249" spans="1:24" s="631" customFormat="1" ht="24" x14ac:dyDescent="0.2">
      <c r="A249" s="1284">
        <v>6</v>
      </c>
      <c r="B249" s="218"/>
      <c r="C249" s="632"/>
      <c r="D249" s="218"/>
      <c r="E249" s="156" t="s">
        <v>5973</v>
      </c>
      <c r="F249" s="120" t="s">
        <v>5974</v>
      </c>
      <c r="G249" s="197" t="s">
        <v>2588</v>
      </c>
      <c r="H249" s="120"/>
      <c r="I249" s="120"/>
      <c r="J249" s="156">
        <v>1.2</v>
      </c>
      <c r="K249" s="156"/>
      <c r="L249" s="156">
        <v>1.2</v>
      </c>
      <c r="M249" s="156"/>
      <c r="N249" s="156"/>
      <c r="O249" s="158">
        <v>0</v>
      </c>
      <c r="P249" s="156">
        <v>1.2</v>
      </c>
      <c r="Q249" s="156" t="s">
        <v>2241</v>
      </c>
      <c r="R249" s="156" t="s">
        <v>2752</v>
      </c>
      <c r="S249" s="120" t="s">
        <v>1983</v>
      </c>
      <c r="U249" s="1"/>
      <c r="V249" s="714"/>
      <c r="W249" s="1"/>
      <c r="X249" s="1"/>
    </row>
    <row r="250" spans="1:24" ht="36" x14ac:dyDescent="0.2">
      <c r="A250" s="1284">
        <v>7</v>
      </c>
      <c r="B250" s="218">
        <v>130597</v>
      </c>
      <c r="C250" s="55" t="s">
        <v>1510</v>
      </c>
      <c r="D250" s="218" t="s">
        <v>2879</v>
      </c>
      <c r="E250" s="55" t="s">
        <v>730</v>
      </c>
      <c r="F250" s="74" t="s">
        <v>4911</v>
      </c>
      <c r="G250" s="89" t="s">
        <v>2588</v>
      </c>
      <c r="H250" s="93" t="s">
        <v>2720</v>
      </c>
      <c r="I250" s="37">
        <v>2.1501000000000001</v>
      </c>
      <c r="J250" s="55">
        <v>2.1501000000000001</v>
      </c>
      <c r="K250" s="55"/>
      <c r="L250" s="55">
        <v>2.1501000000000001</v>
      </c>
      <c r="M250" s="55"/>
      <c r="N250" s="55"/>
      <c r="O250" s="54">
        <v>0</v>
      </c>
      <c r="P250" s="55">
        <v>2.1501000000000001</v>
      </c>
      <c r="Q250" s="55" t="s">
        <v>2241</v>
      </c>
      <c r="R250" s="218" t="s">
        <v>2590</v>
      </c>
      <c r="S250" s="90"/>
      <c r="U250" s="1"/>
      <c r="V250" s="714"/>
      <c r="W250" s="1"/>
      <c r="X250" s="1"/>
    </row>
    <row r="251" spans="1:24" ht="36" x14ac:dyDescent="0.2">
      <c r="A251" s="1284">
        <v>8</v>
      </c>
      <c r="B251" s="218">
        <v>130486</v>
      </c>
      <c r="C251" s="55" t="s">
        <v>1511</v>
      </c>
      <c r="D251" s="218" t="s">
        <v>2880</v>
      </c>
      <c r="E251" s="55" t="s">
        <v>731</v>
      </c>
      <c r="F251" s="74" t="s">
        <v>4912</v>
      </c>
      <c r="G251" s="89" t="s">
        <v>2588</v>
      </c>
      <c r="H251" s="93" t="s">
        <v>2720</v>
      </c>
      <c r="I251" s="66">
        <v>2.2320000000000002</v>
      </c>
      <c r="J251" s="55">
        <v>2.2320000000000002</v>
      </c>
      <c r="K251" s="55">
        <v>0.37</v>
      </c>
      <c r="L251" s="55">
        <v>1.8620000000000001</v>
      </c>
      <c r="M251" s="55"/>
      <c r="N251" s="55"/>
      <c r="O251" s="54">
        <v>0</v>
      </c>
      <c r="P251" s="55">
        <v>2.2320000000000002</v>
      </c>
      <c r="Q251" s="96" t="s">
        <v>2353</v>
      </c>
      <c r="R251" s="218" t="s">
        <v>2590</v>
      </c>
      <c r="S251" s="74"/>
      <c r="U251" s="1"/>
      <c r="V251" s="714"/>
      <c r="W251" s="1"/>
      <c r="X251" s="1"/>
    </row>
    <row r="252" spans="1:24" s="631" customFormat="1" ht="24" x14ac:dyDescent="0.2">
      <c r="A252" s="1284">
        <v>9</v>
      </c>
      <c r="B252" s="616">
        <v>120463</v>
      </c>
      <c r="C252" s="617" t="s">
        <v>2119</v>
      </c>
      <c r="D252" s="616" t="s">
        <v>4490</v>
      </c>
      <c r="E252" s="617" t="s">
        <v>1013</v>
      </c>
      <c r="F252" s="620" t="s">
        <v>2534</v>
      </c>
      <c r="G252" s="616" t="s">
        <v>2588</v>
      </c>
      <c r="H252" s="616" t="s">
        <v>4491</v>
      </c>
      <c r="I252" s="614">
        <v>0.55000000000000004</v>
      </c>
      <c r="J252" s="617">
        <v>0.55000000000000004</v>
      </c>
      <c r="K252" s="617"/>
      <c r="L252" s="617">
        <v>0.55000000000000004</v>
      </c>
      <c r="M252" s="617"/>
      <c r="N252" s="617"/>
      <c r="O252" s="150">
        <v>0</v>
      </c>
      <c r="P252" s="617">
        <v>0.55000000000000004</v>
      </c>
      <c r="Q252" s="617" t="s">
        <v>2241</v>
      </c>
      <c r="R252" s="616" t="s">
        <v>3176</v>
      </c>
      <c r="S252" s="616" t="s">
        <v>5965</v>
      </c>
      <c r="U252" s="1"/>
      <c r="V252" s="714"/>
      <c r="W252" s="1"/>
      <c r="X252" s="1"/>
    </row>
    <row r="253" spans="1:24" ht="23.25" customHeight="1" x14ac:dyDescent="0.2">
      <c r="A253" s="1284">
        <v>10</v>
      </c>
      <c r="B253" s="218">
        <v>1180866</v>
      </c>
      <c r="C253" s="55" t="s">
        <v>1751</v>
      </c>
      <c r="D253" s="218" t="s">
        <v>2881</v>
      </c>
      <c r="E253" s="55" t="s">
        <v>732</v>
      </c>
      <c r="F253" s="74" t="s">
        <v>4913</v>
      </c>
      <c r="G253" s="89" t="s">
        <v>2588</v>
      </c>
      <c r="H253" s="93" t="s">
        <v>2720</v>
      </c>
      <c r="I253" s="66">
        <v>0.45200000000000001</v>
      </c>
      <c r="J253" s="55">
        <v>0.45200000000000001</v>
      </c>
      <c r="K253" s="55"/>
      <c r="L253" s="55">
        <v>0.45200000000000001</v>
      </c>
      <c r="M253" s="55"/>
      <c r="N253" s="55"/>
      <c r="O253" s="54">
        <v>0</v>
      </c>
      <c r="P253" s="55">
        <v>0.45200000000000001</v>
      </c>
      <c r="Q253" s="55" t="s">
        <v>2241</v>
      </c>
      <c r="R253" s="218" t="s">
        <v>2590</v>
      </c>
      <c r="S253" s="74"/>
      <c r="U253" s="1"/>
      <c r="V253" s="714"/>
      <c r="W253" s="1"/>
      <c r="X253" s="1"/>
    </row>
    <row r="254" spans="1:24" ht="36" x14ac:dyDescent="0.2">
      <c r="A254" s="1284">
        <v>11</v>
      </c>
      <c r="B254" s="218">
        <v>1105121</v>
      </c>
      <c r="C254" s="55" t="s">
        <v>1752</v>
      </c>
      <c r="D254" s="218" t="s">
        <v>2882</v>
      </c>
      <c r="E254" s="55" t="s">
        <v>733</v>
      </c>
      <c r="F254" s="74" t="s">
        <v>4914</v>
      </c>
      <c r="G254" s="89" t="s">
        <v>2588</v>
      </c>
      <c r="H254" s="93" t="s">
        <v>2720</v>
      </c>
      <c r="I254" s="66">
        <v>2.6379999999999999</v>
      </c>
      <c r="J254" s="55">
        <v>2.6379999999999999</v>
      </c>
      <c r="K254" s="55"/>
      <c r="L254" s="55">
        <v>2.6379999999999999</v>
      </c>
      <c r="M254" s="55"/>
      <c r="N254" s="55"/>
      <c r="O254" s="54">
        <v>0</v>
      </c>
      <c r="P254" s="55">
        <v>2.6379999999999999</v>
      </c>
      <c r="Q254" s="55" t="s">
        <v>2241</v>
      </c>
      <c r="R254" s="218" t="s">
        <v>2590</v>
      </c>
      <c r="S254" s="90"/>
      <c r="U254" s="1"/>
      <c r="V254" s="714"/>
      <c r="W254" s="1"/>
      <c r="X254" s="1"/>
    </row>
    <row r="255" spans="1:24" s="631" customFormat="1" ht="60" x14ac:dyDescent="0.2">
      <c r="A255" s="1284">
        <v>12</v>
      </c>
      <c r="B255" s="616">
        <v>120464</v>
      </c>
      <c r="C255" s="617" t="s">
        <v>2121</v>
      </c>
      <c r="D255" s="616" t="s">
        <v>4492</v>
      </c>
      <c r="E255" s="617" t="s">
        <v>1014</v>
      </c>
      <c r="F255" s="620" t="s">
        <v>5964</v>
      </c>
      <c r="G255" s="616" t="s">
        <v>2588</v>
      </c>
      <c r="H255" s="616" t="s">
        <v>2720</v>
      </c>
      <c r="I255" s="614">
        <v>1.0409999999999999</v>
      </c>
      <c r="J255" s="617">
        <v>1.0409999999999999</v>
      </c>
      <c r="K255" s="617"/>
      <c r="L255" s="617">
        <v>1.0409999999999999</v>
      </c>
      <c r="M255" s="617"/>
      <c r="N255" s="617"/>
      <c r="O255" s="150">
        <v>0</v>
      </c>
      <c r="P255" s="617">
        <v>1.0409999999999999</v>
      </c>
      <c r="Q255" s="617" t="s">
        <v>2241</v>
      </c>
      <c r="R255" s="616" t="s">
        <v>3176</v>
      </c>
      <c r="S255" s="616" t="s">
        <v>5968</v>
      </c>
      <c r="U255" s="1"/>
      <c r="V255" s="714"/>
      <c r="W255" s="1"/>
      <c r="X255" s="1"/>
    </row>
    <row r="256" spans="1:24" ht="36" x14ac:dyDescent="0.2">
      <c r="A256" s="1284">
        <v>13</v>
      </c>
      <c r="B256" s="218">
        <v>130487</v>
      </c>
      <c r="C256" s="55" t="s">
        <v>1512</v>
      </c>
      <c r="D256" s="218" t="s">
        <v>2883</v>
      </c>
      <c r="E256" s="55" t="s">
        <v>734</v>
      </c>
      <c r="F256" s="74" t="s">
        <v>1447</v>
      </c>
      <c r="G256" s="89" t="s">
        <v>2588</v>
      </c>
      <c r="H256" s="93" t="s">
        <v>2720</v>
      </c>
      <c r="I256" s="66">
        <v>0.44</v>
      </c>
      <c r="J256" s="55">
        <v>0.44</v>
      </c>
      <c r="K256" s="55"/>
      <c r="L256" s="55">
        <v>0.44</v>
      </c>
      <c r="M256" s="55"/>
      <c r="N256" s="55"/>
      <c r="O256" s="54">
        <v>0</v>
      </c>
      <c r="P256" s="55">
        <v>0.44</v>
      </c>
      <c r="Q256" s="55" t="s">
        <v>2241</v>
      </c>
      <c r="R256" s="218" t="s">
        <v>2590</v>
      </c>
      <c r="S256" s="74"/>
      <c r="U256" s="1"/>
      <c r="V256" s="714"/>
      <c r="W256" s="1"/>
      <c r="X256" s="1"/>
    </row>
    <row r="257" spans="1:24" ht="36" x14ac:dyDescent="0.2">
      <c r="A257" s="1284">
        <v>14</v>
      </c>
      <c r="B257" s="218">
        <v>130488</v>
      </c>
      <c r="C257" s="55" t="s">
        <v>1753</v>
      </c>
      <c r="D257" s="218" t="s">
        <v>2884</v>
      </c>
      <c r="E257" s="55" t="s">
        <v>735</v>
      </c>
      <c r="F257" s="74" t="s">
        <v>4915</v>
      </c>
      <c r="G257" s="89" t="s">
        <v>2588</v>
      </c>
      <c r="H257" s="93" t="s">
        <v>2720</v>
      </c>
      <c r="I257" s="66">
        <v>0.64900000000000002</v>
      </c>
      <c r="J257" s="55">
        <v>0.64900000000000002</v>
      </c>
      <c r="K257" s="55"/>
      <c r="L257" s="55">
        <v>0.64900000000000002</v>
      </c>
      <c r="M257" s="55"/>
      <c r="N257" s="55"/>
      <c r="O257" s="54">
        <v>0</v>
      </c>
      <c r="P257" s="55">
        <v>0.64900000000000002</v>
      </c>
      <c r="Q257" s="55" t="s">
        <v>2241</v>
      </c>
      <c r="R257" s="218" t="s">
        <v>2590</v>
      </c>
      <c r="S257" s="90"/>
      <c r="U257" s="1"/>
      <c r="V257" s="714"/>
      <c r="W257" s="1"/>
      <c r="X257" s="1"/>
    </row>
    <row r="258" spans="1:24" ht="36" x14ac:dyDescent="0.2">
      <c r="A258" s="1284">
        <v>15</v>
      </c>
      <c r="B258" s="218">
        <v>130489</v>
      </c>
      <c r="C258" s="55" t="s">
        <v>2282</v>
      </c>
      <c r="D258" s="218" t="s">
        <v>2885</v>
      </c>
      <c r="E258" s="55" t="s">
        <v>736</v>
      </c>
      <c r="F258" s="74" t="s">
        <v>4916</v>
      </c>
      <c r="G258" s="89" t="s">
        <v>2588</v>
      </c>
      <c r="H258" s="93" t="s">
        <v>2886</v>
      </c>
      <c r="I258" s="66">
        <v>0.79</v>
      </c>
      <c r="J258" s="55">
        <v>0.746</v>
      </c>
      <c r="K258" s="55">
        <v>0.70199999999999996</v>
      </c>
      <c r="L258" s="55">
        <v>4.3999999999999997E-2</v>
      </c>
      <c r="M258" s="55"/>
      <c r="N258" s="55"/>
      <c r="O258" s="54">
        <v>0</v>
      </c>
      <c r="P258" s="55">
        <v>0.746</v>
      </c>
      <c r="Q258" s="96" t="s">
        <v>2353</v>
      </c>
      <c r="R258" s="218" t="s">
        <v>2590</v>
      </c>
      <c r="S258" s="90"/>
      <c r="U258" s="1"/>
      <c r="V258" s="714"/>
      <c r="W258" s="1"/>
      <c r="X258" s="1"/>
    </row>
    <row r="259" spans="1:24" ht="36" x14ac:dyDescent="0.2">
      <c r="A259" s="1284">
        <v>16</v>
      </c>
      <c r="B259" s="218" t="s">
        <v>2887</v>
      </c>
      <c r="C259" s="55" t="s">
        <v>1754</v>
      </c>
      <c r="D259" s="218" t="s">
        <v>2888</v>
      </c>
      <c r="E259" s="55" t="s">
        <v>1247</v>
      </c>
      <c r="F259" s="74" t="s">
        <v>4917</v>
      </c>
      <c r="G259" s="89" t="s">
        <v>2588</v>
      </c>
      <c r="H259" s="93" t="s">
        <v>2720</v>
      </c>
      <c r="I259" s="40">
        <v>0.8</v>
      </c>
      <c r="J259" s="95">
        <v>0.8</v>
      </c>
      <c r="K259" s="55"/>
      <c r="L259" s="95">
        <v>0.8</v>
      </c>
      <c r="M259" s="55"/>
      <c r="N259" s="55"/>
      <c r="O259" s="54">
        <v>0</v>
      </c>
      <c r="P259" s="95">
        <v>0.8</v>
      </c>
      <c r="Q259" s="55" t="s">
        <v>2241</v>
      </c>
      <c r="R259" s="218" t="s">
        <v>2590</v>
      </c>
      <c r="S259" s="155"/>
      <c r="U259" s="1"/>
      <c r="V259" s="741"/>
      <c r="W259" s="1"/>
      <c r="X259" s="1"/>
    </row>
    <row r="260" spans="1:24" ht="39.75" customHeight="1" x14ac:dyDescent="0.2">
      <c r="A260" s="1284">
        <v>17</v>
      </c>
      <c r="B260" s="218">
        <v>130491</v>
      </c>
      <c r="C260" s="55" t="s">
        <v>1513</v>
      </c>
      <c r="D260" s="218" t="s">
        <v>2889</v>
      </c>
      <c r="E260" s="55" t="s">
        <v>737</v>
      </c>
      <c r="F260" s="74" t="s">
        <v>4918</v>
      </c>
      <c r="G260" s="89" t="s">
        <v>2588</v>
      </c>
      <c r="H260" s="93" t="s">
        <v>2720</v>
      </c>
      <c r="I260" s="66">
        <v>1.377</v>
      </c>
      <c r="J260" s="55">
        <v>1.377</v>
      </c>
      <c r="K260" s="55"/>
      <c r="L260" s="55">
        <v>1.377</v>
      </c>
      <c r="M260" s="55"/>
      <c r="N260" s="55"/>
      <c r="O260" s="54">
        <v>0</v>
      </c>
      <c r="P260" s="55">
        <v>1.377</v>
      </c>
      <c r="Q260" s="55" t="s">
        <v>2241</v>
      </c>
      <c r="R260" s="218" t="s">
        <v>2590</v>
      </c>
      <c r="S260" s="74"/>
      <c r="U260" s="1"/>
      <c r="V260" s="714"/>
      <c r="W260" s="1"/>
      <c r="X260" s="1"/>
    </row>
    <row r="261" spans="1:24" ht="36" x14ac:dyDescent="0.2">
      <c r="A261" s="1284">
        <v>18</v>
      </c>
      <c r="B261" s="218" t="s">
        <v>2890</v>
      </c>
      <c r="C261" s="242" t="s">
        <v>2232</v>
      </c>
      <c r="D261" s="218" t="s">
        <v>2891</v>
      </c>
      <c r="E261" s="242" t="s">
        <v>1248</v>
      </c>
      <c r="F261" s="267" t="s">
        <v>4919</v>
      </c>
      <c r="G261" s="89" t="s">
        <v>2588</v>
      </c>
      <c r="H261" s="93" t="s">
        <v>2720</v>
      </c>
      <c r="I261" s="40">
        <v>1.66</v>
      </c>
      <c r="J261" s="95">
        <v>1.66</v>
      </c>
      <c r="K261" s="55"/>
      <c r="L261" s="95">
        <v>1.66</v>
      </c>
      <c r="M261" s="55"/>
      <c r="N261" s="55"/>
      <c r="O261" s="54">
        <v>0</v>
      </c>
      <c r="P261" s="95">
        <v>1.66</v>
      </c>
      <c r="Q261" s="55" t="s">
        <v>2241</v>
      </c>
      <c r="R261" s="218" t="s">
        <v>2590</v>
      </c>
      <c r="S261" s="176"/>
      <c r="U261" s="1"/>
      <c r="V261" s="741"/>
      <c r="W261" s="1"/>
      <c r="X261" s="1"/>
    </row>
    <row r="262" spans="1:24" ht="36" x14ac:dyDescent="0.2">
      <c r="A262" s="1284">
        <v>19</v>
      </c>
      <c r="B262" s="218">
        <v>130493</v>
      </c>
      <c r="C262" s="55" t="s">
        <v>1514</v>
      </c>
      <c r="D262" s="218" t="s">
        <v>2892</v>
      </c>
      <c r="E262" s="55" t="s">
        <v>738</v>
      </c>
      <c r="F262" s="74" t="s">
        <v>258</v>
      </c>
      <c r="G262" s="89" t="s">
        <v>2588</v>
      </c>
      <c r="H262" s="93" t="s">
        <v>2893</v>
      </c>
      <c r="I262" s="66">
        <v>0.66</v>
      </c>
      <c r="J262" s="55">
        <v>0.66</v>
      </c>
      <c r="K262" s="55"/>
      <c r="L262" s="55">
        <v>0.66</v>
      </c>
      <c r="M262" s="55"/>
      <c r="N262" s="55"/>
      <c r="O262" s="54">
        <v>0</v>
      </c>
      <c r="P262" s="55">
        <v>0.66</v>
      </c>
      <c r="Q262" s="55" t="s">
        <v>2241</v>
      </c>
      <c r="R262" s="218" t="s">
        <v>2590</v>
      </c>
      <c r="S262" s="155" t="s">
        <v>2894</v>
      </c>
      <c r="U262" s="1"/>
      <c r="V262" s="714"/>
      <c r="W262" s="1"/>
      <c r="X262" s="1"/>
    </row>
    <row r="263" spans="1:24" ht="36" x14ac:dyDescent="0.2">
      <c r="A263" s="1284">
        <v>20</v>
      </c>
      <c r="B263" s="218">
        <v>130494</v>
      </c>
      <c r="C263" s="55" t="s">
        <v>1515</v>
      </c>
      <c r="D263" s="218" t="s">
        <v>2895</v>
      </c>
      <c r="E263" s="55" t="s">
        <v>739</v>
      </c>
      <c r="F263" s="74" t="s">
        <v>4920</v>
      </c>
      <c r="G263" s="89" t="s">
        <v>2588</v>
      </c>
      <c r="H263" s="93" t="s">
        <v>2720</v>
      </c>
      <c r="I263" s="66">
        <v>2.911</v>
      </c>
      <c r="J263" s="55">
        <v>2.911</v>
      </c>
      <c r="K263" s="55"/>
      <c r="L263" s="55">
        <v>2.911</v>
      </c>
      <c r="M263" s="55"/>
      <c r="N263" s="55"/>
      <c r="O263" s="54">
        <v>0</v>
      </c>
      <c r="P263" s="55">
        <v>2.911</v>
      </c>
      <c r="Q263" s="55" t="s">
        <v>2241</v>
      </c>
      <c r="R263" s="218" t="s">
        <v>2590</v>
      </c>
      <c r="S263" s="74"/>
      <c r="U263" s="1"/>
      <c r="V263" s="714"/>
      <c r="W263" s="1"/>
      <c r="X263" s="1"/>
    </row>
    <row r="264" spans="1:24" ht="36" x14ac:dyDescent="0.2">
      <c r="A264" s="1284">
        <v>21</v>
      </c>
      <c r="B264" s="218">
        <v>130495</v>
      </c>
      <c r="C264" s="55" t="s">
        <v>1516</v>
      </c>
      <c r="D264" s="218" t="s">
        <v>2896</v>
      </c>
      <c r="E264" s="1463" t="s">
        <v>740</v>
      </c>
      <c r="F264" s="74" t="s">
        <v>2897</v>
      </c>
      <c r="G264" s="89" t="s">
        <v>2588</v>
      </c>
      <c r="H264" s="93" t="s">
        <v>2720</v>
      </c>
      <c r="I264" s="66">
        <v>2.1269999999999998</v>
      </c>
      <c r="J264" s="55">
        <v>2.1269999999999998</v>
      </c>
      <c r="K264" s="55"/>
      <c r="L264" s="55">
        <v>2.1269999999999998</v>
      </c>
      <c r="M264" s="55"/>
      <c r="N264" s="55"/>
      <c r="O264" s="54">
        <v>0</v>
      </c>
      <c r="P264" s="55">
        <v>2.1269999999999998</v>
      </c>
      <c r="Q264" s="55" t="s">
        <v>2241</v>
      </c>
      <c r="R264" s="218" t="s">
        <v>2590</v>
      </c>
      <c r="S264" s="155"/>
      <c r="U264" s="1"/>
      <c r="V264" s="714"/>
      <c r="W264" s="1"/>
      <c r="X264" s="1"/>
    </row>
    <row r="265" spans="1:24" ht="48" x14ac:dyDescent="0.2">
      <c r="A265" s="1284">
        <v>22</v>
      </c>
      <c r="B265" s="113"/>
      <c r="C265" s="142"/>
      <c r="D265" s="113"/>
      <c r="E265" s="1463"/>
      <c r="F265" s="223" t="s">
        <v>4921</v>
      </c>
      <c r="G265" s="115"/>
      <c r="H265" s="223"/>
      <c r="I265" s="66">
        <v>0.42299999999999999</v>
      </c>
      <c r="J265" s="222"/>
      <c r="K265" s="222"/>
      <c r="L265" s="222"/>
      <c r="M265" s="222"/>
      <c r="N265" s="222"/>
      <c r="O265" s="224"/>
      <c r="P265" s="222">
        <v>0.42299999999999999</v>
      </c>
      <c r="Q265" s="222" t="s">
        <v>2241</v>
      </c>
      <c r="R265" s="222" t="s">
        <v>2752</v>
      </c>
      <c r="S265" s="192" t="s">
        <v>2898</v>
      </c>
      <c r="U265" s="1"/>
      <c r="V265" s="514"/>
      <c r="W265" s="1"/>
      <c r="X265" s="1"/>
    </row>
    <row r="266" spans="1:24" ht="36" x14ac:dyDescent="0.2">
      <c r="A266" s="1284">
        <v>23</v>
      </c>
      <c r="B266" s="113"/>
      <c r="C266" s="186"/>
      <c r="D266" s="113"/>
      <c r="E266" s="329" t="s">
        <v>741</v>
      </c>
      <c r="F266" s="924" t="s">
        <v>1448</v>
      </c>
      <c r="G266" s="115"/>
      <c r="H266" s="924"/>
      <c r="I266" s="902">
        <v>0.5</v>
      </c>
      <c r="J266" s="329"/>
      <c r="K266" s="329"/>
      <c r="L266" s="329"/>
      <c r="M266" s="329"/>
      <c r="N266" s="329"/>
      <c r="O266" s="366">
        <v>0</v>
      </c>
      <c r="P266" s="329">
        <v>0.5</v>
      </c>
      <c r="Q266" s="329" t="s">
        <v>2241</v>
      </c>
      <c r="R266" s="329" t="s">
        <v>2752</v>
      </c>
      <c r="S266" s="192" t="s">
        <v>5982</v>
      </c>
      <c r="U266" s="1"/>
      <c r="V266" s="561"/>
      <c r="W266" s="1"/>
      <c r="X266" s="1"/>
    </row>
    <row r="267" spans="1:24" ht="36" x14ac:dyDescent="0.2">
      <c r="A267" s="1284">
        <v>24</v>
      </c>
      <c r="B267" s="218">
        <v>130497</v>
      </c>
      <c r="C267" s="57" t="s">
        <v>2284</v>
      </c>
      <c r="D267" s="57" t="s">
        <v>2899</v>
      </c>
      <c r="E267" s="57" t="s">
        <v>742</v>
      </c>
      <c r="F267" s="58" t="s">
        <v>2900</v>
      </c>
      <c r="G267" s="101" t="s">
        <v>2588</v>
      </c>
      <c r="H267" s="91" t="s">
        <v>2720</v>
      </c>
      <c r="I267" s="66">
        <v>0.76</v>
      </c>
      <c r="J267" s="57">
        <v>0.73699999999999999</v>
      </c>
      <c r="K267" s="57"/>
      <c r="L267" s="57">
        <v>0.73699999999999999</v>
      </c>
      <c r="M267" s="57"/>
      <c r="N267" s="57"/>
      <c r="O267" s="61">
        <v>0</v>
      </c>
      <c r="P267" s="57">
        <v>0.73699999999999999</v>
      </c>
      <c r="Q267" s="57" t="s">
        <v>2241</v>
      </c>
      <c r="R267" s="57" t="s">
        <v>2752</v>
      </c>
      <c r="S267" s="100" t="s">
        <v>2269</v>
      </c>
      <c r="U267" s="1"/>
      <c r="V267" s="551"/>
      <c r="W267" s="1"/>
      <c r="X267" s="1"/>
    </row>
    <row r="268" spans="1:24" ht="36" x14ac:dyDescent="0.2">
      <c r="A268" s="1284">
        <v>25</v>
      </c>
      <c r="B268" s="218">
        <v>13108132</v>
      </c>
      <c r="C268" s="218" t="s">
        <v>2285</v>
      </c>
      <c r="D268" s="218" t="s">
        <v>2901</v>
      </c>
      <c r="E268" s="218" t="s">
        <v>743</v>
      </c>
      <c r="F268" s="90" t="s">
        <v>2902</v>
      </c>
      <c r="G268" s="89" t="s">
        <v>2588</v>
      </c>
      <c r="H268" s="93" t="s">
        <v>2720</v>
      </c>
      <c r="I268" s="66">
        <v>1.0589999999999999</v>
      </c>
      <c r="J268" s="218">
        <v>1.0589999999999999</v>
      </c>
      <c r="K268" s="218"/>
      <c r="L268" s="218">
        <v>1.0589999999999999</v>
      </c>
      <c r="M268" s="218"/>
      <c r="N268" s="218"/>
      <c r="O268" s="75">
        <v>0</v>
      </c>
      <c r="P268" s="218">
        <v>1.0589999999999999</v>
      </c>
      <c r="Q268" s="218" t="s">
        <v>2241</v>
      </c>
      <c r="R268" s="218" t="s">
        <v>2590</v>
      </c>
      <c r="S268" s="176"/>
      <c r="U268" s="1"/>
      <c r="V268" s="737"/>
      <c r="W268" s="1"/>
      <c r="X268" s="1"/>
    </row>
    <row r="269" spans="1:24" ht="72" x14ac:dyDescent="0.2">
      <c r="A269" s="1284">
        <v>26</v>
      </c>
      <c r="B269" s="1270">
        <v>13108133</v>
      </c>
      <c r="C269" s="57" t="s">
        <v>2286</v>
      </c>
      <c r="D269" s="91" t="s">
        <v>2903</v>
      </c>
      <c r="E269" s="57" t="s">
        <v>1755</v>
      </c>
      <c r="F269" s="914" t="s">
        <v>5987</v>
      </c>
      <c r="G269" s="101" t="s">
        <v>2588</v>
      </c>
      <c r="H269" s="91" t="s">
        <v>2720</v>
      </c>
      <c r="I269" s="66">
        <v>1.194</v>
      </c>
      <c r="J269" s="57">
        <v>0.71599999999999997</v>
      </c>
      <c r="K269" s="57"/>
      <c r="L269" s="57">
        <v>0.71599999999999997</v>
      </c>
      <c r="M269" s="57"/>
      <c r="N269" s="57"/>
      <c r="O269" s="61">
        <v>0</v>
      </c>
      <c r="P269" s="57">
        <v>0.71599999999999997</v>
      </c>
      <c r="Q269" s="57" t="s">
        <v>2241</v>
      </c>
      <c r="R269" s="57" t="s">
        <v>2752</v>
      </c>
      <c r="S269" s="915" t="s">
        <v>5986</v>
      </c>
      <c r="U269" s="1"/>
      <c r="V269" s="551"/>
      <c r="W269" s="1"/>
      <c r="X269" s="1"/>
    </row>
    <row r="270" spans="1:24" ht="36" x14ac:dyDescent="0.2">
      <c r="A270" s="1284">
        <v>27</v>
      </c>
      <c r="B270" s="218">
        <v>130498</v>
      </c>
      <c r="C270" s="55" t="s">
        <v>1756</v>
      </c>
      <c r="D270" s="218" t="s">
        <v>2905</v>
      </c>
      <c r="E270" s="55" t="s">
        <v>744</v>
      </c>
      <c r="F270" s="74" t="s">
        <v>4922</v>
      </c>
      <c r="G270" s="89" t="s">
        <v>2588</v>
      </c>
      <c r="H270" s="93" t="s">
        <v>2720</v>
      </c>
      <c r="I270" s="66">
        <v>2.2269999999999999</v>
      </c>
      <c r="J270" s="55">
        <v>2.2269999999999999</v>
      </c>
      <c r="K270" s="55"/>
      <c r="L270" s="55">
        <v>2.2269999999999999</v>
      </c>
      <c r="M270" s="55"/>
      <c r="N270" s="55"/>
      <c r="O270" s="54">
        <v>0</v>
      </c>
      <c r="P270" s="55">
        <v>2.2269999999999999</v>
      </c>
      <c r="Q270" s="55" t="s">
        <v>2241</v>
      </c>
      <c r="R270" s="218" t="s">
        <v>2590</v>
      </c>
      <c r="S270" s="90"/>
      <c r="U270" s="1"/>
      <c r="V270" s="714"/>
      <c r="W270" s="1"/>
      <c r="X270" s="1"/>
    </row>
    <row r="271" spans="1:24" ht="36" x14ac:dyDescent="0.2">
      <c r="A271" s="1284">
        <v>28</v>
      </c>
      <c r="B271" s="218" t="s">
        <v>2906</v>
      </c>
      <c r="C271" s="55" t="s">
        <v>1757</v>
      </c>
      <c r="D271" s="218" t="s">
        <v>2907</v>
      </c>
      <c r="E271" s="55" t="s">
        <v>1249</v>
      </c>
      <c r="F271" s="74" t="s">
        <v>4923</v>
      </c>
      <c r="G271" s="89" t="s">
        <v>2588</v>
      </c>
      <c r="H271" s="93" t="s">
        <v>2720</v>
      </c>
      <c r="I271" s="66">
        <v>2.5459999999999998</v>
      </c>
      <c r="J271" s="55">
        <v>2.5459999999999998</v>
      </c>
      <c r="K271" s="55"/>
      <c r="L271" s="55">
        <v>2.5459999999999998</v>
      </c>
      <c r="M271" s="55"/>
      <c r="N271" s="55"/>
      <c r="O271" s="54">
        <v>0</v>
      </c>
      <c r="P271" s="55">
        <v>2.5459999999999998</v>
      </c>
      <c r="Q271" s="906" t="s">
        <v>2241</v>
      </c>
      <c r="R271" s="218" t="s">
        <v>2590</v>
      </c>
      <c r="S271" s="90"/>
      <c r="U271" s="1"/>
      <c r="V271" s="714"/>
      <c r="W271" s="1"/>
      <c r="X271" s="1"/>
    </row>
    <row r="272" spans="1:24" ht="24" x14ac:dyDescent="0.2">
      <c r="A272" s="1284">
        <v>29</v>
      </c>
      <c r="B272" s="1270">
        <v>130500</v>
      </c>
      <c r="C272" s="91" t="s">
        <v>2287</v>
      </c>
      <c r="D272" s="91" t="s">
        <v>2908</v>
      </c>
      <c r="E272" s="91" t="s">
        <v>745</v>
      </c>
      <c r="F272" s="100" t="s">
        <v>4924</v>
      </c>
      <c r="G272" s="89" t="s">
        <v>2588</v>
      </c>
      <c r="H272" s="91" t="s">
        <v>2909</v>
      </c>
      <c r="I272" s="201">
        <v>0.96</v>
      </c>
      <c r="J272" s="91">
        <v>0.94199999999999995</v>
      </c>
      <c r="K272" s="91"/>
      <c r="L272" s="91">
        <v>0.94199999999999995</v>
      </c>
      <c r="M272" s="91"/>
      <c r="N272" s="91"/>
      <c r="O272" s="138">
        <v>0</v>
      </c>
      <c r="P272" s="91">
        <v>0.94199999999999995</v>
      </c>
      <c r="Q272" s="57" t="s">
        <v>2241</v>
      </c>
      <c r="R272" s="57" t="s">
        <v>2752</v>
      </c>
      <c r="S272" s="100" t="s">
        <v>2269</v>
      </c>
      <c r="U272" s="1"/>
      <c r="V272" s="742"/>
      <c r="W272" s="1"/>
      <c r="X272" s="1"/>
    </row>
    <row r="273" spans="1:24" ht="36" x14ac:dyDescent="0.2">
      <c r="A273" s="1284">
        <v>30</v>
      </c>
      <c r="B273" s="218">
        <v>130501</v>
      </c>
      <c r="C273" s="55" t="s">
        <v>1517</v>
      </c>
      <c r="D273" s="218" t="s">
        <v>2910</v>
      </c>
      <c r="E273" s="55" t="s">
        <v>746</v>
      </c>
      <c r="F273" s="74" t="s">
        <v>4925</v>
      </c>
      <c r="G273" s="89" t="s">
        <v>2588</v>
      </c>
      <c r="H273" s="93" t="s">
        <v>2720</v>
      </c>
      <c r="I273" s="66">
        <v>3.242</v>
      </c>
      <c r="J273" s="55">
        <v>3.242</v>
      </c>
      <c r="K273" s="55">
        <v>1.2999999999999999E-2</v>
      </c>
      <c r="L273" s="55">
        <v>3.2290000000000001</v>
      </c>
      <c r="M273" s="55"/>
      <c r="N273" s="55"/>
      <c r="O273" s="54">
        <v>0</v>
      </c>
      <c r="P273" s="55">
        <v>3.242</v>
      </c>
      <c r="Q273" s="96" t="s">
        <v>2353</v>
      </c>
      <c r="R273" s="218" t="s">
        <v>2590</v>
      </c>
      <c r="S273" s="90"/>
      <c r="U273" s="1"/>
      <c r="V273" s="714"/>
      <c r="W273" s="1"/>
      <c r="X273" s="1"/>
    </row>
    <row r="274" spans="1:24" ht="36" x14ac:dyDescent="0.2">
      <c r="A274" s="1284">
        <v>31</v>
      </c>
      <c r="B274" s="218">
        <v>130502</v>
      </c>
      <c r="C274" s="55" t="s">
        <v>1758</v>
      </c>
      <c r="D274" s="218" t="s">
        <v>2911</v>
      </c>
      <c r="E274" s="55" t="s">
        <v>747</v>
      </c>
      <c r="F274" s="74" t="s">
        <v>183</v>
      </c>
      <c r="G274" s="89" t="s">
        <v>2588</v>
      </c>
      <c r="H274" s="93" t="s">
        <v>2912</v>
      </c>
      <c r="I274" s="66">
        <v>0.42399999999999999</v>
      </c>
      <c r="J274" s="55">
        <v>0.42399999999999999</v>
      </c>
      <c r="K274" s="55"/>
      <c r="L274" s="55">
        <v>0.42399999999999999</v>
      </c>
      <c r="M274" s="55"/>
      <c r="N274" s="55"/>
      <c r="O274" s="54">
        <v>0</v>
      </c>
      <c r="P274" s="55">
        <v>0.42399999999999999</v>
      </c>
      <c r="Q274" s="55" t="s">
        <v>2241</v>
      </c>
      <c r="R274" s="218" t="s">
        <v>2590</v>
      </c>
      <c r="S274" s="90"/>
      <c r="U274" s="1"/>
      <c r="V274" s="714"/>
      <c r="W274" s="1"/>
      <c r="X274" s="1"/>
    </row>
    <row r="275" spans="1:24" ht="24" x14ac:dyDescent="0.2">
      <c r="A275" s="1284">
        <v>32</v>
      </c>
      <c r="B275" s="1270">
        <v>130503</v>
      </c>
      <c r="C275" s="91" t="s">
        <v>2288</v>
      </c>
      <c r="D275" s="91" t="s">
        <v>2913</v>
      </c>
      <c r="E275" s="91" t="s">
        <v>748</v>
      </c>
      <c r="F275" s="100" t="s">
        <v>2914</v>
      </c>
      <c r="G275" s="89" t="s">
        <v>2588</v>
      </c>
      <c r="H275" s="91" t="s">
        <v>2915</v>
      </c>
      <c r="I275" s="201">
        <v>0.83199999999999996</v>
      </c>
      <c r="J275" s="91">
        <v>0.83199999999999996</v>
      </c>
      <c r="K275" s="91"/>
      <c r="L275" s="91">
        <v>0.83199999999999996</v>
      </c>
      <c r="M275" s="91"/>
      <c r="N275" s="91"/>
      <c r="O275" s="138">
        <v>0</v>
      </c>
      <c r="P275" s="91">
        <v>0.83199999999999996</v>
      </c>
      <c r="Q275" s="57" t="s">
        <v>2241</v>
      </c>
      <c r="R275" s="57" t="s">
        <v>2752</v>
      </c>
      <c r="S275" s="155" t="s">
        <v>5387</v>
      </c>
      <c r="U275" s="1"/>
      <c r="V275" s="742"/>
      <c r="W275" s="1"/>
      <c r="X275" s="1"/>
    </row>
    <row r="276" spans="1:24" ht="48" x14ac:dyDescent="0.2">
      <c r="A276" s="1284">
        <v>33</v>
      </c>
      <c r="B276" s="1270"/>
      <c r="C276" s="1010" t="s">
        <v>2289</v>
      </c>
      <c r="D276" s="1010" t="s">
        <v>2916</v>
      </c>
      <c r="E276" s="1010" t="s">
        <v>1759</v>
      </c>
      <c r="F276" s="368" t="s">
        <v>2917</v>
      </c>
      <c r="G276" s="1011" t="s">
        <v>2588</v>
      </c>
      <c r="H276" s="1010" t="s">
        <v>2909</v>
      </c>
      <c r="I276" s="201">
        <v>0.93700000000000006</v>
      </c>
      <c r="J276" s="1010"/>
      <c r="K276" s="1010"/>
      <c r="L276" s="1010"/>
      <c r="M276" s="1010"/>
      <c r="N276" s="1010"/>
      <c r="O276" s="1012">
        <v>0</v>
      </c>
      <c r="P276" s="1010">
        <v>0.57499999999999996</v>
      </c>
      <c r="Q276" s="1013" t="s">
        <v>2241</v>
      </c>
      <c r="R276" s="1013" t="s">
        <v>2752</v>
      </c>
      <c r="S276" s="915" t="s">
        <v>5988</v>
      </c>
      <c r="U276" s="1"/>
      <c r="V276" s="742"/>
      <c r="W276" s="1"/>
      <c r="X276" s="1"/>
    </row>
    <row r="277" spans="1:24" ht="36" x14ac:dyDescent="0.2">
      <c r="A277" s="1284">
        <v>34</v>
      </c>
      <c r="B277" s="218">
        <v>130505</v>
      </c>
      <c r="C277" s="57" t="s">
        <v>2290</v>
      </c>
      <c r="D277" s="57" t="s">
        <v>2918</v>
      </c>
      <c r="E277" s="57" t="s">
        <v>749</v>
      </c>
      <c r="F277" s="58" t="s">
        <v>2919</v>
      </c>
      <c r="G277" s="101" t="s">
        <v>2588</v>
      </c>
      <c r="H277" s="91" t="s">
        <v>2720</v>
      </c>
      <c r="I277" s="66">
        <v>3.76</v>
      </c>
      <c r="J277" s="57">
        <v>3.806</v>
      </c>
      <c r="K277" s="57"/>
      <c r="L277" s="57">
        <v>2.8780000000000001</v>
      </c>
      <c r="M277" s="57"/>
      <c r="N277" s="57">
        <v>0.92800000000000005</v>
      </c>
      <c r="O277" s="61">
        <v>0</v>
      </c>
      <c r="P277" s="57">
        <v>3.806</v>
      </c>
      <c r="Q277" s="91" t="s">
        <v>2280</v>
      </c>
      <c r="R277" s="91" t="s">
        <v>2752</v>
      </c>
      <c r="S277" s="100" t="s">
        <v>2269</v>
      </c>
      <c r="U277" s="1"/>
      <c r="V277" s="551"/>
      <c r="W277" s="1"/>
      <c r="X277" s="1"/>
    </row>
    <row r="278" spans="1:24" ht="36" x14ac:dyDescent="0.2">
      <c r="A278" s="1284">
        <v>35</v>
      </c>
      <c r="B278" s="218" t="s">
        <v>6018</v>
      </c>
      <c r="C278" s="57" t="s">
        <v>2291</v>
      </c>
      <c r="D278" s="57" t="s">
        <v>2920</v>
      </c>
      <c r="E278" s="269" t="s">
        <v>1518</v>
      </c>
      <c r="F278" s="270" t="s">
        <v>2921</v>
      </c>
      <c r="G278" s="101" t="s">
        <v>2588</v>
      </c>
      <c r="H278" s="91" t="s">
        <v>2720</v>
      </c>
      <c r="I278" s="66">
        <v>1.3</v>
      </c>
      <c r="J278" s="269">
        <v>1.3</v>
      </c>
      <c r="K278" s="269"/>
      <c r="L278" s="269">
        <v>1.3</v>
      </c>
      <c r="M278" s="269"/>
      <c r="N278" s="269"/>
      <c r="O278" s="271">
        <v>0</v>
      </c>
      <c r="P278" s="269">
        <v>1.3</v>
      </c>
      <c r="Q278" s="57" t="s">
        <v>2241</v>
      </c>
      <c r="R278" s="57" t="s">
        <v>2752</v>
      </c>
      <c r="S278" s="100" t="s">
        <v>2269</v>
      </c>
      <c r="U278" s="1"/>
      <c r="V278" s="743"/>
      <c r="W278" s="1"/>
      <c r="X278" s="1"/>
    </row>
    <row r="279" spans="1:24" s="988" customFormat="1" ht="36" x14ac:dyDescent="0.2">
      <c r="A279" s="1284">
        <v>36</v>
      </c>
      <c r="B279" s="218"/>
      <c r="C279" s="57"/>
      <c r="D279" s="57"/>
      <c r="E279" s="156" t="s">
        <v>6029</v>
      </c>
      <c r="F279" s="120" t="s">
        <v>6030</v>
      </c>
      <c r="G279" s="89" t="s">
        <v>2588</v>
      </c>
      <c r="H279" s="974" t="s">
        <v>2720</v>
      </c>
      <c r="I279" s="66"/>
      <c r="J279" s="156">
        <v>0.41</v>
      </c>
      <c r="K279" s="269"/>
      <c r="L279" s="156">
        <v>0.41</v>
      </c>
      <c r="M279" s="156"/>
      <c r="N279" s="156"/>
      <c r="O279" s="158">
        <v>0</v>
      </c>
      <c r="P279" s="156">
        <v>0.41</v>
      </c>
      <c r="Q279" s="218" t="s">
        <v>2241</v>
      </c>
      <c r="R279" s="218" t="s">
        <v>2752</v>
      </c>
      <c r="S279" s="120" t="s">
        <v>6031</v>
      </c>
      <c r="U279" s="1"/>
      <c r="V279" s="743"/>
      <c r="W279" s="1"/>
      <c r="X279" s="1"/>
    </row>
    <row r="280" spans="1:24" ht="24" x14ac:dyDescent="0.2">
      <c r="A280" s="1284">
        <v>37</v>
      </c>
      <c r="B280" s="218">
        <v>130508</v>
      </c>
      <c r="C280" s="57" t="s">
        <v>2292</v>
      </c>
      <c r="D280" s="57" t="s">
        <v>2922</v>
      </c>
      <c r="E280" s="57" t="s">
        <v>750</v>
      </c>
      <c r="F280" s="58" t="s">
        <v>2923</v>
      </c>
      <c r="G280" s="89" t="s">
        <v>2588</v>
      </c>
      <c r="H280" s="91" t="s">
        <v>2924</v>
      </c>
      <c r="I280" s="66">
        <v>2.88</v>
      </c>
      <c r="J280" s="57">
        <v>2.379</v>
      </c>
      <c r="K280" s="57"/>
      <c r="L280" s="57">
        <v>2.379</v>
      </c>
      <c r="M280" s="57"/>
      <c r="N280" s="57"/>
      <c r="O280" s="61">
        <v>0</v>
      </c>
      <c r="P280" s="57">
        <v>2.379</v>
      </c>
      <c r="Q280" s="57" t="s">
        <v>2241</v>
      </c>
      <c r="R280" s="57" t="s">
        <v>2752</v>
      </c>
      <c r="S280" s="100" t="s">
        <v>2269</v>
      </c>
      <c r="U280" s="1"/>
      <c r="V280" s="551"/>
      <c r="W280" s="1"/>
      <c r="X280" s="1"/>
    </row>
    <row r="281" spans="1:24" ht="36" x14ac:dyDescent="0.2">
      <c r="A281" s="1284">
        <v>38</v>
      </c>
      <c r="B281" s="218">
        <v>130509</v>
      </c>
      <c r="C281" s="93" t="s">
        <v>1760</v>
      </c>
      <c r="D281" s="218" t="s">
        <v>2925</v>
      </c>
      <c r="E281" s="93" t="s">
        <v>751</v>
      </c>
      <c r="F281" s="155" t="s">
        <v>2926</v>
      </c>
      <c r="G281" s="89" t="s">
        <v>2588</v>
      </c>
      <c r="H281" s="93" t="s">
        <v>2720</v>
      </c>
      <c r="I281" s="201">
        <v>2.9279999999999999</v>
      </c>
      <c r="J281" s="93">
        <v>2.9279999999999999</v>
      </c>
      <c r="K281" s="93"/>
      <c r="L281" s="93">
        <v>2.9279999999999999</v>
      </c>
      <c r="M281" s="93"/>
      <c r="N281" s="93"/>
      <c r="O281" s="219">
        <v>0</v>
      </c>
      <c r="P281" s="93">
        <v>2.9279999999999999</v>
      </c>
      <c r="Q281" s="93" t="s">
        <v>2241</v>
      </c>
      <c r="R281" s="218" t="s">
        <v>2590</v>
      </c>
      <c r="S281" s="120"/>
      <c r="U281" s="1"/>
      <c r="V281" s="585"/>
      <c r="W281" s="1"/>
      <c r="X281" s="1"/>
    </row>
    <row r="282" spans="1:24" ht="36" x14ac:dyDescent="0.2">
      <c r="A282" s="1284">
        <v>39</v>
      </c>
      <c r="B282" s="218">
        <v>130510</v>
      </c>
      <c r="C282" s="57" t="s">
        <v>2293</v>
      </c>
      <c r="D282" s="57" t="s">
        <v>2927</v>
      </c>
      <c r="E282" s="57" t="s">
        <v>752</v>
      </c>
      <c r="F282" s="58" t="s">
        <v>2928</v>
      </c>
      <c r="G282" s="101" t="s">
        <v>2588</v>
      </c>
      <c r="H282" s="91" t="s">
        <v>2720</v>
      </c>
      <c r="I282" s="66">
        <v>0.98</v>
      </c>
      <c r="J282" s="57">
        <v>0.95899999999999996</v>
      </c>
      <c r="K282" s="57"/>
      <c r="L282" s="57">
        <v>0.95899999999999996</v>
      </c>
      <c r="M282" s="57"/>
      <c r="N282" s="57"/>
      <c r="O282" s="61">
        <v>0</v>
      </c>
      <c r="P282" s="57">
        <v>0.95899999999999996</v>
      </c>
      <c r="Q282" s="57" t="s">
        <v>2241</v>
      </c>
      <c r="R282" s="57" t="s">
        <v>2752</v>
      </c>
      <c r="S282" s="100" t="s">
        <v>2269</v>
      </c>
      <c r="U282" s="1"/>
      <c r="V282" s="551"/>
      <c r="W282" s="1"/>
      <c r="X282" s="1"/>
    </row>
    <row r="283" spans="1:24" ht="36" x14ac:dyDescent="0.2">
      <c r="A283" s="1284">
        <v>40</v>
      </c>
      <c r="B283" s="218">
        <v>130511</v>
      </c>
      <c r="C283" s="55" t="s">
        <v>1761</v>
      </c>
      <c r="D283" s="218" t="s">
        <v>2929</v>
      </c>
      <c r="E283" s="55" t="s">
        <v>753</v>
      </c>
      <c r="F283" s="74" t="s">
        <v>4926</v>
      </c>
      <c r="G283" s="89" t="s">
        <v>2588</v>
      </c>
      <c r="H283" s="93" t="s">
        <v>2720</v>
      </c>
      <c r="I283" s="66">
        <v>1.8129999999999999</v>
      </c>
      <c r="J283" s="55">
        <v>1.8129999999999999</v>
      </c>
      <c r="K283" s="55"/>
      <c r="L283" s="55">
        <v>1.8129999999999999</v>
      </c>
      <c r="M283" s="55"/>
      <c r="N283" s="55"/>
      <c r="O283" s="54">
        <v>0</v>
      </c>
      <c r="P283" s="55">
        <v>1.8129999999999999</v>
      </c>
      <c r="Q283" s="55" t="s">
        <v>2241</v>
      </c>
      <c r="R283" s="218" t="s">
        <v>2590</v>
      </c>
      <c r="S283" s="90"/>
      <c r="U283" s="1"/>
      <c r="V283" s="714"/>
      <c r="W283" s="1"/>
      <c r="X283" s="1"/>
    </row>
    <row r="284" spans="1:24" ht="36" x14ac:dyDescent="0.2">
      <c r="A284" s="1284">
        <v>41</v>
      </c>
      <c r="B284" s="218">
        <v>130512</v>
      </c>
      <c r="C284" s="96" t="s">
        <v>1762</v>
      </c>
      <c r="D284" s="218" t="s">
        <v>2930</v>
      </c>
      <c r="E284" s="96" t="s">
        <v>754</v>
      </c>
      <c r="F284" s="921" t="s">
        <v>5990</v>
      </c>
      <c r="G284" s="89" t="s">
        <v>2588</v>
      </c>
      <c r="H284" s="93" t="s">
        <v>2720</v>
      </c>
      <c r="I284" s="201">
        <v>1.431</v>
      </c>
      <c r="J284" s="96">
        <v>1.431</v>
      </c>
      <c r="K284" s="96"/>
      <c r="L284" s="96">
        <v>1.431</v>
      </c>
      <c r="M284" s="96"/>
      <c r="N284" s="96"/>
      <c r="O284" s="150">
        <v>0</v>
      </c>
      <c r="P284" s="96">
        <v>1.431</v>
      </c>
      <c r="Q284" s="96" t="s">
        <v>2241</v>
      </c>
      <c r="R284" s="218" t="s">
        <v>2590</v>
      </c>
      <c r="S284" s="155" t="s">
        <v>5991</v>
      </c>
      <c r="U284" s="1"/>
      <c r="V284" s="545"/>
      <c r="W284" s="1"/>
      <c r="X284" s="1"/>
    </row>
    <row r="285" spans="1:24" ht="36" x14ac:dyDescent="0.2">
      <c r="A285" s="1284">
        <v>42</v>
      </c>
      <c r="B285" s="218" t="s">
        <v>2931</v>
      </c>
      <c r="C285" s="55" t="s">
        <v>1763</v>
      </c>
      <c r="D285" s="218" t="s">
        <v>2932</v>
      </c>
      <c r="E285" s="55" t="s">
        <v>1250</v>
      </c>
      <c r="F285" s="74" t="s">
        <v>4927</v>
      </c>
      <c r="G285" s="89" t="s">
        <v>2588</v>
      </c>
      <c r="H285" s="93" t="s">
        <v>2720</v>
      </c>
      <c r="I285" s="66">
        <v>1.7609999999999999</v>
      </c>
      <c r="J285" s="55">
        <v>1.7609999999999999</v>
      </c>
      <c r="K285" s="55"/>
      <c r="L285" s="55">
        <v>1.7609999999999999</v>
      </c>
      <c r="M285" s="55"/>
      <c r="N285" s="55"/>
      <c r="O285" s="54">
        <v>0</v>
      </c>
      <c r="P285" s="55">
        <v>1.7609999999999999</v>
      </c>
      <c r="Q285" s="55" t="s">
        <v>2241</v>
      </c>
      <c r="R285" s="218" t="s">
        <v>2590</v>
      </c>
      <c r="S285" s="155"/>
      <c r="U285" s="1"/>
      <c r="V285" s="714"/>
      <c r="W285" s="1"/>
      <c r="X285" s="1"/>
    </row>
    <row r="286" spans="1:24" ht="36" x14ac:dyDescent="0.2">
      <c r="A286" s="1284">
        <v>43</v>
      </c>
      <c r="B286" s="218">
        <v>120250</v>
      </c>
      <c r="C286" s="55" t="s">
        <v>1764</v>
      </c>
      <c r="D286" s="218" t="s">
        <v>2933</v>
      </c>
      <c r="E286" s="55" t="s">
        <v>1251</v>
      </c>
      <c r="F286" s="74" t="s">
        <v>1258</v>
      </c>
      <c r="G286" s="89" t="s">
        <v>2588</v>
      </c>
      <c r="H286" s="93" t="s">
        <v>2934</v>
      </c>
      <c r="I286" s="66">
        <v>0.46600000000000003</v>
      </c>
      <c r="J286" s="55">
        <v>0.46600000000000003</v>
      </c>
      <c r="K286" s="55"/>
      <c r="L286" s="55">
        <v>0.46600000000000003</v>
      </c>
      <c r="M286" s="55"/>
      <c r="N286" s="55"/>
      <c r="O286" s="54">
        <v>0</v>
      </c>
      <c r="P286" s="55">
        <v>0.46600000000000003</v>
      </c>
      <c r="Q286" s="55" t="s">
        <v>2241</v>
      </c>
      <c r="R286" s="218" t="s">
        <v>2590</v>
      </c>
      <c r="S286" s="90"/>
      <c r="U286" s="1"/>
      <c r="V286" s="714"/>
      <c r="W286" s="1"/>
      <c r="X286" s="1"/>
    </row>
    <row r="287" spans="1:24" ht="36" x14ac:dyDescent="0.2">
      <c r="A287" s="1284">
        <v>44</v>
      </c>
      <c r="B287" s="218">
        <v>1105120</v>
      </c>
      <c r="C287" s="55" t="s">
        <v>1765</v>
      </c>
      <c r="D287" s="218" t="s">
        <v>2935</v>
      </c>
      <c r="E287" s="55" t="s">
        <v>1252</v>
      </c>
      <c r="F287" s="74" t="s">
        <v>1259</v>
      </c>
      <c r="G287" s="89" t="s">
        <v>2588</v>
      </c>
      <c r="H287" s="93" t="s">
        <v>2934</v>
      </c>
      <c r="I287" s="66">
        <v>0.20699999999999999</v>
      </c>
      <c r="J287" s="55">
        <v>0.20699999999999999</v>
      </c>
      <c r="K287" s="55"/>
      <c r="L287" s="55">
        <v>0.20699999999999999</v>
      </c>
      <c r="M287" s="55"/>
      <c r="N287" s="55"/>
      <c r="O287" s="54">
        <v>0</v>
      </c>
      <c r="P287" s="55">
        <v>0.20699999999999999</v>
      </c>
      <c r="Q287" s="55" t="s">
        <v>2241</v>
      </c>
      <c r="R287" s="218" t="s">
        <v>2590</v>
      </c>
      <c r="S287" s="90"/>
      <c r="U287" s="1"/>
      <c r="V287" s="714"/>
      <c r="W287" s="1"/>
      <c r="X287" s="1"/>
    </row>
    <row r="288" spans="1:24" ht="36" x14ac:dyDescent="0.2">
      <c r="A288" s="1284">
        <v>45</v>
      </c>
      <c r="B288" s="218">
        <v>1100108</v>
      </c>
      <c r="C288" s="55" t="s">
        <v>1766</v>
      </c>
      <c r="D288" s="218" t="s">
        <v>2936</v>
      </c>
      <c r="E288" s="55" t="s">
        <v>1253</v>
      </c>
      <c r="F288" s="74" t="s">
        <v>1254</v>
      </c>
      <c r="G288" s="89" t="s">
        <v>2588</v>
      </c>
      <c r="H288" s="93" t="s">
        <v>2934</v>
      </c>
      <c r="I288" s="66">
        <v>9.7000000000000003E-2</v>
      </c>
      <c r="J288" s="55">
        <v>9.7000000000000003E-2</v>
      </c>
      <c r="K288" s="55"/>
      <c r="L288" s="55">
        <v>9.7000000000000003E-2</v>
      </c>
      <c r="M288" s="55"/>
      <c r="N288" s="55"/>
      <c r="O288" s="54">
        <v>0</v>
      </c>
      <c r="P288" s="55">
        <v>9.7000000000000003E-2</v>
      </c>
      <c r="Q288" s="55" t="s">
        <v>2241</v>
      </c>
      <c r="R288" s="218" t="s">
        <v>2590</v>
      </c>
      <c r="S288" s="90"/>
      <c r="U288" s="1"/>
      <c r="V288" s="714"/>
      <c r="W288" s="1"/>
      <c r="X288" s="1"/>
    </row>
    <row r="289" spans="1:24" ht="36" x14ac:dyDescent="0.2">
      <c r="A289" s="1284">
        <v>46</v>
      </c>
      <c r="B289" s="218">
        <v>130449</v>
      </c>
      <c r="C289" s="218" t="s">
        <v>1767</v>
      </c>
      <c r="D289" s="93" t="s">
        <v>2937</v>
      </c>
      <c r="E289" s="218" t="s">
        <v>1255</v>
      </c>
      <c r="F289" s="90" t="s">
        <v>1256</v>
      </c>
      <c r="G289" s="89" t="s">
        <v>2588</v>
      </c>
      <c r="H289" s="93" t="s">
        <v>2912</v>
      </c>
      <c r="I289" s="66">
        <v>0.34</v>
      </c>
      <c r="J289" s="218">
        <v>0.34</v>
      </c>
      <c r="K289" s="218"/>
      <c r="L289" s="218">
        <v>0.34</v>
      </c>
      <c r="M289" s="218"/>
      <c r="N289" s="218"/>
      <c r="O289" s="75">
        <v>0</v>
      </c>
      <c r="P289" s="218">
        <v>0.34</v>
      </c>
      <c r="Q289" s="218" t="s">
        <v>2241</v>
      </c>
      <c r="R289" s="218" t="s">
        <v>2590</v>
      </c>
      <c r="S289" s="90"/>
      <c r="U289" s="1"/>
      <c r="V289" s="737"/>
      <c r="W289" s="1"/>
      <c r="X289" s="1"/>
    </row>
    <row r="290" spans="1:24" ht="60" x14ac:dyDescent="0.2">
      <c r="A290" s="1284">
        <v>47</v>
      </c>
      <c r="B290" s="218"/>
      <c r="C290" s="55"/>
      <c r="D290" s="55"/>
      <c r="E290" s="156" t="s">
        <v>2938</v>
      </c>
      <c r="F290" s="120" t="s">
        <v>2939</v>
      </c>
      <c r="G290" s="197" t="s">
        <v>2588</v>
      </c>
      <c r="H290" s="120"/>
      <c r="I290" s="120"/>
      <c r="J290" s="156">
        <v>0.22</v>
      </c>
      <c r="K290" s="156">
        <v>0.22</v>
      </c>
      <c r="L290" s="156"/>
      <c r="M290" s="156"/>
      <c r="N290" s="156"/>
      <c r="O290" s="158">
        <v>0</v>
      </c>
      <c r="P290" s="156">
        <v>0.22</v>
      </c>
      <c r="Q290" s="156" t="s">
        <v>5961</v>
      </c>
      <c r="R290" s="156" t="s">
        <v>2752</v>
      </c>
      <c r="S290" s="120" t="s">
        <v>2940</v>
      </c>
      <c r="U290" s="1"/>
      <c r="V290" s="737"/>
      <c r="W290" s="1"/>
      <c r="X290" s="1"/>
    </row>
    <row r="291" spans="1:24" s="631" customFormat="1" ht="24" x14ac:dyDescent="0.2">
      <c r="A291" s="1284">
        <v>48</v>
      </c>
      <c r="B291" s="218"/>
      <c r="C291" s="632"/>
      <c r="D291" s="632"/>
      <c r="E291" s="156" t="s">
        <v>5969</v>
      </c>
      <c r="F291" s="120" t="s">
        <v>5970</v>
      </c>
      <c r="G291" s="197" t="s">
        <v>2588</v>
      </c>
      <c r="H291" s="120"/>
      <c r="I291" s="120"/>
      <c r="J291" s="156">
        <v>0.5</v>
      </c>
      <c r="K291" s="156"/>
      <c r="L291" s="156">
        <v>0.5</v>
      </c>
      <c r="M291" s="156"/>
      <c r="N291" s="156"/>
      <c r="O291" s="158">
        <v>0</v>
      </c>
      <c r="P291" s="156">
        <v>0.5</v>
      </c>
      <c r="Q291" s="156" t="s">
        <v>2241</v>
      </c>
      <c r="R291" s="156" t="s">
        <v>2752</v>
      </c>
      <c r="S291" s="120" t="s">
        <v>1983</v>
      </c>
      <c r="U291" s="1"/>
      <c r="V291" s="737"/>
      <c r="W291" s="1"/>
      <c r="X291" s="1"/>
    </row>
    <row r="292" spans="1:24" s="631" customFormat="1" ht="24" x14ac:dyDescent="0.2">
      <c r="A292" s="1284">
        <v>49</v>
      </c>
      <c r="B292" s="218"/>
      <c r="C292" s="632"/>
      <c r="D292" s="632"/>
      <c r="E292" s="156" t="s">
        <v>5971</v>
      </c>
      <c r="F292" s="120" t="s">
        <v>5972</v>
      </c>
      <c r="G292" s="197" t="s">
        <v>2588</v>
      </c>
      <c r="H292" s="120"/>
      <c r="I292" s="120"/>
      <c r="J292" s="156">
        <v>0.5</v>
      </c>
      <c r="K292" s="156"/>
      <c r="L292" s="156">
        <v>0.5</v>
      </c>
      <c r="M292" s="156"/>
      <c r="N292" s="156"/>
      <c r="O292" s="158">
        <v>0</v>
      </c>
      <c r="P292" s="156">
        <v>0.5</v>
      </c>
      <c r="Q292" s="156" t="s">
        <v>2241</v>
      </c>
      <c r="R292" s="156" t="s">
        <v>2752</v>
      </c>
      <c r="S292" s="120" t="s">
        <v>1983</v>
      </c>
      <c r="U292" s="1"/>
      <c r="V292" s="737"/>
      <c r="W292" s="1"/>
      <c r="X292" s="1"/>
    </row>
    <row r="293" spans="1:24" x14ac:dyDescent="0.2">
      <c r="A293" s="1515" t="s">
        <v>259</v>
      </c>
      <c r="B293" s="1515"/>
      <c r="C293" s="1515"/>
      <c r="D293" s="1515"/>
      <c r="E293" s="1515"/>
      <c r="F293" s="1515"/>
      <c r="G293" s="121"/>
      <c r="H293" s="121"/>
      <c r="I293" s="121">
        <f>SUM(I244:I292)</f>
        <v>61.420099999999998</v>
      </c>
      <c r="J293" s="131">
        <f>SUM(J244:J292)</f>
        <v>61.349099999999993</v>
      </c>
      <c r="K293" s="168"/>
      <c r="L293" s="168"/>
      <c r="M293" s="168"/>
      <c r="N293" s="168"/>
      <c r="O293" s="137"/>
      <c r="P293" s="88"/>
      <c r="Q293" s="88"/>
      <c r="R293" s="88"/>
      <c r="S293" s="45"/>
      <c r="T293" s="736">
        <f>SUM(J293-J249-J267-J269-J272-J275-J277-J278-J280-J279-J282-J290-J291-J292)</f>
        <v>46.848099999999995</v>
      </c>
      <c r="U293" s="1"/>
      <c r="V293" s="1"/>
      <c r="W293" s="1"/>
      <c r="X293" s="1"/>
    </row>
    <row r="294" spans="1:24" ht="15.75" customHeight="1" x14ac:dyDescent="0.2">
      <c r="A294" s="1439" t="s">
        <v>5935</v>
      </c>
      <c r="B294" s="1439"/>
      <c r="C294" s="1439"/>
      <c r="D294" s="1439"/>
      <c r="E294" s="1439"/>
      <c r="F294" s="1439"/>
      <c r="G294" s="106"/>
      <c r="H294" s="106"/>
      <c r="I294" s="106"/>
      <c r="J294" s="168"/>
      <c r="K294" s="133">
        <f>SUM(K244:K292)</f>
        <v>1.3049999999999999</v>
      </c>
      <c r="L294" s="168"/>
      <c r="M294" s="168"/>
      <c r="N294" s="168"/>
      <c r="O294" s="137"/>
      <c r="P294" s="88"/>
      <c r="Q294" s="88"/>
      <c r="R294" s="88"/>
      <c r="S294" s="45"/>
      <c r="U294" s="1"/>
      <c r="V294" s="1"/>
      <c r="W294" s="1"/>
      <c r="X294" s="1"/>
    </row>
    <row r="295" spans="1:24" ht="12.75" customHeight="1" x14ac:dyDescent="0.2">
      <c r="A295" s="1440" t="s">
        <v>5933</v>
      </c>
      <c r="B295" s="1440"/>
      <c r="C295" s="1440"/>
      <c r="D295" s="1440"/>
      <c r="E295" s="1510"/>
      <c r="F295" s="1510"/>
      <c r="G295" s="83"/>
      <c r="H295" s="83"/>
      <c r="I295" s="83"/>
      <c r="J295" s="168"/>
      <c r="K295" s="168"/>
      <c r="L295" s="160">
        <f>SUM(L244:L292)</f>
        <v>59.116100000000003</v>
      </c>
      <c r="M295" s="168"/>
      <c r="N295" s="168"/>
      <c r="O295" s="137"/>
      <c r="P295" s="88"/>
      <c r="Q295" s="88"/>
      <c r="R295" s="88"/>
      <c r="S295" s="45"/>
      <c r="U295" s="1"/>
      <c r="V295" s="1"/>
      <c r="W295" s="1"/>
      <c r="X295" s="1"/>
    </row>
    <row r="296" spans="1:24" ht="13.5" customHeight="1" x14ac:dyDescent="0.2">
      <c r="A296" s="1441" t="s">
        <v>5934</v>
      </c>
      <c r="B296" s="1441"/>
      <c r="C296" s="1441"/>
      <c r="D296" s="1441"/>
      <c r="E296" s="1516"/>
      <c r="F296" s="1516"/>
      <c r="G296" s="1516"/>
      <c r="H296" s="1516"/>
      <c r="I296" s="1516"/>
      <c r="J296" s="1516"/>
      <c r="K296" s="168"/>
      <c r="L296" s="168"/>
      <c r="M296" s="86">
        <f>SUM(M244:M292)</f>
        <v>0</v>
      </c>
      <c r="N296" s="86"/>
      <c r="O296" s="137"/>
      <c r="P296" s="88"/>
      <c r="Q296" s="88"/>
      <c r="R296" s="88"/>
      <c r="S296" s="45"/>
      <c r="U296" s="739"/>
      <c r="V296" s="1"/>
      <c r="W296" s="1"/>
      <c r="X296" s="1"/>
    </row>
    <row r="297" spans="1:24" x14ac:dyDescent="0.2">
      <c r="A297" s="1512" t="s">
        <v>5936</v>
      </c>
      <c r="B297" s="1512"/>
      <c r="C297" s="1512"/>
      <c r="D297" s="1512"/>
      <c r="E297" s="1513"/>
      <c r="F297" s="1513"/>
      <c r="G297" s="122"/>
      <c r="H297" s="122"/>
      <c r="I297" s="122"/>
      <c r="J297" s="122"/>
      <c r="K297" s="87"/>
      <c r="L297" s="87"/>
      <c r="M297" s="87"/>
      <c r="N297" s="136">
        <f>SUM(N244:N292)</f>
        <v>0.92800000000000005</v>
      </c>
      <c r="O297" s="137"/>
      <c r="P297" s="88"/>
      <c r="Q297" s="88"/>
      <c r="R297" s="88"/>
      <c r="S297" s="45"/>
    </row>
    <row r="298" spans="1:24" ht="12.75" customHeight="1" x14ac:dyDescent="0.2">
      <c r="A298" s="103"/>
      <c r="B298" s="103"/>
      <c r="C298" s="103"/>
      <c r="D298" s="103"/>
      <c r="E298" s="103"/>
      <c r="F298" s="103"/>
      <c r="G298" s="103"/>
      <c r="H298" s="103"/>
      <c r="I298" s="103"/>
      <c r="J298" s="168"/>
      <c r="K298" s="168"/>
      <c r="L298" s="168"/>
      <c r="M298" s="168"/>
      <c r="N298" s="168"/>
      <c r="O298" s="137"/>
      <c r="P298" s="88"/>
      <c r="Q298" s="88"/>
      <c r="R298" s="88"/>
      <c r="S298" s="45"/>
    </row>
    <row r="299" spans="1:24" x14ac:dyDescent="0.2">
      <c r="A299" s="1503"/>
      <c r="B299" s="1503"/>
      <c r="C299" s="1503"/>
      <c r="D299" s="1503"/>
      <c r="E299" s="1503"/>
      <c r="F299" s="1503"/>
      <c r="G299" s="1503"/>
      <c r="H299" s="1503"/>
      <c r="I299" s="1503"/>
      <c r="J299" s="1503"/>
      <c r="K299" s="1503"/>
      <c r="L299" s="1503"/>
      <c r="M299" s="1503"/>
      <c r="N299" s="1503"/>
      <c r="O299" s="1503"/>
      <c r="P299" s="1503"/>
      <c r="Q299" s="88"/>
      <c r="R299" s="88"/>
      <c r="S299" s="45"/>
    </row>
    <row r="300" spans="1:24" x14ac:dyDescent="0.2">
      <c r="A300" s="1504" t="s">
        <v>755</v>
      </c>
      <c r="B300" s="1504"/>
      <c r="C300" s="1504"/>
      <c r="D300" s="1504"/>
      <c r="E300" s="1504"/>
      <c r="F300" s="1504"/>
      <c r="G300" s="103"/>
      <c r="H300" s="103"/>
      <c r="I300" s="103"/>
      <c r="J300" s="45"/>
      <c r="K300" s="45"/>
      <c r="L300" s="45"/>
      <c r="M300" s="45"/>
      <c r="N300" s="45"/>
      <c r="O300" s="45"/>
      <c r="P300" s="45"/>
      <c r="Q300" s="45"/>
      <c r="R300" s="45"/>
      <c r="S300" s="45"/>
    </row>
    <row r="301" spans="1:24" ht="36" x14ac:dyDescent="0.2">
      <c r="A301" s="1284">
        <v>1</v>
      </c>
      <c r="B301" s="218">
        <v>130517</v>
      </c>
      <c r="C301" s="272" t="s">
        <v>1768</v>
      </c>
      <c r="D301" s="93" t="s">
        <v>2941</v>
      </c>
      <c r="E301" s="96" t="s">
        <v>756</v>
      </c>
      <c r="F301" s="212" t="s">
        <v>4928</v>
      </c>
      <c r="G301" s="89" t="s">
        <v>2588</v>
      </c>
      <c r="H301" s="93" t="s">
        <v>2720</v>
      </c>
      <c r="I301" s="41">
        <v>0.65</v>
      </c>
      <c r="J301" s="272">
        <v>0.65</v>
      </c>
      <c r="K301" s="150">
        <v>4.5999999999999999E-2</v>
      </c>
      <c r="L301" s="150">
        <v>0.60399999999999998</v>
      </c>
      <c r="M301" s="272"/>
      <c r="N301" s="272"/>
      <c r="O301" s="150">
        <v>0</v>
      </c>
      <c r="P301" s="272">
        <v>0.65</v>
      </c>
      <c r="Q301" s="272" t="s">
        <v>2353</v>
      </c>
      <c r="R301" s="218" t="s">
        <v>2590</v>
      </c>
      <c r="S301" s="55"/>
      <c r="V301" s="282"/>
    </row>
    <row r="302" spans="1:24" ht="36" x14ac:dyDescent="0.2">
      <c r="A302" s="101">
        <v>2</v>
      </c>
      <c r="B302" s="218">
        <v>130518</v>
      </c>
      <c r="C302" s="124" t="s">
        <v>2294</v>
      </c>
      <c r="D302" s="99" t="s">
        <v>2942</v>
      </c>
      <c r="E302" s="99" t="s">
        <v>757</v>
      </c>
      <c r="F302" s="279" t="s">
        <v>2943</v>
      </c>
      <c r="G302" s="101" t="s">
        <v>2588</v>
      </c>
      <c r="H302" s="91" t="s">
        <v>2720</v>
      </c>
      <c r="I302" s="362">
        <v>0.59</v>
      </c>
      <c r="J302" s="126">
        <v>0.57199999999999995</v>
      </c>
      <c r="K302" s="124"/>
      <c r="L302" s="126">
        <v>0.57199999999999995</v>
      </c>
      <c r="M302" s="124"/>
      <c r="N302" s="124"/>
      <c r="O302" s="126">
        <v>0</v>
      </c>
      <c r="P302" s="126">
        <v>0.57199999999999995</v>
      </c>
      <c r="Q302" s="124" t="s">
        <v>2241</v>
      </c>
      <c r="R302" s="124" t="s">
        <v>2668</v>
      </c>
      <c r="S302" s="99" t="s">
        <v>2269</v>
      </c>
      <c r="V302" s="282"/>
    </row>
    <row r="303" spans="1:24" ht="24" x14ac:dyDescent="0.2">
      <c r="A303" s="57">
        <v>3</v>
      </c>
      <c r="B303" s="218">
        <v>130519</v>
      </c>
      <c r="C303" s="273" t="s">
        <v>2295</v>
      </c>
      <c r="D303" s="91" t="s">
        <v>2944</v>
      </c>
      <c r="E303" s="91" t="s">
        <v>758</v>
      </c>
      <c r="F303" s="213" t="s">
        <v>2945</v>
      </c>
      <c r="G303" s="89" t="s">
        <v>2588</v>
      </c>
      <c r="H303" s="91" t="s">
        <v>2946</v>
      </c>
      <c r="I303" s="41">
        <v>0.45</v>
      </c>
      <c r="J303" s="138">
        <v>0.375</v>
      </c>
      <c r="K303" s="273"/>
      <c r="L303" s="138">
        <v>0.375</v>
      </c>
      <c r="M303" s="273"/>
      <c r="N303" s="273"/>
      <c r="O303" s="138">
        <v>0</v>
      </c>
      <c r="P303" s="138">
        <v>0.375</v>
      </c>
      <c r="Q303" s="273" t="s">
        <v>2241</v>
      </c>
      <c r="R303" s="273" t="s">
        <v>2668</v>
      </c>
      <c r="S303" s="57" t="s">
        <v>2350</v>
      </c>
      <c r="V303" s="282"/>
    </row>
    <row r="304" spans="1:24" ht="36" x14ac:dyDescent="0.2">
      <c r="A304" s="1284">
        <v>4</v>
      </c>
      <c r="B304" s="218">
        <v>130520</v>
      </c>
      <c r="C304" s="272" t="s">
        <v>1519</v>
      </c>
      <c r="D304" s="218" t="s">
        <v>2947</v>
      </c>
      <c r="E304" s="96" t="s">
        <v>759</v>
      </c>
      <c r="F304" s="212" t="s">
        <v>4929</v>
      </c>
      <c r="G304" s="89" t="s">
        <v>2588</v>
      </c>
      <c r="H304" s="93" t="s">
        <v>2720</v>
      </c>
      <c r="I304" s="41">
        <v>0.17699999999999999</v>
      </c>
      <c r="J304" s="150">
        <v>0.17699999999999999</v>
      </c>
      <c r="K304" s="150">
        <v>1.4999999999999999E-2</v>
      </c>
      <c r="L304" s="150">
        <v>0.16200000000000001</v>
      </c>
      <c r="M304" s="272"/>
      <c r="N304" s="272"/>
      <c r="O304" s="150">
        <v>0</v>
      </c>
      <c r="P304" s="150">
        <v>0.17699999999999999</v>
      </c>
      <c r="Q304" s="272" t="s">
        <v>2353</v>
      </c>
      <c r="R304" s="218" t="s">
        <v>2590</v>
      </c>
      <c r="S304" s="55"/>
      <c r="V304" s="282"/>
    </row>
    <row r="305" spans="1:22" ht="36" x14ac:dyDescent="0.2">
      <c r="A305" s="142">
        <v>5</v>
      </c>
      <c r="B305" s="218">
        <v>130521</v>
      </c>
      <c r="C305" s="272" t="s">
        <v>1520</v>
      </c>
      <c r="D305" s="218" t="s">
        <v>2948</v>
      </c>
      <c r="E305" s="96" t="s">
        <v>760</v>
      </c>
      <c r="F305" s="212" t="s">
        <v>4930</v>
      </c>
      <c r="G305" s="89" t="s">
        <v>2588</v>
      </c>
      <c r="H305" s="93" t="s">
        <v>2949</v>
      </c>
      <c r="I305" s="42">
        <v>2.1139999999999999</v>
      </c>
      <c r="J305" s="150">
        <v>2.1139999999999999</v>
      </c>
      <c r="K305" s="150"/>
      <c r="L305" s="150">
        <v>2.1139999999999999</v>
      </c>
      <c r="M305" s="150"/>
      <c r="N305" s="150"/>
      <c r="O305" s="150">
        <v>0</v>
      </c>
      <c r="P305" s="150">
        <v>2.1139999999999999</v>
      </c>
      <c r="Q305" s="272" t="s">
        <v>2241</v>
      </c>
      <c r="R305" s="218" t="s">
        <v>2590</v>
      </c>
      <c r="S305" s="57"/>
      <c r="V305" s="282"/>
    </row>
    <row r="306" spans="1:22" ht="24" x14ac:dyDescent="0.2">
      <c r="A306" s="1284">
        <v>6</v>
      </c>
      <c r="B306" s="218">
        <v>130522</v>
      </c>
      <c r="C306" s="272" t="s">
        <v>1769</v>
      </c>
      <c r="D306" s="218" t="s">
        <v>2950</v>
      </c>
      <c r="E306" s="96" t="s">
        <v>761</v>
      </c>
      <c r="F306" s="212" t="s">
        <v>4931</v>
      </c>
      <c r="G306" s="89" t="s">
        <v>2588</v>
      </c>
      <c r="H306" s="93" t="s">
        <v>2951</v>
      </c>
      <c r="I306" s="42">
        <v>0.17399999999999999</v>
      </c>
      <c r="J306" s="150">
        <v>0.17399999999999999</v>
      </c>
      <c r="K306" s="272"/>
      <c r="L306" s="150">
        <v>0.14000000000000001</v>
      </c>
      <c r="M306" s="150">
        <v>3.4000000000000002E-2</v>
      </c>
      <c r="N306" s="150"/>
      <c r="O306" s="150">
        <v>0</v>
      </c>
      <c r="P306" s="272">
        <v>0.17399999999999999</v>
      </c>
      <c r="Q306" s="272" t="s">
        <v>2296</v>
      </c>
      <c r="R306" s="218" t="s">
        <v>2590</v>
      </c>
      <c r="S306" s="218"/>
      <c r="V306" s="282"/>
    </row>
    <row r="307" spans="1:22" ht="36" x14ac:dyDescent="0.2">
      <c r="A307" s="1284">
        <v>7</v>
      </c>
      <c r="B307" s="218">
        <v>130523</v>
      </c>
      <c r="C307" s="272" t="s">
        <v>1770</v>
      </c>
      <c r="D307" s="218" t="s">
        <v>2952</v>
      </c>
      <c r="E307" s="96" t="s">
        <v>762</v>
      </c>
      <c r="F307" s="212" t="s">
        <v>4932</v>
      </c>
      <c r="G307" s="89" t="s">
        <v>2588</v>
      </c>
      <c r="H307" s="93" t="s">
        <v>2953</v>
      </c>
      <c r="I307" s="42">
        <v>6.3E-2</v>
      </c>
      <c r="J307" s="150">
        <v>6.3E-2</v>
      </c>
      <c r="K307" s="272"/>
      <c r="L307" s="272"/>
      <c r="M307" s="150">
        <v>6.3E-2</v>
      </c>
      <c r="N307" s="150"/>
      <c r="O307" s="150">
        <v>0</v>
      </c>
      <c r="P307" s="150">
        <v>6.3E-2</v>
      </c>
      <c r="Q307" s="272" t="s">
        <v>2244</v>
      </c>
      <c r="R307" s="218" t="s">
        <v>2590</v>
      </c>
      <c r="S307" s="218"/>
      <c r="V307" s="282"/>
    </row>
    <row r="308" spans="1:22" ht="36" x14ac:dyDescent="0.2">
      <c r="A308" s="142">
        <v>8</v>
      </c>
      <c r="B308" s="127">
        <v>130528</v>
      </c>
      <c r="C308" s="191" t="s">
        <v>2297</v>
      </c>
      <c r="D308" s="218" t="s">
        <v>2954</v>
      </c>
      <c r="E308" s="93" t="s">
        <v>763</v>
      </c>
      <c r="F308" s="214" t="s">
        <v>2955</v>
      </c>
      <c r="G308" s="89" t="s">
        <v>2588</v>
      </c>
      <c r="H308" s="93" t="s">
        <v>2956</v>
      </c>
      <c r="I308" s="42">
        <v>1.4990000000000001</v>
      </c>
      <c r="J308" s="219">
        <v>1.4990000000000001</v>
      </c>
      <c r="K308" s="191"/>
      <c r="L308" s="219">
        <v>1.3240000000000001</v>
      </c>
      <c r="M308" s="219">
        <v>0.17499999999999999</v>
      </c>
      <c r="N308" s="219"/>
      <c r="O308" s="219">
        <v>0</v>
      </c>
      <c r="P308" s="219">
        <v>1.4990000000000001</v>
      </c>
      <c r="Q308" s="191" t="s">
        <v>2296</v>
      </c>
      <c r="R308" s="218" t="s">
        <v>2590</v>
      </c>
      <c r="S308" s="93"/>
      <c r="V308" s="282"/>
    </row>
    <row r="309" spans="1:22" ht="36" x14ac:dyDescent="0.2">
      <c r="A309" s="1284">
        <v>9</v>
      </c>
      <c r="B309" s="1280">
        <v>130529</v>
      </c>
      <c r="C309" s="124" t="s">
        <v>2298</v>
      </c>
      <c r="D309" s="99" t="s">
        <v>2957</v>
      </c>
      <c r="E309" s="99" t="s">
        <v>764</v>
      </c>
      <c r="F309" s="279" t="s">
        <v>2958</v>
      </c>
      <c r="G309" s="101" t="s">
        <v>2588</v>
      </c>
      <c r="H309" s="91" t="s">
        <v>2720</v>
      </c>
      <c r="I309" s="400">
        <v>7.05</v>
      </c>
      <c r="J309" s="126">
        <v>7.0090000000000003</v>
      </c>
      <c r="K309" s="124"/>
      <c r="L309" s="126">
        <v>6.0839999999999996</v>
      </c>
      <c r="M309" s="126">
        <v>0.92500000000000004</v>
      </c>
      <c r="N309" s="126"/>
      <c r="O309" s="126">
        <v>0</v>
      </c>
      <c r="P309" s="126">
        <v>7.0090000000000003</v>
      </c>
      <c r="Q309" s="124" t="s">
        <v>2296</v>
      </c>
      <c r="R309" s="124" t="s">
        <v>2668</v>
      </c>
      <c r="S309" s="99" t="s">
        <v>2959</v>
      </c>
      <c r="V309" s="282"/>
    </row>
    <row r="310" spans="1:22" ht="24" x14ac:dyDescent="0.2">
      <c r="A310" s="1284">
        <v>10</v>
      </c>
      <c r="B310" s="218">
        <v>130531</v>
      </c>
      <c r="C310" s="162" t="s">
        <v>2299</v>
      </c>
      <c r="D310" s="218" t="s">
        <v>2960</v>
      </c>
      <c r="E310" s="218" t="s">
        <v>765</v>
      </c>
      <c r="F310" s="214" t="s">
        <v>2961</v>
      </c>
      <c r="G310" s="89" t="s">
        <v>2588</v>
      </c>
      <c r="H310" s="93" t="s">
        <v>2962</v>
      </c>
      <c r="I310" s="40">
        <v>2.1</v>
      </c>
      <c r="J310" s="75">
        <v>1.571</v>
      </c>
      <c r="K310" s="162"/>
      <c r="L310" s="75">
        <v>1.571</v>
      </c>
      <c r="M310" s="162"/>
      <c r="N310" s="162"/>
      <c r="O310" s="75">
        <v>0</v>
      </c>
      <c r="P310" s="75">
        <v>1.571</v>
      </c>
      <c r="Q310" s="191" t="s">
        <v>2241</v>
      </c>
      <c r="R310" s="218" t="s">
        <v>2590</v>
      </c>
      <c r="S310" s="218"/>
      <c r="V310" s="282"/>
    </row>
    <row r="311" spans="1:22" ht="36" x14ac:dyDescent="0.2">
      <c r="A311" s="89">
        <v>11</v>
      </c>
      <c r="B311" s="218">
        <v>130534</v>
      </c>
      <c r="C311" s="272" t="s">
        <v>1521</v>
      </c>
      <c r="D311" s="218" t="s">
        <v>2963</v>
      </c>
      <c r="E311" s="96" t="s">
        <v>766</v>
      </c>
      <c r="F311" s="212" t="s">
        <v>4933</v>
      </c>
      <c r="G311" s="89" t="s">
        <v>2588</v>
      </c>
      <c r="H311" s="93" t="s">
        <v>2720</v>
      </c>
      <c r="I311" s="42">
        <v>2.4929999999999999</v>
      </c>
      <c r="J311" s="150">
        <v>2.4929999999999999</v>
      </c>
      <c r="K311" s="150"/>
      <c r="L311" s="150">
        <v>2.4929999999999999</v>
      </c>
      <c r="M311" s="150"/>
      <c r="N311" s="150"/>
      <c r="O311" s="150">
        <v>0</v>
      </c>
      <c r="P311" s="150">
        <v>2.4929999999999999</v>
      </c>
      <c r="Q311" s="272" t="s">
        <v>2241</v>
      </c>
      <c r="R311" s="218" t="s">
        <v>2590</v>
      </c>
      <c r="S311" s="55"/>
      <c r="V311" s="282"/>
    </row>
    <row r="312" spans="1:22" ht="36" x14ac:dyDescent="0.2">
      <c r="A312" s="218">
        <v>12</v>
      </c>
      <c r="B312" s="218">
        <v>130536</v>
      </c>
      <c r="C312" s="272" t="s">
        <v>1522</v>
      </c>
      <c r="D312" s="218" t="s">
        <v>2964</v>
      </c>
      <c r="E312" s="96" t="s">
        <v>767</v>
      </c>
      <c r="F312" s="212" t="s">
        <v>4934</v>
      </c>
      <c r="G312" s="89" t="s">
        <v>2588</v>
      </c>
      <c r="H312" s="93" t="s">
        <v>2720</v>
      </c>
      <c r="I312" s="42">
        <v>1.159</v>
      </c>
      <c r="J312" s="150">
        <v>1.159</v>
      </c>
      <c r="K312" s="150"/>
      <c r="L312" s="150">
        <v>1.159</v>
      </c>
      <c r="M312" s="150"/>
      <c r="N312" s="150"/>
      <c r="O312" s="150">
        <v>0</v>
      </c>
      <c r="P312" s="150">
        <v>1.159</v>
      </c>
      <c r="Q312" s="272" t="s">
        <v>2241</v>
      </c>
      <c r="R312" s="218" t="s">
        <v>2590</v>
      </c>
      <c r="S312" s="55"/>
      <c r="V312" s="282"/>
    </row>
    <row r="313" spans="1:22" ht="36" x14ac:dyDescent="0.2">
      <c r="A313" s="1284">
        <v>13</v>
      </c>
      <c r="B313" s="218">
        <v>130537</v>
      </c>
      <c r="C313" s="272" t="s">
        <v>1523</v>
      </c>
      <c r="D313" s="93" t="s">
        <v>2965</v>
      </c>
      <c r="E313" s="96" t="s">
        <v>768</v>
      </c>
      <c r="F313" s="212" t="s">
        <v>4935</v>
      </c>
      <c r="G313" s="89" t="s">
        <v>2588</v>
      </c>
      <c r="H313" s="93" t="s">
        <v>2720</v>
      </c>
      <c r="I313" s="42">
        <v>2.6150000000000002</v>
      </c>
      <c r="J313" s="150">
        <v>2.6150000000000002</v>
      </c>
      <c r="K313" s="150"/>
      <c r="L313" s="150">
        <v>2.6150000000000002</v>
      </c>
      <c r="M313" s="150"/>
      <c r="N313" s="150"/>
      <c r="O313" s="150">
        <v>0</v>
      </c>
      <c r="P313" s="150">
        <v>2.6150000000000002</v>
      </c>
      <c r="Q313" s="272" t="s">
        <v>2241</v>
      </c>
      <c r="R313" s="218" t="s">
        <v>2590</v>
      </c>
      <c r="S313" s="55"/>
      <c r="V313" s="282"/>
    </row>
    <row r="314" spans="1:22" ht="36" x14ac:dyDescent="0.2">
      <c r="A314" s="89">
        <v>14</v>
      </c>
      <c r="B314" s="218">
        <v>130538</v>
      </c>
      <c r="C314" s="272" t="s">
        <v>1771</v>
      </c>
      <c r="D314" s="218" t="s">
        <v>2966</v>
      </c>
      <c r="E314" s="96" t="s">
        <v>769</v>
      </c>
      <c r="F314" s="212" t="s">
        <v>2967</v>
      </c>
      <c r="G314" s="89" t="s">
        <v>2588</v>
      </c>
      <c r="H314" s="93" t="s">
        <v>2720</v>
      </c>
      <c r="I314" s="42">
        <v>0.23100000000000001</v>
      </c>
      <c r="J314" s="150">
        <v>0.23100000000000001</v>
      </c>
      <c r="K314" s="150"/>
      <c r="L314" s="150">
        <v>0.23100000000000001</v>
      </c>
      <c r="M314" s="150"/>
      <c r="N314" s="150"/>
      <c r="O314" s="150">
        <v>0</v>
      </c>
      <c r="P314" s="150">
        <v>0.23100000000000001</v>
      </c>
      <c r="Q314" s="272" t="s">
        <v>2241</v>
      </c>
      <c r="R314" s="218" t="s">
        <v>2590</v>
      </c>
      <c r="S314" s="93" t="s">
        <v>2968</v>
      </c>
      <c r="V314" s="282"/>
    </row>
    <row r="315" spans="1:22" ht="36" x14ac:dyDescent="0.2">
      <c r="A315" s="218">
        <v>15</v>
      </c>
      <c r="B315" s="218">
        <v>130539</v>
      </c>
      <c r="C315" s="191" t="s">
        <v>1524</v>
      </c>
      <c r="D315" s="218" t="s">
        <v>2969</v>
      </c>
      <c r="E315" s="93" t="s">
        <v>770</v>
      </c>
      <c r="F315" s="214" t="s">
        <v>2970</v>
      </c>
      <c r="G315" s="89" t="s">
        <v>2588</v>
      </c>
      <c r="H315" s="93" t="s">
        <v>2971</v>
      </c>
      <c r="I315" s="42">
        <v>1.105</v>
      </c>
      <c r="J315" s="219">
        <v>0.98599999999999999</v>
      </c>
      <c r="K315" s="219">
        <v>0.12</v>
      </c>
      <c r="L315" s="219">
        <v>0.86599999999999999</v>
      </c>
      <c r="M315" s="219"/>
      <c r="N315" s="219"/>
      <c r="O315" s="219">
        <v>0</v>
      </c>
      <c r="P315" s="219">
        <v>0.98599999999999999</v>
      </c>
      <c r="Q315" s="191" t="s">
        <v>2353</v>
      </c>
      <c r="R315" s="218" t="s">
        <v>2590</v>
      </c>
      <c r="S315" s="93" t="s">
        <v>2300</v>
      </c>
      <c r="V315" s="282"/>
    </row>
    <row r="316" spans="1:22" ht="36" x14ac:dyDescent="0.2">
      <c r="A316" s="1284">
        <v>16</v>
      </c>
      <c r="B316" s="218">
        <v>130540</v>
      </c>
      <c r="C316" s="191" t="s">
        <v>1525</v>
      </c>
      <c r="D316" s="218" t="s">
        <v>2972</v>
      </c>
      <c r="E316" s="93" t="s">
        <v>771</v>
      </c>
      <c r="F316" s="214" t="s">
        <v>2973</v>
      </c>
      <c r="G316" s="89" t="s">
        <v>2588</v>
      </c>
      <c r="H316" s="93" t="s">
        <v>2720</v>
      </c>
      <c r="I316" s="41">
        <v>11.143000000000001</v>
      </c>
      <c r="J316" s="219">
        <v>11.141999999999999</v>
      </c>
      <c r="K316" s="191"/>
      <c r="L316" s="219">
        <v>11.141999999999999</v>
      </c>
      <c r="M316" s="191"/>
      <c r="N316" s="191"/>
      <c r="O316" s="219">
        <v>0</v>
      </c>
      <c r="P316" s="211">
        <v>11.141999999999999</v>
      </c>
      <c r="Q316" s="191" t="s">
        <v>2241</v>
      </c>
      <c r="R316" s="218" t="s">
        <v>2590</v>
      </c>
      <c r="S316" s="93" t="s">
        <v>2301</v>
      </c>
      <c r="V316" s="282"/>
    </row>
    <row r="317" spans="1:22" ht="36" x14ac:dyDescent="0.2">
      <c r="A317" s="101">
        <v>17</v>
      </c>
      <c r="B317" s="1280">
        <v>130541</v>
      </c>
      <c r="C317" s="126" t="s">
        <v>2302</v>
      </c>
      <c r="D317" s="99" t="s">
        <v>2974</v>
      </c>
      <c r="E317" s="99" t="s">
        <v>772</v>
      </c>
      <c r="F317" s="279" t="s">
        <v>2975</v>
      </c>
      <c r="G317" s="101" t="s">
        <v>2588</v>
      </c>
      <c r="H317" s="91" t="s">
        <v>2720</v>
      </c>
      <c r="I317" s="400">
        <v>1.05</v>
      </c>
      <c r="J317" s="126">
        <v>1.048</v>
      </c>
      <c r="K317" s="126"/>
      <c r="L317" s="126">
        <v>1.048</v>
      </c>
      <c r="M317" s="126"/>
      <c r="N317" s="126"/>
      <c r="O317" s="126">
        <v>0</v>
      </c>
      <c r="P317" s="126">
        <v>1.048</v>
      </c>
      <c r="Q317" s="126" t="s">
        <v>2241</v>
      </c>
      <c r="R317" s="126" t="s">
        <v>2668</v>
      </c>
      <c r="S317" s="99" t="s">
        <v>2269</v>
      </c>
      <c r="V317" s="282"/>
    </row>
    <row r="318" spans="1:22" ht="36" x14ac:dyDescent="0.2">
      <c r="A318" s="57">
        <v>18</v>
      </c>
      <c r="B318" s="1280">
        <v>130543</v>
      </c>
      <c r="C318" s="124" t="s">
        <v>2303</v>
      </c>
      <c r="D318" s="99" t="s">
        <v>2976</v>
      </c>
      <c r="E318" s="99" t="s">
        <v>773</v>
      </c>
      <c r="F318" s="279" t="s">
        <v>2977</v>
      </c>
      <c r="G318" s="101" t="s">
        <v>2588</v>
      </c>
      <c r="H318" s="91" t="s">
        <v>2720</v>
      </c>
      <c r="I318" s="400">
        <v>2.41</v>
      </c>
      <c r="J318" s="124">
        <v>2.38</v>
      </c>
      <c r="K318" s="124"/>
      <c r="L318" s="124">
        <v>2.38</v>
      </c>
      <c r="M318" s="124"/>
      <c r="N318" s="124"/>
      <c r="O318" s="126">
        <v>0</v>
      </c>
      <c r="P318" s="124">
        <v>2.38</v>
      </c>
      <c r="Q318" s="124" t="s">
        <v>2241</v>
      </c>
      <c r="R318" s="124" t="s">
        <v>2668</v>
      </c>
      <c r="S318" s="99" t="s">
        <v>2269</v>
      </c>
      <c r="V318" s="282"/>
    </row>
    <row r="319" spans="1:22" ht="84" x14ac:dyDescent="0.2">
      <c r="A319" s="1284">
        <v>19</v>
      </c>
      <c r="B319" s="130"/>
      <c r="C319" s="275" t="s">
        <v>2304</v>
      </c>
      <c r="D319" s="130"/>
      <c r="E319" s="274" t="s">
        <v>774</v>
      </c>
      <c r="F319" s="280" t="s">
        <v>1449</v>
      </c>
      <c r="G319" s="89" t="s">
        <v>2588</v>
      </c>
      <c r="H319" s="99"/>
      <c r="I319" s="41">
        <v>0.11</v>
      </c>
      <c r="J319" s="124"/>
      <c r="K319" s="126"/>
      <c r="L319" s="126"/>
      <c r="M319" s="126"/>
      <c r="N319" s="126"/>
      <c r="O319" s="126">
        <v>0</v>
      </c>
      <c r="P319" s="126"/>
      <c r="Q319" s="124" t="s">
        <v>2244</v>
      </c>
      <c r="R319" s="124" t="s">
        <v>2668</v>
      </c>
      <c r="S319" s="99" t="s">
        <v>5388</v>
      </c>
      <c r="V319" s="282"/>
    </row>
    <row r="320" spans="1:22" ht="36" x14ac:dyDescent="0.2">
      <c r="A320" s="142">
        <v>20</v>
      </c>
      <c r="B320" s="218">
        <v>130547</v>
      </c>
      <c r="C320" s="272" t="s">
        <v>1772</v>
      </c>
      <c r="D320" s="218" t="s">
        <v>2978</v>
      </c>
      <c r="E320" s="96" t="s">
        <v>775</v>
      </c>
      <c r="F320" s="212" t="s">
        <v>4936</v>
      </c>
      <c r="G320" s="89" t="s">
        <v>2588</v>
      </c>
      <c r="H320" s="93" t="s">
        <v>2720</v>
      </c>
      <c r="I320" s="42">
        <v>1.264</v>
      </c>
      <c r="J320" s="150">
        <v>1.264</v>
      </c>
      <c r="K320" s="272"/>
      <c r="L320" s="150">
        <v>1.264</v>
      </c>
      <c r="M320" s="272"/>
      <c r="N320" s="272"/>
      <c r="O320" s="150">
        <v>0</v>
      </c>
      <c r="P320" s="150">
        <v>1.264</v>
      </c>
      <c r="Q320" s="272" t="s">
        <v>2241</v>
      </c>
      <c r="R320" s="218" t="s">
        <v>2590</v>
      </c>
      <c r="S320" s="93" t="s">
        <v>2968</v>
      </c>
      <c r="V320" s="282"/>
    </row>
    <row r="321" spans="1:22" s="14" customFormat="1" ht="36" x14ac:dyDescent="0.2">
      <c r="A321" s="1284">
        <v>21</v>
      </c>
      <c r="B321" s="218">
        <v>130548</v>
      </c>
      <c r="C321" s="272" t="s">
        <v>1773</v>
      </c>
      <c r="D321" s="218" t="s">
        <v>2979</v>
      </c>
      <c r="E321" s="96" t="s">
        <v>776</v>
      </c>
      <c r="F321" s="212" t="s">
        <v>4937</v>
      </c>
      <c r="G321" s="89" t="s">
        <v>2588</v>
      </c>
      <c r="H321" s="93" t="s">
        <v>2980</v>
      </c>
      <c r="I321" s="42">
        <v>0.16900000000000001</v>
      </c>
      <c r="J321" s="150">
        <v>0.16900000000000001</v>
      </c>
      <c r="K321" s="272"/>
      <c r="L321" s="272"/>
      <c r="M321" s="150">
        <v>0.16900000000000001</v>
      </c>
      <c r="N321" s="150"/>
      <c r="O321" s="150">
        <v>0</v>
      </c>
      <c r="P321" s="150">
        <v>0.16900000000000001</v>
      </c>
      <c r="Q321" s="272" t="s">
        <v>2244</v>
      </c>
      <c r="R321" s="218" t="s">
        <v>2590</v>
      </c>
      <c r="S321" s="218"/>
      <c r="V321" s="282"/>
    </row>
    <row r="322" spans="1:22" ht="24" x14ac:dyDescent="0.2">
      <c r="A322" s="1284">
        <v>22</v>
      </c>
      <c r="B322" s="218">
        <v>130549</v>
      </c>
      <c r="C322" s="95" t="s">
        <v>1774</v>
      </c>
      <c r="D322" s="218" t="s">
        <v>2981</v>
      </c>
      <c r="E322" s="55" t="s">
        <v>777</v>
      </c>
      <c r="F322" s="255" t="s">
        <v>4938</v>
      </c>
      <c r="G322" s="89" t="s">
        <v>2588</v>
      </c>
      <c r="H322" s="93" t="s">
        <v>2982</v>
      </c>
      <c r="I322" s="37">
        <v>0.253</v>
      </c>
      <c r="J322" s="54">
        <v>0.253</v>
      </c>
      <c r="K322" s="95"/>
      <c r="L322" s="54">
        <v>0.253</v>
      </c>
      <c r="M322" s="95"/>
      <c r="N322" s="95"/>
      <c r="O322" s="54">
        <v>0</v>
      </c>
      <c r="P322" s="54">
        <v>0.253</v>
      </c>
      <c r="Q322" s="272" t="s">
        <v>2241</v>
      </c>
      <c r="R322" s="218" t="s">
        <v>2590</v>
      </c>
      <c r="S322" s="218"/>
      <c r="V322" s="282"/>
    </row>
    <row r="323" spans="1:22" ht="36" x14ac:dyDescent="0.2">
      <c r="A323" s="142">
        <v>23</v>
      </c>
      <c r="B323" s="218">
        <v>130550</v>
      </c>
      <c r="C323" s="272" t="s">
        <v>1775</v>
      </c>
      <c r="D323" s="218" t="s">
        <v>2983</v>
      </c>
      <c r="E323" s="96" t="s">
        <v>778</v>
      </c>
      <c r="F323" s="212" t="s">
        <v>4939</v>
      </c>
      <c r="G323" s="89" t="s">
        <v>2588</v>
      </c>
      <c r="H323" s="93" t="s">
        <v>2720</v>
      </c>
      <c r="I323" s="41">
        <v>1.71</v>
      </c>
      <c r="J323" s="272">
        <v>1.71</v>
      </c>
      <c r="K323" s="272"/>
      <c r="L323" s="272">
        <v>1.71</v>
      </c>
      <c r="M323" s="272"/>
      <c r="N323" s="272"/>
      <c r="O323" s="150">
        <v>0</v>
      </c>
      <c r="P323" s="272">
        <v>1.71</v>
      </c>
      <c r="Q323" s="272" t="s">
        <v>2241</v>
      </c>
      <c r="R323" s="218" t="s">
        <v>2590</v>
      </c>
      <c r="S323" s="218"/>
      <c r="V323" s="282"/>
    </row>
    <row r="324" spans="1:22" ht="36" x14ac:dyDescent="0.2">
      <c r="A324" s="1284">
        <v>24</v>
      </c>
      <c r="B324" s="218">
        <v>130551</v>
      </c>
      <c r="C324" s="272" t="s">
        <v>1776</v>
      </c>
      <c r="D324" s="218" t="s">
        <v>2984</v>
      </c>
      <c r="E324" s="96" t="s">
        <v>779</v>
      </c>
      <c r="F324" s="212" t="s">
        <v>4940</v>
      </c>
      <c r="G324" s="89" t="s">
        <v>2588</v>
      </c>
      <c r="H324" s="93" t="s">
        <v>2720</v>
      </c>
      <c r="I324" s="42">
        <v>1.097</v>
      </c>
      <c r="J324" s="150">
        <v>1.097</v>
      </c>
      <c r="K324" s="150">
        <v>3.6999999999999998E-2</v>
      </c>
      <c r="L324" s="150">
        <v>1.06</v>
      </c>
      <c r="M324" s="150"/>
      <c r="N324" s="150"/>
      <c r="O324" s="150">
        <v>0</v>
      </c>
      <c r="P324" s="150">
        <v>1.097</v>
      </c>
      <c r="Q324" s="272" t="s">
        <v>2353</v>
      </c>
      <c r="R324" s="218" t="s">
        <v>2590</v>
      </c>
      <c r="S324" s="256"/>
      <c r="V324" s="282"/>
    </row>
    <row r="325" spans="1:22" ht="36" x14ac:dyDescent="0.2">
      <c r="A325" s="1284">
        <v>25</v>
      </c>
      <c r="B325" s="218">
        <v>130552</v>
      </c>
      <c r="C325" s="272" t="s">
        <v>1777</v>
      </c>
      <c r="D325" s="218" t="s">
        <v>2985</v>
      </c>
      <c r="E325" s="96" t="s">
        <v>780</v>
      </c>
      <c r="F325" s="212" t="s">
        <v>4941</v>
      </c>
      <c r="G325" s="89" t="s">
        <v>2588</v>
      </c>
      <c r="H325" s="93" t="s">
        <v>2720</v>
      </c>
      <c r="I325" s="42">
        <v>2.4940000000000002</v>
      </c>
      <c r="J325" s="150">
        <v>2.4940000000000002</v>
      </c>
      <c r="K325" s="150">
        <v>0.54400000000000004</v>
      </c>
      <c r="L325" s="272">
        <v>1.95</v>
      </c>
      <c r="M325" s="272"/>
      <c r="N325" s="272"/>
      <c r="O325" s="150">
        <v>0</v>
      </c>
      <c r="P325" s="150">
        <v>2.4940000000000002</v>
      </c>
      <c r="Q325" s="272" t="s">
        <v>2353</v>
      </c>
      <c r="R325" s="218" t="s">
        <v>2590</v>
      </c>
      <c r="S325" s="218"/>
      <c r="V325" s="282"/>
    </row>
    <row r="326" spans="1:22" ht="36" x14ac:dyDescent="0.2">
      <c r="A326" s="142">
        <v>26</v>
      </c>
      <c r="B326" s="218">
        <v>130553</v>
      </c>
      <c r="C326" s="272" t="s">
        <v>1526</v>
      </c>
      <c r="D326" s="93" t="s">
        <v>2986</v>
      </c>
      <c r="E326" s="96" t="s">
        <v>781</v>
      </c>
      <c r="F326" s="212" t="s">
        <v>4942</v>
      </c>
      <c r="G326" s="89" t="s">
        <v>2588</v>
      </c>
      <c r="H326" s="93" t="s">
        <v>2720</v>
      </c>
      <c r="I326" s="41">
        <v>2.75</v>
      </c>
      <c r="J326" s="272">
        <v>2.75</v>
      </c>
      <c r="K326" s="272"/>
      <c r="L326" s="272">
        <v>2.75</v>
      </c>
      <c r="M326" s="272"/>
      <c r="N326" s="272"/>
      <c r="O326" s="150">
        <v>0</v>
      </c>
      <c r="P326" s="272">
        <v>2.75</v>
      </c>
      <c r="Q326" s="272" t="s">
        <v>2241</v>
      </c>
      <c r="R326" s="218" t="s">
        <v>2590</v>
      </c>
      <c r="S326" s="57"/>
      <c r="V326" s="282"/>
    </row>
    <row r="327" spans="1:22" ht="36" x14ac:dyDescent="0.2">
      <c r="A327" s="1284">
        <v>27</v>
      </c>
      <c r="B327" s="218">
        <v>130554</v>
      </c>
      <c r="C327" s="272" t="s">
        <v>1778</v>
      </c>
      <c r="D327" s="218" t="s">
        <v>2987</v>
      </c>
      <c r="E327" s="96" t="s">
        <v>782</v>
      </c>
      <c r="F327" s="212" t="s">
        <v>2305</v>
      </c>
      <c r="G327" s="89" t="s">
        <v>2588</v>
      </c>
      <c r="H327" s="93" t="s">
        <v>2988</v>
      </c>
      <c r="I327" s="42">
        <v>0.123</v>
      </c>
      <c r="J327" s="150">
        <v>0.123</v>
      </c>
      <c r="K327" s="272"/>
      <c r="L327" s="150">
        <v>0.123</v>
      </c>
      <c r="M327" s="272"/>
      <c r="N327" s="272"/>
      <c r="O327" s="150">
        <v>0</v>
      </c>
      <c r="P327" s="150">
        <v>0.123</v>
      </c>
      <c r="Q327" s="272" t="s">
        <v>2241</v>
      </c>
      <c r="R327" s="218" t="s">
        <v>2590</v>
      </c>
      <c r="S327" s="218"/>
      <c r="V327" s="282"/>
    </row>
    <row r="328" spans="1:22" ht="36" x14ac:dyDescent="0.2">
      <c r="A328" s="1284">
        <v>28</v>
      </c>
      <c r="B328" s="218">
        <v>130555</v>
      </c>
      <c r="C328" s="95" t="s">
        <v>1779</v>
      </c>
      <c r="D328" s="218" t="s">
        <v>2989</v>
      </c>
      <c r="E328" s="55" t="s">
        <v>783</v>
      </c>
      <c r="F328" s="255" t="s">
        <v>4943</v>
      </c>
      <c r="G328" s="89" t="s">
        <v>2588</v>
      </c>
      <c r="H328" s="93" t="s">
        <v>2720</v>
      </c>
      <c r="I328" s="37">
        <v>2.1349999999999998</v>
      </c>
      <c r="J328" s="54">
        <v>2.1349999999999998</v>
      </c>
      <c r="K328" s="54">
        <v>0.20899999999999999</v>
      </c>
      <c r="L328" s="54">
        <v>1.9259999999999999</v>
      </c>
      <c r="M328" s="95"/>
      <c r="N328" s="95"/>
      <c r="O328" s="54">
        <v>0</v>
      </c>
      <c r="P328" s="54">
        <v>2.1349999999999998</v>
      </c>
      <c r="Q328" s="272" t="s">
        <v>2353</v>
      </c>
      <c r="R328" s="218" t="s">
        <v>2590</v>
      </c>
      <c r="S328" s="218"/>
      <c r="V328" s="282"/>
    </row>
    <row r="329" spans="1:22" ht="72" x14ac:dyDescent="0.2">
      <c r="A329" s="101">
        <v>29</v>
      </c>
      <c r="B329" s="1270">
        <v>130556</v>
      </c>
      <c r="C329" s="273" t="s">
        <v>2306</v>
      </c>
      <c r="D329" s="91" t="s">
        <v>2990</v>
      </c>
      <c r="E329" s="91" t="s">
        <v>784</v>
      </c>
      <c r="F329" s="213" t="s">
        <v>2991</v>
      </c>
      <c r="G329" s="89" t="s">
        <v>2588</v>
      </c>
      <c r="H329" s="91" t="s">
        <v>2992</v>
      </c>
      <c r="I329" s="41">
        <v>0.13</v>
      </c>
      <c r="J329" s="138">
        <v>7.8E-2</v>
      </c>
      <c r="K329" s="138"/>
      <c r="L329" s="138">
        <v>7.8E-2</v>
      </c>
      <c r="M329" s="138"/>
      <c r="N329" s="138"/>
      <c r="O329" s="138">
        <v>0</v>
      </c>
      <c r="P329" s="138">
        <v>7.8E-2</v>
      </c>
      <c r="Q329" s="273" t="s">
        <v>2241</v>
      </c>
      <c r="R329" s="273" t="s">
        <v>2668</v>
      </c>
      <c r="S329" s="91" t="s">
        <v>2243</v>
      </c>
      <c r="V329" s="282"/>
    </row>
    <row r="330" spans="1:22" ht="36" x14ac:dyDescent="0.2">
      <c r="A330" s="1284">
        <v>30</v>
      </c>
      <c r="B330" s="218">
        <v>130559</v>
      </c>
      <c r="C330" s="272" t="s">
        <v>1780</v>
      </c>
      <c r="D330" s="218" t="s">
        <v>2993</v>
      </c>
      <c r="E330" s="96" t="s">
        <v>785</v>
      </c>
      <c r="F330" s="212" t="s">
        <v>142</v>
      </c>
      <c r="G330" s="89" t="s">
        <v>2588</v>
      </c>
      <c r="H330" s="93" t="s">
        <v>2994</v>
      </c>
      <c r="I330" s="42">
        <v>0.66300000000000003</v>
      </c>
      <c r="J330" s="150">
        <v>0.66300000000000003</v>
      </c>
      <c r="K330" s="272"/>
      <c r="L330" s="150">
        <v>0.66300000000000003</v>
      </c>
      <c r="M330" s="272"/>
      <c r="N330" s="272"/>
      <c r="O330" s="150">
        <v>0</v>
      </c>
      <c r="P330" s="150">
        <v>0.66300000000000003</v>
      </c>
      <c r="Q330" s="272" t="s">
        <v>2241</v>
      </c>
      <c r="R330" s="218" t="s">
        <v>2590</v>
      </c>
      <c r="S330" s="93" t="s">
        <v>2995</v>
      </c>
      <c r="V330" s="282"/>
    </row>
    <row r="331" spans="1:22" ht="36" x14ac:dyDescent="0.2">
      <c r="A331" s="1284">
        <v>31</v>
      </c>
      <c r="B331" s="218">
        <v>130560</v>
      </c>
      <c r="C331" s="272" t="s">
        <v>1781</v>
      </c>
      <c r="D331" s="218" t="s">
        <v>2996</v>
      </c>
      <c r="E331" s="96" t="s">
        <v>786</v>
      </c>
      <c r="F331" s="212" t="s">
        <v>4944</v>
      </c>
      <c r="G331" s="89" t="s">
        <v>2588</v>
      </c>
      <c r="H331" s="93" t="s">
        <v>2720</v>
      </c>
      <c r="I331" s="42">
        <v>0.57799999999999996</v>
      </c>
      <c r="J331" s="150">
        <v>0.57799999999999996</v>
      </c>
      <c r="K331" s="272"/>
      <c r="L331" s="150">
        <v>0.57799999999999996</v>
      </c>
      <c r="M331" s="272"/>
      <c r="N331" s="272"/>
      <c r="O331" s="150">
        <v>0</v>
      </c>
      <c r="P331" s="150">
        <v>0.57799999999999996</v>
      </c>
      <c r="Q331" s="272" t="s">
        <v>2241</v>
      </c>
      <c r="R331" s="218" t="s">
        <v>2590</v>
      </c>
      <c r="S331" s="93" t="s">
        <v>2995</v>
      </c>
      <c r="V331" s="282"/>
    </row>
    <row r="332" spans="1:22" ht="36" x14ac:dyDescent="0.2">
      <c r="A332" s="142">
        <v>32</v>
      </c>
      <c r="B332" s="218">
        <v>120477</v>
      </c>
      <c r="C332" s="95" t="s">
        <v>1782</v>
      </c>
      <c r="D332" s="218" t="s">
        <v>2997</v>
      </c>
      <c r="E332" s="55" t="s">
        <v>221</v>
      </c>
      <c r="F332" s="255" t="s">
        <v>4945</v>
      </c>
      <c r="G332" s="89" t="s">
        <v>2588</v>
      </c>
      <c r="H332" s="93" t="s">
        <v>2998</v>
      </c>
      <c r="I332" s="37">
        <v>0.97699999999999998</v>
      </c>
      <c r="J332" s="54">
        <v>0.97699999999999998</v>
      </c>
      <c r="K332" s="95"/>
      <c r="L332" s="54">
        <v>0.97699999999999998</v>
      </c>
      <c r="M332" s="95"/>
      <c r="N332" s="95"/>
      <c r="O332" s="54">
        <v>0</v>
      </c>
      <c r="P332" s="54">
        <v>0.97699999999999998</v>
      </c>
      <c r="Q332" s="272" t="s">
        <v>2241</v>
      </c>
      <c r="R332" s="218" t="s">
        <v>2590</v>
      </c>
      <c r="S332" s="218"/>
      <c r="V332" s="282"/>
    </row>
    <row r="333" spans="1:22" ht="24" x14ac:dyDescent="0.2">
      <c r="A333" s="1284">
        <v>33</v>
      </c>
      <c r="B333" s="1280">
        <v>120483</v>
      </c>
      <c r="C333" s="276"/>
      <c r="D333" s="113"/>
      <c r="E333" s="186" t="s">
        <v>407</v>
      </c>
      <c r="F333" s="281" t="s">
        <v>223</v>
      </c>
      <c r="G333" s="89" t="s">
        <v>2588</v>
      </c>
      <c r="H333" s="186"/>
      <c r="I333" s="41">
        <v>0.6</v>
      </c>
      <c r="J333" s="207">
        <v>0.6</v>
      </c>
      <c r="K333" s="207"/>
      <c r="L333" s="207">
        <v>0.6</v>
      </c>
      <c r="M333" s="207"/>
      <c r="N333" s="207"/>
      <c r="O333" s="268">
        <v>0</v>
      </c>
      <c r="P333" s="207">
        <v>0.6</v>
      </c>
      <c r="Q333" s="276" t="s">
        <v>2241</v>
      </c>
      <c r="R333" s="276" t="s">
        <v>2668</v>
      </c>
      <c r="S333" s="278"/>
      <c r="V333" s="282"/>
    </row>
    <row r="334" spans="1:22" x14ac:dyDescent="0.2">
      <c r="A334" s="1515" t="s">
        <v>787</v>
      </c>
      <c r="B334" s="1515"/>
      <c r="C334" s="1515"/>
      <c r="D334" s="1515"/>
      <c r="E334" s="1515"/>
      <c r="F334" s="1515"/>
      <c r="G334" s="121"/>
      <c r="H334" s="121"/>
      <c r="I334" s="131">
        <f>SUM(I301:I333)</f>
        <v>52.125999999999991</v>
      </c>
      <c r="J334" s="131">
        <f>SUM(J301:J333)</f>
        <v>51.149000000000001</v>
      </c>
      <c r="K334" s="132"/>
      <c r="L334" s="132"/>
      <c r="M334" s="132"/>
      <c r="N334" s="132"/>
      <c r="O334" s="45"/>
      <c r="P334" s="45"/>
      <c r="Q334" s="45"/>
      <c r="R334" s="45"/>
      <c r="S334" s="45"/>
      <c r="T334" s="740">
        <f>SUM(J334-J302-J303-J309-J317-J318-J329)</f>
        <v>39.686999999999991</v>
      </c>
      <c r="V334" s="282"/>
    </row>
    <row r="335" spans="1:22" ht="15" customHeight="1" x14ac:dyDescent="0.2">
      <c r="A335" s="1439" t="s">
        <v>5935</v>
      </c>
      <c r="B335" s="1439"/>
      <c r="C335" s="1439"/>
      <c r="D335" s="1439"/>
      <c r="E335" s="1439"/>
      <c r="F335" s="1439"/>
      <c r="G335" s="106"/>
      <c r="H335" s="106"/>
      <c r="I335" s="106"/>
      <c r="J335" s="132"/>
      <c r="K335" s="133">
        <f>SUM(K301:K333)</f>
        <v>0.97099999999999997</v>
      </c>
      <c r="L335" s="132"/>
      <c r="M335" s="132"/>
      <c r="N335" s="132"/>
      <c r="O335" s="45"/>
      <c r="P335" s="45"/>
      <c r="Q335" s="45"/>
      <c r="R335" s="45"/>
      <c r="S335" s="45"/>
      <c r="V335" s="282"/>
    </row>
    <row r="336" spans="1:22" x14ac:dyDescent="0.2">
      <c r="A336" s="1440" t="s">
        <v>5933</v>
      </c>
      <c r="B336" s="1440"/>
      <c r="C336" s="1440"/>
      <c r="D336" s="1440"/>
      <c r="E336" s="1510"/>
      <c r="F336" s="1510"/>
      <c r="G336" s="83"/>
      <c r="H336" s="83"/>
      <c r="I336" s="83"/>
      <c r="J336" s="132"/>
      <c r="K336" s="132"/>
      <c r="L336" s="134">
        <f>SUM(L301:L333)</f>
        <v>48.812000000000012</v>
      </c>
      <c r="M336" s="132"/>
      <c r="N336" s="132"/>
      <c r="O336" s="45"/>
      <c r="P336" s="45"/>
      <c r="Q336" s="45"/>
      <c r="R336" s="45"/>
      <c r="S336" s="45"/>
      <c r="U336" s="736"/>
    </row>
    <row r="337" spans="1:23" ht="18" customHeight="1" x14ac:dyDescent="0.2">
      <c r="A337" s="1441" t="s">
        <v>5934</v>
      </c>
      <c r="B337" s="1441"/>
      <c r="C337" s="1441"/>
      <c r="D337" s="1441"/>
      <c r="E337" s="1511"/>
      <c r="F337" s="1511"/>
      <c r="G337" s="85"/>
      <c r="H337" s="85"/>
      <c r="I337" s="85"/>
      <c r="J337" s="132"/>
      <c r="K337" s="132"/>
      <c r="L337" s="132"/>
      <c r="M337" s="135">
        <f>SUM(M301:M333)</f>
        <v>1.3660000000000001</v>
      </c>
      <c r="N337" s="135"/>
      <c r="O337" s="45"/>
      <c r="P337" s="45"/>
      <c r="Q337" s="45"/>
      <c r="R337" s="45"/>
      <c r="S337" s="45"/>
    </row>
    <row r="338" spans="1:23" x14ac:dyDescent="0.2">
      <c r="A338" s="1512" t="s">
        <v>5936</v>
      </c>
      <c r="B338" s="1512"/>
      <c r="C338" s="1512"/>
      <c r="D338" s="1512"/>
      <c r="E338" s="1513"/>
      <c r="F338" s="1513"/>
      <c r="G338" s="122"/>
      <c r="H338" s="122"/>
      <c r="I338" s="122"/>
      <c r="J338" s="122"/>
      <c r="K338" s="87"/>
      <c r="L338" s="87"/>
      <c r="M338" s="87"/>
      <c r="N338" s="136">
        <f>SUM(N301:N333)</f>
        <v>0</v>
      </c>
      <c r="O338" s="45"/>
      <c r="P338" s="45"/>
      <c r="Q338" s="45"/>
      <c r="R338" s="45"/>
      <c r="S338" s="45"/>
    </row>
    <row r="339" spans="1:23" x14ac:dyDescent="0.2">
      <c r="A339" s="1514"/>
      <c r="B339" s="1514"/>
      <c r="C339" s="1514"/>
      <c r="D339" s="1514"/>
      <c r="E339" s="1514"/>
      <c r="F339" s="1514"/>
      <c r="G339" s="1514"/>
      <c r="H339" s="1514"/>
      <c r="I339" s="1514"/>
      <c r="J339" s="1514"/>
      <c r="K339" s="1514"/>
      <c r="L339" s="1514"/>
      <c r="M339" s="1514"/>
      <c r="N339" s="1514"/>
      <c r="O339" s="1514"/>
      <c r="P339" s="1514"/>
      <c r="Q339" s="137"/>
      <c r="R339" s="137"/>
      <c r="S339" s="45"/>
    </row>
    <row r="340" spans="1:23" ht="13.5" customHeight="1" x14ac:dyDescent="0.2">
      <c r="A340" s="1504" t="s">
        <v>788</v>
      </c>
      <c r="B340" s="1504"/>
      <c r="C340" s="1504"/>
      <c r="D340" s="1504"/>
      <c r="E340" s="1504"/>
      <c r="F340" s="1504"/>
      <c r="G340" s="103"/>
      <c r="H340" s="103"/>
      <c r="I340" s="103"/>
      <c r="J340" s="45"/>
      <c r="K340" s="45"/>
      <c r="L340" s="45"/>
      <c r="M340" s="45"/>
      <c r="N340" s="45"/>
      <c r="O340" s="45"/>
      <c r="P340" s="45"/>
      <c r="Q340" s="45"/>
      <c r="R340" s="45"/>
      <c r="S340" s="45"/>
    </row>
    <row r="341" spans="1:23" ht="36" x14ac:dyDescent="0.2">
      <c r="A341" s="1284">
        <v>1</v>
      </c>
      <c r="B341" s="218">
        <v>130728</v>
      </c>
      <c r="C341" s="55" t="s">
        <v>1783</v>
      </c>
      <c r="D341" s="218" t="s">
        <v>2999</v>
      </c>
      <c r="E341" s="55" t="s">
        <v>789</v>
      </c>
      <c r="F341" s="255" t="s">
        <v>59</v>
      </c>
      <c r="G341" s="89" t="s">
        <v>2588</v>
      </c>
      <c r="H341" s="93" t="s">
        <v>2720</v>
      </c>
      <c r="I341" s="66">
        <v>3.0640000000000001</v>
      </c>
      <c r="J341" s="55">
        <v>3.0640000000000001</v>
      </c>
      <c r="K341" s="55"/>
      <c r="L341" s="55">
        <v>3.0640000000000001</v>
      </c>
      <c r="M341" s="55"/>
      <c r="N341" s="55"/>
      <c r="O341" s="54">
        <v>0</v>
      </c>
      <c r="P341" s="55">
        <v>3.0640000000000001</v>
      </c>
      <c r="Q341" s="55" t="s">
        <v>2241</v>
      </c>
      <c r="R341" s="218" t="s">
        <v>2590</v>
      </c>
      <c r="S341" s="218"/>
      <c r="V341" s="34"/>
      <c r="W341" s="34"/>
    </row>
    <row r="342" spans="1:23" ht="36" x14ac:dyDescent="0.2">
      <c r="A342" s="1284">
        <v>2</v>
      </c>
      <c r="B342" s="218">
        <v>130729</v>
      </c>
      <c r="C342" s="55" t="s">
        <v>1784</v>
      </c>
      <c r="D342" s="218" t="s">
        <v>3000</v>
      </c>
      <c r="E342" s="55" t="s">
        <v>790</v>
      </c>
      <c r="F342" s="255" t="s">
        <v>60</v>
      </c>
      <c r="G342" s="89" t="s">
        <v>2588</v>
      </c>
      <c r="H342" s="93" t="s">
        <v>2720</v>
      </c>
      <c r="I342" s="66">
        <v>1.859</v>
      </c>
      <c r="J342" s="55">
        <v>1.859</v>
      </c>
      <c r="K342" s="55"/>
      <c r="L342" s="55">
        <v>1.859</v>
      </c>
      <c r="M342" s="55"/>
      <c r="N342" s="55"/>
      <c r="O342" s="54">
        <v>0</v>
      </c>
      <c r="P342" s="55">
        <v>1.859</v>
      </c>
      <c r="Q342" s="55" t="s">
        <v>2241</v>
      </c>
      <c r="R342" s="218" t="s">
        <v>2590</v>
      </c>
      <c r="S342" s="218"/>
      <c r="V342" s="34"/>
      <c r="W342" s="34"/>
    </row>
    <row r="343" spans="1:23" ht="36" x14ac:dyDescent="0.2">
      <c r="A343" s="1284">
        <v>3</v>
      </c>
      <c r="B343" s="218">
        <v>130730</v>
      </c>
      <c r="C343" s="55" t="s">
        <v>1785</v>
      </c>
      <c r="D343" s="218" t="s">
        <v>3001</v>
      </c>
      <c r="E343" s="55" t="s">
        <v>791</v>
      </c>
      <c r="F343" s="255" t="s">
        <v>61</v>
      </c>
      <c r="G343" s="89" t="s">
        <v>2588</v>
      </c>
      <c r="H343" s="93" t="s">
        <v>2720</v>
      </c>
      <c r="I343" s="445">
        <v>2.4910000000000001</v>
      </c>
      <c r="J343" s="55">
        <v>2.4910000000000001</v>
      </c>
      <c r="K343" s="55"/>
      <c r="L343" s="55">
        <v>2.4910000000000001</v>
      </c>
      <c r="M343" s="55"/>
      <c r="N343" s="55"/>
      <c r="O343" s="54">
        <v>0</v>
      </c>
      <c r="P343" s="55">
        <v>2.4910000000000001</v>
      </c>
      <c r="Q343" s="55" t="s">
        <v>2241</v>
      </c>
      <c r="R343" s="218" t="s">
        <v>2590</v>
      </c>
      <c r="S343" s="256"/>
      <c r="V343" s="34"/>
      <c r="W343" s="34"/>
    </row>
    <row r="344" spans="1:23" ht="36" x14ac:dyDescent="0.2">
      <c r="A344" s="1284">
        <v>4</v>
      </c>
      <c r="B344" s="218">
        <v>130731</v>
      </c>
      <c r="C344" s="55" t="s">
        <v>1786</v>
      </c>
      <c r="D344" s="218" t="s">
        <v>3002</v>
      </c>
      <c r="E344" s="55" t="s">
        <v>792</v>
      </c>
      <c r="F344" s="212" t="s">
        <v>4946</v>
      </c>
      <c r="G344" s="89" t="s">
        <v>2588</v>
      </c>
      <c r="H344" s="93" t="s">
        <v>2720</v>
      </c>
      <c r="I344" s="66">
        <v>4</v>
      </c>
      <c r="J344" s="55">
        <v>4</v>
      </c>
      <c r="K344" s="55"/>
      <c r="L344" s="55">
        <v>4</v>
      </c>
      <c r="M344" s="55"/>
      <c r="N344" s="55"/>
      <c r="O344" s="54">
        <v>0</v>
      </c>
      <c r="P344" s="55">
        <v>4</v>
      </c>
      <c r="Q344" s="55" t="s">
        <v>2241</v>
      </c>
      <c r="R344" s="218" t="s">
        <v>2590</v>
      </c>
      <c r="S344" s="256"/>
      <c r="V344" s="34"/>
      <c r="W344" s="34"/>
    </row>
    <row r="345" spans="1:23" ht="36" x14ac:dyDescent="0.2">
      <c r="A345" s="1284">
        <v>5</v>
      </c>
      <c r="B345" s="218">
        <v>130732</v>
      </c>
      <c r="C345" s="96" t="s">
        <v>1349</v>
      </c>
      <c r="D345" s="218" t="s">
        <v>3003</v>
      </c>
      <c r="E345" s="96" t="s">
        <v>793</v>
      </c>
      <c r="F345" s="212" t="s">
        <v>1265</v>
      </c>
      <c r="G345" s="89" t="s">
        <v>2588</v>
      </c>
      <c r="H345" s="93" t="s">
        <v>2720</v>
      </c>
      <c r="I345" s="201">
        <v>1.236</v>
      </c>
      <c r="J345" s="96">
        <v>1.236</v>
      </c>
      <c r="K345" s="96">
        <v>0.106</v>
      </c>
      <c r="L345" s="96">
        <v>1.1299999999999999</v>
      </c>
      <c r="M345" s="96"/>
      <c r="N345" s="96"/>
      <c r="O345" s="150">
        <v>0</v>
      </c>
      <c r="P345" s="96">
        <v>1.236</v>
      </c>
      <c r="Q345" s="96" t="s">
        <v>2353</v>
      </c>
      <c r="R345" s="218" t="s">
        <v>2590</v>
      </c>
      <c r="S345" s="55"/>
      <c r="V345" s="34"/>
      <c r="W345" s="34"/>
    </row>
    <row r="346" spans="1:23" ht="36" x14ac:dyDescent="0.2">
      <c r="A346" s="1284">
        <v>6</v>
      </c>
      <c r="B346" s="218">
        <v>130733</v>
      </c>
      <c r="C346" s="186" t="s">
        <v>1787</v>
      </c>
      <c r="D346" s="218" t="s">
        <v>3004</v>
      </c>
      <c r="E346" s="186" t="s">
        <v>794</v>
      </c>
      <c r="F346" s="281" t="s">
        <v>4947</v>
      </c>
      <c r="G346" s="89" t="s">
        <v>2588</v>
      </c>
      <c r="H346" s="93" t="s">
        <v>2720</v>
      </c>
      <c r="I346" s="293">
        <v>2.57</v>
      </c>
      <c r="J346" s="186">
        <v>2.57</v>
      </c>
      <c r="K346" s="186"/>
      <c r="L346" s="186">
        <v>2.57</v>
      </c>
      <c r="M346" s="186"/>
      <c r="N346" s="186"/>
      <c r="O346" s="268">
        <v>0</v>
      </c>
      <c r="P346" s="186">
        <v>2.57</v>
      </c>
      <c r="Q346" s="186" t="s">
        <v>2241</v>
      </c>
      <c r="R346" s="218" t="s">
        <v>2590</v>
      </c>
      <c r="S346" s="113"/>
      <c r="V346" s="34"/>
      <c r="W346" s="34"/>
    </row>
    <row r="347" spans="1:23" ht="24" x14ac:dyDescent="0.2">
      <c r="A347" s="1284">
        <v>7</v>
      </c>
      <c r="B347" s="218">
        <v>130734</v>
      </c>
      <c r="C347" s="96" t="s">
        <v>1788</v>
      </c>
      <c r="D347" s="218" t="s">
        <v>3005</v>
      </c>
      <c r="E347" s="96" t="s">
        <v>795</v>
      </c>
      <c r="F347" s="212" t="s">
        <v>381</v>
      </c>
      <c r="G347" s="89" t="s">
        <v>2588</v>
      </c>
      <c r="H347" s="93" t="s">
        <v>3006</v>
      </c>
      <c r="I347" s="201">
        <v>0.48</v>
      </c>
      <c r="J347" s="96">
        <v>0.48</v>
      </c>
      <c r="K347" s="96"/>
      <c r="L347" s="96">
        <v>0.48</v>
      </c>
      <c r="M347" s="96"/>
      <c r="N347" s="96"/>
      <c r="O347" s="150">
        <v>0</v>
      </c>
      <c r="P347" s="96">
        <v>0.48</v>
      </c>
      <c r="Q347" s="55" t="s">
        <v>2241</v>
      </c>
      <c r="R347" s="218" t="s">
        <v>2590</v>
      </c>
      <c r="S347" s="218"/>
      <c r="V347" s="34"/>
      <c r="W347" s="34"/>
    </row>
    <row r="348" spans="1:23" ht="36" x14ac:dyDescent="0.2">
      <c r="A348" s="1284">
        <v>8</v>
      </c>
      <c r="B348" s="1270">
        <v>130735</v>
      </c>
      <c r="C348" s="91" t="s">
        <v>2307</v>
      </c>
      <c r="D348" s="91" t="s">
        <v>3007</v>
      </c>
      <c r="E348" s="91" t="s">
        <v>796</v>
      </c>
      <c r="F348" s="213" t="s">
        <v>65</v>
      </c>
      <c r="G348" s="101" t="s">
        <v>2588</v>
      </c>
      <c r="H348" s="91" t="s">
        <v>2720</v>
      </c>
      <c r="I348" s="201">
        <v>4.32</v>
      </c>
      <c r="J348" s="91">
        <v>4.282</v>
      </c>
      <c r="K348" s="91"/>
      <c r="L348" s="91">
        <v>4.282</v>
      </c>
      <c r="M348" s="91"/>
      <c r="N348" s="91"/>
      <c r="O348" s="138">
        <v>0</v>
      </c>
      <c r="P348" s="91">
        <v>4.282</v>
      </c>
      <c r="Q348" s="57" t="s">
        <v>2241</v>
      </c>
      <c r="R348" s="57" t="s">
        <v>2752</v>
      </c>
      <c r="S348" s="91" t="s">
        <v>2269</v>
      </c>
      <c r="V348" s="34"/>
      <c r="W348" s="34"/>
    </row>
    <row r="349" spans="1:23" ht="36" x14ac:dyDescent="0.2">
      <c r="A349" s="1284">
        <v>9</v>
      </c>
      <c r="B349" s="1270">
        <v>130736</v>
      </c>
      <c r="C349" s="91" t="s">
        <v>2308</v>
      </c>
      <c r="D349" s="91" t="s">
        <v>3008</v>
      </c>
      <c r="E349" s="91" t="s">
        <v>797</v>
      </c>
      <c r="F349" s="213" t="s">
        <v>1450</v>
      </c>
      <c r="G349" s="101" t="s">
        <v>2588</v>
      </c>
      <c r="H349" s="91" t="s">
        <v>2720</v>
      </c>
      <c r="I349" s="201">
        <v>1.76</v>
      </c>
      <c r="J349" s="91">
        <v>1.746</v>
      </c>
      <c r="K349" s="91"/>
      <c r="L349" s="91">
        <v>1.746</v>
      </c>
      <c r="M349" s="91"/>
      <c r="N349" s="91"/>
      <c r="O349" s="138">
        <v>0</v>
      </c>
      <c r="P349" s="91">
        <v>1.746</v>
      </c>
      <c r="Q349" s="91" t="s">
        <v>2241</v>
      </c>
      <c r="R349" s="91" t="s">
        <v>2752</v>
      </c>
      <c r="S349" s="91" t="s">
        <v>2269</v>
      </c>
      <c r="V349" s="34"/>
      <c r="W349" s="34"/>
    </row>
    <row r="350" spans="1:23" ht="20.25" customHeight="1" x14ac:dyDescent="0.2">
      <c r="A350" s="1284">
        <v>10</v>
      </c>
      <c r="B350" s="218" t="s">
        <v>3009</v>
      </c>
      <c r="C350" s="96" t="s">
        <v>1789</v>
      </c>
      <c r="D350" s="1459" t="s">
        <v>3010</v>
      </c>
      <c r="E350" s="1463" t="s">
        <v>798</v>
      </c>
      <c r="F350" s="1486" t="s">
        <v>4948</v>
      </c>
      <c r="G350" s="89" t="s">
        <v>2588</v>
      </c>
      <c r="H350" s="1459" t="s">
        <v>2720</v>
      </c>
      <c r="I350" s="201">
        <v>2.4820000000000002</v>
      </c>
      <c r="J350" s="96">
        <v>2.4820000000000002</v>
      </c>
      <c r="K350" s="96"/>
      <c r="L350" s="96">
        <v>2.4820000000000002</v>
      </c>
      <c r="M350" s="96"/>
      <c r="N350" s="96"/>
      <c r="O350" s="150">
        <v>0</v>
      </c>
      <c r="P350" s="96">
        <v>2.4820000000000002</v>
      </c>
      <c r="Q350" s="96" t="s">
        <v>2241</v>
      </c>
      <c r="R350" s="218" t="s">
        <v>2590</v>
      </c>
      <c r="S350" s="1459"/>
      <c r="V350" s="34"/>
      <c r="W350" s="34"/>
    </row>
    <row r="351" spans="1:23" ht="19.5" customHeight="1" x14ac:dyDescent="0.2">
      <c r="A351" s="1284">
        <v>11</v>
      </c>
      <c r="B351" s="218" t="s">
        <v>3011</v>
      </c>
      <c r="C351" s="96" t="s">
        <v>2228</v>
      </c>
      <c r="D351" s="1459"/>
      <c r="E351" s="1463"/>
      <c r="F351" s="1486"/>
      <c r="G351" s="89" t="s">
        <v>2588</v>
      </c>
      <c r="H351" s="1463"/>
      <c r="I351" s="201">
        <v>1.3520000000000001</v>
      </c>
      <c r="J351" s="96">
        <v>1.3520000000000001</v>
      </c>
      <c r="K351" s="96"/>
      <c r="L351" s="96">
        <v>1.3520000000000001</v>
      </c>
      <c r="M351" s="96"/>
      <c r="N351" s="96"/>
      <c r="O351" s="150">
        <v>0</v>
      </c>
      <c r="P351" s="96">
        <v>1.3520000000000001</v>
      </c>
      <c r="Q351" s="96" t="s">
        <v>2241</v>
      </c>
      <c r="R351" s="218" t="s">
        <v>2590</v>
      </c>
      <c r="S351" s="1459"/>
      <c r="V351" s="34"/>
      <c r="W351" s="34"/>
    </row>
    <row r="352" spans="1:23" ht="36" x14ac:dyDescent="0.2">
      <c r="A352" s="1284">
        <v>12</v>
      </c>
      <c r="B352" s="218">
        <v>130738</v>
      </c>
      <c r="C352" s="96" t="s">
        <v>1790</v>
      </c>
      <c r="D352" s="218" t="s">
        <v>3012</v>
      </c>
      <c r="E352" s="96" t="s">
        <v>799</v>
      </c>
      <c r="F352" s="212" t="s">
        <v>4949</v>
      </c>
      <c r="G352" s="89" t="s">
        <v>2588</v>
      </c>
      <c r="H352" s="93" t="s">
        <v>2720</v>
      </c>
      <c r="I352" s="201">
        <v>0.499</v>
      </c>
      <c r="J352" s="96">
        <v>0.499</v>
      </c>
      <c r="K352" s="96"/>
      <c r="L352" s="96">
        <v>0.499</v>
      </c>
      <c r="M352" s="96"/>
      <c r="N352" s="96"/>
      <c r="O352" s="150">
        <v>0</v>
      </c>
      <c r="P352" s="96">
        <v>0.499</v>
      </c>
      <c r="Q352" s="96" t="s">
        <v>2241</v>
      </c>
      <c r="R352" s="218" t="s">
        <v>2590</v>
      </c>
      <c r="S352" s="218"/>
      <c r="V352" s="34"/>
      <c r="W352" s="34"/>
    </row>
    <row r="353" spans="1:23" ht="36" x14ac:dyDescent="0.2">
      <c r="A353" s="1284">
        <v>13</v>
      </c>
      <c r="B353" s="218">
        <v>130740</v>
      </c>
      <c r="C353" s="96" t="s">
        <v>1792</v>
      </c>
      <c r="D353" s="218" t="s">
        <v>3013</v>
      </c>
      <c r="E353" s="96" t="s">
        <v>801</v>
      </c>
      <c r="F353" s="212" t="s">
        <v>4950</v>
      </c>
      <c r="G353" s="89" t="s">
        <v>2588</v>
      </c>
      <c r="H353" s="93" t="s">
        <v>2720</v>
      </c>
      <c r="I353" s="145">
        <v>1.7230000000000001</v>
      </c>
      <c r="J353" s="96">
        <v>1.7230000000000001</v>
      </c>
      <c r="K353" s="96"/>
      <c r="L353" s="96">
        <v>1.7230000000000001</v>
      </c>
      <c r="M353" s="96"/>
      <c r="N353" s="96"/>
      <c r="O353" s="150">
        <v>0</v>
      </c>
      <c r="P353" s="96">
        <v>1.7230000000000001</v>
      </c>
      <c r="Q353" s="96" t="s">
        <v>2241</v>
      </c>
      <c r="R353" s="218" t="s">
        <v>2590</v>
      </c>
      <c r="S353" s="218"/>
      <c r="V353" s="34"/>
      <c r="W353" s="34"/>
    </row>
    <row r="354" spans="1:23" ht="24" x14ac:dyDescent="0.2">
      <c r="A354" s="1284">
        <v>14</v>
      </c>
      <c r="B354" s="218">
        <v>130741</v>
      </c>
      <c r="C354" s="96" t="s">
        <v>1793</v>
      </c>
      <c r="D354" s="218" t="s">
        <v>3014</v>
      </c>
      <c r="E354" s="96" t="s">
        <v>802</v>
      </c>
      <c r="F354" s="212" t="s">
        <v>4951</v>
      </c>
      <c r="G354" s="89" t="s">
        <v>2588</v>
      </c>
      <c r="H354" s="93" t="s">
        <v>3015</v>
      </c>
      <c r="I354" s="145">
        <v>0.64100000000000001</v>
      </c>
      <c r="J354" s="96">
        <v>0.64100000000000001</v>
      </c>
      <c r="K354" s="96"/>
      <c r="L354" s="96">
        <v>0.64100000000000001</v>
      </c>
      <c r="M354" s="96"/>
      <c r="N354" s="96"/>
      <c r="O354" s="150">
        <v>0</v>
      </c>
      <c r="P354" s="96">
        <v>0.64100000000000001</v>
      </c>
      <c r="Q354" s="96" t="s">
        <v>2241</v>
      </c>
      <c r="R354" s="218" t="s">
        <v>2590</v>
      </c>
      <c r="S354" s="218"/>
      <c r="V354" s="34"/>
      <c r="W354" s="34"/>
    </row>
    <row r="355" spans="1:23" ht="24" x14ac:dyDescent="0.2">
      <c r="A355" s="1284">
        <v>15</v>
      </c>
      <c r="B355" s="218">
        <v>130742</v>
      </c>
      <c r="C355" s="96" t="s">
        <v>1794</v>
      </c>
      <c r="D355" s="218" t="s">
        <v>3016</v>
      </c>
      <c r="E355" s="96" t="s">
        <v>803</v>
      </c>
      <c r="F355" s="212" t="s">
        <v>1452</v>
      </c>
      <c r="G355" s="89" t="s">
        <v>2588</v>
      </c>
      <c r="H355" s="93" t="s">
        <v>3015</v>
      </c>
      <c r="I355" s="145">
        <v>0.50900000000000001</v>
      </c>
      <c r="J355" s="96">
        <v>0.50900000000000001</v>
      </c>
      <c r="K355" s="96"/>
      <c r="L355" s="96">
        <v>0.50900000000000001</v>
      </c>
      <c r="M355" s="96"/>
      <c r="N355" s="96"/>
      <c r="O355" s="150">
        <v>0</v>
      </c>
      <c r="P355" s="96">
        <v>0.50900000000000001</v>
      </c>
      <c r="Q355" s="96" t="s">
        <v>2241</v>
      </c>
      <c r="R355" s="218" t="s">
        <v>2590</v>
      </c>
      <c r="S355" s="218"/>
      <c r="V355" s="34"/>
      <c r="W355" s="34"/>
    </row>
    <row r="356" spans="1:23" ht="41.25" customHeight="1" x14ac:dyDescent="0.2">
      <c r="A356" s="1284">
        <v>16</v>
      </c>
      <c r="B356" s="218">
        <v>130743</v>
      </c>
      <c r="C356" s="272" t="s">
        <v>1795</v>
      </c>
      <c r="D356" s="218" t="s">
        <v>3017</v>
      </c>
      <c r="E356" s="96" t="s">
        <v>804</v>
      </c>
      <c r="F356" s="212" t="s">
        <v>4952</v>
      </c>
      <c r="G356" s="89" t="s">
        <v>2588</v>
      </c>
      <c r="H356" s="93" t="s">
        <v>3018</v>
      </c>
      <c r="I356" s="435">
        <v>0.69099999999999995</v>
      </c>
      <c r="J356" s="150">
        <v>0.69099999999999995</v>
      </c>
      <c r="K356" s="272"/>
      <c r="L356" s="150">
        <v>0.69099999999999995</v>
      </c>
      <c r="M356" s="272"/>
      <c r="N356" s="272"/>
      <c r="O356" s="150">
        <v>0</v>
      </c>
      <c r="P356" s="150">
        <v>0.69099999999999995</v>
      </c>
      <c r="Q356" s="272" t="s">
        <v>2241</v>
      </c>
      <c r="R356" s="218" t="s">
        <v>2590</v>
      </c>
      <c r="S356" s="218"/>
      <c r="V356" s="34"/>
      <c r="W356" s="34"/>
    </row>
    <row r="357" spans="1:23" ht="37.5" customHeight="1" x14ac:dyDescent="0.2">
      <c r="A357" s="1284">
        <v>17</v>
      </c>
      <c r="B357" s="218">
        <v>130744</v>
      </c>
      <c r="C357" s="96" t="s">
        <v>1796</v>
      </c>
      <c r="D357" s="218" t="s">
        <v>3019</v>
      </c>
      <c r="E357" s="96" t="s">
        <v>805</v>
      </c>
      <c r="F357" s="212" t="s">
        <v>1451</v>
      </c>
      <c r="G357" s="89" t="s">
        <v>2588</v>
      </c>
      <c r="H357" s="93" t="s">
        <v>3018</v>
      </c>
      <c r="I357" s="145">
        <v>0.255</v>
      </c>
      <c r="J357" s="96">
        <v>0.255</v>
      </c>
      <c r="K357" s="96">
        <v>0.255</v>
      </c>
      <c r="L357" s="96"/>
      <c r="M357" s="96"/>
      <c r="N357" s="96"/>
      <c r="O357" s="150">
        <v>0</v>
      </c>
      <c r="P357" s="96">
        <v>0.255</v>
      </c>
      <c r="Q357" s="96" t="s">
        <v>2354</v>
      </c>
      <c r="R357" s="218" t="s">
        <v>2590</v>
      </c>
      <c r="S357" s="218"/>
      <c r="V357" s="34"/>
      <c r="W357" s="34"/>
    </row>
    <row r="358" spans="1:23" ht="36" customHeight="1" x14ac:dyDescent="0.2">
      <c r="A358" s="1284">
        <v>18</v>
      </c>
      <c r="B358" s="218">
        <v>130745</v>
      </c>
      <c r="C358" s="272" t="s">
        <v>1797</v>
      </c>
      <c r="D358" s="218" t="s">
        <v>3020</v>
      </c>
      <c r="E358" s="96" t="s">
        <v>806</v>
      </c>
      <c r="F358" s="212" t="s">
        <v>66</v>
      </c>
      <c r="G358" s="89" t="s">
        <v>2588</v>
      </c>
      <c r="H358" s="93" t="s">
        <v>3021</v>
      </c>
      <c r="I358" s="228">
        <v>1.1200000000000001</v>
      </c>
      <c r="J358" s="272">
        <v>1.1200000000000001</v>
      </c>
      <c r="K358" s="150">
        <v>0.255</v>
      </c>
      <c r="L358" s="150">
        <v>0.86499999999999999</v>
      </c>
      <c r="M358" s="272"/>
      <c r="N358" s="272"/>
      <c r="O358" s="150">
        <v>0</v>
      </c>
      <c r="P358" s="272">
        <v>1.1200000000000001</v>
      </c>
      <c r="Q358" s="272" t="s">
        <v>2353</v>
      </c>
      <c r="R358" s="218" t="s">
        <v>2590</v>
      </c>
      <c r="S358" s="218"/>
      <c r="V358" s="34"/>
      <c r="W358" s="34"/>
    </row>
    <row r="359" spans="1:23" ht="42" customHeight="1" x14ac:dyDescent="0.2">
      <c r="A359" s="1284">
        <v>19</v>
      </c>
      <c r="B359" s="218">
        <v>130746</v>
      </c>
      <c r="C359" s="272" t="s">
        <v>3022</v>
      </c>
      <c r="D359" s="218" t="s">
        <v>3023</v>
      </c>
      <c r="E359" s="96" t="s">
        <v>807</v>
      </c>
      <c r="F359" s="212" t="s">
        <v>62</v>
      </c>
      <c r="G359" s="89" t="s">
        <v>2588</v>
      </c>
      <c r="H359" s="93" t="s">
        <v>3024</v>
      </c>
      <c r="I359" s="435">
        <v>0.44700000000000001</v>
      </c>
      <c r="J359" s="150">
        <v>0.44700000000000001</v>
      </c>
      <c r="K359" s="272"/>
      <c r="L359" s="150">
        <v>0.44700000000000001</v>
      </c>
      <c r="M359" s="272"/>
      <c r="N359" s="272"/>
      <c r="O359" s="150">
        <v>0</v>
      </c>
      <c r="P359" s="150">
        <v>0.44700000000000001</v>
      </c>
      <c r="Q359" s="272" t="s">
        <v>2241</v>
      </c>
      <c r="R359" s="218" t="s">
        <v>2590</v>
      </c>
      <c r="S359" s="218"/>
      <c r="V359" s="34"/>
      <c r="W359" s="34"/>
    </row>
    <row r="360" spans="1:23" ht="39" customHeight="1" x14ac:dyDescent="0.2">
      <c r="A360" s="1284">
        <v>20</v>
      </c>
      <c r="B360" s="218">
        <v>130747</v>
      </c>
      <c r="C360" s="96" t="s">
        <v>1798</v>
      </c>
      <c r="D360" s="218" t="s">
        <v>3025</v>
      </c>
      <c r="E360" s="96" t="s">
        <v>808</v>
      </c>
      <c r="F360" s="212" t="s">
        <v>4953</v>
      </c>
      <c r="G360" s="89" t="s">
        <v>2588</v>
      </c>
      <c r="H360" s="93" t="s">
        <v>3024</v>
      </c>
      <c r="I360" s="145">
        <v>0.89500000000000002</v>
      </c>
      <c r="J360" s="96">
        <v>0.89500000000000002</v>
      </c>
      <c r="K360" s="96"/>
      <c r="L360" s="96">
        <v>0.89500000000000002</v>
      </c>
      <c r="M360" s="96"/>
      <c r="N360" s="96"/>
      <c r="O360" s="150">
        <v>0</v>
      </c>
      <c r="P360" s="96">
        <v>0.89500000000000002</v>
      </c>
      <c r="Q360" s="96" t="s">
        <v>2241</v>
      </c>
      <c r="R360" s="218" t="s">
        <v>2590</v>
      </c>
      <c r="S360" s="218"/>
      <c r="V360" s="34"/>
      <c r="W360" s="34"/>
    </row>
    <row r="361" spans="1:23" ht="36" x14ac:dyDescent="0.2">
      <c r="A361" s="1284">
        <v>21</v>
      </c>
      <c r="B361" s="218">
        <v>130748</v>
      </c>
      <c r="C361" s="96" t="s">
        <v>1799</v>
      </c>
      <c r="D361" s="218" t="s">
        <v>3026</v>
      </c>
      <c r="E361" s="96" t="s">
        <v>809</v>
      </c>
      <c r="F361" s="212" t="s">
        <v>4954</v>
      </c>
      <c r="G361" s="89" t="s">
        <v>2588</v>
      </c>
      <c r="H361" s="93" t="s">
        <v>2720</v>
      </c>
      <c r="I361" s="201">
        <v>3.44</v>
      </c>
      <c r="J361" s="96">
        <v>3.44</v>
      </c>
      <c r="K361" s="96"/>
      <c r="L361" s="96">
        <v>3.44</v>
      </c>
      <c r="M361" s="96"/>
      <c r="N361" s="96"/>
      <c r="O361" s="150">
        <v>0</v>
      </c>
      <c r="P361" s="96">
        <v>3.44</v>
      </c>
      <c r="Q361" s="96" t="s">
        <v>2241</v>
      </c>
      <c r="R361" s="218" t="s">
        <v>2590</v>
      </c>
      <c r="S361" s="256"/>
      <c r="V361" s="34"/>
      <c r="W361" s="34"/>
    </row>
    <row r="362" spans="1:23" ht="21.75" customHeight="1" x14ac:dyDescent="0.2">
      <c r="A362" s="1284">
        <v>22</v>
      </c>
      <c r="B362" s="218">
        <v>130749</v>
      </c>
      <c r="C362" s="186"/>
      <c r="D362" s="113"/>
      <c r="E362" s="186" t="s">
        <v>810</v>
      </c>
      <c r="F362" s="281" t="s">
        <v>382</v>
      </c>
      <c r="G362" s="142"/>
      <c r="H362" s="186"/>
      <c r="I362" s="201">
        <v>0.15</v>
      </c>
      <c r="J362" s="186">
        <v>0.15</v>
      </c>
      <c r="K362" s="186">
        <v>0.15</v>
      </c>
      <c r="L362" s="186"/>
      <c r="M362" s="186"/>
      <c r="N362" s="186"/>
      <c r="O362" s="268">
        <v>0</v>
      </c>
      <c r="P362" s="186">
        <v>0.15</v>
      </c>
      <c r="Q362" s="186" t="s">
        <v>2251</v>
      </c>
      <c r="R362" s="218" t="s">
        <v>2752</v>
      </c>
      <c r="S362" s="142"/>
      <c r="V362" s="34"/>
      <c r="W362" s="34"/>
    </row>
    <row r="363" spans="1:23" ht="36" x14ac:dyDescent="0.2">
      <c r="A363" s="1284">
        <v>23</v>
      </c>
      <c r="B363" s="218">
        <v>130751</v>
      </c>
      <c r="C363" s="186" t="s">
        <v>2233</v>
      </c>
      <c r="D363" s="218" t="s">
        <v>3027</v>
      </c>
      <c r="E363" s="186" t="s">
        <v>811</v>
      </c>
      <c r="F363" s="281" t="s">
        <v>4955</v>
      </c>
      <c r="G363" s="89" t="s">
        <v>2588</v>
      </c>
      <c r="H363" s="93" t="s">
        <v>2720</v>
      </c>
      <c r="I363" s="201">
        <v>3.488</v>
      </c>
      <c r="J363" s="186">
        <v>3.488</v>
      </c>
      <c r="K363" s="186">
        <v>0.129</v>
      </c>
      <c r="L363" s="186">
        <v>3.359</v>
      </c>
      <c r="M363" s="186"/>
      <c r="N363" s="186"/>
      <c r="O363" s="268">
        <v>0</v>
      </c>
      <c r="P363" s="186">
        <v>3.488</v>
      </c>
      <c r="Q363" s="272" t="s">
        <v>2353</v>
      </c>
      <c r="R363" s="218" t="s">
        <v>2590</v>
      </c>
      <c r="S363" s="99"/>
      <c r="V363" s="34"/>
      <c r="W363" s="34"/>
    </row>
    <row r="364" spans="1:23" ht="36" x14ac:dyDescent="0.2">
      <c r="A364" s="1284">
        <v>24</v>
      </c>
      <c r="B364" s="218">
        <v>130752</v>
      </c>
      <c r="C364" s="96" t="s">
        <v>1800</v>
      </c>
      <c r="D364" s="218" t="s">
        <v>3028</v>
      </c>
      <c r="E364" s="96" t="s">
        <v>812</v>
      </c>
      <c r="F364" s="212" t="s">
        <v>63</v>
      </c>
      <c r="G364" s="89" t="s">
        <v>2588</v>
      </c>
      <c r="H364" s="93" t="s">
        <v>2720</v>
      </c>
      <c r="I364" s="201">
        <v>1.1319999999999999</v>
      </c>
      <c r="J364" s="96">
        <v>1.1319999999999999</v>
      </c>
      <c r="K364" s="96">
        <v>0.67800000000000005</v>
      </c>
      <c r="L364" s="96">
        <v>0.45300000000000001</v>
      </c>
      <c r="M364" s="96"/>
      <c r="N364" s="96"/>
      <c r="O364" s="150">
        <v>0</v>
      </c>
      <c r="P364" s="96">
        <v>1.1319999999999999</v>
      </c>
      <c r="Q364" s="272" t="s">
        <v>2474</v>
      </c>
      <c r="R364" s="218" t="s">
        <v>2590</v>
      </c>
      <c r="S364" s="218"/>
      <c r="V364" s="34"/>
      <c r="W364" s="34"/>
    </row>
    <row r="365" spans="1:23" ht="36" x14ac:dyDescent="0.2">
      <c r="A365" s="1284">
        <v>25</v>
      </c>
      <c r="B365" s="218">
        <v>130753</v>
      </c>
      <c r="C365" s="186" t="s">
        <v>1801</v>
      </c>
      <c r="D365" s="218" t="s">
        <v>3029</v>
      </c>
      <c r="E365" s="186" t="s">
        <v>813</v>
      </c>
      <c r="F365" s="281" t="s">
        <v>4956</v>
      </c>
      <c r="G365" s="89" t="s">
        <v>2588</v>
      </c>
      <c r="H365" s="93" t="s">
        <v>2720</v>
      </c>
      <c r="I365" s="293">
        <v>1.855</v>
      </c>
      <c r="J365" s="186">
        <v>1.855</v>
      </c>
      <c r="K365" s="186"/>
      <c r="L365" s="186">
        <v>1.855</v>
      </c>
      <c r="M365" s="186"/>
      <c r="N365" s="186"/>
      <c r="O365" s="268">
        <v>0</v>
      </c>
      <c r="P365" s="186">
        <v>1.855</v>
      </c>
      <c r="Q365" s="186" t="s">
        <v>2241</v>
      </c>
      <c r="R365" s="218" t="s">
        <v>2590</v>
      </c>
      <c r="S365" s="181"/>
      <c r="V365" s="34"/>
      <c r="W365" s="34"/>
    </row>
    <row r="366" spans="1:23" ht="36" x14ac:dyDescent="0.2">
      <c r="A366" s="1284">
        <v>26</v>
      </c>
      <c r="B366" s="218">
        <v>130754</v>
      </c>
      <c r="C366" s="96" t="s">
        <v>1802</v>
      </c>
      <c r="D366" s="218" t="s">
        <v>3030</v>
      </c>
      <c r="E366" s="96" t="s">
        <v>814</v>
      </c>
      <c r="F366" s="212" t="s">
        <v>64</v>
      </c>
      <c r="G366" s="89" t="s">
        <v>2588</v>
      </c>
      <c r="H366" s="93" t="s">
        <v>2720</v>
      </c>
      <c r="I366" s="201">
        <v>0.89700000000000002</v>
      </c>
      <c r="J366" s="96">
        <v>0.89700000000000002</v>
      </c>
      <c r="K366" s="96"/>
      <c r="L366" s="96">
        <v>0.89700000000000002</v>
      </c>
      <c r="M366" s="96"/>
      <c r="N366" s="96"/>
      <c r="O366" s="150">
        <v>0</v>
      </c>
      <c r="P366" s="96">
        <v>0.89700000000000002</v>
      </c>
      <c r="Q366" s="96" t="s">
        <v>2241</v>
      </c>
      <c r="R366" s="218" t="s">
        <v>2590</v>
      </c>
      <c r="S366" s="218"/>
      <c r="V366" s="34"/>
      <c r="W366" s="34"/>
    </row>
    <row r="367" spans="1:23" x14ac:dyDescent="0.2">
      <c r="A367" s="1505" t="s">
        <v>815</v>
      </c>
      <c r="B367" s="1505"/>
      <c r="C367" s="1505"/>
      <c r="D367" s="1505"/>
      <c r="E367" s="1505"/>
      <c r="F367" s="1505"/>
      <c r="G367" s="301"/>
      <c r="H367" s="301"/>
      <c r="I367" s="301">
        <f>SUM(I341:I366)</f>
        <v>43.355999999999995</v>
      </c>
      <c r="J367" s="284">
        <f>SUM(J341:J366)</f>
        <v>43.303999999999988</v>
      </c>
      <c r="K367" s="201"/>
      <c r="L367" s="201"/>
      <c r="M367" s="201"/>
      <c r="N367" s="201"/>
      <c r="O367" s="272"/>
      <c r="P367" s="96"/>
      <c r="Q367" s="96"/>
      <c r="R367" s="96"/>
      <c r="S367" s="55"/>
      <c r="T367">
        <f>SUM(J367-J348-J349-J362)</f>
        <v>37.125999999999991</v>
      </c>
      <c r="V367" s="34"/>
      <c r="W367" s="34"/>
    </row>
    <row r="368" spans="1:23" x14ac:dyDescent="0.2">
      <c r="A368" s="1497" t="s">
        <v>5939</v>
      </c>
      <c r="B368" s="1497"/>
      <c r="C368" s="1497"/>
      <c r="D368" s="1497"/>
      <c r="E368" s="1497"/>
      <c r="F368" s="1497"/>
      <c r="G368" s="302"/>
      <c r="H368" s="302"/>
      <c r="I368" s="302"/>
      <c r="J368" s="201"/>
      <c r="K368" s="286">
        <f>SUM(K341:K366)</f>
        <v>1.573</v>
      </c>
      <c r="L368" s="201"/>
      <c r="M368" s="201"/>
      <c r="N368" s="201"/>
      <c r="O368" s="272"/>
      <c r="P368" s="96"/>
      <c r="Q368" s="96"/>
      <c r="R368" s="96"/>
      <c r="S368" s="55"/>
      <c r="V368" s="34"/>
      <c r="W368" s="34"/>
    </row>
    <row r="369" spans="1:23" ht="13.5" customHeight="1" x14ac:dyDescent="0.2">
      <c r="A369" s="1494" t="s">
        <v>5933</v>
      </c>
      <c r="B369" s="1494"/>
      <c r="C369" s="1494"/>
      <c r="D369" s="1494"/>
      <c r="E369" s="1548"/>
      <c r="F369" s="1548"/>
      <c r="G369" s="303"/>
      <c r="H369" s="303"/>
      <c r="I369" s="303"/>
      <c r="J369" s="201"/>
      <c r="K369" s="201"/>
      <c r="L369" s="287">
        <f>SUM(L341:L366)</f>
        <v>41.72999999999999</v>
      </c>
      <c r="M369" s="201"/>
      <c r="N369" s="201"/>
      <c r="O369" s="272"/>
      <c r="P369" s="96"/>
      <c r="Q369" s="96"/>
      <c r="R369" s="96"/>
      <c r="S369" s="55"/>
      <c r="V369" s="34"/>
      <c r="W369" s="34"/>
    </row>
    <row r="370" spans="1:23" ht="13.5" customHeight="1" x14ac:dyDescent="0.2">
      <c r="A370" s="1495" t="s">
        <v>5934</v>
      </c>
      <c r="B370" s="1495"/>
      <c r="C370" s="1495"/>
      <c r="D370" s="1495"/>
      <c r="E370" s="1496"/>
      <c r="F370" s="1496"/>
      <c r="G370" s="304"/>
      <c r="H370" s="304"/>
      <c r="I370" s="304"/>
      <c r="J370" s="201"/>
      <c r="K370" s="201"/>
      <c r="L370" s="201"/>
      <c r="M370" s="289">
        <f>SUM(M341:M366)</f>
        <v>0</v>
      </c>
      <c r="N370" s="289"/>
      <c r="O370" s="272"/>
      <c r="P370" s="96"/>
      <c r="Q370" s="96"/>
      <c r="R370" s="96"/>
      <c r="S370" s="55"/>
      <c r="U370" s="736"/>
    </row>
    <row r="371" spans="1:23" x14ac:dyDescent="0.2">
      <c r="A371" s="1506" t="s">
        <v>5937</v>
      </c>
      <c r="B371" s="1506"/>
      <c r="C371" s="1506"/>
      <c r="D371" s="1506"/>
      <c r="E371" s="1507"/>
      <c r="F371" s="1507"/>
      <c r="G371" s="305"/>
      <c r="H371" s="305"/>
      <c r="I371" s="305"/>
      <c r="J371" s="305"/>
      <c r="K371" s="291"/>
      <c r="L371" s="291"/>
      <c r="M371" s="291"/>
      <c r="N371" s="292">
        <f>SUM(N341:N366)</f>
        <v>0</v>
      </c>
      <c r="O371" s="272"/>
      <c r="P371" s="96"/>
      <c r="Q371" s="96"/>
      <c r="R371" s="96"/>
      <c r="S371" s="55"/>
    </row>
    <row r="372" spans="1:23" ht="12.75" customHeight="1" x14ac:dyDescent="0.2">
      <c r="A372" s="293"/>
      <c r="B372" s="293"/>
      <c r="C372" s="293"/>
      <c r="D372" s="293"/>
      <c r="E372" s="186"/>
      <c r="F372" s="186"/>
      <c r="G372" s="186"/>
      <c r="H372" s="186"/>
      <c r="I372" s="186"/>
      <c r="J372" s="293"/>
      <c r="K372" s="293"/>
      <c r="L372" s="293"/>
      <c r="M372" s="293"/>
      <c r="N372" s="293"/>
      <c r="O372" s="207"/>
      <c r="P372" s="186"/>
      <c r="Q372" s="186"/>
      <c r="R372" s="186"/>
      <c r="S372" s="142"/>
    </row>
    <row r="373" spans="1:23" ht="13.5" customHeight="1" x14ac:dyDescent="0.2">
      <c r="A373" s="1504" t="s">
        <v>816</v>
      </c>
      <c r="B373" s="1504"/>
      <c r="C373" s="1504"/>
      <c r="D373" s="1504"/>
      <c r="E373" s="1504"/>
      <c r="F373" s="1504"/>
      <c r="G373" s="103"/>
      <c r="H373" s="103"/>
      <c r="I373" s="103"/>
      <c r="J373" s="45"/>
      <c r="K373" s="45"/>
      <c r="L373" s="45"/>
      <c r="M373" s="45"/>
      <c r="N373" s="45"/>
      <c r="O373" s="45"/>
      <c r="P373" s="45"/>
      <c r="Q373" s="45"/>
      <c r="R373" s="45"/>
      <c r="S373" s="45"/>
    </row>
    <row r="374" spans="1:23" ht="36" x14ac:dyDescent="0.2">
      <c r="A374" s="1284">
        <v>1</v>
      </c>
      <c r="B374" s="218">
        <v>130661</v>
      </c>
      <c r="C374" s="55" t="s">
        <v>1527</v>
      </c>
      <c r="D374" s="218" t="s">
        <v>3031</v>
      </c>
      <c r="E374" s="55" t="s">
        <v>817</v>
      </c>
      <c r="F374" s="212" t="s">
        <v>4957</v>
      </c>
      <c r="G374" s="89" t="s">
        <v>2588</v>
      </c>
      <c r="H374" s="93" t="s">
        <v>2720</v>
      </c>
      <c r="I374" s="443">
        <v>1.5129999999999999</v>
      </c>
      <c r="J374" s="55">
        <v>1.5129999999999999</v>
      </c>
      <c r="K374" s="55"/>
      <c r="L374" s="55">
        <v>1.5129999999999999</v>
      </c>
      <c r="M374" s="55"/>
      <c r="N374" s="55"/>
      <c r="O374" s="54">
        <v>0</v>
      </c>
      <c r="P374" s="55">
        <v>1.5129999999999999</v>
      </c>
      <c r="Q374" s="55" t="s">
        <v>2241</v>
      </c>
      <c r="R374" s="218" t="s">
        <v>2590</v>
      </c>
      <c r="S374" s="55"/>
      <c r="V374" s="34"/>
    </row>
    <row r="375" spans="1:23" ht="24" x14ac:dyDescent="0.2">
      <c r="A375" s="60">
        <v>2</v>
      </c>
      <c r="B375" s="53">
        <v>130662</v>
      </c>
      <c r="C375" s="60" t="s">
        <v>2310</v>
      </c>
      <c r="D375" s="57" t="s">
        <v>3032</v>
      </c>
      <c r="E375" s="60" t="s">
        <v>818</v>
      </c>
      <c r="F375" s="318" t="s">
        <v>3033</v>
      </c>
      <c r="G375" s="89" t="s">
        <v>2588</v>
      </c>
      <c r="H375" s="314" t="s">
        <v>3034</v>
      </c>
      <c r="I375" s="200">
        <v>2.72</v>
      </c>
      <c r="J375" s="60">
        <v>2.718</v>
      </c>
      <c r="K375" s="60"/>
      <c r="L375" s="60">
        <v>2.718</v>
      </c>
      <c r="M375" s="60"/>
      <c r="N375" s="60"/>
      <c r="O375" s="149">
        <v>0</v>
      </c>
      <c r="P375" s="60">
        <v>2.718</v>
      </c>
      <c r="Q375" s="60" t="s">
        <v>2241</v>
      </c>
      <c r="R375" s="60" t="s">
        <v>2752</v>
      </c>
      <c r="S375" s="314" t="s">
        <v>5389</v>
      </c>
      <c r="V375" s="34"/>
    </row>
    <row r="376" spans="1:23" ht="27" customHeight="1" x14ac:dyDescent="0.2">
      <c r="A376" s="1284">
        <v>3</v>
      </c>
      <c r="B376" s="218">
        <v>130663</v>
      </c>
      <c r="C376" s="55" t="s">
        <v>1803</v>
      </c>
      <c r="D376" s="218" t="s">
        <v>3035</v>
      </c>
      <c r="E376" s="55" t="s">
        <v>819</v>
      </c>
      <c r="F376" s="212" t="s">
        <v>4958</v>
      </c>
      <c r="G376" s="89" t="s">
        <v>2588</v>
      </c>
      <c r="H376" s="93" t="s">
        <v>3036</v>
      </c>
      <c r="I376" s="168">
        <v>1.1990000000000001</v>
      </c>
      <c r="J376" s="55">
        <v>1.1990000000000001</v>
      </c>
      <c r="K376" s="55"/>
      <c r="L376" s="55">
        <v>1.1990000000000001</v>
      </c>
      <c r="M376" s="55"/>
      <c r="N376" s="55"/>
      <c r="O376" s="54">
        <v>0</v>
      </c>
      <c r="P376" s="55">
        <v>1.1990000000000001</v>
      </c>
      <c r="Q376" s="55" t="s">
        <v>2241</v>
      </c>
      <c r="R376" s="218" t="s">
        <v>2590</v>
      </c>
      <c r="S376" s="55"/>
      <c r="V376" s="34"/>
    </row>
    <row r="377" spans="1:23" ht="27.75" customHeight="1" x14ac:dyDescent="0.2">
      <c r="A377" s="1284">
        <v>4</v>
      </c>
      <c r="B377" s="218">
        <v>130664</v>
      </c>
      <c r="C377" s="55" t="s">
        <v>1528</v>
      </c>
      <c r="D377" s="218" t="s">
        <v>3037</v>
      </c>
      <c r="E377" s="55" t="s">
        <v>820</v>
      </c>
      <c r="F377" s="255" t="s">
        <v>4959</v>
      </c>
      <c r="G377" s="89" t="s">
        <v>2588</v>
      </c>
      <c r="H377" s="93" t="s">
        <v>3036</v>
      </c>
      <c r="I377" s="443">
        <v>3.9580000000000002</v>
      </c>
      <c r="J377" s="55">
        <v>3.9580000000000002</v>
      </c>
      <c r="K377" s="55"/>
      <c r="L377" s="55">
        <v>3.9580000000000002</v>
      </c>
      <c r="M377" s="55"/>
      <c r="N377" s="55"/>
      <c r="O377" s="54">
        <v>0</v>
      </c>
      <c r="P377" s="55">
        <v>3.9580000000000002</v>
      </c>
      <c r="Q377" s="55" t="s">
        <v>2241</v>
      </c>
      <c r="R377" s="218" t="s">
        <v>2590</v>
      </c>
      <c r="S377" s="55"/>
      <c r="V377" s="34"/>
    </row>
    <row r="378" spans="1:23" ht="24" x14ac:dyDescent="0.2">
      <c r="A378" s="60">
        <v>5</v>
      </c>
      <c r="B378" s="218">
        <v>130665</v>
      </c>
      <c r="C378" s="55" t="s">
        <v>1804</v>
      </c>
      <c r="D378" s="218" t="s">
        <v>3038</v>
      </c>
      <c r="E378" s="55" t="s">
        <v>821</v>
      </c>
      <c r="F378" s="212" t="s">
        <v>4960</v>
      </c>
      <c r="G378" s="89" t="s">
        <v>2588</v>
      </c>
      <c r="H378" s="93" t="s">
        <v>3036</v>
      </c>
      <c r="I378" s="168">
        <v>1.135</v>
      </c>
      <c r="J378" s="55">
        <v>1.135</v>
      </c>
      <c r="K378" s="55">
        <v>7.0000000000000001E-3</v>
      </c>
      <c r="L378" s="55">
        <v>1.1279999999999999</v>
      </c>
      <c r="M378" s="55"/>
      <c r="N378" s="55"/>
      <c r="O378" s="54">
        <v>0</v>
      </c>
      <c r="P378" s="55">
        <v>1.135</v>
      </c>
      <c r="Q378" s="96" t="s">
        <v>2353</v>
      </c>
      <c r="R378" s="218" t="s">
        <v>2590</v>
      </c>
      <c r="S378" s="55"/>
      <c r="V378" s="34"/>
    </row>
    <row r="379" spans="1:23" ht="33.75" customHeight="1" x14ac:dyDescent="0.2">
      <c r="A379" s="1284">
        <v>6</v>
      </c>
      <c r="B379" s="218">
        <v>130666</v>
      </c>
      <c r="C379" s="55" t="s">
        <v>1529</v>
      </c>
      <c r="D379" s="218" t="s">
        <v>3039</v>
      </c>
      <c r="E379" s="55" t="s">
        <v>822</v>
      </c>
      <c r="F379" s="255" t="s">
        <v>1264</v>
      </c>
      <c r="G379" s="89" t="s">
        <v>2588</v>
      </c>
      <c r="H379" s="93" t="s">
        <v>3040</v>
      </c>
      <c r="I379" s="443">
        <v>0.183</v>
      </c>
      <c r="J379" s="55">
        <v>0.183</v>
      </c>
      <c r="K379" s="55">
        <v>0.183</v>
      </c>
      <c r="L379" s="55"/>
      <c r="M379" s="55"/>
      <c r="N379" s="55"/>
      <c r="O379" s="54">
        <v>0</v>
      </c>
      <c r="P379" s="55">
        <v>0.183</v>
      </c>
      <c r="Q379" s="55" t="s">
        <v>2354</v>
      </c>
      <c r="R379" s="218" t="s">
        <v>2590</v>
      </c>
      <c r="S379" s="55"/>
      <c r="V379" s="34"/>
    </row>
    <row r="380" spans="1:23" ht="26.25" customHeight="1" x14ac:dyDescent="0.2">
      <c r="A380" s="1284">
        <v>7</v>
      </c>
      <c r="B380" s="218" t="s">
        <v>3041</v>
      </c>
      <c r="C380" s="96" t="s">
        <v>1350</v>
      </c>
      <c r="D380" s="1459" t="s">
        <v>3042</v>
      </c>
      <c r="E380" s="1463" t="s">
        <v>823</v>
      </c>
      <c r="F380" s="1486" t="s">
        <v>1266</v>
      </c>
      <c r="G380" s="1498" t="s">
        <v>2588</v>
      </c>
      <c r="H380" s="1459" t="s">
        <v>2720</v>
      </c>
      <c r="I380" s="145">
        <v>1.98</v>
      </c>
      <c r="J380" s="96">
        <v>1.98</v>
      </c>
      <c r="K380" s="96">
        <v>1.98</v>
      </c>
      <c r="L380" s="96"/>
      <c r="M380" s="96"/>
      <c r="N380" s="96"/>
      <c r="O380" s="54">
        <v>0</v>
      </c>
      <c r="P380" s="150">
        <v>1.98</v>
      </c>
      <c r="Q380" s="55" t="s">
        <v>2354</v>
      </c>
      <c r="R380" s="218" t="s">
        <v>2590</v>
      </c>
      <c r="S380" s="55"/>
      <c r="V380" s="34"/>
    </row>
    <row r="381" spans="1:23" s="27" customFormat="1" ht="26.25" customHeight="1" x14ac:dyDescent="0.2">
      <c r="A381" s="52">
        <v>8</v>
      </c>
      <c r="B381" s="218" t="s">
        <v>3043</v>
      </c>
      <c r="C381" s="96" t="s">
        <v>1805</v>
      </c>
      <c r="D381" s="1459"/>
      <c r="E381" s="1463"/>
      <c r="F381" s="1486"/>
      <c r="G381" s="1463"/>
      <c r="H381" s="1463"/>
      <c r="I381" s="435">
        <v>3.202</v>
      </c>
      <c r="J381" s="96">
        <v>3.202</v>
      </c>
      <c r="K381" s="96">
        <v>7.5999999999999998E-2</v>
      </c>
      <c r="L381" s="96">
        <v>3.1259999999999999</v>
      </c>
      <c r="M381" s="96"/>
      <c r="N381" s="96"/>
      <c r="O381" s="150">
        <v>0</v>
      </c>
      <c r="P381" s="150">
        <v>3.202</v>
      </c>
      <c r="Q381" s="96" t="s">
        <v>2353</v>
      </c>
      <c r="R381" s="218" t="s">
        <v>2590</v>
      </c>
      <c r="S381" s="315"/>
      <c r="V381" s="34"/>
    </row>
    <row r="382" spans="1:23" ht="60" x14ac:dyDescent="0.2">
      <c r="A382" s="1284">
        <v>9</v>
      </c>
      <c r="B382" s="1270"/>
      <c r="C382" s="93"/>
      <c r="D382" s="93"/>
      <c r="E382" s="247" t="s">
        <v>3044</v>
      </c>
      <c r="F382" s="202" t="s">
        <v>3045</v>
      </c>
      <c r="G382" s="156" t="s">
        <v>2588</v>
      </c>
      <c r="H382" s="247"/>
      <c r="I382" s="443"/>
      <c r="J382" s="247">
        <v>0.78300000000000003</v>
      </c>
      <c r="K382" s="247">
        <v>0.2</v>
      </c>
      <c r="L382" s="247">
        <v>0.58299999999999996</v>
      </c>
      <c r="M382" s="247"/>
      <c r="N382" s="247"/>
      <c r="O382" s="158">
        <v>0</v>
      </c>
      <c r="P382" s="247">
        <v>0.78300000000000003</v>
      </c>
      <c r="Q382" s="247" t="s">
        <v>6015</v>
      </c>
      <c r="R382" s="247" t="s">
        <v>2752</v>
      </c>
      <c r="S382" s="247" t="s">
        <v>2320</v>
      </c>
      <c r="V382" s="34"/>
    </row>
    <row r="383" spans="1:23" ht="24" x14ac:dyDescent="0.2">
      <c r="A383" s="1284">
        <v>10</v>
      </c>
      <c r="B383" s="89">
        <v>130669</v>
      </c>
      <c r="C383" s="55" t="s">
        <v>1530</v>
      </c>
      <c r="D383" s="218" t="s">
        <v>3046</v>
      </c>
      <c r="E383" s="1463" t="s">
        <v>826</v>
      </c>
      <c r="F383" s="1486" t="s">
        <v>4961</v>
      </c>
      <c r="G383" s="218" t="s">
        <v>2588</v>
      </c>
      <c r="H383" s="93" t="s">
        <v>3047</v>
      </c>
      <c r="I383" s="1502">
        <v>1.429</v>
      </c>
      <c r="J383" s="55">
        <v>1.429</v>
      </c>
      <c r="K383" s="55"/>
      <c r="L383" s="55">
        <v>1.429</v>
      </c>
      <c r="M383" s="55"/>
      <c r="N383" s="55"/>
      <c r="O383" s="54">
        <v>0</v>
      </c>
      <c r="P383" s="55">
        <v>1.429</v>
      </c>
      <c r="Q383" s="55" t="s">
        <v>2241</v>
      </c>
      <c r="R383" s="218" t="s">
        <v>2590</v>
      </c>
      <c r="S383" s="57"/>
      <c r="V383" s="34"/>
    </row>
    <row r="384" spans="1:23" ht="24" x14ac:dyDescent="0.2">
      <c r="A384" s="52">
        <v>11</v>
      </c>
      <c r="B384" s="89">
        <v>130669</v>
      </c>
      <c r="C384" s="55"/>
      <c r="D384" s="218"/>
      <c r="E384" s="1463"/>
      <c r="F384" s="1486"/>
      <c r="G384" s="218" t="s">
        <v>2588</v>
      </c>
      <c r="H384" s="93" t="s">
        <v>3047</v>
      </c>
      <c r="I384" s="1474"/>
      <c r="J384" s="156">
        <v>0.33900000000000002</v>
      </c>
      <c r="K384" s="156"/>
      <c r="L384" s="156">
        <v>0.33900000000000002</v>
      </c>
      <c r="M384" s="156"/>
      <c r="N384" s="156"/>
      <c r="O384" s="158">
        <v>0</v>
      </c>
      <c r="P384" s="156">
        <v>0.33900000000000002</v>
      </c>
      <c r="Q384" s="156" t="s">
        <v>2241</v>
      </c>
      <c r="R384" s="156" t="s">
        <v>2752</v>
      </c>
      <c r="S384" s="156" t="s">
        <v>1983</v>
      </c>
      <c r="V384" s="34"/>
    </row>
    <row r="385" spans="1:22" ht="27" customHeight="1" x14ac:dyDescent="0.2">
      <c r="A385" s="1284">
        <v>12</v>
      </c>
      <c r="B385" s="218">
        <v>130670</v>
      </c>
      <c r="C385" s="55" t="s">
        <v>1531</v>
      </c>
      <c r="D385" s="218" t="s">
        <v>3048</v>
      </c>
      <c r="E385" s="55" t="s">
        <v>828</v>
      </c>
      <c r="F385" s="255" t="s">
        <v>4962</v>
      </c>
      <c r="G385" s="218" t="s">
        <v>2588</v>
      </c>
      <c r="H385" s="93" t="s">
        <v>3036</v>
      </c>
      <c r="I385" s="445">
        <v>4.101</v>
      </c>
      <c r="J385" s="55">
        <v>4.101</v>
      </c>
      <c r="K385" s="55">
        <v>2.4849999999999999</v>
      </c>
      <c r="L385" s="55">
        <v>1.6160000000000001</v>
      </c>
      <c r="M385" s="55"/>
      <c r="N385" s="55"/>
      <c r="O385" s="54">
        <v>0</v>
      </c>
      <c r="P385" s="55">
        <v>4.101</v>
      </c>
      <c r="Q385" s="96" t="s">
        <v>2353</v>
      </c>
      <c r="R385" s="218" t="s">
        <v>2590</v>
      </c>
      <c r="S385" s="55"/>
      <c r="V385" s="34"/>
    </row>
    <row r="386" spans="1:22" ht="36" x14ac:dyDescent="0.2">
      <c r="A386" s="1284">
        <v>13</v>
      </c>
      <c r="B386" s="218">
        <v>130671</v>
      </c>
      <c r="C386" s="55" t="s">
        <v>1806</v>
      </c>
      <c r="D386" s="218" t="s">
        <v>3049</v>
      </c>
      <c r="E386" s="55" t="s">
        <v>829</v>
      </c>
      <c r="F386" s="255" t="s">
        <v>4963</v>
      </c>
      <c r="G386" s="218" t="s">
        <v>2588</v>
      </c>
      <c r="H386" s="93" t="s">
        <v>3040</v>
      </c>
      <c r="I386" s="66">
        <v>1.365</v>
      </c>
      <c r="J386" s="55">
        <v>1.365</v>
      </c>
      <c r="K386" s="55">
        <v>0.108</v>
      </c>
      <c r="L386" s="55">
        <v>1.2569999999999999</v>
      </c>
      <c r="M386" s="55"/>
      <c r="N386" s="55"/>
      <c r="O386" s="54">
        <v>0</v>
      </c>
      <c r="P386" s="55">
        <v>1.365</v>
      </c>
      <c r="Q386" s="96" t="s">
        <v>2353</v>
      </c>
      <c r="R386" s="218" t="s">
        <v>2590</v>
      </c>
      <c r="S386" s="55"/>
      <c r="V386" s="34"/>
    </row>
    <row r="387" spans="1:22" ht="24" x14ac:dyDescent="0.2">
      <c r="A387" s="52">
        <v>14</v>
      </c>
      <c r="B387" s="218">
        <v>130672</v>
      </c>
      <c r="C387" s="96" t="s">
        <v>1807</v>
      </c>
      <c r="D387" s="218" t="s">
        <v>3050</v>
      </c>
      <c r="E387" s="96" t="s">
        <v>830</v>
      </c>
      <c r="F387" s="212" t="s">
        <v>1263</v>
      </c>
      <c r="G387" s="218" t="s">
        <v>2588</v>
      </c>
      <c r="H387" s="93" t="s">
        <v>3051</v>
      </c>
      <c r="I387" s="201">
        <v>0.83</v>
      </c>
      <c r="J387" s="96">
        <v>0.83</v>
      </c>
      <c r="K387" s="96"/>
      <c r="L387" s="96">
        <v>0.83</v>
      </c>
      <c r="M387" s="96"/>
      <c r="N387" s="96"/>
      <c r="O387" s="150">
        <v>0</v>
      </c>
      <c r="P387" s="96">
        <v>0.83</v>
      </c>
      <c r="Q387" s="96" t="s">
        <v>2241</v>
      </c>
      <c r="R387" s="218" t="s">
        <v>2590</v>
      </c>
      <c r="S387" s="55"/>
      <c r="V387" s="34"/>
    </row>
    <row r="388" spans="1:22" ht="36" x14ac:dyDescent="0.2">
      <c r="A388" s="1284">
        <v>15</v>
      </c>
      <c r="B388" s="218">
        <v>130673</v>
      </c>
      <c r="C388" s="55" t="s">
        <v>1808</v>
      </c>
      <c r="D388" s="218" t="s">
        <v>3052</v>
      </c>
      <c r="E388" s="55" t="s">
        <v>831</v>
      </c>
      <c r="F388" s="212" t="s">
        <v>4964</v>
      </c>
      <c r="G388" s="218" t="s">
        <v>2588</v>
      </c>
      <c r="H388" s="93" t="s">
        <v>2720</v>
      </c>
      <c r="I388" s="66">
        <v>0.52600000000000002</v>
      </c>
      <c r="J388" s="55">
        <v>0.52600000000000002</v>
      </c>
      <c r="K388" s="55">
        <v>0.52600000000000002</v>
      </c>
      <c r="L388" s="55"/>
      <c r="M388" s="55"/>
      <c r="N388" s="55"/>
      <c r="O388" s="54">
        <v>0</v>
      </c>
      <c r="P388" s="55">
        <v>0.52600000000000002</v>
      </c>
      <c r="Q388" s="55" t="s">
        <v>2354</v>
      </c>
      <c r="R388" s="218" t="s">
        <v>2590</v>
      </c>
      <c r="S388" s="218"/>
      <c r="V388" s="34"/>
    </row>
    <row r="389" spans="1:22" ht="24" x14ac:dyDescent="0.2">
      <c r="A389" s="1284">
        <v>16</v>
      </c>
      <c r="B389" s="218">
        <v>130674</v>
      </c>
      <c r="C389" s="93" t="s">
        <v>2311</v>
      </c>
      <c r="D389" s="218" t="s">
        <v>3053</v>
      </c>
      <c r="E389" s="93" t="s">
        <v>832</v>
      </c>
      <c r="F389" s="214" t="s">
        <v>3054</v>
      </c>
      <c r="G389" s="218" t="s">
        <v>2588</v>
      </c>
      <c r="H389" s="93" t="s">
        <v>3036</v>
      </c>
      <c r="I389" s="201">
        <v>3.49</v>
      </c>
      <c r="J389" s="93">
        <v>3.4359999999999999</v>
      </c>
      <c r="K389" s="93">
        <v>6.0000000000000001E-3</v>
      </c>
      <c r="L389" s="219">
        <v>3.43</v>
      </c>
      <c r="M389" s="93"/>
      <c r="N389" s="93"/>
      <c r="O389" s="219">
        <v>0</v>
      </c>
      <c r="P389" s="93">
        <v>3.4359999999999999</v>
      </c>
      <c r="Q389" s="96" t="s">
        <v>2353</v>
      </c>
      <c r="R389" s="218" t="s">
        <v>2590</v>
      </c>
      <c r="S389" s="218"/>
      <c r="V389" s="34"/>
    </row>
    <row r="390" spans="1:22" ht="36" x14ac:dyDescent="0.2">
      <c r="A390" s="52">
        <v>17</v>
      </c>
      <c r="B390" s="218">
        <v>130675</v>
      </c>
      <c r="C390" s="55" t="s">
        <v>1809</v>
      </c>
      <c r="D390" s="218" t="s">
        <v>3055</v>
      </c>
      <c r="E390" s="55" t="s">
        <v>833</v>
      </c>
      <c r="F390" s="255" t="s">
        <v>228</v>
      </c>
      <c r="G390" s="218" t="s">
        <v>2588</v>
      </c>
      <c r="H390" s="93" t="s">
        <v>2720</v>
      </c>
      <c r="I390" s="66">
        <v>0.122</v>
      </c>
      <c r="J390" s="55">
        <v>0.122</v>
      </c>
      <c r="K390" s="55"/>
      <c r="L390" s="55">
        <v>0.122</v>
      </c>
      <c r="M390" s="55"/>
      <c r="N390" s="55"/>
      <c r="O390" s="54">
        <v>0</v>
      </c>
      <c r="P390" s="55">
        <v>0.122</v>
      </c>
      <c r="Q390" s="55" t="s">
        <v>2241</v>
      </c>
      <c r="R390" s="218" t="s">
        <v>2590</v>
      </c>
      <c r="S390" s="218"/>
      <c r="V390" s="34"/>
    </row>
    <row r="391" spans="1:22" ht="24" x14ac:dyDescent="0.2">
      <c r="A391" s="1284">
        <v>18</v>
      </c>
      <c r="B391" s="218">
        <v>130676</v>
      </c>
      <c r="C391" s="96" t="s">
        <v>1810</v>
      </c>
      <c r="D391" s="218" t="s">
        <v>3056</v>
      </c>
      <c r="E391" s="96" t="s">
        <v>834</v>
      </c>
      <c r="F391" s="212" t="s">
        <v>4965</v>
      </c>
      <c r="G391" s="218" t="s">
        <v>2588</v>
      </c>
      <c r="H391" s="93" t="s">
        <v>3057</v>
      </c>
      <c r="I391" s="201">
        <v>0.93700000000000006</v>
      </c>
      <c r="J391" s="150">
        <v>0.93700000000000006</v>
      </c>
      <c r="K391" s="231"/>
      <c r="L391" s="150">
        <v>0.93700000000000006</v>
      </c>
      <c r="M391" s="231"/>
      <c r="N391" s="231"/>
      <c r="O391" s="150">
        <v>0</v>
      </c>
      <c r="P391" s="96">
        <v>0.93700000000000006</v>
      </c>
      <c r="Q391" s="96" t="s">
        <v>2241</v>
      </c>
      <c r="R391" s="218" t="s">
        <v>2590</v>
      </c>
      <c r="S391" s="218"/>
      <c r="V391" s="34"/>
    </row>
    <row r="392" spans="1:22" ht="24" x14ac:dyDescent="0.2">
      <c r="A392" s="1284">
        <v>19</v>
      </c>
      <c r="B392" s="218">
        <v>130680</v>
      </c>
      <c r="C392" s="96" t="s">
        <v>1811</v>
      </c>
      <c r="D392" s="218" t="s">
        <v>3058</v>
      </c>
      <c r="E392" s="96" t="s">
        <v>837</v>
      </c>
      <c r="F392" s="212" t="s">
        <v>4966</v>
      </c>
      <c r="G392" s="218" t="s">
        <v>2588</v>
      </c>
      <c r="H392" s="93" t="s">
        <v>3059</v>
      </c>
      <c r="I392" s="201">
        <v>1.2869999999999999</v>
      </c>
      <c r="J392" s="96">
        <v>1.2869999999999999</v>
      </c>
      <c r="K392" s="96"/>
      <c r="L392" s="96">
        <v>2.7E-2</v>
      </c>
      <c r="M392" s="96">
        <v>1.26</v>
      </c>
      <c r="N392" s="96"/>
      <c r="O392" s="150">
        <v>0</v>
      </c>
      <c r="P392" s="96">
        <v>1.2869999999999999</v>
      </c>
      <c r="Q392" s="96" t="s">
        <v>2296</v>
      </c>
      <c r="R392" s="218" t="s">
        <v>2590</v>
      </c>
      <c r="S392" s="218"/>
      <c r="V392" s="34"/>
    </row>
    <row r="393" spans="1:22" ht="36" x14ac:dyDescent="0.2">
      <c r="A393" s="60">
        <v>20</v>
      </c>
      <c r="B393" s="1270">
        <v>130681</v>
      </c>
      <c r="C393" s="91" t="s">
        <v>2312</v>
      </c>
      <c r="D393" s="91" t="s">
        <v>3060</v>
      </c>
      <c r="E393" s="91" t="s">
        <v>838</v>
      </c>
      <c r="F393" s="213" t="s">
        <v>1453</v>
      </c>
      <c r="G393" s="218" t="s">
        <v>2588</v>
      </c>
      <c r="H393" s="91" t="s">
        <v>2720</v>
      </c>
      <c r="I393" s="201">
        <v>3.77</v>
      </c>
      <c r="J393" s="91">
        <v>3.7229999999999999</v>
      </c>
      <c r="K393" s="91"/>
      <c r="L393" s="91">
        <v>1.5860000000000001</v>
      </c>
      <c r="M393" s="91">
        <v>2.137</v>
      </c>
      <c r="N393" s="91"/>
      <c r="O393" s="138">
        <v>0</v>
      </c>
      <c r="P393" s="91">
        <v>3.7229999999999999</v>
      </c>
      <c r="Q393" s="91" t="s">
        <v>2296</v>
      </c>
      <c r="R393" s="91" t="s">
        <v>2752</v>
      </c>
      <c r="S393" s="91" t="s">
        <v>2269</v>
      </c>
      <c r="V393" s="34"/>
    </row>
    <row r="394" spans="1:22" ht="24" x14ac:dyDescent="0.2">
      <c r="A394" s="1284">
        <v>21</v>
      </c>
      <c r="B394" s="1270">
        <v>130682</v>
      </c>
      <c r="C394" s="91" t="s">
        <v>2313</v>
      </c>
      <c r="D394" s="96"/>
      <c r="E394" s="1484" t="s">
        <v>839</v>
      </c>
      <c r="F394" s="213" t="s">
        <v>1454</v>
      </c>
      <c r="G394" s="218" t="s">
        <v>2588</v>
      </c>
      <c r="H394" s="91"/>
      <c r="I394" s="201">
        <v>0.67500000000000004</v>
      </c>
      <c r="J394" s="91">
        <v>0.67500000000000004</v>
      </c>
      <c r="K394" s="91"/>
      <c r="L394" s="91"/>
      <c r="M394" s="91">
        <v>0.67500000000000004</v>
      </c>
      <c r="N394" s="91"/>
      <c r="O394" s="138">
        <v>0</v>
      </c>
      <c r="P394" s="91">
        <v>0.67500000000000004</v>
      </c>
      <c r="Q394" s="91" t="s">
        <v>2244</v>
      </c>
      <c r="R394" s="91" t="s">
        <v>2752</v>
      </c>
      <c r="S394" s="91" t="s">
        <v>2269</v>
      </c>
      <c r="V394" s="34"/>
    </row>
    <row r="395" spans="1:22" ht="24" x14ac:dyDescent="0.2">
      <c r="A395" s="1284">
        <v>22</v>
      </c>
      <c r="B395" s="1270">
        <v>130682</v>
      </c>
      <c r="C395" s="91" t="s">
        <v>2314</v>
      </c>
      <c r="D395" s="96"/>
      <c r="E395" s="1463"/>
      <c r="F395" s="213" t="s">
        <v>1454</v>
      </c>
      <c r="G395" s="218" t="s">
        <v>2588</v>
      </c>
      <c r="H395" s="91"/>
      <c r="I395" s="201">
        <v>1.008</v>
      </c>
      <c r="J395" s="91">
        <v>1.008</v>
      </c>
      <c r="K395" s="91"/>
      <c r="L395" s="91">
        <v>0.996</v>
      </c>
      <c r="M395" s="91">
        <v>1.2E-2</v>
      </c>
      <c r="N395" s="91"/>
      <c r="O395" s="138">
        <v>0</v>
      </c>
      <c r="P395" s="91">
        <v>1.008</v>
      </c>
      <c r="Q395" s="91" t="s">
        <v>2296</v>
      </c>
      <c r="R395" s="91" t="s">
        <v>2752</v>
      </c>
      <c r="S395" s="91" t="s">
        <v>3097</v>
      </c>
      <c r="V395" s="34"/>
    </row>
    <row r="396" spans="1:22" ht="24" x14ac:dyDescent="0.2">
      <c r="A396" s="60">
        <v>23</v>
      </c>
      <c r="B396" s="218">
        <v>130683</v>
      </c>
      <c r="C396" s="93" t="s">
        <v>2315</v>
      </c>
      <c r="D396" s="218" t="s">
        <v>3061</v>
      </c>
      <c r="E396" s="93" t="s">
        <v>840</v>
      </c>
      <c r="F396" s="214" t="s">
        <v>1455</v>
      </c>
      <c r="G396" s="218" t="s">
        <v>2588</v>
      </c>
      <c r="H396" s="93" t="s">
        <v>3062</v>
      </c>
      <c r="I396" s="201">
        <v>0.77</v>
      </c>
      <c r="J396" s="93">
        <v>0.52600000000000002</v>
      </c>
      <c r="K396" s="93"/>
      <c r="L396" s="93">
        <v>0.52600000000000002</v>
      </c>
      <c r="M396" s="93"/>
      <c r="N396" s="93"/>
      <c r="O396" s="219">
        <v>0</v>
      </c>
      <c r="P396" s="93">
        <v>0.52600000000000002</v>
      </c>
      <c r="Q396" s="93" t="s">
        <v>2241</v>
      </c>
      <c r="R396" s="218" t="s">
        <v>2590</v>
      </c>
      <c r="S396" s="218"/>
      <c r="V396" s="34"/>
    </row>
    <row r="397" spans="1:22" ht="36" x14ac:dyDescent="0.2">
      <c r="A397" s="1284">
        <v>24</v>
      </c>
      <c r="B397" s="218">
        <v>130685</v>
      </c>
      <c r="C397" s="91" t="s">
        <v>2316</v>
      </c>
      <c r="D397" s="91" t="s">
        <v>3063</v>
      </c>
      <c r="E397" s="91" t="s">
        <v>841</v>
      </c>
      <c r="F397" s="213" t="s">
        <v>229</v>
      </c>
      <c r="G397" s="218" t="s">
        <v>2588</v>
      </c>
      <c r="H397" s="91" t="s">
        <v>2720</v>
      </c>
      <c r="I397" s="201">
        <v>0.56999999999999995</v>
      </c>
      <c r="J397" s="91">
        <v>0.57599999999999996</v>
      </c>
      <c r="K397" s="91"/>
      <c r="L397" s="91">
        <v>0.57599999999999996</v>
      </c>
      <c r="M397" s="91"/>
      <c r="N397" s="91"/>
      <c r="O397" s="138">
        <v>0</v>
      </c>
      <c r="P397" s="91">
        <v>0.57599999999999996</v>
      </c>
      <c r="Q397" s="91" t="s">
        <v>2241</v>
      </c>
      <c r="R397" s="91" t="s">
        <v>2752</v>
      </c>
      <c r="S397" s="91" t="s">
        <v>2269</v>
      </c>
      <c r="V397" s="34"/>
    </row>
    <row r="398" spans="1:22" ht="24" x14ac:dyDescent="0.2">
      <c r="A398" s="1284">
        <v>25</v>
      </c>
      <c r="B398" s="218">
        <v>130686</v>
      </c>
      <c r="C398" s="96" t="s">
        <v>1812</v>
      </c>
      <c r="D398" s="218" t="s">
        <v>3064</v>
      </c>
      <c r="E398" s="96" t="s">
        <v>842</v>
      </c>
      <c r="F398" s="212" t="s">
        <v>4967</v>
      </c>
      <c r="G398" s="218" t="s">
        <v>2588</v>
      </c>
      <c r="H398" s="93" t="s">
        <v>3065</v>
      </c>
      <c r="I398" s="201">
        <v>1.2410000000000001</v>
      </c>
      <c r="J398" s="96">
        <v>1.2410000000000001</v>
      </c>
      <c r="K398" s="96">
        <v>0.94899999999999995</v>
      </c>
      <c r="L398" s="96">
        <v>0.29199999999999998</v>
      </c>
      <c r="M398" s="96"/>
      <c r="N398" s="96"/>
      <c r="O398" s="150">
        <v>0</v>
      </c>
      <c r="P398" s="96">
        <v>1.2410000000000001</v>
      </c>
      <c r="Q398" s="96" t="s">
        <v>2353</v>
      </c>
      <c r="R398" s="218" t="s">
        <v>2590</v>
      </c>
      <c r="S398" s="218"/>
      <c r="V398" s="34"/>
    </row>
    <row r="399" spans="1:22" ht="36" x14ac:dyDescent="0.2">
      <c r="A399" s="60">
        <v>26</v>
      </c>
      <c r="B399" s="218">
        <v>130688</v>
      </c>
      <c r="C399" s="96" t="s">
        <v>1813</v>
      </c>
      <c r="D399" s="218" t="s">
        <v>3066</v>
      </c>
      <c r="E399" s="96" t="s">
        <v>843</v>
      </c>
      <c r="F399" s="212" t="s">
        <v>4968</v>
      </c>
      <c r="G399" s="218" t="s">
        <v>2588</v>
      </c>
      <c r="H399" s="93" t="s">
        <v>3067</v>
      </c>
      <c r="I399" s="42">
        <v>1.0900000000000001</v>
      </c>
      <c r="J399" s="96">
        <v>1.0900000000000001</v>
      </c>
      <c r="K399" s="96"/>
      <c r="L399" s="96">
        <v>1.0900000000000001</v>
      </c>
      <c r="M399" s="96"/>
      <c r="N399" s="96"/>
      <c r="O399" s="150">
        <v>0</v>
      </c>
      <c r="P399" s="150">
        <v>1.0900000000000001</v>
      </c>
      <c r="Q399" s="96" t="s">
        <v>2241</v>
      </c>
      <c r="R399" s="218" t="s">
        <v>2590</v>
      </c>
      <c r="S399" s="218"/>
      <c r="V399" s="34"/>
    </row>
    <row r="400" spans="1:22" ht="24" x14ac:dyDescent="0.2">
      <c r="A400" s="1284">
        <v>27</v>
      </c>
      <c r="B400" s="218">
        <v>130689</v>
      </c>
      <c r="C400" s="113" t="s">
        <v>2317</v>
      </c>
      <c r="D400" s="218" t="s">
        <v>3068</v>
      </c>
      <c r="E400" s="113" t="s">
        <v>844</v>
      </c>
      <c r="F400" s="220" t="s">
        <v>3069</v>
      </c>
      <c r="G400" s="218" t="s">
        <v>2588</v>
      </c>
      <c r="H400" s="93" t="s">
        <v>3062</v>
      </c>
      <c r="I400" s="201">
        <v>1.26</v>
      </c>
      <c r="J400" s="113">
        <v>1.208</v>
      </c>
      <c r="K400" s="113"/>
      <c r="L400" s="113">
        <v>1.208</v>
      </c>
      <c r="M400" s="113"/>
      <c r="N400" s="113"/>
      <c r="O400" s="216">
        <v>0</v>
      </c>
      <c r="P400" s="113">
        <v>1.208</v>
      </c>
      <c r="Q400" s="113" t="s">
        <v>2241</v>
      </c>
      <c r="R400" s="218" t="s">
        <v>2590</v>
      </c>
      <c r="S400" s="101"/>
      <c r="V400" s="34"/>
    </row>
    <row r="401" spans="1:22" ht="24" x14ac:dyDescent="0.2">
      <c r="A401" s="1284">
        <v>28</v>
      </c>
      <c r="B401" s="218">
        <v>130691</v>
      </c>
      <c r="C401" s="91" t="s">
        <v>2318</v>
      </c>
      <c r="D401" s="91" t="s">
        <v>3070</v>
      </c>
      <c r="E401" s="91" t="s">
        <v>845</v>
      </c>
      <c r="F401" s="213" t="s">
        <v>3071</v>
      </c>
      <c r="G401" s="218" t="s">
        <v>2588</v>
      </c>
      <c r="H401" s="91" t="s">
        <v>3072</v>
      </c>
      <c r="I401" s="201">
        <v>2.12</v>
      </c>
      <c r="J401" s="91">
        <v>1.165</v>
      </c>
      <c r="K401" s="91"/>
      <c r="L401" s="91">
        <v>1.165</v>
      </c>
      <c r="M401" s="91"/>
      <c r="N401" s="91"/>
      <c r="O401" s="138">
        <v>0</v>
      </c>
      <c r="P401" s="91">
        <v>1.165</v>
      </c>
      <c r="Q401" s="91" t="s">
        <v>2241</v>
      </c>
      <c r="R401" s="91"/>
      <c r="S401" s="57" t="s">
        <v>2350</v>
      </c>
      <c r="V401" s="34"/>
    </row>
    <row r="402" spans="1:22" ht="36" x14ac:dyDescent="0.2">
      <c r="A402" s="52">
        <v>29</v>
      </c>
      <c r="B402" s="218">
        <v>130691</v>
      </c>
      <c r="C402" s="96" t="s">
        <v>1814</v>
      </c>
      <c r="D402" s="218" t="s">
        <v>3073</v>
      </c>
      <c r="E402" s="96" t="s">
        <v>846</v>
      </c>
      <c r="F402" s="212" t="s">
        <v>4969</v>
      </c>
      <c r="G402" s="218" t="s">
        <v>2588</v>
      </c>
      <c r="H402" s="93" t="s">
        <v>2720</v>
      </c>
      <c r="I402" s="201">
        <v>1.246</v>
      </c>
      <c r="J402" s="96">
        <v>1.246</v>
      </c>
      <c r="K402" s="96"/>
      <c r="L402" s="96">
        <v>1.246</v>
      </c>
      <c r="M402" s="96"/>
      <c r="N402" s="96"/>
      <c r="O402" s="150">
        <v>0</v>
      </c>
      <c r="P402" s="96">
        <v>1.246</v>
      </c>
      <c r="Q402" s="96" t="s">
        <v>2241</v>
      </c>
      <c r="R402" s="218" t="s">
        <v>2590</v>
      </c>
      <c r="S402" s="218"/>
      <c r="V402" s="34"/>
    </row>
    <row r="403" spans="1:22" ht="36" x14ac:dyDescent="0.2">
      <c r="A403" s="1284">
        <v>30</v>
      </c>
      <c r="B403" s="218">
        <v>130692</v>
      </c>
      <c r="C403" s="96" t="s">
        <v>1815</v>
      </c>
      <c r="D403" s="218" t="s">
        <v>3074</v>
      </c>
      <c r="E403" s="96" t="s">
        <v>847</v>
      </c>
      <c r="F403" s="212" t="s">
        <v>4970</v>
      </c>
      <c r="G403" s="218" t="s">
        <v>2588</v>
      </c>
      <c r="H403" s="93" t="s">
        <v>2720</v>
      </c>
      <c r="I403" s="201">
        <v>1.734</v>
      </c>
      <c r="J403" s="96">
        <v>1.734</v>
      </c>
      <c r="K403" s="96"/>
      <c r="L403" s="96">
        <v>1.734</v>
      </c>
      <c r="M403" s="96"/>
      <c r="N403" s="96"/>
      <c r="O403" s="150">
        <v>0</v>
      </c>
      <c r="P403" s="96">
        <v>1.734</v>
      </c>
      <c r="Q403" s="96" t="s">
        <v>2241</v>
      </c>
      <c r="R403" s="218" t="s">
        <v>2590</v>
      </c>
      <c r="S403" s="316"/>
      <c r="V403" s="34"/>
    </row>
    <row r="404" spans="1:22" ht="24" x14ac:dyDescent="0.2">
      <c r="A404" s="1284">
        <v>31</v>
      </c>
      <c r="B404" s="218">
        <v>130693</v>
      </c>
      <c r="C404" s="96" t="s">
        <v>1816</v>
      </c>
      <c r="D404" s="218" t="s">
        <v>3075</v>
      </c>
      <c r="E404" s="96" t="s">
        <v>873</v>
      </c>
      <c r="F404" s="212" t="s">
        <v>4971</v>
      </c>
      <c r="G404" s="218" t="s">
        <v>2588</v>
      </c>
      <c r="H404" s="93" t="s">
        <v>3076</v>
      </c>
      <c r="I404" s="201">
        <v>0.87</v>
      </c>
      <c r="J404" s="96">
        <v>0.87</v>
      </c>
      <c r="K404" s="96"/>
      <c r="L404" s="96">
        <v>0.87</v>
      </c>
      <c r="M404" s="96"/>
      <c r="N404" s="96"/>
      <c r="O404" s="150">
        <v>0</v>
      </c>
      <c r="P404" s="96">
        <v>0.87</v>
      </c>
      <c r="Q404" s="96" t="s">
        <v>2241</v>
      </c>
      <c r="R404" s="218" t="s">
        <v>2590</v>
      </c>
      <c r="S404" s="55"/>
      <c r="V404" s="34"/>
    </row>
    <row r="405" spans="1:22" ht="36" x14ac:dyDescent="0.2">
      <c r="A405" s="52">
        <v>32</v>
      </c>
      <c r="B405" s="218">
        <v>130694</v>
      </c>
      <c r="C405" s="96" t="s">
        <v>1817</v>
      </c>
      <c r="D405" s="218" t="s">
        <v>3077</v>
      </c>
      <c r="E405" s="96" t="s">
        <v>874</v>
      </c>
      <c r="F405" s="212" t="s">
        <v>4972</v>
      </c>
      <c r="G405" s="218" t="s">
        <v>2588</v>
      </c>
      <c r="H405" s="93" t="s">
        <v>3078</v>
      </c>
      <c r="I405" s="201">
        <v>1.3109999999999999</v>
      </c>
      <c r="J405" s="96">
        <v>1.3109999999999999</v>
      </c>
      <c r="K405" s="96"/>
      <c r="L405" s="96">
        <v>1.3109999999999999</v>
      </c>
      <c r="M405" s="96"/>
      <c r="N405" s="96"/>
      <c r="O405" s="150">
        <v>0</v>
      </c>
      <c r="P405" s="96">
        <v>1.3109999999999999</v>
      </c>
      <c r="Q405" s="96" t="s">
        <v>2241</v>
      </c>
      <c r="R405" s="218" t="s">
        <v>2590</v>
      </c>
      <c r="S405" s="218"/>
      <c r="V405" s="34"/>
    </row>
    <row r="406" spans="1:22" ht="36" x14ac:dyDescent="0.2">
      <c r="A406" s="1284">
        <v>33</v>
      </c>
      <c r="B406" s="218">
        <v>130696</v>
      </c>
      <c r="C406" s="96" t="s">
        <v>1818</v>
      </c>
      <c r="D406" s="218" t="s">
        <v>3079</v>
      </c>
      <c r="E406" s="96" t="s">
        <v>876</v>
      </c>
      <c r="F406" s="212" t="s">
        <v>4973</v>
      </c>
      <c r="G406" s="218" t="s">
        <v>2588</v>
      </c>
      <c r="H406" s="93" t="s">
        <v>3078</v>
      </c>
      <c r="I406" s="201">
        <v>1.107</v>
      </c>
      <c r="J406" s="96">
        <v>1.107</v>
      </c>
      <c r="K406" s="96"/>
      <c r="L406" s="96">
        <v>1.107</v>
      </c>
      <c r="M406" s="96"/>
      <c r="N406" s="96"/>
      <c r="O406" s="150">
        <v>0</v>
      </c>
      <c r="P406" s="96">
        <v>1.107</v>
      </c>
      <c r="Q406" s="96" t="s">
        <v>2241</v>
      </c>
      <c r="R406" s="218" t="s">
        <v>2590</v>
      </c>
      <c r="S406" s="218"/>
      <c r="V406" s="34"/>
    </row>
    <row r="407" spans="1:22" ht="36" x14ac:dyDescent="0.2">
      <c r="A407" s="1284">
        <v>34</v>
      </c>
      <c r="B407" s="218">
        <v>130697</v>
      </c>
      <c r="C407" s="96" t="s">
        <v>1819</v>
      </c>
      <c r="D407" s="218" t="s">
        <v>3080</v>
      </c>
      <c r="E407" s="96" t="s">
        <v>877</v>
      </c>
      <c r="F407" s="212" t="s">
        <v>4973</v>
      </c>
      <c r="G407" s="218" t="s">
        <v>2588</v>
      </c>
      <c r="H407" s="93" t="s">
        <v>2720</v>
      </c>
      <c r="I407" s="201">
        <v>1.7170000000000001</v>
      </c>
      <c r="J407" s="96">
        <v>1.7170000000000001</v>
      </c>
      <c r="K407" s="96"/>
      <c r="L407" s="96">
        <v>1.7170000000000001</v>
      </c>
      <c r="M407" s="96"/>
      <c r="N407" s="96"/>
      <c r="O407" s="150">
        <v>0</v>
      </c>
      <c r="P407" s="96">
        <v>1.7170000000000001</v>
      </c>
      <c r="Q407" s="96" t="s">
        <v>2241</v>
      </c>
      <c r="R407" s="218" t="s">
        <v>2590</v>
      </c>
      <c r="S407" s="218"/>
      <c r="V407" s="34"/>
    </row>
    <row r="408" spans="1:22" ht="24" x14ac:dyDescent="0.2">
      <c r="A408" s="60">
        <v>35</v>
      </c>
      <c r="B408" s="218">
        <v>130698</v>
      </c>
      <c r="C408" s="186"/>
      <c r="D408" s="113"/>
      <c r="E408" s="186" t="s">
        <v>878</v>
      </c>
      <c r="F408" s="281" t="s">
        <v>1425</v>
      </c>
      <c r="G408" s="89" t="s">
        <v>2588</v>
      </c>
      <c r="H408" s="186"/>
      <c r="I408" s="201">
        <v>0.64</v>
      </c>
      <c r="J408" s="186">
        <v>0.64</v>
      </c>
      <c r="K408" s="186"/>
      <c r="L408" s="186">
        <v>0.64</v>
      </c>
      <c r="M408" s="186"/>
      <c r="N408" s="186"/>
      <c r="O408" s="268">
        <v>0</v>
      </c>
      <c r="P408" s="186">
        <v>0.64</v>
      </c>
      <c r="Q408" s="186" t="s">
        <v>2241</v>
      </c>
      <c r="R408" s="186" t="s">
        <v>2752</v>
      </c>
      <c r="S408" s="186"/>
      <c r="V408" s="34"/>
    </row>
    <row r="409" spans="1:22" ht="36" x14ac:dyDescent="0.2">
      <c r="A409" s="1284">
        <v>36</v>
      </c>
      <c r="B409" s="218">
        <v>130700</v>
      </c>
      <c r="C409" s="96" t="s">
        <v>1820</v>
      </c>
      <c r="D409" s="218" t="s">
        <v>3081</v>
      </c>
      <c r="E409" s="96" t="s">
        <v>879</v>
      </c>
      <c r="F409" s="212" t="s">
        <v>4974</v>
      </c>
      <c r="G409" s="218" t="s">
        <v>2588</v>
      </c>
      <c r="H409" s="93" t="s">
        <v>3082</v>
      </c>
      <c r="I409" s="201">
        <v>0.30599999999999999</v>
      </c>
      <c r="J409" s="96">
        <v>0.30599999999999999</v>
      </c>
      <c r="K409" s="96"/>
      <c r="L409" s="96">
        <v>0.30599999999999999</v>
      </c>
      <c r="M409" s="96"/>
      <c r="N409" s="96"/>
      <c r="O409" s="150">
        <v>0</v>
      </c>
      <c r="P409" s="96">
        <v>0.30599999999999999</v>
      </c>
      <c r="Q409" s="96" t="s">
        <v>2241</v>
      </c>
      <c r="R409" s="218" t="s">
        <v>2590</v>
      </c>
      <c r="S409" s="218"/>
      <c r="V409" s="34"/>
    </row>
    <row r="410" spans="1:22" ht="36" x14ac:dyDescent="0.2">
      <c r="A410" s="1284">
        <v>37</v>
      </c>
      <c r="B410" s="218">
        <v>1205923</v>
      </c>
      <c r="C410" s="96" t="s">
        <v>1281</v>
      </c>
      <c r="D410" s="218" t="s">
        <v>3083</v>
      </c>
      <c r="E410" s="96" t="s">
        <v>1426</v>
      </c>
      <c r="F410" s="212" t="s">
        <v>4975</v>
      </c>
      <c r="G410" s="218" t="s">
        <v>2588</v>
      </c>
      <c r="H410" s="93" t="s">
        <v>2720</v>
      </c>
      <c r="I410" s="201">
        <v>1.395</v>
      </c>
      <c r="J410" s="96">
        <v>1.395</v>
      </c>
      <c r="K410" s="96">
        <v>1.395</v>
      </c>
      <c r="L410" s="96"/>
      <c r="M410" s="96"/>
      <c r="N410" s="96"/>
      <c r="O410" s="307">
        <v>70948</v>
      </c>
      <c r="P410" s="96">
        <v>72.343000000000004</v>
      </c>
      <c r="Q410" s="96" t="s">
        <v>2354</v>
      </c>
      <c r="R410" s="218" t="s">
        <v>2590</v>
      </c>
      <c r="S410" s="91"/>
      <c r="V410" s="34"/>
    </row>
    <row r="411" spans="1:22" ht="36" x14ac:dyDescent="0.2">
      <c r="A411" s="52">
        <v>38</v>
      </c>
      <c r="B411" s="218">
        <v>1205922</v>
      </c>
      <c r="C411" s="96" t="s">
        <v>1372</v>
      </c>
      <c r="D411" s="218" t="s">
        <v>3084</v>
      </c>
      <c r="E411" s="96" t="s">
        <v>1427</v>
      </c>
      <c r="F411" s="212" t="s">
        <v>4976</v>
      </c>
      <c r="G411" s="218" t="s">
        <v>2588</v>
      </c>
      <c r="H411" s="93" t="s">
        <v>2720</v>
      </c>
      <c r="I411" s="201">
        <v>0.23300000000000001</v>
      </c>
      <c r="J411" s="96">
        <v>0.23300000000000001</v>
      </c>
      <c r="K411" s="96">
        <v>0.23300000000000001</v>
      </c>
      <c r="L411" s="96"/>
      <c r="M411" s="96"/>
      <c r="N411" s="96"/>
      <c r="O411" s="54">
        <v>0</v>
      </c>
      <c r="P411" s="96">
        <v>0.23300000000000001</v>
      </c>
      <c r="Q411" s="96" t="s">
        <v>2354</v>
      </c>
      <c r="R411" s="218" t="s">
        <v>2590</v>
      </c>
      <c r="S411" s="91"/>
      <c r="V411" s="34"/>
    </row>
    <row r="412" spans="1:22" ht="26.25" customHeight="1" x14ac:dyDescent="0.2">
      <c r="A412" s="1284">
        <v>39</v>
      </c>
      <c r="B412" s="1280">
        <v>130811</v>
      </c>
      <c r="C412" s="93" t="s">
        <v>2319</v>
      </c>
      <c r="D412" s="1419" t="s">
        <v>6233</v>
      </c>
      <c r="E412" s="1459" t="s">
        <v>1431</v>
      </c>
      <c r="F412" s="1471" t="s">
        <v>4977</v>
      </c>
      <c r="G412" s="1419" t="s">
        <v>2588</v>
      </c>
      <c r="H412" s="1419" t="s">
        <v>2720</v>
      </c>
      <c r="I412" s="1458">
        <v>0.47799999999999998</v>
      </c>
      <c r="J412" s="93">
        <v>0.40200000000000002</v>
      </c>
      <c r="K412" s="93">
        <v>0.40200000000000002</v>
      </c>
      <c r="L412" s="93"/>
      <c r="M412" s="93"/>
      <c r="N412" s="93"/>
      <c r="O412" s="75">
        <v>0</v>
      </c>
      <c r="P412" s="93">
        <v>0.40200000000000002</v>
      </c>
      <c r="Q412" s="93" t="s">
        <v>2251</v>
      </c>
      <c r="R412" s="93" t="s">
        <v>2752</v>
      </c>
      <c r="S412" s="1459" t="s">
        <v>3085</v>
      </c>
      <c r="V412" s="34"/>
    </row>
    <row r="413" spans="1:22" ht="42.75" customHeight="1" x14ac:dyDescent="0.2">
      <c r="A413" s="1284">
        <v>40</v>
      </c>
      <c r="B413" s="1280">
        <v>130811</v>
      </c>
      <c r="C413" s="1270" t="s">
        <v>6232</v>
      </c>
      <c r="D413" s="1418"/>
      <c r="E413" s="1463"/>
      <c r="F413" s="1486"/>
      <c r="G413" s="1418"/>
      <c r="H413" s="1418"/>
      <c r="I413" s="1474"/>
      <c r="J413" s="93">
        <v>6.6000000000000003E-2</v>
      </c>
      <c r="K413" s="93">
        <v>6.6000000000000003E-2</v>
      </c>
      <c r="L413" s="93"/>
      <c r="M413" s="93"/>
      <c r="N413" s="93"/>
      <c r="O413" s="75">
        <v>0</v>
      </c>
      <c r="P413" s="93">
        <v>6.6000000000000003E-2</v>
      </c>
      <c r="Q413" s="1272" t="s">
        <v>2354</v>
      </c>
      <c r="R413" s="93" t="s">
        <v>2752</v>
      </c>
      <c r="S413" s="1463"/>
    </row>
    <row r="414" spans="1:22" ht="36" x14ac:dyDescent="0.2">
      <c r="A414" s="52">
        <v>41</v>
      </c>
      <c r="B414" s="1280"/>
      <c r="C414" s="93" t="s">
        <v>6234</v>
      </c>
      <c r="D414" s="93" t="s">
        <v>6235</v>
      </c>
      <c r="E414" s="247" t="s">
        <v>3086</v>
      </c>
      <c r="F414" s="202" t="s">
        <v>3087</v>
      </c>
      <c r="G414" s="156" t="s">
        <v>2588</v>
      </c>
      <c r="H414" s="1276" t="s">
        <v>2720</v>
      </c>
      <c r="I414" s="247"/>
      <c r="J414" s="247">
        <v>0.81799999999999995</v>
      </c>
      <c r="K414" s="247"/>
      <c r="L414" s="247">
        <v>0.81799999999999995</v>
      </c>
      <c r="M414" s="247"/>
      <c r="N414" s="247"/>
      <c r="O414" s="158">
        <v>0</v>
      </c>
      <c r="P414" s="247">
        <v>0.81799999999999995</v>
      </c>
      <c r="Q414" s="247" t="s">
        <v>2241</v>
      </c>
      <c r="R414" s="247" t="s">
        <v>2752</v>
      </c>
      <c r="S414" s="247" t="s">
        <v>1983</v>
      </c>
    </row>
    <row r="415" spans="1:22" ht="36" x14ac:dyDescent="0.2">
      <c r="A415" s="1284">
        <v>42</v>
      </c>
      <c r="B415" s="1280"/>
      <c r="C415" s="93"/>
      <c r="D415" s="93"/>
      <c r="E415" s="247" t="s">
        <v>3088</v>
      </c>
      <c r="F415" s="202" t="s">
        <v>5390</v>
      </c>
      <c r="G415" s="156" t="s">
        <v>2588</v>
      </c>
      <c r="H415" s="247" t="s">
        <v>2720</v>
      </c>
      <c r="I415" s="247"/>
      <c r="J415" s="157">
        <v>0.13</v>
      </c>
      <c r="K415" s="247"/>
      <c r="L415" s="157">
        <v>0.13</v>
      </c>
      <c r="M415" s="247"/>
      <c r="N415" s="247"/>
      <c r="O415" s="158">
        <v>0</v>
      </c>
      <c r="P415" s="157">
        <v>0.13</v>
      </c>
      <c r="Q415" s="247" t="s">
        <v>2241</v>
      </c>
      <c r="R415" s="247" t="s">
        <v>2752</v>
      </c>
      <c r="S415" s="247" t="s">
        <v>5391</v>
      </c>
    </row>
    <row r="416" spans="1:22" x14ac:dyDescent="0.2">
      <c r="A416" s="1505" t="s">
        <v>880</v>
      </c>
      <c r="B416" s="1505"/>
      <c r="C416" s="1505"/>
      <c r="D416" s="1505"/>
      <c r="E416" s="1505"/>
      <c r="F416" s="1505"/>
      <c r="G416" s="301"/>
      <c r="H416" s="301"/>
      <c r="I416" s="308">
        <f>SUM(I374:I415)</f>
        <v>53.517999999999994</v>
      </c>
      <c r="J416" s="308">
        <f>SUM(J374:J415)</f>
        <v>54.23</v>
      </c>
      <c r="K416" s="40"/>
      <c r="L416" s="40"/>
      <c r="M416" s="40"/>
      <c r="N416" s="40"/>
      <c r="O416" s="150"/>
      <c r="P416" s="96"/>
      <c r="Q416" s="96"/>
      <c r="R416" s="96"/>
      <c r="S416" s="55"/>
      <c r="T416" s="740">
        <f>SUM(J416-J375-J382-J384-J393-J394-J395-J397-J401-J408-J412-J413-J414-J415)</f>
        <v>41.186999999999998</v>
      </c>
    </row>
    <row r="417" spans="1:23" ht="14.25" customHeight="1" x14ac:dyDescent="0.2">
      <c r="A417" s="1497" t="s">
        <v>5939</v>
      </c>
      <c r="B417" s="1497"/>
      <c r="C417" s="1497"/>
      <c r="D417" s="1497"/>
      <c r="E417" s="1497"/>
      <c r="F417" s="1497"/>
      <c r="G417" s="302"/>
      <c r="H417" s="302"/>
      <c r="I417" s="302"/>
      <c r="J417" s="40"/>
      <c r="K417" s="309">
        <f>SUM(K374:K415)</f>
        <v>8.6159999999999997</v>
      </c>
      <c r="L417" s="40"/>
      <c r="M417" s="40"/>
      <c r="N417" s="40"/>
      <c r="O417" s="150"/>
      <c r="P417" s="96"/>
      <c r="Q417" s="96"/>
      <c r="R417" s="96"/>
      <c r="S417" s="55"/>
    </row>
    <row r="418" spans="1:23" x14ac:dyDescent="0.2">
      <c r="A418" s="1494" t="s">
        <v>5933</v>
      </c>
      <c r="B418" s="1494"/>
      <c r="C418" s="1494"/>
      <c r="D418" s="1494"/>
      <c r="E418" s="1494"/>
      <c r="F418" s="1494"/>
      <c r="G418" s="317"/>
      <c r="H418" s="317"/>
      <c r="I418" s="317"/>
      <c r="J418" s="40"/>
      <c r="K418" s="40"/>
      <c r="L418" s="311">
        <f>SUM(L374:L415)</f>
        <v>41.529999999999994</v>
      </c>
      <c r="M418" s="40"/>
      <c r="N418" s="40"/>
      <c r="O418" s="150"/>
      <c r="P418" s="96"/>
      <c r="Q418" s="96"/>
      <c r="R418" s="96"/>
      <c r="S418" s="55"/>
      <c r="U418" s="736"/>
    </row>
    <row r="419" spans="1:23" x14ac:dyDescent="0.2">
      <c r="A419" s="1495" t="s">
        <v>5934</v>
      </c>
      <c r="B419" s="1495"/>
      <c r="C419" s="1495"/>
      <c r="D419" s="1495"/>
      <c r="E419" s="1496"/>
      <c r="F419" s="1496"/>
      <c r="G419" s="304"/>
      <c r="H419" s="304"/>
      <c r="I419" s="304"/>
      <c r="J419" s="40"/>
      <c r="K419" s="40"/>
      <c r="L419" s="40"/>
      <c r="M419" s="312">
        <f>SUM(M374:M415)</f>
        <v>4.0839999999999996</v>
      </c>
      <c r="N419" s="312"/>
      <c r="O419" s="150"/>
      <c r="P419" s="96"/>
      <c r="Q419" s="96"/>
      <c r="R419" s="96"/>
      <c r="S419" s="55"/>
    </row>
    <row r="420" spans="1:23" x14ac:dyDescent="0.2">
      <c r="A420" s="1506" t="s">
        <v>5937</v>
      </c>
      <c r="B420" s="1506"/>
      <c r="C420" s="1506"/>
      <c r="D420" s="1506"/>
      <c r="E420" s="1507"/>
      <c r="F420" s="1507"/>
      <c r="G420" s="305"/>
      <c r="H420" s="305"/>
      <c r="I420" s="305"/>
      <c r="J420" s="305"/>
      <c r="K420" s="291"/>
      <c r="L420" s="291"/>
      <c r="M420" s="291"/>
      <c r="N420" s="292">
        <f>SUM(N374:N415)</f>
        <v>0</v>
      </c>
      <c r="O420" s="150"/>
      <c r="P420" s="96"/>
      <c r="Q420" s="96"/>
      <c r="R420" s="96"/>
      <c r="S420" s="55"/>
    </row>
    <row r="421" spans="1:23" ht="12.75" customHeight="1" x14ac:dyDescent="0.2">
      <c r="A421" s="1503"/>
      <c r="B421" s="1503"/>
      <c r="C421" s="1503"/>
      <c r="D421" s="1503"/>
      <c r="E421" s="1503"/>
      <c r="F421" s="1503"/>
      <c r="G421" s="1503"/>
      <c r="H421" s="1503"/>
      <c r="I421" s="1503"/>
      <c r="J421" s="1503"/>
      <c r="K421" s="1503"/>
      <c r="L421" s="1503"/>
      <c r="M421" s="1503"/>
      <c r="N421" s="1503"/>
      <c r="O421" s="1503"/>
      <c r="P421" s="1503"/>
      <c r="Q421" s="88"/>
      <c r="R421" s="88"/>
      <c r="S421" s="45"/>
    </row>
    <row r="422" spans="1:23" ht="14.25" customHeight="1" x14ac:dyDescent="0.2">
      <c r="A422" s="1504" t="s">
        <v>881</v>
      </c>
      <c r="B422" s="1504"/>
      <c r="C422" s="1504"/>
      <c r="D422" s="1504"/>
      <c r="E422" s="1504"/>
      <c r="F422" s="1504"/>
      <c r="G422" s="103"/>
      <c r="H422" s="103"/>
      <c r="I422" s="103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V422" s="34"/>
      <c r="W422" s="34"/>
    </row>
    <row r="423" spans="1:23" ht="24" x14ac:dyDescent="0.2">
      <c r="A423" s="1284">
        <v>1</v>
      </c>
      <c r="B423" s="218">
        <v>130562</v>
      </c>
      <c r="C423" s="57" t="s">
        <v>2321</v>
      </c>
      <c r="D423" s="57" t="s">
        <v>3089</v>
      </c>
      <c r="E423" s="57" t="s">
        <v>882</v>
      </c>
      <c r="F423" s="161" t="s">
        <v>3090</v>
      </c>
      <c r="G423" s="218" t="s">
        <v>2588</v>
      </c>
      <c r="H423" s="91" t="s">
        <v>3091</v>
      </c>
      <c r="I423" s="66">
        <v>0.91</v>
      </c>
      <c r="J423" s="91">
        <v>0.879</v>
      </c>
      <c r="K423" s="57"/>
      <c r="L423" s="57">
        <v>0.879</v>
      </c>
      <c r="M423" s="57"/>
      <c r="N423" s="57"/>
      <c r="O423" s="61">
        <v>0</v>
      </c>
      <c r="P423" s="57">
        <v>0.879</v>
      </c>
      <c r="Q423" s="57" t="s">
        <v>2241</v>
      </c>
      <c r="R423" s="57" t="s">
        <v>2668</v>
      </c>
      <c r="S423" s="91" t="s">
        <v>2269</v>
      </c>
      <c r="V423" s="34"/>
      <c r="W423" s="34"/>
    </row>
    <row r="424" spans="1:23" ht="36" x14ac:dyDescent="0.2">
      <c r="A424" s="1284">
        <v>2</v>
      </c>
      <c r="B424" s="218">
        <v>130563</v>
      </c>
      <c r="C424" s="55" t="s">
        <v>1821</v>
      </c>
      <c r="D424" s="218" t="s">
        <v>3092</v>
      </c>
      <c r="E424" s="55" t="s">
        <v>883</v>
      </c>
      <c r="F424" s="255" t="s">
        <v>4978</v>
      </c>
      <c r="G424" s="218" t="s">
        <v>2588</v>
      </c>
      <c r="H424" s="93" t="s">
        <v>2720</v>
      </c>
      <c r="I424" s="66">
        <v>3.2480000000000002</v>
      </c>
      <c r="J424" s="96">
        <v>3.2480000000000002</v>
      </c>
      <c r="K424" s="55">
        <v>0.26300000000000001</v>
      </c>
      <c r="L424" s="55">
        <v>2.9849999999999999</v>
      </c>
      <c r="M424" s="55"/>
      <c r="N424" s="55"/>
      <c r="O424" s="54">
        <v>0</v>
      </c>
      <c r="P424" s="55">
        <v>3.2480000000000002</v>
      </c>
      <c r="Q424" s="96" t="s">
        <v>2353</v>
      </c>
      <c r="R424" s="218" t="s">
        <v>2590</v>
      </c>
      <c r="S424" s="218"/>
      <c r="V424" s="34"/>
      <c r="W424" s="34"/>
    </row>
    <row r="425" spans="1:23" ht="36" x14ac:dyDescent="0.2">
      <c r="A425" s="1284">
        <v>3</v>
      </c>
      <c r="B425" s="218">
        <v>130564</v>
      </c>
      <c r="C425" s="57" t="s">
        <v>2322</v>
      </c>
      <c r="D425" s="57" t="s">
        <v>3093</v>
      </c>
      <c r="E425" s="57" t="s">
        <v>884</v>
      </c>
      <c r="F425" s="161" t="s">
        <v>3094</v>
      </c>
      <c r="G425" s="57" t="s">
        <v>2588</v>
      </c>
      <c r="H425" s="91" t="s">
        <v>2720</v>
      </c>
      <c r="I425" s="66">
        <v>0.62</v>
      </c>
      <c r="J425" s="57">
        <v>0.627</v>
      </c>
      <c r="K425" s="57"/>
      <c r="L425" s="57">
        <v>0.627</v>
      </c>
      <c r="M425" s="57"/>
      <c r="N425" s="57"/>
      <c r="O425" s="61">
        <v>0</v>
      </c>
      <c r="P425" s="57">
        <v>0.627</v>
      </c>
      <c r="Q425" s="57" t="s">
        <v>2241</v>
      </c>
      <c r="R425" s="57" t="s">
        <v>2752</v>
      </c>
      <c r="S425" s="91" t="s">
        <v>2269</v>
      </c>
      <c r="V425" s="34"/>
      <c r="W425" s="34"/>
    </row>
    <row r="426" spans="1:23" ht="38.25" customHeight="1" x14ac:dyDescent="0.2">
      <c r="A426" s="1284">
        <v>4</v>
      </c>
      <c r="B426" s="218">
        <v>130565</v>
      </c>
      <c r="C426" s="57" t="s">
        <v>2323</v>
      </c>
      <c r="D426" s="57" t="s">
        <v>3095</v>
      </c>
      <c r="E426" s="57" t="s">
        <v>885</v>
      </c>
      <c r="F426" s="213" t="s">
        <v>3096</v>
      </c>
      <c r="G426" s="57" t="s">
        <v>2588</v>
      </c>
      <c r="H426" s="91" t="s">
        <v>2720</v>
      </c>
      <c r="I426" s="66">
        <v>3.48</v>
      </c>
      <c r="J426" s="57">
        <v>3.4710000000000001</v>
      </c>
      <c r="K426" s="57"/>
      <c r="L426" s="57">
        <v>3.4710000000000001</v>
      </c>
      <c r="M426" s="57"/>
      <c r="N426" s="57"/>
      <c r="O426" s="61">
        <v>0</v>
      </c>
      <c r="P426" s="57">
        <v>3.4710000000000001</v>
      </c>
      <c r="Q426" s="57" t="s">
        <v>2241</v>
      </c>
      <c r="R426" s="57" t="s">
        <v>2752</v>
      </c>
      <c r="S426" s="91" t="s">
        <v>3097</v>
      </c>
      <c r="V426" s="34"/>
      <c r="W426" s="34"/>
    </row>
    <row r="427" spans="1:23" ht="36" x14ac:dyDescent="0.2">
      <c r="A427" s="1284">
        <v>5</v>
      </c>
      <c r="B427" s="218">
        <v>130566</v>
      </c>
      <c r="C427" s="55" t="s">
        <v>1822</v>
      </c>
      <c r="D427" s="218" t="s">
        <v>3098</v>
      </c>
      <c r="E427" s="55" t="s">
        <v>886</v>
      </c>
      <c r="F427" s="255" t="s">
        <v>4979</v>
      </c>
      <c r="G427" s="218" t="s">
        <v>2588</v>
      </c>
      <c r="H427" s="93" t="s">
        <v>2720</v>
      </c>
      <c r="I427" s="66">
        <v>6.07</v>
      </c>
      <c r="J427" s="55">
        <v>6.07</v>
      </c>
      <c r="K427" s="55"/>
      <c r="L427" s="55">
        <v>6.07</v>
      </c>
      <c r="M427" s="55"/>
      <c r="N427" s="55"/>
      <c r="O427" s="54">
        <v>0</v>
      </c>
      <c r="P427" s="55">
        <v>6.07</v>
      </c>
      <c r="Q427" s="55" t="s">
        <v>2241</v>
      </c>
      <c r="R427" s="218" t="s">
        <v>2590</v>
      </c>
      <c r="S427" s="218"/>
      <c r="V427" s="34"/>
      <c r="W427" s="34"/>
    </row>
    <row r="428" spans="1:23" ht="36" x14ac:dyDescent="0.2">
      <c r="A428" s="1284">
        <v>6</v>
      </c>
      <c r="B428" s="218">
        <v>130567</v>
      </c>
      <c r="C428" s="55" t="s">
        <v>1823</v>
      </c>
      <c r="D428" s="218" t="s">
        <v>3099</v>
      </c>
      <c r="E428" s="55" t="s">
        <v>887</v>
      </c>
      <c r="F428" s="212" t="s">
        <v>4980</v>
      </c>
      <c r="G428" s="218" t="s">
        <v>2588</v>
      </c>
      <c r="H428" s="93" t="s">
        <v>2720</v>
      </c>
      <c r="I428" s="66">
        <v>0.66700000000000004</v>
      </c>
      <c r="J428" s="55">
        <v>0.66700000000000004</v>
      </c>
      <c r="K428" s="55"/>
      <c r="L428" s="55">
        <v>0.66700000000000004</v>
      </c>
      <c r="M428" s="55"/>
      <c r="N428" s="55"/>
      <c r="O428" s="54">
        <v>0</v>
      </c>
      <c r="P428" s="55">
        <v>0.66700000000000004</v>
      </c>
      <c r="Q428" s="55" t="s">
        <v>2241</v>
      </c>
      <c r="R428" s="218" t="s">
        <v>2590</v>
      </c>
      <c r="S428" s="218"/>
      <c r="V428" s="34"/>
      <c r="W428" s="34"/>
    </row>
    <row r="429" spans="1:23" ht="36" x14ac:dyDescent="0.2">
      <c r="A429" s="1284">
        <v>7</v>
      </c>
      <c r="B429" s="218">
        <v>130569</v>
      </c>
      <c r="C429" s="57" t="s">
        <v>2324</v>
      </c>
      <c r="D429" s="57" t="s">
        <v>3100</v>
      </c>
      <c r="E429" s="57" t="s">
        <v>888</v>
      </c>
      <c r="F429" s="213" t="s">
        <v>3101</v>
      </c>
      <c r="G429" s="218" t="s">
        <v>2588</v>
      </c>
      <c r="H429" s="91" t="s">
        <v>2720</v>
      </c>
      <c r="I429" s="66">
        <v>0.9</v>
      </c>
      <c r="J429" s="57">
        <v>0.88</v>
      </c>
      <c r="K429" s="57"/>
      <c r="L429" s="57">
        <v>0.88</v>
      </c>
      <c r="M429" s="57"/>
      <c r="N429" s="57"/>
      <c r="O429" s="61">
        <v>0</v>
      </c>
      <c r="P429" s="57">
        <v>0.88</v>
      </c>
      <c r="Q429" s="57" t="s">
        <v>2241</v>
      </c>
      <c r="R429" s="57" t="s">
        <v>2752</v>
      </c>
      <c r="S429" s="91" t="s">
        <v>2269</v>
      </c>
      <c r="V429" s="34"/>
      <c r="W429" s="34"/>
    </row>
    <row r="430" spans="1:23" ht="36" x14ac:dyDescent="0.2">
      <c r="A430" s="1284">
        <v>8</v>
      </c>
      <c r="B430" s="218">
        <v>130570</v>
      </c>
      <c r="C430" s="55" t="s">
        <v>1824</v>
      </c>
      <c r="D430" s="218" t="s">
        <v>3102</v>
      </c>
      <c r="E430" s="55" t="s">
        <v>889</v>
      </c>
      <c r="F430" s="255" t="s">
        <v>4981</v>
      </c>
      <c r="G430" s="218" t="s">
        <v>2588</v>
      </c>
      <c r="H430" s="93" t="s">
        <v>2720</v>
      </c>
      <c r="I430" s="66">
        <v>1.5189999999999999</v>
      </c>
      <c r="J430" s="55">
        <v>1.5189999999999999</v>
      </c>
      <c r="K430" s="55"/>
      <c r="L430" s="55">
        <v>1.5189999999999999</v>
      </c>
      <c r="M430" s="55"/>
      <c r="N430" s="55"/>
      <c r="O430" s="54">
        <v>0</v>
      </c>
      <c r="P430" s="55">
        <v>1.5189999999999999</v>
      </c>
      <c r="Q430" s="55" t="s">
        <v>2241</v>
      </c>
      <c r="R430" s="218" t="s">
        <v>2590</v>
      </c>
      <c r="S430" s="218"/>
      <c r="V430" s="34"/>
      <c r="W430" s="34"/>
    </row>
    <row r="431" spans="1:23" ht="36" x14ac:dyDescent="0.2">
      <c r="A431" s="1284">
        <v>9</v>
      </c>
      <c r="B431" s="218">
        <v>130571</v>
      </c>
      <c r="C431" s="55" t="s">
        <v>1825</v>
      </c>
      <c r="D431" s="218" t="s">
        <v>3103</v>
      </c>
      <c r="E431" s="55" t="s">
        <v>890</v>
      </c>
      <c r="F431" s="255" t="s">
        <v>4982</v>
      </c>
      <c r="G431" s="218" t="s">
        <v>2588</v>
      </c>
      <c r="H431" s="93" t="s">
        <v>2720</v>
      </c>
      <c r="I431" s="66">
        <v>0.22700000000000001</v>
      </c>
      <c r="J431" s="55">
        <v>0.22700000000000001</v>
      </c>
      <c r="K431" s="55"/>
      <c r="L431" s="55">
        <v>0.22700000000000001</v>
      </c>
      <c r="M431" s="55"/>
      <c r="N431" s="55"/>
      <c r="O431" s="54">
        <v>0</v>
      </c>
      <c r="P431" s="55">
        <v>0.22700000000000001</v>
      </c>
      <c r="Q431" s="55" t="s">
        <v>2241</v>
      </c>
      <c r="R431" s="218" t="s">
        <v>2590</v>
      </c>
      <c r="S431" s="218"/>
      <c r="V431" s="34"/>
      <c r="W431" s="34"/>
    </row>
    <row r="432" spans="1:23" ht="24" x14ac:dyDescent="0.2">
      <c r="A432" s="1284">
        <v>10</v>
      </c>
      <c r="B432" s="218">
        <v>130572</v>
      </c>
      <c r="C432" s="55" t="s">
        <v>1826</v>
      </c>
      <c r="D432" s="218" t="s">
        <v>3104</v>
      </c>
      <c r="E432" s="55" t="s">
        <v>891</v>
      </c>
      <c r="F432" s="255" t="s">
        <v>4983</v>
      </c>
      <c r="G432" s="218" t="s">
        <v>2588</v>
      </c>
      <c r="H432" s="93" t="s">
        <v>3105</v>
      </c>
      <c r="I432" s="66">
        <v>0.69599999999999995</v>
      </c>
      <c r="J432" s="55">
        <v>0.69599999999999995</v>
      </c>
      <c r="K432" s="55"/>
      <c r="L432" s="55">
        <v>0.69599999999999995</v>
      </c>
      <c r="M432" s="55"/>
      <c r="N432" s="55"/>
      <c r="O432" s="54">
        <v>0</v>
      </c>
      <c r="P432" s="55">
        <v>0.69599999999999995</v>
      </c>
      <c r="Q432" s="96" t="s">
        <v>2241</v>
      </c>
      <c r="R432" s="218" t="s">
        <v>2590</v>
      </c>
      <c r="S432" s="218"/>
      <c r="V432" s="34"/>
      <c r="W432" s="34"/>
    </row>
    <row r="433" spans="1:23" ht="36" x14ac:dyDescent="0.2">
      <c r="A433" s="1284">
        <v>11</v>
      </c>
      <c r="B433" s="218" t="s">
        <v>6019</v>
      </c>
      <c r="C433" s="91" t="s">
        <v>2325</v>
      </c>
      <c r="D433" s="57" t="s">
        <v>3106</v>
      </c>
      <c r="E433" s="91" t="s">
        <v>1432</v>
      </c>
      <c r="F433" s="213" t="s">
        <v>3107</v>
      </c>
      <c r="G433" s="57" t="s">
        <v>2588</v>
      </c>
      <c r="H433" s="91" t="s">
        <v>2720</v>
      </c>
      <c r="I433" s="201">
        <v>1.2</v>
      </c>
      <c r="J433" s="91">
        <v>1.202</v>
      </c>
      <c r="K433" s="91"/>
      <c r="L433" s="91">
        <v>1.202</v>
      </c>
      <c r="M433" s="91"/>
      <c r="N433" s="91"/>
      <c r="O433" s="138">
        <v>0</v>
      </c>
      <c r="P433" s="91">
        <v>1.202</v>
      </c>
      <c r="Q433" s="57" t="s">
        <v>2241</v>
      </c>
      <c r="R433" s="57" t="s">
        <v>2752</v>
      </c>
      <c r="S433" s="91" t="s">
        <v>2269</v>
      </c>
      <c r="V433" s="34"/>
      <c r="W433" s="34"/>
    </row>
    <row r="434" spans="1:23" ht="36" x14ac:dyDescent="0.2">
      <c r="A434" s="1284">
        <v>12</v>
      </c>
      <c r="B434" s="218">
        <v>130574</v>
      </c>
      <c r="C434" s="55" t="s">
        <v>1827</v>
      </c>
      <c r="D434" s="218" t="s">
        <v>3108</v>
      </c>
      <c r="E434" s="55" t="s">
        <v>892</v>
      </c>
      <c r="F434" s="255" t="s">
        <v>4984</v>
      </c>
      <c r="G434" s="218" t="s">
        <v>2588</v>
      </c>
      <c r="H434" s="93" t="s">
        <v>2720</v>
      </c>
      <c r="I434" s="66">
        <v>5.524</v>
      </c>
      <c r="J434" s="55">
        <v>5.524</v>
      </c>
      <c r="K434" s="55"/>
      <c r="L434" s="55">
        <v>5.524</v>
      </c>
      <c r="M434" s="55"/>
      <c r="N434" s="55"/>
      <c r="O434" s="54">
        <v>0</v>
      </c>
      <c r="P434" s="55">
        <v>5.524</v>
      </c>
      <c r="Q434" s="55" t="s">
        <v>2241</v>
      </c>
      <c r="R434" s="218" t="s">
        <v>2590</v>
      </c>
      <c r="S434" s="218"/>
      <c r="V434" s="34"/>
      <c r="W434" s="34"/>
    </row>
    <row r="435" spans="1:23" ht="36" x14ac:dyDescent="0.2">
      <c r="A435" s="1284">
        <v>13</v>
      </c>
      <c r="B435" s="53">
        <v>130575</v>
      </c>
      <c r="C435" s="218" t="s">
        <v>2326</v>
      </c>
      <c r="D435" s="218" t="s">
        <v>3109</v>
      </c>
      <c r="E435" s="218" t="s">
        <v>893</v>
      </c>
      <c r="F435" s="171" t="s">
        <v>1107</v>
      </c>
      <c r="G435" s="218" t="s">
        <v>2588</v>
      </c>
      <c r="H435" s="93" t="s">
        <v>2720</v>
      </c>
      <c r="I435" s="66">
        <v>0.71799999999999997</v>
      </c>
      <c r="J435" s="218">
        <v>0.71799999999999997</v>
      </c>
      <c r="K435" s="218"/>
      <c r="L435" s="218">
        <v>0.71799999999999997</v>
      </c>
      <c r="M435" s="218"/>
      <c r="N435" s="218"/>
      <c r="O435" s="75">
        <v>0</v>
      </c>
      <c r="P435" s="218">
        <v>0.71799999999999997</v>
      </c>
      <c r="Q435" s="218" t="s">
        <v>2241</v>
      </c>
      <c r="R435" s="218" t="s">
        <v>2590</v>
      </c>
      <c r="S435" s="93"/>
      <c r="V435" s="34"/>
      <c r="W435" s="34"/>
    </row>
    <row r="436" spans="1:23" ht="36" x14ac:dyDescent="0.2">
      <c r="A436" s="1284">
        <v>14</v>
      </c>
      <c r="B436" s="218">
        <v>130576</v>
      </c>
      <c r="C436" s="55" t="s">
        <v>1828</v>
      </c>
      <c r="D436" s="218" t="s">
        <v>3110</v>
      </c>
      <c r="E436" s="55" t="s">
        <v>894</v>
      </c>
      <c r="F436" s="255" t="s">
        <v>4985</v>
      </c>
      <c r="G436" s="218" t="s">
        <v>2588</v>
      </c>
      <c r="H436" s="93" t="s">
        <v>2720</v>
      </c>
      <c r="I436" s="66">
        <v>3.12</v>
      </c>
      <c r="J436" s="55">
        <v>3.12</v>
      </c>
      <c r="K436" s="55"/>
      <c r="L436" s="55">
        <v>3.12</v>
      </c>
      <c r="M436" s="55"/>
      <c r="N436" s="55"/>
      <c r="O436" s="54">
        <v>0</v>
      </c>
      <c r="P436" s="55">
        <v>3.12</v>
      </c>
      <c r="Q436" s="96" t="s">
        <v>2241</v>
      </c>
      <c r="R436" s="218" t="s">
        <v>2590</v>
      </c>
      <c r="S436" s="315"/>
      <c r="V436" s="34"/>
      <c r="W436" s="34"/>
    </row>
    <row r="437" spans="1:23" ht="36" x14ac:dyDescent="0.2">
      <c r="A437" s="1284">
        <v>15</v>
      </c>
      <c r="B437" s="218">
        <v>120517</v>
      </c>
      <c r="C437" s="57" t="s">
        <v>2327</v>
      </c>
      <c r="D437" s="57" t="s">
        <v>3111</v>
      </c>
      <c r="E437" s="57" t="s">
        <v>1433</v>
      </c>
      <c r="F437" s="161" t="s">
        <v>3112</v>
      </c>
      <c r="G437" s="57" t="s">
        <v>2588</v>
      </c>
      <c r="H437" s="91" t="s">
        <v>2720</v>
      </c>
      <c r="I437" s="66">
        <v>2.16</v>
      </c>
      <c r="J437" s="57">
        <v>2.15</v>
      </c>
      <c r="K437" s="57"/>
      <c r="L437" s="57">
        <v>2.15</v>
      </c>
      <c r="M437" s="57"/>
      <c r="N437" s="57"/>
      <c r="O437" s="61">
        <v>0</v>
      </c>
      <c r="P437" s="57">
        <v>2.15</v>
      </c>
      <c r="Q437" s="57" t="s">
        <v>2241</v>
      </c>
      <c r="R437" s="57" t="s">
        <v>2752</v>
      </c>
      <c r="S437" s="91" t="s">
        <v>2269</v>
      </c>
      <c r="V437" s="34"/>
      <c r="W437" s="34"/>
    </row>
    <row r="438" spans="1:23" ht="36" x14ac:dyDescent="0.2">
      <c r="A438" s="1284">
        <v>16</v>
      </c>
      <c r="B438" s="218" t="s">
        <v>3113</v>
      </c>
      <c r="C438" s="218" t="s">
        <v>2328</v>
      </c>
      <c r="D438" s="218" t="s">
        <v>3114</v>
      </c>
      <c r="E438" s="218" t="s">
        <v>1829</v>
      </c>
      <c r="F438" s="171" t="s">
        <v>3115</v>
      </c>
      <c r="G438" s="218" t="s">
        <v>2588</v>
      </c>
      <c r="H438" s="93" t="s">
        <v>2720</v>
      </c>
      <c r="I438" s="66">
        <v>1.6</v>
      </c>
      <c r="J438" s="162">
        <v>1.6</v>
      </c>
      <c r="K438" s="218"/>
      <c r="L438" s="162">
        <v>1.6</v>
      </c>
      <c r="M438" s="218"/>
      <c r="N438" s="218"/>
      <c r="O438" s="75">
        <v>0</v>
      </c>
      <c r="P438" s="162">
        <v>1.6</v>
      </c>
      <c r="Q438" s="218" t="s">
        <v>2241</v>
      </c>
      <c r="R438" s="218" t="s">
        <v>2590</v>
      </c>
      <c r="S438" s="93"/>
      <c r="V438" s="34"/>
      <c r="W438" s="34"/>
    </row>
    <row r="439" spans="1:23" ht="36" x14ac:dyDescent="0.2">
      <c r="A439" s="1284">
        <v>17</v>
      </c>
      <c r="B439" s="218" t="s">
        <v>3116</v>
      </c>
      <c r="C439" s="57" t="s">
        <v>2329</v>
      </c>
      <c r="D439" s="57" t="s">
        <v>3117</v>
      </c>
      <c r="E439" s="57" t="s">
        <v>1434</v>
      </c>
      <c r="F439" s="161" t="s">
        <v>3118</v>
      </c>
      <c r="G439" s="57" t="s">
        <v>2588</v>
      </c>
      <c r="H439" s="91" t="s">
        <v>2720</v>
      </c>
      <c r="I439" s="66">
        <v>1.36</v>
      </c>
      <c r="J439" s="57">
        <v>1.36</v>
      </c>
      <c r="K439" s="57"/>
      <c r="L439" s="57">
        <v>1.36</v>
      </c>
      <c r="M439" s="57"/>
      <c r="N439" s="57"/>
      <c r="O439" s="61">
        <v>0</v>
      </c>
      <c r="P439" s="57">
        <v>1.36</v>
      </c>
      <c r="Q439" s="57" t="s">
        <v>2241</v>
      </c>
      <c r="R439" s="57" t="s">
        <v>2752</v>
      </c>
      <c r="S439" s="91" t="s">
        <v>2269</v>
      </c>
      <c r="V439" s="34"/>
      <c r="W439" s="34"/>
    </row>
    <row r="440" spans="1:23" ht="36" x14ac:dyDescent="0.2">
      <c r="A440" s="1284">
        <v>18</v>
      </c>
      <c r="B440" s="218">
        <v>130581</v>
      </c>
      <c r="C440" s="55" t="s">
        <v>1830</v>
      </c>
      <c r="D440" s="218" t="s">
        <v>3119</v>
      </c>
      <c r="E440" s="55" t="s">
        <v>895</v>
      </c>
      <c r="F440" s="255" t="s">
        <v>4986</v>
      </c>
      <c r="G440" s="218" t="s">
        <v>2588</v>
      </c>
      <c r="H440" s="93" t="s">
        <v>2720</v>
      </c>
      <c r="I440" s="66">
        <v>2.11</v>
      </c>
      <c r="J440" s="55">
        <v>2.11</v>
      </c>
      <c r="K440" s="55"/>
      <c r="L440" s="55">
        <v>2.11</v>
      </c>
      <c r="M440" s="55"/>
      <c r="N440" s="55"/>
      <c r="O440" s="54">
        <v>0</v>
      </c>
      <c r="P440" s="55">
        <v>2.11</v>
      </c>
      <c r="Q440" s="55" t="s">
        <v>2241</v>
      </c>
      <c r="R440" s="218" t="s">
        <v>2590</v>
      </c>
      <c r="S440" s="218"/>
      <c r="V440" s="34"/>
      <c r="W440" s="34"/>
    </row>
    <row r="441" spans="1:23" ht="36" x14ac:dyDescent="0.2">
      <c r="A441" s="1284">
        <v>19</v>
      </c>
      <c r="B441" s="218">
        <v>130582</v>
      </c>
      <c r="C441" s="91" t="s">
        <v>2330</v>
      </c>
      <c r="D441" s="91" t="s">
        <v>3120</v>
      </c>
      <c r="E441" s="91" t="s">
        <v>896</v>
      </c>
      <c r="F441" s="213" t="s">
        <v>4987</v>
      </c>
      <c r="G441" s="57" t="s">
        <v>2588</v>
      </c>
      <c r="H441" s="91" t="s">
        <v>2720</v>
      </c>
      <c r="I441" s="201">
        <v>1.26</v>
      </c>
      <c r="J441" s="91">
        <v>1.2589999999999999</v>
      </c>
      <c r="K441" s="91"/>
      <c r="L441" s="91">
        <v>1.2589999999999999</v>
      </c>
      <c r="M441" s="91"/>
      <c r="N441" s="91"/>
      <c r="O441" s="138">
        <v>0</v>
      </c>
      <c r="P441" s="91">
        <v>1.2589999999999999</v>
      </c>
      <c r="Q441" s="57" t="s">
        <v>2241</v>
      </c>
      <c r="R441" s="57" t="s">
        <v>2752</v>
      </c>
      <c r="S441" s="91" t="s">
        <v>2269</v>
      </c>
      <c r="V441" s="34"/>
      <c r="W441" s="34"/>
    </row>
    <row r="442" spans="1:23" ht="36" x14ac:dyDescent="0.2">
      <c r="A442" s="1284">
        <v>20</v>
      </c>
      <c r="B442" s="218">
        <v>130583</v>
      </c>
      <c r="C442" s="55" t="s">
        <v>1831</v>
      </c>
      <c r="D442" s="218" t="s">
        <v>3121</v>
      </c>
      <c r="E442" s="55" t="s">
        <v>897</v>
      </c>
      <c r="F442" s="255" t="s">
        <v>4988</v>
      </c>
      <c r="G442" s="218" t="s">
        <v>2588</v>
      </c>
      <c r="H442" s="93" t="s">
        <v>2720</v>
      </c>
      <c r="I442" s="66">
        <v>3.1269999999999998</v>
      </c>
      <c r="J442" s="55">
        <v>3.1269999999999998</v>
      </c>
      <c r="K442" s="55"/>
      <c r="L442" s="55">
        <v>3.1269999999999998</v>
      </c>
      <c r="M442" s="55"/>
      <c r="N442" s="55"/>
      <c r="O442" s="54">
        <v>0</v>
      </c>
      <c r="P442" s="55">
        <v>3.1269999999999998</v>
      </c>
      <c r="Q442" s="55" t="s">
        <v>2241</v>
      </c>
      <c r="R442" s="218" t="s">
        <v>2590</v>
      </c>
      <c r="S442" s="91"/>
      <c r="V442" s="34"/>
      <c r="W442" s="34"/>
    </row>
    <row r="443" spans="1:23" ht="19.5" customHeight="1" x14ac:dyDescent="0.2">
      <c r="A443" s="1284">
        <v>21</v>
      </c>
      <c r="B443" s="218">
        <v>130584</v>
      </c>
      <c r="C443" s="89" t="s">
        <v>6223</v>
      </c>
      <c r="D443" s="1415" t="s">
        <v>6224</v>
      </c>
      <c r="E443" s="1424" t="s">
        <v>899</v>
      </c>
      <c r="F443" s="1423" t="s">
        <v>4989</v>
      </c>
      <c r="G443" s="1419" t="s">
        <v>2588</v>
      </c>
      <c r="H443" s="1419" t="s">
        <v>2720</v>
      </c>
      <c r="I443" s="1422">
        <v>2.61</v>
      </c>
      <c r="J443" s="89">
        <v>0.26500000000000001</v>
      </c>
      <c r="K443" s="89"/>
      <c r="L443" s="89">
        <v>0.26500000000000001</v>
      </c>
      <c r="M443" s="89"/>
      <c r="N443" s="89"/>
      <c r="O443" s="98">
        <v>0</v>
      </c>
      <c r="P443" s="89">
        <v>0.26500000000000001</v>
      </c>
      <c r="Q443" s="89" t="s">
        <v>2241</v>
      </c>
      <c r="R443" s="89" t="s">
        <v>2752</v>
      </c>
      <c r="S443" s="1415" t="s">
        <v>6241</v>
      </c>
      <c r="V443" s="34"/>
      <c r="W443" s="34"/>
    </row>
    <row r="444" spans="1:23" s="1291" customFormat="1" ht="33" customHeight="1" x14ac:dyDescent="0.2">
      <c r="A444" s="1284">
        <v>22</v>
      </c>
      <c r="B444" s="218"/>
      <c r="C444" s="89" t="s">
        <v>6225</v>
      </c>
      <c r="D444" s="1418"/>
      <c r="E444" s="1418"/>
      <c r="F444" s="1421"/>
      <c r="G444" s="1418"/>
      <c r="H444" s="1418"/>
      <c r="I444" s="1418"/>
      <c r="J444" s="89">
        <v>0.41799999999999998</v>
      </c>
      <c r="K444" s="89"/>
      <c r="L444" s="89">
        <v>0.41799999999999998</v>
      </c>
      <c r="M444" s="89"/>
      <c r="N444" s="89"/>
      <c r="O444" s="98">
        <v>0</v>
      </c>
      <c r="P444" s="89">
        <v>0.41799999999999998</v>
      </c>
      <c r="Q444" s="89" t="s">
        <v>2241</v>
      </c>
      <c r="R444" s="89" t="s">
        <v>2752</v>
      </c>
      <c r="S444" s="1416"/>
    </row>
    <row r="445" spans="1:23" ht="21.75" customHeight="1" x14ac:dyDescent="0.2">
      <c r="A445" s="1284">
        <v>23</v>
      </c>
      <c r="B445" s="218">
        <v>130585</v>
      </c>
      <c r="C445" s="1344" t="s">
        <v>6220</v>
      </c>
      <c r="D445" s="1415" t="s">
        <v>6221</v>
      </c>
      <c r="E445" s="1415" t="s">
        <v>900</v>
      </c>
      <c r="F445" s="1420" t="s">
        <v>5604</v>
      </c>
      <c r="G445" s="1419" t="s">
        <v>2588</v>
      </c>
      <c r="H445" s="1419" t="s">
        <v>2720</v>
      </c>
      <c r="I445" s="1417">
        <v>1</v>
      </c>
      <c r="J445" s="98">
        <v>0.214</v>
      </c>
      <c r="K445" s="1344"/>
      <c r="L445" s="98">
        <v>0.214</v>
      </c>
      <c r="M445" s="1344"/>
      <c r="N445" s="1344"/>
      <c r="O445" s="98">
        <v>0</v>
      </c>
      <c r="P445" s="98">
        <v>0.214</v>
      </c>
      <c r="Q445" s="89" t="s">
        <v>2241</v>
      </c>
      <c r="R445" s="89" t="s">
        <v>2752</v>
      </c>
      <c r="S445" s="1280"/>
      <c r="V445" s="34"/>
      <c r="W445" s="34"/>
    </row>
    <row r="446" spans="1:23" s="1291" customFormat="1" ht="21.75" customHeight="1" x14ac:dyDescent="0.2">
      <c r="A446" s="1284">
        <v>24</v>
      </c>
      <c r="B446" s="218"/>
      <c r="C446" s="1344" t="s">
        <v>6222</v>
      </c>
      <c r="D446" s="1418"/>
      <c r="E446" s="1418"/>
      <c r="F446" s="1421"/>
      <c r="G446" s="1418"/>
      <c r="H446" s="1418"/>
      <c r="I446" s="1418"/>
      <c r="J446" s="98">
        <v>0.69899999999999995</v>
      </c>
      <c r="K446" s="1344"/>
      <c r="L446" s="98">
        <v>0.69899999999999995</v>
      </c>
      <c r="M446" s="1344"/>
      <c r="N446" s="1344"/>
      <c r="O446" s="98">
        <v>0</v>
      </c>
      <c r="P446" s="98">
        <v>0.69899999999999995</v>
      </c>
      <c r="Q446" s="89" t="s">
        <v>2241</v>
      </c>
      <c r="R446" s="89" t="s">
        <v>2752</v>
      </c>
      <c r="S446" s="1280"/>
    </row>
    <row r="447" spans="1:23" ht="36" x14ac:dyDescent="0.2">
      <c r="A447" s="1284">
        <v>25</v>
      </c>
      <c r="B447" s="218">
        <v>130586</v>
      </c>
      <c r="C447" s="101" t="s">
        <v>2331</v>
      </c>
      <c r="D447" s="101" t="s">
        <v>3122</v>
      </c>
      <c r="E447" s="101" t="s">
        <v>901</v>
      </c>
      <c r="F447" s="279" t="s">
        <v>3123</v>
      </c>
      <c r="G447" s="57" t="s">
        <v>2588</v>
      </c>
      <c r="H447" s="91" t="s">
        <v>2720</v>
      </c>
      <c r="I447" s="66">
        <v>8.76</v>
      </c>
      <c r="J447" s="101">
        <v>8.7149999999999999</v>
      </c>
      <c r="K447" s="101"/>
      <c r="L447" s="101">
        <v>8.7149999999999999</v>
      </c>
      <c r="M447" s="101"/>
      <c r="N447" s="101"/>
      <c r="O447" s="183">
        <v>0</v>
      </c>
      <c r="P447" s="101">
        <v>8.7149999999999999</v>
      </c>
      <c r="Q447" s="101" t="s">
        <v>2241</v>
      </c>
      <c r="R447" s="101" t="s">
        <v>2752</v>
      </c>
      <c r="S447" s="99" t="s">
        <v>2269</v>
      </c>
      <c r="V447" s="34"/>
      <c r="W447" s="34"/>
    </row>
    <row r="448" spans="1:23" ht="36" x14ac:dyDescent="0.2">
      <c r="A448" s="1284">
        <v>26</v>
      </c>
      <c r="B448" s="218">
        <v>130587</v>
      </c>
      <c r="C448" s="89" t="s">
        <v>6218</v>
      </c>
      <c r="D448" s="89" t="s">
        <v>6219</v>
      </c>
      <c r="E448" s="89" t="s">
        <v>902</v>
      </c>
      <c r="F448" s="1282" t="s">
        <v>5605</v>
      </c>
      <c r="G448" s="218" t="s">
        <v>2588</v>
      </c>
      <c r="H448" s="1270" t="s">
        <v>2720</v>
      </c>
      <c r="I448" s="156">
        <v>0.09</v>
      </c>
      <c r="J448" s="89">
        <v>7.6999999999999999E-2</v>
      </c>
      <c r="K448" s="89"/>
      <c r="L448" s="89">
        <v>7.6999999999999999E-2</v>
      </c>
      <c r="M448" s="89"/>
      <c r="N448" s="89"/>
      <c r="O448" s="98">
        <v>0</v>
      </c>
      <c r="P448" s="89">
        <v>7.6999999999999999E-2</v>
      </c>
      <c r="Q448" s="1280" t="s">
        <v>2241</v>
      </c>
      <c r="R448" s="1280" t="s">
        <v>2752</v>
      </c>
      <c r="S448" s="320"/>
      <c r="V448" s="34"/>
      <c r="W448" s="34"/>
    </row>
    <row r="449" spans="1:23" ht="36.75" customHeight="1" x14ac:dyDescent="0.2">
      <c r="A449" s="1284">
        <v>27</v>
      </c>
      <c r="B449" s="218">
        <v>130588</v>
      </c>
      <c r="C449" s="89" t="s">
        <v>6216</v>
      </c>
      <c r="D449" s="89" t="s">
        <v>6217</v>
      </c>
      <c r="E449" s="89" t="s">
        <v>903</v>
      </c>
      <c r="F449" s="1282" t="s">
        <v>5606</v>
      </c>
      <c r="G449" s="218" t="s">
        <v>2588</v>
      </c>
      <c r="H449" s="1270" t="s">
        <v>2720</v>
      </c>
      <c r="I449" s="156">
        <v>1.1499999999999999</v>
      </c>
      <c r="J449" s="89">
        <v>0.96299999999999997</v>
      </c>
      <c r="K449" s="89"/>
      <c r="L449" s="89">
        <v>0.96299999999999997</v>
      </c>
      <c r="M449" s="89"/>
      <c r="N449" s="89"/>
      <c r="O449" s="98">
        <v>0</v>
      </c>
      <c r="P449" s="89">
        <v>0.96299999999999997</v>
      </c>
      <c r="Q449" s="89" t="s">
        <v>2241</v>
      </c>
      <c r="R449" s="89" t="s">
        <v>2752</v>
      </c>
      <c r="S449" s="320"/>
      <c r="V449" s="34"/>
      <c r="W449" s="34"/>
    </row>
    <row r="450" spans="1:23" ht="36" x14ac:dyDescent="0.2">
      <c r="A450" s="1284">
        <v>28</v>
      </c>
      <c r="B450" s="218">
        <v>130589</v>
      </c>
      <c r="C450" s="89" t="s">
        <v>6214</v>
      </c>
      <c r="D450" s="89" t="s">
        <v>6215</v>
      </c>
      <c r="E450" s="89" t="s">
        <v>904</v>
      </c>
      <c r="F450" s="1282" t="s">
        <v>5607</v>
      </c>
      <c r="G450" s="218" t="s">
        <v>2588</v>
      </c>
      <c r="H450" s="1270" t="s">
        <v>2720</v>
      </c>
      <c r="I450" s="156">
        <v>0.94</v>
      </c>
      <c r="J450" s="89">
        <v>0.96299999999999997</v>
      </c>
      <c r="K450" s="89"/>
      <c r="L450" s="89">
        <v>0.96299999999999997</v>
      </c>
      <c r="M450" s="89"/>
      <c r="N450" s="89"/>
      <c r="O450" s="98">
        <v>0</v>
      </c>
      <c r="P450" s="89">
        <v>0.96299999999999997</v>
      </c>
      <c r="Q450" s="89" t="s">
        <v>2241</v>
      </c>
      <c r="R450" s="89" t="s">
        <v>2752</v>
      </c>
      <c r="S450" s="320"/>
      <c r="V450" s="34"/>
      <c r="W450" s="34"/>
    </row>
    <row r="451" spans="1:23" ht="36" x14ac:dyDescent="0.2">
      <c r="A451" s="1284">
        <v>29</v>
      </c>
      <c r="B451" s="218">
        <v>130590</v>
      </c>
      <c r="C451" s="89" t="s">
        <v>6213</v>
      </c>
      <c r="D451" s="89" t="s">
        <v>6212</v>
      </c>
      <c r="E451" s="89" t="s">
        <v>905</v>
      </c>
      <c r="F451" s="1282" t="s">
        <v>5608</v>
      </c>
      <c r="G451" s="218" t="s">
        <v>2588</v>
      </c>
      <c r="H451" s="1270" t="s">
        <v>2720</v>
      </c>
      <c r="I451" s="156">
        <v>1.18</v>
      </c>
      <c r="J451" s="89">
        <v>1.173</v>
      </c>
      <c r="K451" s="89"/>
      <c r="L451" s="89">
        <v>1.173</v>
      </c>
      <c r="M451" s="89"/>
      <c r="N451" s="89"/>
      <c r="O451" s="98">
        <v>0</v>
      </c>
      <c r="P451" s="89">
        <v>1.173</v>
      </c>
      <c r="Q451" s="89" t="s">
        <v>2241</v>
      </c>
      <c r="R451" s="89" t="s">
        <v>2752</v>
      </c>
      <c r="S451" s="186"/>
      <c r="V451" s="34"/>
      <c r="W451" s="34"/>
    </row>
    <row r="452" spans="1:23" ht="36" x14ac:dyDescent="0.2">
      <c r="A452" s="1284">
        <v>30</v>
      </c>
      <c r="B452" s="218">
        <v>130591</v>
      </c>
      <c r="C452" s="55" t="s">
        <v>1832</v>
      </c>
      <c r="D452" s="218" t="s">
        <v>3124</v>
      </c>
      <c r="E452" s="55" t="s">
        <v>906</v>
      </c>
      <c r="F452" s="255" t="s">
        <v>4990</v>
      </c>
      <c r="G452" s="218"/>
      <c r="H452" s="93" t="s">
        <v>2720</v>
      </c>
      <c r="I452" s="66">
        <v>1.4430000000000001</v>
      </c>
      <c r="J452" s="55">
        <v>1.4430000000000001</v>
      </c>
      <c r="K452" s="55"/>
      <c r="L452" s="55">
        <v>1.4430000000000001</v>
      </c>
      <c r="M452" s="55"/>
      <c r="N452" s="55"/>
      <c r="O452" s="54">
        <v>0</v>
      </c>
      <c r="P452" s="55">
        <v>1.4430000000000001</v>
      </c>
      <c r="Q452" s="96" t="s">
        <v>2241</v>
      </c>
      <c r="R452" s="218" t="s">
        <v>2590</v>
      </c>
      <c r="S452" s="218"/>
      <c r="V452" s="34"/>
      <c r="W452" s="34"/>
    </row>
    <row r="453" spans="1:23" ht="36" x14ac:dyDescent="0.2">
      <c r="A453" s="1284">
        <v>31</v>
      </c>
      <c r="B453" s="218">
        <v>130592</v>
      </c>
      <c r="C453" s="57" t="s">
        <v>2332</v>
      </c>
      <c r="D453" s="57" t="s">
        <v>3125</v>
      </c>
      <c r="E453" s="57" t="s">
        <v>907</v>
      </c>
      <c r="F453" s="213" t="s">
        <v>3126</v>
      </c>
      <c r="G453" s="57" t="s">
        <v>2588</v>
      </c>
      <c r="H453" s="91" t="s">
        <v>2720</v>
      </c>
      <c r="I453" s="66">
        <v>3.17</v>
      </c>
      <c r="J453" s="57">
        <v>3.1619999999999999</v>
      </c>
      <c r="K453" s="57"/>
      <c r="L453" s="57">
        <v>3.1619999999999999</v>
      </c>
      <c r="M453" s="57"/>
      <c r="N453" s="57"/>
      <c r="O453" s="61">
        <v>0</v>
      </c>
      <c r="P453" s="57">
        <v>3.1619999999999999</v>
      </c>
      <c r="Q453" s="57" t="s">
        <v>2241</v>
      </c>
      <c r="R453" s="57" t="s">
        <v>2752</v>
      </c>
      <c r="S453" s="91" t="s">
        <v>2269</v>
      </c>
      <c r="V453" s="34"/>
      <c r="W453" s="34"/>
    </row>
    <row r="454" spans="1:23" ht="36" x14ac:dyDescent="0.2">
      <c r="A454" s="1284">
        <v>32</v>
      </c>
      <c r="B454" s="218">
        <v>130593</v>
      </c>
      <c r="C454" s="55" t="s">
        <v>1833</v>
      </c>
      <c r="D454" s="218" t="s">
        <v>3127</v>
      </c>
      <c r="E454" s="55" t="s">
        <v>908</v>
      </c>
      <c r="F454" s="255" t="s">
        <v>4991</v>
      </c>
      <c r="G454" s="218" t="s">
        <v>2588</v>
      </c>
      <c r="H454" s="93" t="s">
        <v>2720</v>
      </c>
      <c r="I454" s="66">
        <v>1.4910000000000001</v>
      </c>
      <c r="J454" s="55">
        <v>1.4910000000000001</v>
      </c>
      <c r="K454" s="55">
        <v>0.98</v>
      </c>
      <c r="L454" s="55">
        <v>0.51100000000000001</v>
      </c>
      <c r="M454" s="55"/>
      <c r="N454" s="55"/>
      <c r="O454" s="54">
        <v>0</v>
      </c>
      <c r="P454" s="55">
        <v>1.4910000000000001</v>
      </c>
      <c r="Q454" s="96" t="s">
        <v>2353</v>
      </c>
      <c r="R454" s="218" t="s">
        <v>2590</v>
      </c>
      <c r="S454" s="218"/>
      <c r="V454" s="34"/>
      <c r="W454" s="34"/>
    </row>
    <row r="455" spans="1:23" ht="36" x14ac:dyDescent="0.2">
      <c r="A455" s="1284">
        <v>33</v>
      </c>
      <c r="B455" s="218">
        <v>130595</v>
      </c>
      <c r="C455" s="57" t="s">
        <v>2333</v>
      </c>
      <c r="D455" s="57" t="s">
        <v>3128</v>
      </c>
      <c r="E455" s="57" t="s">
        <v>909</v>
      </c>
      <c r="F455" s="161" t="s">
        <v>3129</v>
      </c>
      <c r="G455" s="57" t="s">
        <v>2588</v>
      </c>
      <c r="H455" s="91" t="s">
        <v>2720</v>
      </c>
      <c r="I455" s="66">
        <v>0.8</v>
      </c>
      <c r="J455" s="57">
        <v>0.75</v>
      </c>
      <c r="K455" s="57"/>
      <c r="L455" s="57">
        <v>0.75</v>
      </c>
      <c r="M455" s="57"/>
      <c r="N455" s="57"/>
      <c r="O455" s="61">
        <v>0</v>
      </c>
      <c r="P455" s="57">
        <v>0.75</v>
      </c>
      <c r="Q455" s="91" t="s">
        <v>2241</v>
      </c>
      <c r="R455" s="91" t="s">
        <v>2752</v>
      </c>
      <c r="S455" s="91" t="s">
        <v>2269</v>
      </c>
      <c r="V455" s="34"/>
      <c r="W455" s="34"/>
    </row>
    <row r="456" spans="1:23" x14ac:dyDescent="0.2">
      <c r="A456" s="1515" t="s">
        <v>933</v>
      </c>
      <c r="B456" s="1515"/>
      <c r="C456" s="1515"/>
      <c r="D456" s="1515"/>
      <c r="E456" s="1515"/>
      <c r="F456" s="1515"/>
      <c r="G456" s="121"/>
      <c r="H456" s="121"/>
      <c r="I456" s="78">
        <f>SUM(I423:I455)</f>
        <v>63.15</v>
      </c>
      <c r="J456" s="744">
        <f>SUM(J423:J455)</f>
        <v>60.786999999999999</v>
      </c>
      <c r="K456" s="132"/>
      <c r="L456" s="132"/>
      <c r="M456" s="132"/>
      <c r="N456" s="132"/>
      <c r="O456" s="137"/>
      <c r="P456" s="88"/>
      <c r="Q456" s="88"/>
      <c r="R456" s="88"/>
      <c r="S456" s="45"/>
      <c r="T456" s="740">
        <f>SUM(J456-J423-J425-J426-J429-J433-J437-J439-J441-J443-J444-J445-J446-J447-J448-J449-J450-J451-J453-J455)</f>
        <v>31.560000000000009</v>
      </c>
      <c r="V456" s="34"/>
      <c r="W456" s="34"/>
    </row>
    <row r="457" spans="1:23" x14ac:dyDescent="0.2">
      <c r="A457" s="1439" t="s">
        <v>5939</v>
      </c>
      <c r="B457" s="1439"/>
      <c r="C457" s="1439"/>
      <c r="D457" s="1439"/>
      <c r="E457" s="1439"/>
      <c r="F457" s="1439"/>
      <c r="G457" s="106"/>
      <c r="H457" s="106"/>
      <c r="I457" s="106"/>
      <c r="J457" s="132"/>
      <c r="K457" s="133">
        <f>SUM(K423:K455)</f>
        <v>1.2429999999999999</v>
      </c>
      <c r="L457" s="132"/>
      <c r="M457" s="132"/>
      <c r="N457" s="132"/>
      <c r="O457" s="137"/>
      <c r="P457" s="88"/>
      <c r="Q457" s="88"/>
      <c r="R457" s="88"/>
      <c r="S457" s="45"/>
    </row>
    <row r="458" spans="1:23" x14ac:dyDescent="0.2">
      <c r="A458" s="1440" t="s">
        <v>5933</v>
      </c>
      <c r="B458" s="1440"/>
      <c r="C458" s="1440"/>
      <c r="D458" s="1440"/>
      <c r="E458" s="1440"/>
      <c r="F458" s="1440"/>
      <c r="G458" s="159"/>
      <c r="H458" s="159"/>
      <c r="I458" s="159"/>
      <c r="J458" s="132"/>
      <c r="K458" s="132"/>
      <c r="L458" s="160">
        <f>SUM(L423:L455)</f>
        <v>59.543999999999997</v>
      </c>
      <c r="M458" s="132"/>
      <c r="N458" s="132"/>
      <c r="O458" s="137"/>
      <c r="P458" s="88"/>
      <c r="Q458" s="88"/>
      <c r="R458" s="88"/>
      <c r="S458" s="45"/>
      <c r="U458" s="736"/>
    </row>
    <row r="459" spans="1:23" x14ac:dyDescent="0.2">
      <c r="A459" s="1441" t="s">
        <v>5934</v>
      </c>
      <c r="B459" s="1441"/>
      <c r="C459" s="1441"/>
      <c r="D459" s="1441"/>
      <c r="E459" s="1511"/>
      <c r="F459" s="1511"/>
      <c r="G459" s="85"/>
      <c r="H459" s="85"/>
      <c r="I459" s="85"/>
      <c r="J459" s="132"/>
      <c r="K459" s="132"/>
      <c r="L459" s="132"/>
      <c r="M459" s="135">
        <f>SUM(M423:M455)</f>
        <v>0</v>
      </c>
      <c r="N459" s="135"/>
      <c r="O459" s="137"/>
      <c r="P459" s="88"/>
      <c r="Q459" s="88"/>
      <c r="R459" s="88"/>
      <c r="S459" s="45"/>
    </row>
    <row r="460" spans="1:23" x14ac:dyDescent="0.2">
      <c r="A460" s="1512" t="s">
        <v>5936</v>
      </c>
      <c r="B460" s="1512"/>
      <c r="C460" s="1512"/>
      <c r="D460" s="1512"/>
      <c r="E460" s="1513"/>
      <c r="F460" s="1513"/>
      <c r="G460" s="122"/>
      <c r="H460" s="122"/>
      <c r="I460" s="122"/>
      <c r="J460" s="122"/>
      <c r="K460" s="87"/>
      <c r="L460" s="87"/>
      <c r="M460" s="87"/>
      <c r="N460" s="136">
        <f>SUM(N423:N455)</f>
        <v>0</v>
      </c>
      <c r="O460" s="137"/>
      <c r="P460" s="88"/>
      <c r="Q460" s="88"/>
      <c r="R460" s="88"/>
      <c r="S460" s="45"/>
    </row>
    <row r="461" spans="1:23" x14ac:dyDescent="0.2">
      <c r="A461" s="1503"/>
      <c r="B461" s="1503"/>
      <c r="C461" s="1503"/>
      <c r="D461" s="1503"/>
      <c r="E461" s="1503"/>
      <c r="F461" s="1503"/>
      <c r="G461" s="1503"/>
      <c r="H461" s="1503"/>
      <c r="I461" s="1503"/>
      <c r="J461" s="1503"/>
      <c r="K461" s="1503"/>
      <c r="L461" s="1503"/>
      <c r="M461" s="1503"/>
      <c r="N461" s="1503"/>
      <c r="O461" s="1503"/>
      <c r="P461" s="1503"/>
      <c r="Q461" s="88"/>
      <c r="R461" s="88"/>
      <c r="S461" s="45"/>
    </row>
    <row r="462" spans="1:23" x14ac:dyDescent="0.2">
      <c r="A462" s="1504" t="s">
        <v>910</v>
      </c>
      <c r="B462" s="1504"/>
      <c r="C462" s="1504"/>
      <c r="D462" s="1504"/>
      <c r="E462" s="1504"/>
      <c r="F462" s="1504"/>
      <c r="G462" s="103"/>
      <c r="H462" s="103"/>
      <c r="I462" s="103"/>
      <c r="J462" s="45"/>
      <c r="K462" s="45"/>
      <c r="L462" s="45"/>
      <c r="M462" s="45"/>
      <c r="N462" s="45"/>
      <c r="O462" s="45"/>
      <c r="P462" s="45"/>
      <c r="Q462" s="45"/>
      <c r="R462" s="45"/>
      <c r="S462" s="45"/>
    </row>
    <row r="463" spans="1:23" ht="36" x14ac:dyDescent="0.2">
      <c r="A463" s="1284">
        <v>1</v>
      </c>
      <c r="B463" s="218">
        <v>130702</v>
      </c>
      <c r="C463" s="55" t="s">
        <v>1532</v>
      </c>
      <c r="D463" s="218" t="s">
        <v>3130</v>
      </c>
      <c r="E463" s="55" t="s">
        <v>911</v>
      </c>
      <c r="F463" s="74" t="s">
        <v>4992</v>
      </c>
      <c r="G463" s="218" t="s">
        <v>2588</v>
      </c>
      <c r="H463" s="93" t="s">
        <v>2720</v>
      </c>
      <c r="I463" s="445">
        <v>4.3019999999999996</v>
      </c>
      <c r="J463" s="55">
        <v>4.3019999999999996</v>
      </c>
      <c r="K463" s="55">
        <v>1.7000000000000001E-2</v>
      </c>
      <c r="L463" s="55">
        <v>4.2850000000000001</v>
      </c>
      <c r="M463" s="55"/>
      <c r="N463" s="55"/>
      <c r="O463" s="54">
        <v>0</v>
      </c>
      <c r="P463" s="55">
        <v>4.3019999999999996</v>
      </c>
      <c r="Q463" s="96" t="s">
        <v>2353</v>
      </c>
      <c r="R463" s="218" t="s">
        <v>2590</v>
      </c>
      <c r="S463" s="58"/>
      <c r="V463" s="34"/>
      <c r="W463" s="34"/>
    </row>
    <row r="464" spans="1:23" ht="36" x14ac:dyDescent="0.2">
      <c r="A464" s="1284">
        <v>2</v>
      </c>
      <c r="B464" s="218">
        <v>130703</v>
      </c>
      <c r="C464" s="55" t="s">
        <v>1533</v>
      </c>
      <c r="D464" s="218" t="s">
        <v>3131</v>
      </c>
      <c r="E464" s="55" t="s">
        <v>912</v>
      </c>
      <c r="F464" s="94" t="s">
        <v>4993</v>
      </c>
      <c r="G464" s="218" t="s">
        <v>2588</v>
      </c>
      <c r="H464" s="93" t="s">
        <v>2720</v>
      </c>
      <c r="I464" s="445">
        <v>1.7709999999999999</v>
      </c>
      <c r="J464" s="55">
        <v>1.7709999999999999</v>
      </c>
      <c r="K464" s="55"/>
      <c r="L464" s="55">
        <v>0.22800000000000001</v>
      </c>
      <c r="M464" s="55">
        <v>1.5429999999999999</v>
      </c>
      <c r="N464" s="55"/>
      <c r="O464" s="54">
        <v>0</v>
      </c>
      <c r="P464" s="55">
        <v>1.7709999999999999</v>
      </c>
      <c r="Q464" s="96" t="s">
        <v>2296</v>
      </c>
      <c r="R464" s="218" t="s">
        <v>2590</v>
      </c>
      <c r="S464" s="74"/>
      <c r="V464" s="34"/>
      <c r="W464" s="34"/>
    </row>
    <row r="465" spans="1:23" ht="24" x14ac:dyDescent="0.2">
      <c r="A465" s="1284">
        <v>3</v>
      </c>
      <c r="B465" s="218">
        <v>130704</v>
      </c>
      <c r="C465" s="57" t="s">
        <v>2335</v>
      </c>
      <c r="D465" s="57" t="s">
        <v>3132</v>
      </c>
      <c r="E465" s="57" t="s">
        <v>913</v>
      </c>
      <c r="F465" s="58" t="s">
        <v>3133</v>
      </c>
      <c r="G465" s="57" t="s">
        <v>2588</v>
      </c>
      <c r="H465" s="91" t="s">
        <v>3134</v>
      </c>
      <c r="I465" s="66">
        <v>0.44</v>
      </c>
      <c r="J465" s="57">
        <v>0.42699999999999999</v>
      </c>
      <c r="K465" s="57"/>
      <c r="L465" s="57">
        <v>0.42699999999999999</v>
      </c>
      <c r="M465" s="57"/>
      <c r="N465" s="57"/>
      <c r="O465" s="61">
        <v>0</v>
      </c>
      <c r="P465" s="57">
        <v>0.42699999999999999</v>
      </c>
      <c r="Q465" s="57" t="s">
        <v>2241</v>
      </c>
      <c r="R465" s="57" t="s">
        <v>2752</v>
      </c>
      <c r="S465" s="100" t="s">
        <v>3135</v>
      </c>
      <c r="V465" s="34"/>
      <c r="W465" s="34"/>
    </row>
    <row r="466" spans="1:23" ht="36" x14ac:dyDescent="0.2">
      <c r="A466" s="1284">
        <v>4</v>
      </c>
      <c r="B466" s="218">
        <v>130705</v>
      </c>
      <c r="C466" s="321"/>
      <c r="D466" s="93"/>
      <c r="E466" s="321" t="s">
        <v>914</v>
      </c>
      <c r="F466" s="322" t="s">
        <v>2334</v>
      </c>
      <c r="G466" s="218" t="s">
        <v>2588</v>
      </c>
      <c r="H466" s="322"/>
      <c r="I466" s="201">
        <v>3.47</v>
      </c>
      <c r="J466" s="321">
        <v>3.47</v>
      </c>
      <c r="K466" s="321"/>
      <c r="L466" s="321">
        <v>3.47</v>
      </c>
      <c r="M466" s="321"/>
      <c r="N466" s="321"/>
      <c r="O466" s="323">
        <v>0</v>
      </c>
      <c r="P466" s="321">
        <v>3.47</v>
      </c>
      <c r="Q466" s="321" t="s">
        <v>2241</v>
      </c>
      <c r="R466" s="321" t="s">
        <v>2752</v>
      </c>
      <c r="S466" s="322" t="s">
        <v>2337</v>
      </c>
      <c r="V466" s="34"/>
      <c r="W466" s="34"/>
    </row>
    <row r="467" spans="1:23" ht="36" x14ac:dyDescent="0.2">
      <c r="A467" s="1284">
        <v>5</v>
      </c>
      <c r="B467" s="218">
        <v>130706</v>
      </c>
      <c r="C467" s="324"/>
      <c r="D467" s="218"/>
      <c r="E467" s="324" t="s">
        <v>915</v>
      </c>
      <c r="F467" s="322" t="s">
        <v>1456</v>
      </c>
      <c r="G467" s="218" t="s">
        <v>2588</v>
      </c>
      <c r="H467" s="325"/>
      <c r="I467" s="66">
        <v>3.15</v>
      </c>
      <c r="J467" s="324">
        <v>3.15</v>
      </c>
      <c r="K467" s="324">
        <v>1.575</v>
      </c>
      <c r="L467" s="324">
        <v>1.575</v>
      </c>
      <c r="M467" s="324"/>
      <c r="N467" s="324"/>
      <c r="O467" s="326">
        <v>0</v>
      </c>
      <c r="P467" s="324">
        <v>3.15</v>
      </c>
      <c r="Q467" s="324" t="s">
        <v>2283</v>
      </c>
      <c r="R467" s="324" t="s">
        <v>2752</v>
      </c>
      <c r="S467" s="322" t="s">
        <v>2337</v>
      </c>
      <c r="V467" s="34"/>
      <c r="W467" s="34"/>
    </row>
    <row r="468" spans="1:23" ht="36" x14ac:dyDescent="0.2">
      <c r="A468" s="1284">
        <v>6</v>
      </c>
      <c r="B468" s="218">
        <v>130707</v>
      </c>
      <c r="C468" s="96" t="s">
        <v>1534</v>
      </c>
      <c r="D468" s="218" t="s">
        <v>3136</v>
      </c>
      <c r="E468" s="96" t="s">
        <v>916</v>
      </c>
      <c r="F468" s="94" t="s">
        <v>4994</v>
      </c>
      <c r="G468" s="218" t="s">
        <v>2588</v>
      </c>
      <c r="H468" s="93" t="s">
        <v>3137</v>
      </c>
      <c r="I468" s="419">
        <v>3.8029999999999999</v>
      </c>
      <c r="J468" s="96">
        <v>3.8029999999999999</v>
      </c>
      <c r="K468" s="150">
        <v>0.51300000000000001</v>
      </c>
      <c r="L468" s="150">
        <v>3.29</v>
      </c>
      <c r="M468" s="96"/>
      <c r="N468" s="96"/>
      <c r="O468" s="150">
        <v>0</v>
      </c>
      <c r="P468" s="96">
        <v>3.8029999999999999</v>
      </c>
      <c r="Q468" s="903" t="s">
        <v>2353</v>
      </c>
      <c r="R468" s="218" t="s">
        <v>2590</v>
      </c>
      <c r="S468" s="915" t="s">
        <v>6001</v>
      </c>
      <c r="V468" s="34"/>
      <c r="W468" s="34"/>
    </row>
    <row r="469" spans="1:23" ht="36" x14ac:dyDescent="0.2">
      <c r="A469" s="1284">
        <v>7</v>
      </c>
      <c r="B469" s="218">
        <v>130708</v>
      </c>
      <c r="C469" s="55" t="s">
        <v>1535</v>
      </c>
      <c r="D469" s="218" t="s">
        <v>3138</v>
      </c>
      <c r="E469" s="55" t="s">
        <v>917</v>
      </c>
      <c r="F469" s="74" t="s">
        <v>4995</v>
      </c>
      <c r="G469" s="218" t="s">
        <v>2588</v>
      </c>
      <c r="H469" s="93" t="s">
        <v>3139</v>
      </c>
      <c r="I469" s="445">
        <v>2.117</v>
      </c>
      <c r="J469" s="55">
        <v>2.117</v>
      </c>
      <c r="K469" s="55">
        <v>4.0000000000000001E-3</v>
      </c>
      <c r="L469" s="55">
        <v>2.113</v>
      </c>
      <c r="M469" s="55"/>
      <c r="N469" s="55"/>
      <c r="O469" s="54">
        <v>0</v>
      </c>
      <c r="P469" s="55">
        <v>2.117</v>
      </c>
      <c r="Q469" s="96" t="s">
        <v>2353</v>
      </c>
      <c r="R469" s="218" t="s">
        <v>2590</v>
      </c>
      <c r="S469" s="74"/>
      <c r="V469" s="34"/>
      <c r="W469" s="34"/>
    </row>
    <row r="470" spans="1:23" ht="60" x14ac:dyDescent="0.2">
      <c r="A470" s="1284">
        <v>8</v>
      </c>
      <c r="B470" s="218">
        <v>130709</v>
      </c>
      <c r="C470" s="55" t="s">
        <v>1536</v>
      </c>
      <c r="D470" s="218" t="s">
        <v>3140</v>
      </c>
      <c r="E470" s="55" t="s">
        <v>918</v>
      </c>
      <c r="F470" s="74" t="s">
        <v>230</v>
      </c>
      <c r="G470" s="218" t="s">
        <v>2588</v>
      </c>
      <c r="H470" s="93" t="s">
        <v>3141</v>
      </c>
      <c r="I470" s="445">
        <v>0.185</v>
      </c>
      <c r="J470" s="55">
        <v>0.185</v>
      </c>
      <c r="K470" s="55">
        <v>0.185</v>
      </c>
      <c r="L470" s="55"/>
      <c r="M470" s="55"/>
      <c r="N470" s="55"/>
      <c r="O470" s="54">
        <v>0</v>
      </c>
      <c r="P470" s="55">
        <v>0.185</v>
      </c>
      <c r="Q470" s="96" t="s">
        <v>2354</v>
      </c>
      <c r="R470" s="218" t="s">
        <v>2590</v>
      </c>
      <c r="S470" s="915" t="s">
        <v>5999</v>
      </c>
      <c r="V470" s="34"/>
      <c r="W470" s="34"/>
    </row>
    <row r="471" spans="1:23" ht="36" x14ac:dyDescent="0.2">
      <c r="A471" s="1284">
        <v>9</v>
      </c>
      <c r="B471" s="218">
        <v>130710</v>
      </c>
      <c r="C471" s="55" t="s">
        <v>1537</v>
      </c>
      <c r="D471" s="218" t="s">
        <v>3142</v>
      </c>
      <c r="E471" s="55" t="s">
        <v>919</v>
      </c>
      <c r="F471" s="74" t="s">
        <v>231</v>
      </c>
      <c r="G471" s="218" t="s">
        <v>2588</v>
      </c>
      <c r="H471" s="93" t="s">
        <v>3143</v>
      </c>
      <c r="I471" s="445">
        <v>0.46300000000000002</v>
      </c>
      <c r="J471" s="55">
        <v>0.46300000000000002</v>
      </c>
      <c r="K471" s="55"/>
      <c r="L471" s="55"/>
      <c r="M471" s="55">
        <v>0.46300000000000002</v>
      </c>
      <c r="N471" s="55"/>
      <c r="O471" s="54">
        <v>0</v>
      </c>
      <c r="P471" s="55">
        <v>0.46300000000000002</v>
      </c>
      <c r="Q471" s="55" t="s">
        <v>2244</v>
      </c>
      <c r="R471" s="218" t="s">
        <v>2590</v>
      </c>
      <c r="S471" s="74"/>
      <c r="V471" s="34"/>
      <c r="W471" s="34"/>
    </row>
    <row r="472" spans="1:23" ht="36" x14ac:dyDescent="0.2">
      <c r="A472" s="1284">
        <v>10</v>
      </c>
      <c r="B472" s="218">
        <v>130711</v>
      </c>
      <c r="C472" s="99" t="s">
        <v>2336</v>
      </c>
      <c r="D472" s="91" t="s">
        <v>3144</v>
      </c>
      <c r="E472" s="99" t="s">
        <v>920</v>
      </c>
      <c r="F472" s="125" t="s">
        <v>3145</v>
      </c>
      <c r="G472" s="218" t="s">
        <v>2588</v>
      </c>
      <c r="H472" s="125" t="s">
        <v>3146</v>
      </c>
      <c r="I472" s="293">
        <v>5.31</v>
      </c>
      <c r="J472" s="99">
        <v>5.2830000000000004</v>
      </c>
      <c r="K472" s="99">
        <v>1.0999999999999999E-2</v>
      </c>
      <c r="L472" s="99">
        <v>5.2720000000000002</v>
      </c>
      <c r="M472" s="99"/>
      <c r="N472" s="99"/>
      <c r="O472" s="126">
        <v>0</v>
      </c>
      <c r="P472" s="99">
        <v>5.2830000000000004</v>
      </c>
      <c r="Q472" s="99" t="s">
        <v>3147</v>
      </c>
      <c r="R472" s="101" t="s">
        <v>2752</v>
      </c>
      <c r="S472" s="100" t="s">
        <v>2269</v>
      </c>
      <c r="V472" s="34"/>
      <c r="W472" s="34"/>
    </row>
    <row r="473" spans="1:23" ht="36" x14ac:dyDescent="0.2">
      <c r="A473" s="1284">
        <v>11</v>
      </c>
      <c r="B473" s="218">
        <v>130712</v>
      </c>
      <c r="C473" s="96" t="s">
        <v>1538</v>
      </c>
      <c r="D473" s="218" t="s">
        <v>3148</v>
      </c>
      <c r="E473" s="96" t="s">
        <v>921</v>
      </c>
      <c r="F473" s="94" t="s">
        <v>4996</v>
      </c>
      <c r="G473" s="218" t="s">
        <v>2588</v>
      </c>
      <c r="H473" s="93" t="s">
        <v>3149</v>
      </c>
      <c r="I473" s="419">
        <v>1.4750000000000001</v>
      </c>
      <c r="J473" s="96">
        <v>1.4750000000000001</v>
      </c>
      <c r="K473" s="96"/>
      <c r="L473" s="96">
        <v>1.4750000000000001</v>
      </c>
      <c r="M473" s="96"/>
      <c r="N473" s="96"/>
      <c r="O473" s="150">
        <v>0</v>
      </c>
      <c r="P473" s="96">
        <v>1.4750000000000001</v>
      </c>
      <c r="Q473" s="55" t="s">
        <v>2241</v>
      </c>
      <c r="R473" s="218" t="s">
        <v>2590</v>
      </c>
      <c r="S473" s="74"/>
      <c r="V473" s="34"/>
      <c r="W473" s="34"/>
    </row>
    <row r="474" spans="1:23" ht="36" x14ac:dyDescent="0.2">
      <c r="A474" s="1284">
        <v>12</v>
      </c>
      <c r="B474" s="218">
        <v>130717</v>
      </c>
      <c r="C474" s="96" t="s">
        <v>1539</v>
      </c>
      <c r="D474" s="218" t="s">
        <v>3150</v>
      </c>
      <c r="E474" s="96" t="s">
        <v>923</v>
      </c>
      <c r="F474" s="94" t="s">
        <v>4997</v>
      </c>
      <c r="G474" s="218" t="s">
        <v>2588</v>
      </c>
      <c r="H474" s="93" t="s">
        <v>2720</v>
      </c>
      <c r="I474" s="419">
        <v>4.9119999999999999</v>
      </c>
      <c r="J474" s="96">
        <v>4.9119999999999999</v>
      </c>
      <c r="K474" s="96"/>
      <c r="L474" s="96">
        <v>4.9119999999999999</v>
      </c>
      <c r="M474" s="96"/>
      <c r="N474" s="96"/>
      <c r="O474" s="150">
        <v>0</v>
      </c>
      <c r="P474" s="96">
        <v>4.9119999999999999</v>
      </c>
      <c r="Q474" s="55" t="s">
        <v>2241</v>
      </c>
      <c r="R474" s="218" t="s">
        <v>2590</v>
      </c>
      <c r="S474" s="58"/>
      <c r="V474" s="34"/>
      <c r="W474" s="34"/>
    </row>
    <row r="475" spans="1:23" ht="40.5" customHeight="1" x14ac:dyDescent="0.2">
      <c r="A475" s="1284">
        <v>13</v>
      </c>
      <c r="B475" s="218" t="s">
        <v>3151</v>
      </c>
      <c r="C475" s="55" t="s">
        <v>1834</v>
      </c>
      <c r="D475" s="93" t="s">
        <v>3152</v>
      </c>
      <c r="E475" s="55" t="s">
        <v>924</v>
      </c>
      <c r="F475" s="74" t="s">
        <v>4998</v>
      </c>
      <c r="G475" s="218" t="s">
        <v>2588</v>
      </c>
      <c r="H475" s="93" t="s">
        <v>2720</v>
      </c>
      <c r="I475" s="66">
        <v>0.82899999999999996</v>
      </c>
      <c r="J475" s="55">
        <v>0.82899999999999996</v>
      </c>
      <c r="K475" s="55"/>
      <c r="L475" s="55">
        <v>0.82899999999999996</v>
      </c>
      <c r="M475" s="55"/>
      <c r="N475" s="55"/>
      <c r="O475" s="54">
        <v>0</v>
      </c>
      <c r="P475" s="55">
        <v>0.82899999999999996</v>
      </c>
      <c r="Q475" s="55" t="s">
        <v>2241</v>
      </c>
      <c r="R475" s="218" t="s">
        <v>2590</v>
      </c>
      <c r="S475" s="327"/>
      <c r="V475" s="34"/>
      <c r="W475" s="34"/>
    </row>
    <row r="476" spans="1:23" ht="36" x14ac:dyDescent="0.2">
      <c r="A476" s="1284">
        <v>14</v>
      </c>
      <c r="B476" s="218">
        <v>130720</v>
      </c>
      <c r="C476" s="55" t="s">
        <v>1835</v>
      </c>
      <c r="D476" s="218" t="s">
        <v>3153</v>
      </c>
      <c r="E476" s="55" t="s">
        <v>925</v>
      </c>
      <c r="F476" s="74" t="s">
        <v>4999</v>
      </c>
      <c r="G476" s="218" t="s">
        <v>2588</v>
      </c>
      <c r="H476" s="93" t="s">
        <v>2720</v>
      </c>
      <c r="I476" s="37">
        <v>0.4</v>
      </c>
      <c r="J476" s="54">
        <v>0.4</v>
      </c>
      <c r="K476" s="54"/>
      <c r="L476" s="54">
        <v>0.4</v>
      </c>
      <c r="M476" s="54"/>
      <c r="N476" s="54"/>
      <c r="O476" s="54">
        <v>0</v>
      </c>
      <c r="P476" s="54">
        <v>0.4</v>
      </c>
      <c r="Q476" s="55" t="s">
        <v>2241</v>
      </c>
      <c r="R476" s="218" t="s">
        <v>2590</v>
      </c>
      <c r="S476" s="327"/>
      <c r="V476" s="34"/>
      <c r="W476" s="34"/>
    </row>
    <row r="477" spans="1:23" s="3" customFormat="1" ht="36" x14ac:dyDescent="0.2">
      <c r="A477" s="1284">
        <v>15</v>
      </c>
      <c r="B477" s="218">
        <v>130722</v>
      </c>
      <c r="C477" s="55" t="s">
        <v>1836</v>
      </c>
      <c r="D477" s="218" t="s">
        <v>3154</v>
      </c>
      <c r="E477" s="55" t="s">
        <v>927</v>
      </c>
      <c r="F477" s="74" t="s">
        <v>5000</v>
      </c>
      <c r="G477" s="218" t="s">
        <v>2588</v>
      </c>
      <c r="H477" s="93" t="s">
        <v>2720</v>
      </c>
      <c r="I477" s="66">
        <v>1.9259999999999999</v>
      </c>
      <c r="J477" s="55">
        <v>1.9259999999999999</v>
      </c>
      <c r="K477" s="55"/>
      <c r="L477" s="55">
        <v>1.9259999999999999</v>
      </c>
      <c r="M477" s="55"/>
      <c r="N477" s="55"/>
      <c r="O477" s="54">
        <v>0</v>
      </c>
      <c r="P477" s="55">
        <v>1.9259999999999999</v>
      </c>
      <c r="Q477" s="55" t="s">
        <v>2241</v>
      </c>
      <c r="R477" s="218" t="s">
        <v>2590</v>
      </c>
      <c r="S477" s="90"/>
      <c r="V477" s="34"/>
      <c r="W477" s="34"/>
    </row>
    <row r="478" spans="1:23" ht="24" x14ac:dyDescent="0.2">
      <c r="A478" s="1284">
        <v>16</v>
      </c>
      <c r="B478" s="218">
        <v>130723</v>
      </c>
      <c r="C478" s="147" t="s">
        <v>3155</v>
      </c>
      <c r="D478" s="147" t="s">
        <v>3156</v>
      </c>
      <c r="E478" s="60" t="s">
        <v>928</v>
      </c>
      <c r="F478" s="147" t="s">
        <v>3157</v>
      </c>
      <c r="G478" s="90" t="s">
        <v>2588</v>
      </c>
      <c r="H478" s="314" t="s">
        <v>3158</v>
      </c>
      <c r="I478" s="200">
        <v>5.1100000000000003</v>
      </c>
      <c r="J478" s="147">
        <v>5.09</v>
      </c>
      <c r="K478" s="147"/>
      <c r="L478" s="147">
        <v>5.09</v>
      </c>
      <c r="M478" s="147"/>
      <c r="N478" s="147"/>
      <c r="O478" s="165">
        <v>0</v>
      </c>
      <c r="P478" s="147">
        <v>5.09</v>
      </c>
      <c r="Q478" s="147" t="s">
        <v>2241</v>
      </c>
      <c r="R478" s="147" t="s">
        <v>2752</v>
      </c>
      <c r="S478" s="148" t="s">
        <v>2269</v>
      </c>
      <c r="V478" s="34"/>
      <c r="W478" s="34"/>
    </row>
    <row r="479" spans="1:23" ht="36" x14ac:dyDescent="0.2">
      <c r="A479" s="1284">
        <v>17</v>
      </c>
      <c r="B479" s="218">
        <v>130724</v>
      </c>
      <c r="C479" s="55" t="s">
        <v>1837</v>
      </c>
      <c r="D479" s="218" t="s">
        <v>3159</v>
      </c>
      <c r="E479" s="55" t="s">
        <v>929</v>
      </c>
      <c r="F479" s="74" t="s">
        <v>5001</v>
      </c>
      <c r="G479" s="218" t="s">
        <v>2588</v>
      </c>
      <c r="H479" s="93" t="s">
        <v>2720</v>
      </c>
      <c r="I479" s="66">
        <v>1.167</v>
      </c>
      <c r="J479" s="55">
        <v>1.167</v>
      </c>
      <c r="K479" s="55"/>
      <c r="L479" s="55">
        <v>1.167</v>
      </c>
      <c r="M479" s="55"/>
      <c r="N479" s="55"/>
      <c r="O479" s="54">
        <v>0</v>
      </c>
      <c r="P479" s="55">
        <v>1.167</v>
      </c>
      <c r="Q479" s="55" t="s">
        <v>2241</v>
      </c>
      <c r="R479" s="218" t="s">
        <v>2590</v>
      </c>
      <c r="S479" s="90"/>
      <c r="V479" s="34"/>
      <c r="W479" s="34"/>
    </row>
    <row r="480" spans="1:23" ht="96" x14ac:dyDescent="0.2">
      <c r="A480" s="1284">
        <v>18</v>
      </c>
      <c r="B480" s="89"/>
      <c r="C480" s="166" t="s">
        <v>3160</v>
      </c>
      <c r="D480" s="166" t="s">
        <v>3161</v>
      </c>
      <c r="E480" s="166" t="s">
        <v>930</v>
      </c>
      <c r="F480" s="560" t="s">
        <v>3162</v>
      </c>
      <c r="G480" s="166" t="s">
        <v>2588</v>
      </c>
      <c r="H480" s="560"/>
      <c r="I480" s="156">
        <v>0.21</v>
      </c>
      <c r="J480" s="218"/>
      <c r="K480" s="218"/>
      <c r="L480" s="218"/>
      <c r="M480" s="75"/>
      <c r="N480" s="75"/>
      <c r="O480" s="75">
        <v>0</v>
      </c>
      <c r="P480" s="218">
        <v>0.21099999999999999</v>
      </c>
      <c r="Q480" s="218" t="s">
        <v>2244</v>
      </c>
      <c r="R480" s="218" t="s">
        <v>2752</v>
      </c>
      <c r="S480" s="192" t="s">
        <v>5392</v>
      </c>
      <c r="V480" s="34"/>
      <c r="W480" s="34"/>
    </row>
    <row r="481" spans="1:23" ht="36" x14ac:dyDescent="0.2">
      <c r="A481" s="1284">
        <v>19</v>
      </c>
      <c r="B481" s="53">
        <v>130726</v>
      </c>
      <c r="C481" s="55" t="s">
        <v>1838</v>
      </c>
      <c r="D481" s="218" t="s">
        <v>3163</v>
      </c>
      <c r="E481" s="55" t="s">
        <v>931</v>
      </c>
      <c r="F481" s="74" t="s">
        <v>5002</v>
      </c>
      <c r="G481" s="218" t="s">
        <v>2588</v>
      </c>
      <c r="H481" s="93" t="s">
        <v>3164</v>
      </c>
      <c r="I481" s="225">
        <v>3.0920000000000001</v>
      </c>
      <c r="J481" s="55">
        <v>3.0920000000000001</v>
      </c>
      <c r="K481" s="55">
        <v>6.0000000000000001E-3</v>
      </c>
      <c r="L481" s="55">
        <v>3.0859999999999999</v>
      </c>
      <c r="M481" s="55"/>
      <c r="N481" s="55"/>
      <c r="O481" s="54">
        <v>0</v>
      </c>
      <c r="P481" s="54">
        <v>3.0920000000000001</v>
      </c>
      <c r="Q481" s="96" t="s">
        <v>2353</v>
      </c>
      <c r="R481" s="218" t="s">
        <v>2590</v>
      </c>
      <c r="S481" s="90"/>
      <c r="V481" s="34"/>
      <c r="W481" s="34"/>
    </row>
    <row r="482" spans="1:23" ht="36" x14ac:dyDescent="0.2">
      <c r="A482" s="1284">
        <v>20</v>
      </c>
      <c r="B482" s="218">
        <v>130727</v>
      </c>
      <c r="C482" s="55" t="s">
        <v>1839</v>
      </c>
      <c r="D482" s="218" t="s">
        <v>3165</v>
      </c>
      <c r="E482" s="55" t="s">
        <v>932</v>
      </c>
      <c r="F482" s="74" t="s">
        <v>5003</v>
      </c>
      <c r="G482" s="218" t="s">
        <v>2588</v>
      </c>
      <c r="H482" s="93" t="s">
        <v>2720</v>
      </c>
      <c r="I482" s="234">
        <v>0.61</v>
      </c>
      <c r="J482" s="55">
        <v>0.61</v>
      </c>
      <c r="K482" s="55"/>
      <c r="L482" s="55">
        <v>0.61</v>
      </c>
      <c r="M482" s="55"/>
      <c r="N482" s="55"/>
      <c r="O482" s="54">
        <v>0</v>
      </c>
      <c r="P482" s="55">
        <v>0.61</v>
      </c>
      <c r="Q482" s="55" t="s">
        <v>2241</v>
      </c>
      <c r="R482" s="218" t="s">
        <v>2590</v>
      </c>
      <c r="S482" s="90"/>
      <c r="V482" s="34"/>
      <c r="W482" s="34"/>
    </row>
    <row r="483" spans="1:23" ht="24" x14ac:dyDescent="0.2">
      <c r="A483" s="1284">
        <v>21</v>
      </c>
      <c r="B483" s="218"/>
      <c r="C483" s="55"/>
      <c r="D483" s="218"/>
      <c r="E483" s="156" t="s">
        <v>3166</v>
      </c>
      <c r="F483" s="120" t="s">
        <v>3167</v>
      </c>
      <c r="G483" s="156"/>
      <c r="H483" s="247"/>
      <c r="I483" s="247"/>
      <c r="J483" s="156">
        <v>0.26200000000000001</v>
      </c>
      <c r="K483" s="156"/>
      <c r="L483" s="156">
        <v>0.26200000000000001</v>
      </c>
      <c r="M483" s="156"/>
      <c r="N483" s="156"/>
      <c r="O483" s="158">
        <v>0</v>
      </c>
      <c r="P483" s="156">
        <v>0.26200000000000001</v>
      </c>
      <c r="Q483" s="156" t="s">
        <v>2241</v>
      </c>
      <c r="R483" s="156" t="s">
        <v>2752</v>
      </c>
      <c r="S483" s="313" t="s">
        <v>1983</v>
      </c>
      <c r="V483" s="34"/>
      <c r="W483" s="34"/>
    </row>
    <row r="484" spans="1:23" ht="24" x14ac:dyDescent="0.2">
      <c r="A484" s="1284">
        <v>22</v>
      </c>
      <c r="B484" s="218"/>
      <c r="C484" s="55"/>
      <c r="D484" s="218"/>
      <c r="E484" s="156" t="s">
        <v>3168</v>
      </c>
      <c r="F484" s="120" t="s">
        <v>3169</v>
      </c>
      <c r="G484" s="156"/>
      <c r="H484" s="247"/>
      <c r="I484" s="247"/>
      <c r="J484" s="156">
        <v>0.248</v>
      </c>
      <c r="K484" s="156"/>
      <c r="L484" s="156">
        <v>0.248</v>
      </c>
      <c r="M484" s="156"/>
      <c r="N484" s="156"/>
      <c r="O484" s="158">
        <v>0</v>
      </c>
      <c r="P484" s="156">
        <v>0.248</v>
      </c>
      <c r="Q484" s="156" t="s">
        <v>2241</v>
      </c>
      <c r="R484" s="156" t="s">
        <v>2752</v>
      </c>
      <c r="S484" s="313" t="s">
        <v>1983</v>
      </c>
      <c r="V484" s="34"/>
      <c r="W484" s="34"/>
    </row>
    <row r="485" spans="1:23" ht="24" x14ac:dyDescent="0.2">
      <c r="A485" s="1284">
        <v>23</v>
      </c>
      <c r="B485" s="218"/>
      <c r="C485" s="55"/>
      <c r="D485" s="218"/>
      <c r="E485" s="156" t="s">
        <v>3170</v>
      </c>
      <c r="F485" s="120" t="s">
        <v>3171</v>
      </c>
      <c r="G485" s="156"/>
      <c r="H485" s="247"/>
      <c r="I485" s="247"/>
      <c r="J485" s="156">
        <v>2.1000000000000001E-2</v>
      </c>
      <c r="K485" s="156"/>
      <c r="L485" s="156">
        <v>2.1000000000000001E-2</v>
      </c>
      <c r="M485" s="156"/>
      <c r="N485" s="156"/>
      <c r="O485" s="158">
        <v>0</v>
      </c>
      <c r="P485" s="156">
        <v>2.1000000000000001E-2</v>
      </c>
      <c r="Q485" s="156" t="s">
        <v>2241</v>
      </c>
      <c r="R485" s="156" t="s">
        <v>2752</v>
      </c>
      <c r="S485" s="313" t="s">
        <v>1983</v>
      </c>
    </row>
    <row r="486" spans="1:23" ht="24" x14ac:dyDescent="0.2">
      <c r="A486" s="1284">
        <v>24</v>
      </c>
      <c r="B486" s="218"/>
      <c r="C486" s="55"/>
      <c r="D486" s="218"/>
      <c r="E486" s="156" t="s">
        <v>323</v>
      </c>
      <c r="F486" s="120" t="s">
        <v>3172</v>
      </c>
      <c r="G486" s="156"/>
      <c r="H486" s="247"/>
      <c r="I486" s="247"/>
      <c r="J486" s="156">
        <v>8.4000000000000005E-2</v>
      </c>
      <c r="K486" s="156"/>
      <c r="L486" s="156">
        <v>8.4000000000000005E-2</v>
      </c>
      <c r="M486" s="156"/>
      <c r="N486" s="156"/>
      <c r="O486" s="158">
        <v>0</v>
      </c>
      <c r="P486" s="156">
        <v>8.4000000000000005E-2</v>
      </c>
      <c r="Q486" s="156" t="s">
        <v>2241</v>
      </c>
      <c r="R486" s="156" t="s">
        <v>2752</v>
      </c>
      <c r="S486" s="313" t="s">
        <v>1983</v>
      </c>
    </row>
    <row r="487" spans="1:23" x14ac:dyDescent="0.2">
      <c r="A487" s="1505" t="s">
        <v>934</v>
      </c>
      <c r="B487" s="1505"/>
      <c r="C487" s="1505"/>
      <c r="D487" s="1505"/>
      <c r="E487" s="1505"/>
      <c r="F487" s="1505"/>
      <c r="G487" s="283"/>
      <c r="H487" s="283"/>
      <c r="I487" s="308">
        <f>SUM(I463:I486)</f>
        <v>44.741999999999997</v>
      </c>
      <c r="J487" s="308">
        <f>SUM(J463:J486)</f>
        <v>45.086999999999996</v>
      </c>
      <c r="K487" s="40"/>
      <c r="L487" s="40"/>
      <c r="M487" s="40"/>
      <c r="N487" s="40"/>
      <c r="O487" s="95"/>
      <c r="P487" s="55"/>
      <c r="Q487" s="55"/>
      <c r="R487" s="55"/>
      <c r="S487" s="74"/>
      <c r="T487" s="736">
        <f>SUM(J487-J465-J466-J467-J472-J478-J483-J484-J485-J486)</f>
        <v>27.051999999999996</v>
      </c>
    </row>
    <row r="488" spans="1:23" x14ac:dyDescent="0.2">
      <c r="A488" s="1497" t="s">
        <v>5939</v>
      </c>
      <c r="B488" s="1497"/>
      <c r="C488" s="1497"/>
      <c r="D488" s="1497"/>
      <c r="E488" s="1497"/>
      <c r="F488" s="1497"/>
      <c r="G488" s="285"/>
      <c r="H488" s="285"/>
      <c r="I488" s="285"/>
      <c r="J488" s="40"/>
      <c r="K488" s="309">
        <f>SUM(K463:K486)</f>
        <v>2.3109999999999999</v>
      </c>
      <c r="L488" s="40"/>
      <c r="M488" s="40"/>
      <c r="N488" s="40"/>
      <c r="O488" s="95"/>
      <c r="P488" s="55"/>
      <c r="Q488" s="55"/>
      <c r="R488" s="55"/>
      <c r="S488" s="74"/>
    </row>
    <row r="489" spans="1:23" x14ac:dyDescent="0.2">
      <c r="A489" s="1494" t="s">
        <v>5933</v>
      </c>
      <c r="B489" s="1494"/>
      <c r="C489" s="1494"/>
      <c r="D489" s="1494"/>
      <c r="E489" s="1494"/>
      <c r="F489" s="1494"/>
      <c r="G489" s="310"/>
      <c r="H489" s="310"/>
      <c r="I489" s="310"/>
      <c r="J489" s="40"/>
      <c r="K489" s="40"/>
      <c r="L489" s="311">
        <f>SUM(L463:L486)</f>
        <v>40.769999999999996</v>
      </c>
      <c r="M489" s="40"/>
      <c r="N489" s="40"/>
      <c r="O489" s="95"/>
      <c r="P489" s="55"/>
      <c r="Q489" s="55"/>
      <c r="R489" s="55"/>
      <c r="S489" s="74"/>
    </row>
    <row r="490" spans="1:23" x14ac:dyDescent="0.2">
      <c r="A490" s="1495" t="s">
        <v>5934</v>
      </c>
      <c r="B490" s="1495"/>
      <c r="C490" s="1495"/>
      <c r="D490" s="1495"/>
      <c r="E490" s="1496"/>
      <c r="F490" s="1496"/>
      <c r="G490" s="288"/>
      <c r="H490" s="288"/>
      <c r="I490" s="288"/>
      <c r="J490" s="40"/>
      <c r="K490" s="40"/>
      <c r="L490" s="40"/>
      <c r="M490" s="343">
        <f>SUM(M463:M486)</f>
        <v>2.0059999999999998</v>
      </c>
      <c r="N490" s="312"/>
      <c r="O490" s="95"/>
      <c r="P490" s="55"/>
      <c r="Q490" s="55"/>
      <c r="R490" s="55"/>
      <c r="S490" s="74"/>
      <c r="U490" s="736"/>
    </row>
    <row r="491" spans="1:23" x14ac:dyDescent="0.2">
      <c r="A491" s="1506" t="s">
        <v>5936</v>
      </c>
      <c r="B491" s="1506"/>
      <c r="C491" s="1506"/>
      <c r="D491" s="1506"/>
      <c r="E491" s="1507"/>
      <c r="F491" s="1507"/>
      <c r="G491" s="290"/>
      <c r="H491" s="290"/>
      <c r="I491" s="290"/>
      <c r="J491" s="290"/>
      <c r="K491" s="291"/>
      <c r="L491" s="291"/>
      <c r="M491" s="291"/>
      <c r="N491" s="292">
        <f>SUM(N463:N486)</f>
        <v>0</v>
      </c>
      <c r="O491" s="95"/>
      <c r="P491" s="55"/>
      <c r="Q491" s="55"/>
      <c r="R491" s="55"/>
      <c r="S491" s="74"/>
      <c r="U491" s="740"/>
    </row>
    <row r="492" spans="1:23" x14ac:dyDescent="0.2">
      <c r="A492" s="1431"/>
      <c r="B492" s="1431"/>
      <c r="C492" s="1431"/>
      <c r="D492" s="1431"/>
      <c r="E492" s="1437"/>
      <c r="F492" s="1437"/>
      <c r="G492" s="167"/>
      <c r="H492" s="167"/>
      <c r="I492" s="167"/>
      <c r="J492" s="132"/>
      <c r="K492" s="132"/>
      <c r="L492" s="132"/>
      <c r="M492" s="132"/>
      <c r="N492" s="132"/>
      <c r="O492" s="137"/>
      <c r="P492" s="88"/>
      <c r="Q492" s="88"/>
      <c r="R492" s="88"/>
      <c r="S492" s="45"/>
    </row>
    <row r="493" spans="1:23" x14ac:dyDescent="0.2">
      <c r="A493" s="1515" t="s">
        <v>935</v>
      </c>
      <c r="B493" s="1515"/>
      <c r="C493" s="1515"/>
      <c r="D493" s="1515"/>
      <c r="E493" s="1515"/>
      <c r="F493" s="1515"/>
      <c r="G493" s="121"/>
      <c r="H493" s="121"/>
      <c r="I493" s="131">
        <f>SUM(I70+I114+I156+I204+I237+I293+I334+I367+I416+I456+I487)</f>
        <v>629.36809999999991</v>
      </c>
      <c r="J493" s="131">
        <f>SUM((J70+J114+J156+J204+J237+J293+J334+J367+J416+J456+J487)+0.01)</f>
        <v>624.63810000000001</v>
      </c>
      <c r="K493" s="132"/>
      <c r="L493" s="132"/>
      <c r="M493" s="132"/>
      <c r="N493" s="132"/>
      <c r="O493" s="45"/>
      <c r="P493" s="45"/>
      <c r="Q493" s="45"/>
      <c r="R493" s="45"/>
      <c r="S493" s="45"/>
      <c r="T493" s="1411">
        <f>SUM(T70+T114+T156+T204+T237+T293+T334+T367+T416+T456+T487)</f>
        <v>514.44810000000007</v>
      </c>
    </row>
    <row r="494" spans="1:23" s="456" customFormat="1" x14ac:dyDescent="0.2">
      <c r="A494" s="1479" t="s">
        <v>5940</v>
      </c>
      <c r="B494" s="1480"/>
      <c r="C494" s="1480"/>
      <c r="D494" s="1480"/>
      <c r="E494" s="1480"/>
      <c r="F494" s="1481"/>
      <c r="G494" s="733"/>
      <c r="H494" s="733"/>
      <c r="I494" s="734"/>
      <c r="J494" s="734">
        <f>SUM(K71+K115+K157+K205+K238+K294+K335+K368+K417+K457+K488)</f>
        <v>32.213999999999999</v>
      </c>
      <c r="K494" s="132"/>
      <c r="L494" s="132"/>
      <c r="M494" s="132"/>
      <c r="N494" s="132"/>
      <c r="O494" s="45"/>
      <c r="P494" s="45"/>
      <c r="Q494" s="45"/>
      <c r="R494" s="45"/>
      <c r="S494" s="45"/>
    </row>
    <row r="495" spans="1:23" s="456" customFormat="1" x14ac:dyDescent="0.2">
      <c r="A495" s="1479" t="s">
        <v>5941</v>
      </c>
      <c r="B495" s="1480"/>
      <c r="C495" s="1480"/>
      <c r="D495" s="1480"/>
      <c r="E495" s="1480"/>
      <c r="F495" s="1481"/>
      <c r="G495" s="733"/>
      <c r="H495" s="733"/>
      <c r="I495" s="734"/>
      <c r="J495" s="734">
        <f>SUM(L72+L116+L158+L206+L239+L295+L336+L369+L418+L458+L489)</f>
        <v>576.86009999999987</v>
      </c>
      <c r="K495" s="132"/>
      <c r="L495" s="132"/>
      <c r="M495" s="132"/>
      <c r="N495" s="132"/>
      <c r="O495" s="45"/>
      <c r="P495" s="45"/>
      <c r="Q495" s="45"/>
      <c r="R495" s="45"/>
      <c r="S495" s="45"/>
    </row>
    <row r="496" spans="1:23" s="456" customFormat="1" x14ac:dyDescent="0.2">
      <c r="A496" s="1479" t="s">
        <v>5942</v>
      </c>
      <c r="B496" s="1480"/>
      <c r="C496" s="1480"/>
      <c r="D496" s="1480"/>
      <c r="E496" s="1480"/>
      <c r="F496" s="1481"/>
      <c r="G496" s="733"/>
      <c r="H496" s="733"/>
      <c r="I496" s="734"/>
      <c r="J496" s="734">
        <f>SUM(M73+M117+M159+M207+M240+M296+M337+M370+M419+M459+M490)</f>
        <v>13.238</v>
      </c>
      <c r="K496" s="132"/>
      <c r="L496" s="132"/>
      <c r="M496" s="132"/>
      <c r="N496" s="132"/>
      <c r="O496" s="45"/>
      <c r="P496" s="45"/>
      <c r="Q496" s="45"/>
      <c r="R496" s="45"/>
      <c r="S496" s="45"/>
    </row>
    <row r="497" spans="1:23" s="456" customFormat="1" x14ac:dyDescent="0.2">
      <c r="A497" s="1479" t="s">
        <v>5943</v>
      </c>
      <c r="B497" s="1480"/>
      <c r="C497" s="1480"/>
      <c r="D497" s="1480"/>
      <c r="E497" s="1480"/>
      <c r="F497" s="1481"/>
      <c r="G497" s="733"/>
      <c r="H497" s="733"/>
      <c r="I497" s="734"/>
      <c r="J497" s="734">
        <f>SUM(N74+N118+N160+N208+N241+N297+N338+N371+N420+N460+N491)</f>
        <v>2.3149999999999999</v>
      </c>
      <c r="K497" s="132"/>
      <c r="L497" s="132"/>
      <c r="M497" s="132"/>
      <c r="N497" s="132"/>
      <c r="O497" s="45"/>
      <c r="P497" s="45"/>
      <c r="Q497" s="45"/>
      <c r="R497" s="45"/>
      <c r="S497" s="45"/>
    </row>
    <row r="498" spans="1:23" x14ac:dyDescent="0.2">
      <c r="A498" s="1503"/>
      <c r="B498" s="1503"/>
      <c r="C498" s="1503"/>
      <c r="D498" s="1503"/>
      <c r="E498" s="1503"/>
      <c r="F498" s="1503"/>
      <c r="G498" s="1503"/>
      <c r="H498" s="1503"/>
      <c r="I498" s="1503"/>
      <c r="J498" s="1503"/>
      <c r="K498" s="1503"/>
      <c r="L498" s="1503"/>
      <c r="M498" s="1503"/>
      <c r="N498" s="1503"/>
      <c r="O498" s="1503"/>
      <c r="P498" s="1503"/>
      <c r="Q498" s="88"/>
      <c r="R498" s="88"/>
      <c r="S498" s="45"/>
    </row>
    <row r="499" spans="1:23" x14ac:dyDescent="0.2">
      <c r="A499" s="1508" t="s">
        <v>937</v>
      </c>
      <c r="B499" s="1508"/>
      <c r="C499" s="1508"/>
      <c r="D499" s="1508"/>
      <c r="E499" s="1503"/>
      <c r="F499" s="1503"/>
      <c r="G499" s="1503"/>
      <c r="H499" s="1503"/>
      <c r="I499" s="1503"/>
      <c r="J499" s="1503"/>
      <c r="K499" s="1503"/>
      <c r="L499" s="1503"/>
      <c r="M499" s="1503"/>
      <c r="N499" s="1503"/>
      <c r="O499" s="1503"/>
      <c r="P499" s="1503"/>
      <c r="Q499" s="88"/>
      <c r="R499" s="88"/>
      <c r="S499" s="45"/>
    </row>
    <row r="500" spans="1:23" x14ac:dyDescent="0.2">
      <c r="A500" s="1504" t="s">
        <v>559</v>
      </c>
      <c r="B500" s="1504"/>
      <c r="C500" s="1504"/>
      <c r="D500" s="1504"/>
      <c r="E500" s="1504"/>
      <c r="F500" s="1504"/>
      <c r="G500" s="103"/>
      <c r="H500" s="103"/>
      <c r="I500" s="103"/>
      <c r="J500" s="45"/>
      <c r="K500" s="45"/>
      <c r="L500" s="45"/>
      <c r="M500" s="45"/>
      <c r="N500" s="45"/>
      <c r="O500" s="45"/>
      <c r="P500" s="45"/>
      <c r="Q500" s="45"/>
      <c r="R500" s="45"/>
      <c r="S500" s="45"/>
    </row>
    <row r="501" spans="1:23" ht="24" x14ac:dyDescent="0.2">
      <c r="A501" s="1284">
        <v>1</v>
      </c>
      <c r="B501" s="218">
        <v>120221</v>
      </c>
      <c r="C501" s="55" t="s">
        <v>1872</v>
      </c>
      <c r="D501" s="218" t="s">
        <v>3173</v>
      </c>
      <c r="E501" s="55" t="s">
        <v>586</v>
      </c>
      <c r="F501" s="174" t="s">
        <v>5004</v>
      </c>
      <c r="G501" s="218" t="s">
        <v>3174</v>
      </c>
      <c r="H501" s="93" t="s">
        <v>3175</v>
      </c>
      <c r="I501" s="201">
        <v>0.53500000000000003</v>
      </c>
      <c r="J501" s="55">
        <v>0.53500000000000003</v>
      </c>
      <c r="K501" s="55"/>
      <c r="L501" s="55">
        <v>0.53500000000000003</v>
      </c>
      <c r="M501" s="55"/>
      <c r="N501" s="55"/>
      <c r="O501" s="54">
        <v>0</v>
      </c>
      <c r="P501" s="55">
        <v>0.53500000000000003</v>
      </c>
      <c r="Q501" s="55" t="s">
        <v>2241</v>
      </c>
      <c r="R501" s="218" t="s">
        <v>3176</v>
      </c>
      <c r="S501" s="218"/>
      <c r="U501" s="34"/>
      <c r="V501" s="34"/>
      <c r="W501" s="34"/>
    </row>
    <row r="502" spans="1:23" s="3" customFormat="1" ht="24" x14ac:dyDescent="0.2">
      <c r="A502" s="1284">
        <v>2</v>
      </c>
      <c r="B502" s="218">
        <v>120224</v>
      </c>
      <c r="C502" s="55" t="s">
        <v>1875</v>
      </c>
      <c r="D502" s="218" t="s">
        <v>3177</v>
      </c>
      <c r="E502" s="55" t="s">
        <v>587</v>
      </c>
      <c r="F502" s="174" t="s">
        <v>5005</v>
      </c>
      <c r="G502" s="218" t="s">
        <v>3174</v>
      </c>
      <c r="H502" s="93" t="s">
        <v>3178</v>
      </c>
      <c r="I502" s="201">
        <v>0.38400000000000001</v>
      </c>
      <c r="J502" s="55">
        <v>0.38400000000000001</v>
      </c>
      <c r="K502" s="55">
        <v>0.23100000000000001</v>
      </c>
      <c r="L502" s="55">
        <v>0.153</v>
      </c>
      <c r="M502" s="55"/>
      <c r="N502" s="55"/>
      <c r="O502" s="54">
        <v>0</v>
      </c>
      <c r="P502" s="55">
        <v>0.38400000000000001</v>
      </c>
      <c r="Q502" s="96" t="s">
        <v>2267</v>
      </c>
      <c r="R502" s="218" t="s">
        <v>3176</v>
      </c>
      <c r="S502" s="55"/>
      <c r="U502" s="34"/>
      <c r="V502" s="34"/>
      <c r="W502" s="34"/>
    </row>
    <row r="503" spans="1:23" ht="25.5" customHeight="1" x14ac:dyDescent="0.2">
      <c r="A503" s="1284">
        <v>3</v>
      </c>
      <c r="B503" s="218">
        <v>120214</v>
      </c>
      <c r="C503" s="55" t="s">
        <v>1865</v>
      </c>
      <c r="D503" s="218" t="s">
        <v>3179</v>
      </c>
      <c r="E503" s="55" t="s">
        <v>598</v>
      </c>
      <c r="F503" s="170" t="s">
        <v>5006</v>
      </c>
      <c r="G503" s="218" t="s">
        <v>3174</v>
      </c>
      <c r="H503" s="93" t="s">
        <v>3180</v>
      </c>
      <c r="I503" s="201">
        <v>0.76100000000000001</v>
      </c>
      <c r="J503" s="55">
        <v>0.76100000000000001</v>
      </c>
      <c r="K503" s="55"/>
      <c r="L503" s="55">
        <v>0.76100000000000001</v>
      </c>
      <c r="M503" s="55"/>
      <c r="N503" s="55"/>
      <c r="O503" s="54">
        <v>0</v>
      </c>
      <c r="P503" s="55">
        <v>0.76100000000000001</v>
      </c>
      <c r="Q503" s="55" t="s">
        <v>2241</v>
      </c>
      <c r="R503" s="218" t="s">
        <v>3176</v>
      </c>
      <c r="S503" s="218"/>
      <c r="U503" s="34"/>
      <c r="V503" s="34"/>
      <c r="W503" s="34"/>
    </row>
    <row r="504" spans="1:23" ht="24" x14ac:dyDescent="0.2">
      <c r="A504" s="1284">
        <v>4</v>
      </c>
      <c r="B504" s="218">
        <v>120180</v>
      </c>
      <c r="C504" s="55" t="s">
        <v>1343</v>
      </c>
      <c r="D504" s="218" t="s">
        <v>3181</v>
      </c>
      <c r="E504" s="55" t="s">
        <v>436</v>
      </c>
      <c r="F504" s="170" t="s">
        <v>5007</v>
      </c>
      <c r="G504" s="218" t="s">
        <v>3174</v>
      </c>
      <c r="H504" s="93" t="s">
        <v>3182</v>
      </c>
      <c r="I504" s="66">
        <v>0.316</v>
      </c>
      <c r="J504" s="55">
        <v>0.316</v>
      </c>
      <c r="K504" s="55">
        <v>0.316</v>
      </c>
      <c r="L504" s="55"/>
      <c r="M504" s="55"/>
      <c r="N504" s="55"/>
      <c r="O504" s="54">
        <v>0</v>
      </c>
      <c r="P504" s="55">
        <v>0.316</v>
      </c>
      <c r="Q504" s="55" t="s">
        <v>2251</v>
      </c>
      <c r="R504" s="218" t="s">
        <v>3176</v>
      </c>
      <c r="S504" s="55"/>
      <c r="U504" s="34"/>
      <c r="V504" s="34"/>
      <c r="W504" s="34"/>
    </row>
    <row r="505" spans="1:23" ht="57.75" customHeight="1" x14ac:dyDescent="0.2">
      <c r="A505" s="1284">
        <v>5</v>
      </c>
      <c r="B505" s="218">
        <v>120181</v>
      </c>
      <c r="C505" s="55" t="s">
        <v>1840</v>
      </c>
      <c r="D505" s="218" t="s">
        <v>3183</v>
      </c>
      <c r="E505" s="55" t="s">
        <v>437</v>
      </c>
      <c r="F505" s="170" t="s">
        <v>5008</v>
      </c>
      <c r="G505" s="218" t="s">
        <v>3174</v>
      </c>
      <c r="H505" s="93" t="s">
        <v>3184</v>
      </c>
      <c r="I505" s="66">
        <v>0.498</v>
      </c>
      <c r="J505" s="55">
        <v>0.498</v>
      </c>
      <c r="K505" s="55">
        <v>0.498</v>
      </c>
      <c r="L505" s="55"/>
      <c r="M505" s="55"/>
      <c r="N505" s="55"/>
      <c r="O505" s="54">
        <v>0</v>
      </c>
      <c r="P505" s="55">
        <v>0.498</v>
      </c>
      <c r="Q505" s="55" t="s">
        <v>2251</v>
      </c>
      <c r="R505" s="218" t="s">
        <v>3176</v>
      </c>
      <c r="S505" s="900" t="s">
        <v>6002</v>
      </c>
      <c r="U505" s="34"/>
      <c r="V505" s="34"/>
      <c r="W505" s="34"/>
    </row>
    <row r="506" spans="1:23" ht="24" x14ac:dyDescent="0.2">
      <c r="A506" s="1284">
        <v>6</v>
      </c>
      <c r="B506" s="218">
        <v>120182</v>
      </c>
      <c r="C506" s="55" t="s">
        <v>1841</v>
      </c>
      <c r="D506" s="218" t="s">
        <v>3185</v>
      </c>
      <c r="E506" s="55" t="s">
        <v>438</v>
      </c>
      <c r="F506" s="174" t="s">
        <v>5009</v>
      </c>
      <c r="G506" s="218" t="s">
        <v>3174</v>
      </c>
      <c r="H506" s="93" t="s">
        <v>3186</v>
      </c>
      <c r="I506" s="66">
        <v>0.3</v>
      </c>
      <c r="J506" s="54">
        <v>0.3</v>
      </c>
      <c r="K506" s="54">
        <v>0.3</v>
      </c>
      <c r="L506" s="55"/>
      <c r="M506" s="55"/>
      <c r="N506" s="55"/>
      <c r="O506" s="54">
        <v>0</v>
      </c>
      <c r="P506" s="54">
        <v>0.3</v>
      </c>
      <c r="Q506" s="55" t="s">
        <v>2251</v>
      </c>
      <c r="R506" s="218" t="s">
        <v>3176</v>
      </c>
      <c r="S506" s="218"/>
      <c r="U506" s="34"/>
      <c r="V506" s="34"/>
      <c r="W506" s="34"/>
    </row>
    <row r="507" spans="1:23" ht="27" customHeight="1" x14ac:dyDescent="0.2">
      <c r="A507" s="1284">
        <v>7</v>
      </c>
      <c r="B507" s="218">
        <v>120183</v>
      </c>
      <c r="C507" s="55" t="s">
        <v>1842</v>
      </c>
      <c r="D507" s="218" t="s">
        <v>3187</v>
      </c>
      <c r="E507" s="55" t="s">
        <v>439</v>
      </c>
      <c r="F507" s="170" t="s">
        <v>5010</v>
      </c>
      <c r="G507" s="218" t="s">
        <v>3174</v>
      </c>
      <c r="H507" s="93" t="s">
        <v>3188</v>
      </c>
      <c r="I507" s="66">
        <v>0.19500000000000001</v>
      </c>
      <c r="J507" s="55">
        <v>0.19500000000000001</v>
      </c>
      <c r="K507" s="55">
        <v>0.115</v>
      </c>
      <c r="L507" s="54">
        <v>0.08</v>
      </c>
      <c r="M507" s="55"/>
      <c r="N507" s="55"/>
      <c r="O507" s="54">
        <v>0</v>
      </c>
      <c r="P507" s="55">
        <v>0.19500000000000001</v>
      </c>
      <c r="Q507" s="96" t="s">
        <v>2267</v>
      </c>
      <c r="R507" s="218" t="s">
        <v>3176</v>
      </c>
      <c r="S507" s="218"/>
      <c r="U507" s="34"/>
      <c r="V507" s="34"/>
      <c r="W507" s="34"/>
    </row>
    <row r="508" spans="1:23" ht="24" x14ac:dyDescent="0.2">
      <c r="A508" s="1284">
        <v>8</v>
      </c>
      <c r="B508" s="218">
        <v>120184</v>
      </c>
      <c r="C508" s="218" t="s">
        <v>1843</v>
      </c>
      <c r="D508" s="218" t="s">
        <v>3189</v>
      </c>
      <c r="E508" s="218" t="s">
        <v>440</v>
      </c>
      <c r="F508" s="169" t="s">
        <v>5011</v>
      </c>
      <c r="G508" s="218" t="s">
        <v>3174</v>
      </c>
      <c r="H508" s="93" t="s">
        <v>3190</v>
      </c>
      <c r="I508" s="66">
        <v>1.179</v>
      </c>
      <c r="J508" s="218">
        <v>0.77500000000000002</v>
      </c>
      <c r="K508" s="218">
        <v>0.77500000000000002</v>
      </c>
      <c r="L508" s="218"/>
      <c r="M508" s="218"/>
      <c r="N508" s="218"/>
      <c r="O508" s="75">
        <v>0</v>
      </c>
      <c r="P508" s="218">
        <v>0.77500000000000002</v>
      </c>
      <c r="Q508" s="218" t="s">
        <v>2251</v>
      </c>
      <c r="R508" s="218" t="s">
        <v>3176</v>
      </c>
      <c r="S508" s="218"/>
      <c r="U508" s="34"/>
      <c r="V508" s="34"/>
      <c r="W508" s="34"/>
    </row>
    <row r="509" spans="1:23" ht="24" x14ac:dyDescent="0.2">
      <c r="A509" s="1284">
        <v>9</v>
      </c>
      <c r="B509" s="218">
        <v>120185</v>
      </c>
      <c r="C509" s="55" t="s">
        <v>1844</v>
      </c>
      <c r="D509" s="218" t="s">
        <v>3191</v>
      </c>
      <c r="E509" s="55" t="s">
        <v>441</v>
      </c>
      <c r="F509" s="170" t="s">
        <v>5012</v>
      </c>
      <c r="G509" s="218" t="s">
        <v>3174</v>
      </c>
      <c r="H509" s="93" t="s">
        <v>3192</v>
      </c>
      <c r="I509" s="66">
        <v>0.183</v>
      </c>
      <c r="J509" s="55">
        <v>0.183</v>
      </c>
      <c r="K509" s="55">
        <v>0.17599999999999999</v>
      </c>
      <c r="L509" s="55">
        <v>7.0000000000000001E-3</v>
      </c>
      <c r="M509" s="55"/>
      <c r="N509" s="55"/>
      <c r="O509" s="54">
        <v>0</v>
      </c>
      <c r="P509" s="55">
        <v>0.183</v>
      </c>
      <c r="Q509" s="96" t="s">
        <v>2267</v>
      </c>
      <c r="R509" s="218" t="s">
        <v>3176</v>
      </c>
      <c r="S509" s="256"/>
      <c r="U509" s="34"/>
      <c r="V509" s="34"/>
      <c r="W509" s="34"/>
    </row>
    <row r="510" spans="1:23" ht="24" x14ac:dyDescent="0.2">
      <c r="A510" s="1284">
        <v>10</v>
      </c>
      <c r="B510" s="53">
        <v>120186</v>
      </c>
      <c r="C510" s="218" t="s">
        <v>1845</v>
      </c>
      <c r="D510" s="218" t="s">
        <v>3193</v>
      </c>
      <c r="E510" s="218" t="s">
        <v>474</v>
      </c>
      <c r="F510" s="169" t="s">
        <v>5013</v>
      </c>
      <c r="G510" s="218" t="s">
        <v>3174</v>
      </c>
      <c r="H510" s="93" t="s">
        <v>3194</v>
      </c>
      <c r="I510" s="66">
        <v>0.25600000000000001</v>
      </c>
      <c r="J510" s="218">
        <v>0.25600000000000001</v>
      </c>
      <c r="K510" s="218">
        <v>0.25600000000000001</v>
      </c>
      <c r="L510" s="218"/>
      <c r="M510" s="218"/>
      <c r="N510" s="218"/>
      <c r="O510" s="75">
        <v>0</v>
      </c>
      <c r="P510" s="218">
        <v>0.25600000000000001</v>
      </c>
      <c r="Q510" s="218" t="s">
        <v>2251</v>
      </c>
      <c r="R510" s="218" t="s">
        <v>3176</v>
      </c>
      <c r="S510" s="209"/>
      <c r="U510" s="34"/>
      <c r="V510" s="34"/>
      <c r="W510" s="34"/>
    </row>
    <row r="511" spans="1:23" ht="24" x14ac:dyDescent="0.2">
      <c r="A511" s="1284">
        <v>11</v>
      </c>
      <c r="B511" s="218">
        <v>120187</v>
      </c>
      <c r="C511" s="55" t="s">
        <v>1846</v>
      </c>
      <c r="D511" s="218" t="s">
        <v>3195</v>
      </c>
      <c r="E511" s="55" t="s">
        <v>475</v>
      </c>
      <c r="F511" s="170" t="s">
        <v>5014</v>
      </c>
      <c r="G511" s="218" t="s">
        <v>3174</v>
      </c>
      <c r="H511" s="93" t="s">
        <v>3196</v>
      </c>
      <c r="I511" s="66">
        <v>0.44</v>
      </c>
      <c r="J511" s="55">
        <v>0.44</v>
      </c>
      <c r="K511" s="55">
        <v>0.44</v>
      </c>
      <c r="L511" s="55"/>
      <c r="M511" s="55"/>
      <c r="N511" s="55"/>
      <c r="O511" s="54">
        <v>0</v>
      </c>
      <c r="P511" s="54">
        <v>0.44</v>
      </c>
      <c r="Q511" s="55" t="s">
        <v>2251</v>
      </c>
      <c r="R511" s="218" t="s">
        <v>3176</v>
      </c>
      <c r="S511" s="315"/>
      <c r="U511" s="34"/>
      <c r="V511" s="34"/>
      <c r="W511" s="34"/>
    </row>
    <row r="512" spans="1:23" ht="24" x14ac:dyDescent="0.2">
      <c r="A512" s="1284">
        <v>12</v>
      </c>
      <c r="B512" s="218">
        <v>120599</v>
      </c>
      <c r="C512" s="55" t="s">
        <v>1344</v>
      </c>
      <c r="D512" s="218" t="s">
        <v>3197</v>
      </c>
      <c r="E512" s="55" t="s">
        <v>476</v>
      </c>
      <c r="F512" s="174" t="s">
        <v>5015</v>
      </c>
      <c r="G512" s="218" t="s">
        <v>3198</v>
      </c>
      <c r="H512" s="93" t="s">
        <v>3199</v>
      </c>
      <c r="I512" s="93"/>
      <c r="J512" s="218">
        <v>0.25800000000000001</v>
      </c>
      <c r="K512" s="218"/>
      <c r="L512" s="218"/>
      <c r="M512" s="218"/>
      <c r="N512" s="218">
        <v>0.25800000000000001</v>
      </c>
      <c r="O512" s="75">
        <v>1.2E-2</v>
      </c>
      <c r="P512" s="75">
        <v>0.27</v>
      </c>
      <c r="Q512" s="93" t="s">
        <v>2479</v>
      </c>
      <c r="R512" s="218" t="s">
        <v>3176</v>
      </c>
      <c r="S512" s="93" t="s">
        <v>3200</v>
      </c>
      <c r="U512" s="34"/>
      <c r="V512" s="34"/>
      <c r="W512" s="34"/>
    </row>
    <row r="513" spans="1:23" ht="24" x14ac:dyDescent="0.2">
      <c r="A513" s="1284">
        <v>13</v>
      </c>
      <c r="B513" s="218">
        <v>120189</v>
      </c>
      <c r="C513" s="55" t="s">
        <v>1847</v>
      </c>
      <c r="D513" s="218" t="s">
        <v>3201</v>
      </c>
      <c r="E513" s="55" t="s">
        <v>477</v>
      </c>
      <c r="F513" s="170" t="s">
        <v>5016</v>
      </c>
      <c r="G513" s="218" t="s">
        <v>3174</v>
      </c>
      <c r="H513" s="93" t="s">
        <v>3202</v>
      </c>
      <c r="I513" s="66">
        <v>0.34799999999999998</v>
      </c>
      <c r="J513" s="55">
        <v>0.34799999999999998</v>
      </c>
      <c r="K513" s="55">
        <v>0.34799999999999998</v>
      </c>
      <c r="L513" s="55"/>
      <c r="M513" s="55"/>
      <c r="N513" s="55"/>
      <c r="O513" s="54">
        <v>0</v>
      </c>
      <c r="P513" s="55">
        <v>0.34799999999999998</v>
      </c>
      <c r="Q513" s="55" t="s">
        <v>2251</v>
      </c>
      <c r="R513" s="218" t="s">
        <v>3176</v>
      </c>
      <c r="S513" s="218"/>
      <c r="U513" s="34"/>
      <c r="V513" s="34"/>
      <c r="W513" s="34"/>
    </row>
    <row r="514" spans="1:23" ht="24" x14ac:dyDescent="0.2">
      <c r="A514" s="1284">
        <v>14</v>
      </c>
      <c r="B514" s="218">
        <v>120190</v>
      </c>
      <c r="C514" s="218" t="s">
        <v>1848</v>
      </c>
      <c r="D514" s="218" t="s">
        <v>3203</v>
      </c>
      <c r="E514" s="218" t="s">
        <v>478</v>
      </c>
      <c r="F514" s="169" t="s">
        <v>5017</v>
      </c>
      <c r="G514" s="218" t="s">
        <v>3174</v>
      </c>
      <c r="H514" s="93" t="s">
        <v>3202</v>
      </c>
      <c r="I514" s="66">
        <v>1.0509999999999999</v>
      </c>
      <c r="J514" s="218">
        <v>1.0509999999999999</v>
      </c>
      <c r="K514" s="218">
        <v>0.71799999999999997</v>
      </c>
      <c r="L514" s="218">
        <v>0.33300000000000002</v>
      </c>
      <c r="M514" s="218"/>
      <c r="N514" s="218"/>
      <c r="O514" s="75">
        <v>0</v>
      </c>
      <c r="P514" s="218">
        <v>1.0509999999999999</v>
      </c>
      <c r="Q514" s="93" t="s">
        <v>2267</v>
      </c>
      <c r="R514" s="218" t="s">
        <v>3176</v>
      </c>
      <c r="S514" s="93"/>
      <c r="U514" s="34"/>
      <c r="V514" s="34"/>
      <c r="W514" s="34"/>
    </row>
    <row r="515" spans="1:23" ht="24" x14ac:dyDescent="0.2">
      <c r="A515" s="1284">
        <v>15</v>
      </c>
      <c r="B515" s="218">
        <v>120191</v>
      </c>
      <c r="C515" s="55" t="s">
        <v>1849</v>
      </c>
      <c r="D515" s="218" t="s">
        <v>3204</v>
      </c>
      <c r="E515" s="55" t="s">
        <v>479</v>
      </c>
      <c r="F515" s="170" t="s">
        <v>5018</v>
      </c>
      <c r="G515" s="218" t="s">
        <v>3174</v>
      </c>
      <c r="H515" s="93" t="s">
        <v>3205</v>
      </c>
      <c r="I515" s="66">
        <v>1.149</v>
      </c>
      <c r="J515" s="55">
        <v>1.149</v>
      </c>
      <c r="K515" s="55">
        <v>1.149</v>
      </c>
      <c r="L515" s="55"/>
      <c r="M515" s="55"/>
      <c r="N515" s="55"/>
      <c r="O515" s="54">
        <v>0</v>
      </c>
      <c r="P515" s="55">
        <v>1.149</v>
      </c>
      <c r="Q515" s="55" t="s">
        <v>2251</v>
      </c>
      <c r="R515" s="218" t="s">
        <v>3176</v>
      </c>
      <c r="S515" s="218"/>
      <c r="U515" s="34"/>
      <c r="V515" s="34"/>
      <c r="W515" s="34"/>
    </row>
    <row r="516" spans="1:23" ht="36" x14ac:dyDescent="0.2">
      <c r="A516" s="1284">
        <v>16</v>
      </c>
      <c r="B516" s="218">
        <v>120192</v>
      </c>
      <c r="C516" s="55" t="s">
        <v>1850</v>
      </c>
      <c r="D516" s="218" t="s">
        <v>3206</v>
      </c>
      <c r="E516" s="55" t="s">
        <v>480</v>
      </c>
      <c r="F516" s="174" t="s">
        <v>5019</v>
      </c>
      <c r="G516" s="218" t="s">
        <v>3174</v>
      </c>
      <c r="H516" s="93" t="s">
        <v>3207</v>
      </c>
      <c r="I516" s="66">
        <v>0.624</v>
      </c>
      <c r="J516" s="55">
        <v>0.624</v>
      </c>
      <c r="K516" s="55">
        <v>0.624</v>
      </c>
      <c r="L516" s="55"/>
      <c r="M516" s="55"/>
      <c r="N516" s="55"/>
      <c r="O516" s="54">
        <v>0</v>
      </c>
      <c r="P516" s="55">
        <v>0.624</v>
      </c>
      <c r="Q516" s="55" t="s">
        <v>2251</v>
      </c>
      <c r="R516" s="218" t="s">
        <v>3176</v>
      </c>
      <c r="S516" s="218"/>
      <c r="U516" s="34"/>
      <c r="V516" s="34"/>
      <c r="W516" s="34"/>
    </row>
    <row r="517" spans="1:23" ht="36" x14ac:dyDescent="0.2">
      <c r="A517" s="1284">
        <v>17</v>
      </c>
      <c r="B517" s="218">
        <v>120194</v>
      </c>
      <c r="C517" s="218" t="s">
        <v>1851</v>
      </c>
      <c r="D517" s="218" t="s">
        <v>3208</v>
      </c>
      <c r="E517" s="218" t="s">
        <v>482</v>
      </c>
      <c r="F517" s="252" t="s">
        <v>5020</v>
      </c>
      <c r="G517" s="218" t="s">
        <v>3174</v>
      </c>
      <c r="H517" s="93" t="s">
        <v>3209</v>
      </c>
      <c r="I517" s="66">
        <v>0.39700000000000002</v>
      </c>
      <c r="J517" s="218">
        <v>0.39700000000000002</v>
      </c>
      <c r="K517" s="218">
        <v>0.39700000000000002</v>
      </c>
      <c r="L517" s="218"/>
      <c r="M517" s="218"/>
      <c r="N517" s="218"/>
      <c r="O517" s="75">
        <v>0</v>
      </c>
      <c r="P517" s="218">
        <v>0.39700000000000002</v>
      </c>
      <c r="Q517" s="218" t="s">
        <v>2251</v>
      </c>
      <c r="R517" s="218" t="s">
        <v>3176</v>
      </c>
      <c r="S517" s="93"/>
      <c r="U517" s="34"/>
      <c r="V517" s="34"/>
      <c r="W517" s="34"/>
    </row>
    <row r="518" spans="1:23" ht="36" x14ac:dyDescent="0.2">
      <c r="A518" s="1284">
        <v>18</v>
      </c>
      <c r="B518" s="218">
        <v>120195</v>
      </c>
      <c r="C518" s="218" t="s">
        <v>1852</v>
      </c>
      <c r="D518" s="218" t="s">
        <v>3210</v>
      </c>
      <c r="E518" s="218" t="s">
        <v>483</v>
      </c>
      <c r="F518" s="169" t="s">
        <v>5021</v>
      </c>
      <c r="G518" s="218" t="s">
        <v>3174</v>
      </c>
      <c r="H518" s="93" t="s">
        <v>3211</v>
      </c>
      <c r="I518" s="66">
        <v>0.22700000000000001</v>
      </c>
      <c r="J518" s="218">
        <v>0.22700000000000001</v>
      </c>
      <c r="K518" s="218">
        <v>0.22700000000000001</v>
      </c>
      <c r="L518" s="218"/>
      <c r="M518" s="218"/>
      <c r="N518" s="218"/>
      <c r="O518" s="75">
        <v>0</v>
      </c>
      <c r="P518" s="218">
        <v>0.22700000000000001</v>
      </c>
      <c r="Q518" s="218" t="s">
        <v>2251</v>
      </c>
      <c r="R518" s="218" t="s">
        <v>3176</v>
      </c>
      <c r="S518" s="93"/>
      <c r="U518" s="34"/>
      <c r="V518" s="34"/>
      <c r="W518" s="34"/>
    </row>
    <row r="519" spans="1:23" ht="36" x14ac:dyDescent="0.2">
      <c r="A519" s="1284">
        <v>19</v>
      </c>
      <c r="B519" s="218">
        <v>120196</v>
      </c>
      <c r="C519" s="218" t="s">
        <v>1853</v>
      </c>
      <c r="D519" s="218" t="s">
        <v>3212</v>
      </c>
      <c r="E519" s="218" t="s">
        <v>484</v>
      </c>
      <c r="F519" s="169" t="s">
        <v>5022</v>
      </c>
      <c r="G519" s="218" t="s">
        <v>3174</v>
      </c>
      <c r="H519" s="93" t="s">
        <v>3213</v>
      </c>
      <c r="I519" s="66">
        <v>0.47599999999999998</v>
      </c>
      <c r="J519" s="218">
        <v>0.47599999999999998</v>
      </c>
      <c r="K519" s="75">
        <v>0.35</v>
      </c>
      <c r="L519" s="218"/>
      <c r="M519" s="218"/>
      <c r="N519" s="218">
        <v>0.126</v>
      </c>
      <c r="O519" s="75">
        <v>0</v>
      </c>
      <c r="P519" s="218">
        <v>0.47599999999999998</v>
      </c>
      <c r="Q519" s="93" t="s">
        <v>2338</v>
      </c>
      <c r="R519" s="218" t="s">
        <v>3176</v>
      </c>
      <c r="S519" s="93"/>
      <c r="U519" s="34"/>
      <c r="V519" s="34"/>
      <c r="W519" s="34"/>
    </row>
    <row r="520" spans="1:23" ht="36.75" customHeight="1" x14ac:dyDescent="0.2">
      <c r="A520" s="1284">
        <v>20</v>
      </c>
      <c r="B520" s="218">
        <v>120197</v>
      </c>
      <c r="C520" s="55" t="s">
        <v>1854</v>
      </c>
      <c r="D520" s="218" t="s">
        <v>3214</v>
      </c>
      <c r="E520" s="55" t="s">
        <v>2200</v>
      </c>
      <c r="F520" s="174" t="s">
        <v>5023</v>
      </c>
      <c r="G520" s="218" t="s">
        <v>3174</v>
      </c>
      <c r="H520" s="93" t="s">
        <v>3215</v>
      </c>
      <c r="I520" s="66">
        <v>0.13100000000000001</v>
      </c>
      <c r="J520" s="55">
        <v>0.13100000000000001</v>
      </c>
      <c r="K520" s="55"/>
      <c r="L520" s="55">
        <v>0.13100000000000001</v>
      </c>
      <c r="M520" s="55"/>
      <c r="N520" s="55"/>
      <c r="O520" s="54">
        <v>0</v>
      </c>
      <c r="P520" s="55">
        <v>0.13100000000000001</v>
      </c>
      <c r="Q520" s="55" t="s">
        <v>2241</v>
      </c>
      <c r="R520" s="218" t="s">
        <v>3176</v>
      </c>
      <c r="S520" s="93"/>
      <c r="U520" s="34"/>
      <c r="V520" s="34"/>
      <c r="W520" s="34"/>
    </row>
    <row r="521" spans="1:23" ht="24" x14ac:dyDescent="0.2">
      <c r="A521" s="1284">
        <v>21</v>
      </c>
      <c r="B521" s="218">
        <v>120198</v>
      </c>
      <c r="C521" s="55"/>
      <c r="D521" s="55"/>
      <c r="E521" s="55" t="s">
        <v>485</v>
      </c>
      <c r="F521" s="212" t="s">
        <v>5024</v>
      </c>
      <c r="G521" s="55"/>
      <c r="H521" s="55"/>
      <c r="I521" s="66">
        <v>0.28000000000000003</v>
      </c>
      <c r="J521" s="55">
        <v>0.28000000000000003</v>
      </c>
      <c r="K521" s="55">
        <v>0.28000000000000003</v>
      </c>
      <c r="L521" s="55"/>
      <c r="M521" s="55"/>
      <c r="N521" s="55"/>
      <c r="O521" s="55">
        <v>0</v>
      </c>
      <c r="P521" s="55">
        <v>0.28000000000000003</v>
      </c>
      <c r="Q521" s="55" t="s">
        <v>2251</v>
      </c>
      <c r="R521" s="218" t="s">
        <v>3216</v>
      </c>
      <c r="S521" s="55"/>
      <c r="U521" s="34"/>
      <c r="V521" s="34"/>
      <c r="W521" s="34"/>
    </row>
    <row r="522" spans="1:23" ht="36" x14ac:dyDescent="0.2">
      <c r="A522" s="1284">
        <v>22</v>
      </c>
      <c r="B522" s="53">
        <v>120199</v>
      </c>
      <c r="C522" s="218" t="s">
        <v>1855</v>
      </c>
      <c r="D522" s="218" t="s">
        <v>3217</v>
      </c>
      <c r="E522" s="218" t="s">
        <v>486</v>
      </c>
      <c r="F522" s="252" t="s">
        <v>5025</v>
      </c>
      <c r="G522" s="218" t="s">
        <v>3174</v>
      </c>
      <c r="H522" s="93" t="s">
        <v>3218</v>
      </c>
      <c r="I522" s="66">
        <v>0.875</v>
      </c>
      <c r="J522" s="218">
        <v>0.875</v>
      </c>
      <c r="K522" s="218">
        <v>0.82599999999999996</v>
      </c>
      <c r="L522" s="218">
        <v>4.9000000000000002E-2</v>
      </c>
      <c r="M522" s="218"/>
      <c r="N522" s="218"/>
      <c r="O522" s="75">
        <v>0</v>
      </c>
      <c r="P522" s="218">
        <v>0.875</v>
      </c>
      <c r="Q522" s="93" t="s">
        <v>6092</v>
      </c>
      <c r="R522" s="218" t="s">
        <v>3176</v>
      </c>
      <c r="S522" s="193"/>
      <c r="U522" s="34"/>
      <c r="V522" s="34"/>
      <c r="W522" s="34"/>
    </row>
    <row r="523" spans="1:23" ht="36" x14ac:dyDescent="0.2">
      <c r="A523" s="1284">
        <v>23</v>
      </c>
      <c r="B523" s="218">
        <v>120200</v>
      </c>
      <c r="C523" s="55" t="s">
        <v>1856</v>
      </c>
      <c r="D523" s="218" t="s">
        <v>3219</v>
      </c>
      <c r="E523" s="55" t="s">
        <v>487</v>
      </c>
      <c r="F523" s="174" t="s">
        <v>5026</v>
      </c>
      <c r="G523" s="218" t="s">
        <v>3174</v>
      </c>
      <c r="H523" s="93" t="s">
        <v>3220</v>
      </c>
      <c r="I523" s="66">
        <v>0.32800000000000001</v>
      </c>
      <c r="J523" s="55">
        <v>0.32800000000000001</v>
      </c>
      <c r="K523" s="55">
        <v>0.20899999999999999</v>
      </c>
      <c r="L523" s="55">
        <v>0.11899999999999999</v>
      </c>
      <c r="M523" s="55"/>
      <c r="N523" s="55"/>
      <c r="O523" s="54">
        <v>0</v>
      </c>
      <c r="P523" s="55">
        <v>0.32800000000000001</v>
      </c>
      <c r="Q523" s="96" t="s">
        <v>2267</v>
      </c>
      <c r="R523" s="218" t="s">
        <v>3176</v>
      </c>
      <c r="S523" s="218"/>
      <c r="U523" s="34"/>
      <c r="V523" s="34"/>
      <c r="W523" s="34"/>
    </row>
    <row r="524" spans="1:23" ht="42.75" customHeight="1" x14ac:dyDescent="0.2">
      <c r="A524" s="1284">
        <v>24</v>
      </c>
      <c r="B524" s="218">
        <v>120201</v>
      </c>
      <c r="C524" s="218" t="s">
        <v>1857</v>
      </c>
      <c r="D524" s="218" t="s">
        <v>3221</v>
      </c>
      <c r="E524" s="218" t="s">
        <v>488</v>
      </c>
      <c r="F524" s="252" t="s">
        <v>5027</v>
      </c>
      <c r="G524" s="218" t="s">
        <v>3174</v>
      </c>
      <c r="H524" s="93" t="s">
        <v>3222</v>
      </c>
      <c r="I524" s="66">
        <v>0.66400000000000003</v>
      </c>
      <c r="J524" s="218">
        <v>0.66400000000000003</v>
      </c>
      <c r="K524" s="218">
        <v>0.496</v>
      </c>
      <c r="L524" s="218">
        <v>0.16800000000000001</v>
      </c>
      <c r="M524" s="218"/>
      <c r="N524" s="218"/>
      <c r="O524" s="75">
        <v>0</v>
      </c>
      <c r="P524" s="218">
        <v>0.66400000000000003</v>
      </c>
      <c r="Q524" s="93" t="s">
        <v>2267</v>
      </c>
      <c r="R524" s="218" t="s">
        <v>3176</v>
      </c>
      <c r="S524" s="93"/>
      <c r="U524" s="34"/>
      <c r="V524" s="34"/>
      <c r="W524" s="34"/>
    </row>
    <row r="525" spans="1:23" ht="24" x14ac:dyDescent="0.2">
      <c r="A525" s="1284">
        <v>25</v>
      </c>
      <c r="B525" s="89">
        <v>120203</v>
      </c>
      <c r="C525" s="142"/>
      <c r="D525" s="142"/>
      <c r="E525" s="142" t="s">
        <v>489</v>
      </c>
      <c r="F525" s="333" t="s">
        <v>5028</v>
      </c>
      <c r="G525" s="142"/>
      <c r="H525" s="142"/>
      <c r="I525" s="66">
        <v>0.26</v>
      </c>
      <c r="J525" s="142">
        <v>0.26</v>
      </c>
      <c r="K525" s="142"/>
      <c r="L525" s="142">
        <v>0.26</v>
      </c>
      <c r="M525" s="142"/>
      <c r="N525" s="142"/>
      <c r="O525" s="180">
        <v>0</v>
      </c>
      <c r="P525" s="142">
        <v>0.26</v>
      </c>
      <c r="Q525" s="142" t="s">
        <v>2241</v>
      </c>
      <c r="R525" s="89" t="s">
        <v>3216</v>
      </c>
      <c r="S525" s="184"/>
      <c r="U525" s="34"/>
      <c r="V525" s="34"/>
      <c r="W525" s="34"/>
    </row>
    <row r="526" spans="1:23" ht="30" customHeight="1" x14ac:dyDescent="0.2">
      <c r="A526" s="1284">
        <v>26</v>
      </c>
      <c r="B526" s="218">
        <v>120204</v>
      </c>
      <c r="C526" s="89" t="s">
        <v>2339</v>
      </c>
      <c r="D526" s="89" t="s">
        <v>3223</v>
      </c>
      <c r="E526" s="89" t="s">
        <v>490</v>
      </c>
      <c r="F526" s="257" t="s">
        <v>137</v>
      </c>
      <c r="G526" s="218" t="s">
        <v>3174</v>
      </c>
      <c r="H526" s="93" t="s">
        <v>3224</v>
      </c>
      <c r="I526" s="66">
        <v>0.28000000000000003</v>
      </c>
      <c r="J526" s="89">
        <v>0.41499999999999998</v>
      </c>
      <c r="K526" s="89"/>
      <c r="L526" s="89">
        <v>0.41499999999999998</v>
      </c>
      <c r="M526" s="89"/>
      <c r="N526" s="89"/>
      <c r="O526" s="98">
        <v>0</v>
      </c>
      <c r="P526" s="89">
        <v>0.41499999999999998</v>
      </c>
      <c r="Q526" s="89" t="s">
        <v>2241</v>
      </c>
      <c r="R526" s="218" t="s">
        <v>3176</v>
      </c>
      <c r="S526" s="89"/>
      <c r="U526" s="34"/>
      <c r="V526" s="34"/>
      <c r="W526" s="34"/>
    </row>
    <row r="527" spans="1:23" s="17" customFormat="1" ht="24" x14ac:dyDescent="0.2">
      <c r="A527" s="1284">
        <v>27</v>
      </c>
      <c r="B527" s="218">
        <v>120205</v>
      </c>
      <c r="C527" s="55" t="s">
        <v>1858</v>
      </c>
      <c r="D527" s="218" t="s">
        <v>3225</v>
      </c>
      <c r="E527" s="55" t="s">
        <v>491</v>
      </c>
      <c r="F527" s="174" t="s">
        <v>5029</v>
      </c>
      <c r="G527" s="218" t="s">
        <v>3174</v>
      </c>
      <c r="H527" s="93" t="s">
        <v>3226</v>
      </c>
      <c r="I527" s="66">
        <v>0.27200000000000002</v>
      </c>
      <c r="J527" s="55">
        <v>0.27200000000000002</v>
      </c>
      <c r="K527" s="55">
        <v>0.17199999999999999</v>
      </c>
      <c r="L527" s="54">
        <v>0.1</v>
      </c>
      <c r="M527" s="55"/>
      <c r="N527" s="55"/>
      <c r="O527" s="54">
        <v>0</v>
      </c>
      <c r="P527" s="55">
        <v>0.27200000000000002</v>
      </c>
      <c r="Q527" s="96" t="s">
        <v>2267</v>
      </c>
      <c r="R527" s="218" t="s">
        <v>3176</v>
      </c>
      <c r="S527" s="218"/>
      <c r="U527" s="34"/>
      <c r="V527" s="34"/>
      <c r="W527" s="34"/>
    </row>
    <row r="528" spans="1:23" ht="24" x14ac:dyDescent="0.2">
      <c r="A528" s="1284">
        <v>28</v>
      </c>
      <c r="B528" s="89">
        <v>120206</v>
      </c>
      <c r="C528" s="142"/>
      <c r="D528" s="142"/>
      <c r="E528" s="142" t="s">
        <v>492</v>
      </c>
      <c r="F528" s="333" t="s">
        <v>5030</v>
      </c>
      <c r="G528" s="142"/>
      <c r="H528" s="142"/>
      <c r="I528" s="66">
        <v>0.9</v>
      </c>
      <c r="J528" s="142">
        <v>0.9</v>
      </c>
      <c r="K528" s="142">
        <v>0.9</v>
      </c>
      <c r="L528" s="142"/>
      <c r="M528" s="142"/>
      <c r="N528" s="142"/>
      <c r="O528" s="180">
        <v>0</v>
      </c>
      <c r="P528" s="142">
        <v>0.9</v>
      </c>
      <c r="Q528" s="142" t="s">
        <v>2251</v>
      </c>
      <c r="R528" s="89" t="s">
        <v>3216</v>
      </c>
      <c r="S528" s="184"/>
      <c r="U528" s="34"/>
      <c r="V528" s="34"/>
      <c r="W528" s="34"/>
    </row>
    <row r="529" spans="1:23" ht="24" x14ac:dyDescent="0.2">
      <c r="A529" s="1284">
        <v>29</v>
      </c>
      <c r="B529" s="218">
        <v>120207</v>
      </c>
      <c r="C529" s="55" t="s">
        <v>1859</v>
      </c>
      <c r="D529" s="218" t="s">
        <v>3227</v>
      </c>
      <c r="E529" s="55" t="s">
        <v>493</v>
      </c>
      <c r="F529" s="170" t="s">
        <v>5031</v>
      </c>
      <c r="G529" s="218" t="s">
        <v>3174</v>
      </c>
      <c r="H529" s="93" t="s">
        <v>3228</v>
      </c>
      <c r="I529" s="66">
        <v>0.191</v>
      </c>
      <c r="J529" s="55">
        <v>0.191</v>
      </c>
      <c r="K529" s="55">
        <v>0.191</v>
      </c>
      <c r="L529" s="55"/>
      <c r="M529" s="55"/>
      <c r="N529" s="55"/>
      <c r="O529" s="54">
        <v>0</v>
      </c>
      <c r="P529" s="55">
        <v>0.191</v>
      </c>
      <c r="Q529" s="55" t="s">
        <v>2251</v>
      </c>
      <c r="R529" s="218" t="s">
        <v>3176</v>
      </c>
      <c r="S529" s="218"/>
      <c r="U529" s="34"/>
      <c r="V529" s="34"/>
      <c r="W529" s="34"/>
    </row>
    <row r="530" spans="1:23" s="28" customFormat="1" ht="36" x14ac:dyDescent="0.2">
      <c r="A530" s="1284">
        <v>30</v>
      </c>
      <c r="B530" s="53">
        <v>120208</v>
      </c>
      <c r="C530" s="218" t="s">
        <v>1860</v>
      </c>
      <c r="D530" s="218" t="s">
        <v>3229</v>
      </c>
      <c r="E530" s="218" t="s">
        <v>494</v>
      </c>
      <c r="F530" s="252" t="s">
        <v>5032</v>
      </c>
      <c r="G530" s="218" t="s">
        <v>3174</v>
      </c>
      <c r="H530" s="93" t="s">
        <v>3230</v>
      </c>
      <c r="I530" s="66">
        <v>1.1679999999999999</v>
      </c>
      <c r="J530" s="218">
        <v>1.1679999999999999</v>
      </c>
      <c r="K530" s="218"/>
      <c r="L530" s="218">
        <v>1.1679999999999999</v>
      </c>
      <c r="M530" s="218"/>
      <c r="N530" s="218"/>
      <c r="O530" s="75">
        <v>0</v>
      </c>
      <c r="P530" s="218">
        <v>1.1679999999999999</v>
      </c>
      <c r="Q530" s="218" t="s">
        <v>2241</v>
      </c>
      <c r="R530" s="218" t="s">
        <v>3176</v>
      </c>
      <c r="S530" s="93"/>
      <c r="U530" s="34"/>
      <c r="V530" s="34"/>
      <c r="W530" s="34"/>
    </row>
    <row r="531" spans="1:23" ht="22.5" customHeight="1" x14ac:dyDescent="0.2">
      <c r="A531" s="1284">
        <v>31</v>
      </c>
      <c r="B531" s="218" t="s">
        <v>3231</v>
      </c>
      <c r="C531" s="55" t="s">
        <v>1861</v>
      </c>
      <c r="D531" s="1459" t="s">
        <v>3232</v>
      </c>
      <c r="E531" s="1463" t="s">
        <v>495</v>
      </c>
      <c r="F531" s="1556" t="s">
        <v>5033</v>
      </c>
      <c r="G531" s="1459" t="s">
        <v>3174</v>
      </c>
      <c r="H531" s="1459" t="s">
        <v>3233</v>
      </c>
      <c r="I531" s="66">
        <v>0.46200000000000002</v>
      </c>
      <c r="J531" s="55">
        <v>0.46200000000000002</v>
      </c>
      <c r="K531" s="55">
        <v>0.46200000000000002</v>
      </c>
      <c r="L531" s="55"/>
      <c r="M531" s="55"/>
      <c r="N531" s="55"/>
      <c r="O531" s="54">
        <v>0</v>
      </c>
      <c r="P531" s="55">
        <v>0.46200000000000002</v>
      </c>
      <c r="Q531" s="55" t="s">
        <v>2251</v>
      </c>
      <c r="R531" s="218" t="s">
        <v>3176</v>
      </c>
      <c r="S531" s="218"/>
      <c r="U531" s="34"/>
      <c r="V531" s="34"/>
      <c r="W531" s="34"/>
    </row>
    <row r="532" spans="1:23" ht="60" x14ac:dyDescent="0.2">
      <c r="A532" s="1284">
        <v>32</v>
      </c>
      <c r="B532" s="218" t="s">
        <v>3234</v>
      </c>
      <c r="C532" s="55" t="s">
        <v>1862</v>
      </c>
      <c r="D532" s="1463"/>
      <c r="E532" s="1463"/>
      <c r="F532" s="1486"/>
      <c r="G532" s="1463"/>
      <c r="H532" s="1463"/>
      <c r="I532" s="66">
        <v>0.41899999999999998</v>
      </c>
      <c r="J532" s="55">
        <v>0.41899999999999998</v>
      </c>
      <c r="K532" s="55">
        <v>0.36199999999999999</v>
      </c>
      <c r="L532" s="55">
        <v>5.7000000000000002E-2</v>
      </c>
      <c r="M532" s="55"/>
      <c r="N532" s="55"/>
      <c r="O532" s="54">
        <v>0</v>
      </c>
      <c r="P532" s="55">
        <v>0.41899999999999998</v>
      </c>
      <c r="Q532" s="96" t="s">
        <v>2267</v>
      </c>
      <c r="R532" s="218" t="s">
        <v>3176</v>
      </c>
      <c r="S532" s="900" t="s">
        <v>6002</v>
      </c>
      <c r="U532" s="34"/>
      <c r="V532" s="34"/>
      <c r="W532" s="34"/>
    </row>
    <row r="533" spans="1:23" ht="24" x14ac:dyDescent="0.2">
      <c r="A533" s="1284">
        <v>33</v>
      </c>
      <c r="B533" s="218">
        <v>120210</v>
      </c>
      <c r="C533" s="55" t="s">
        <v>1863</v>
      </c>
      <c r="D533" s="218" t="s">
        <v>3235</v>
      </c>
      <c r="E533" s="55" t="s">
        <v>496</v>
      </c>
      <c r="F533" s="170" t="s">
        <v>5034</v>
      </c>
      <c r="G533" s="218" t="s">
        <v>3174</v>
      </c>
      <c r="H533" s="93" t="s">
        <v>3236</v>
      </c>
      <c r="I533" s="66">
        <v>0.19</v>
      </c>
      <c r="J533" s="55">
        <v>0.19</v>
      </c>
      <c r="K533" s="55">
        <v>0.152</v>
      </c>
      <c r="L533" s="55">
        <v>3.7999999999999999E-2</v>
      </c>
      <c r="M533" s="55"/>
      <c r="N533" s="55"/>
      <c r="O533" s="54">
        <v>0</v>
      </c>
      <c r="P533" s="54">
        <v>0.19</v>
      </c>
      <c r="Q533" s="96" t="s">
        <v>2267</v>
      </c>
      <c r="R533" s="218" t="s">
        <v>3176</v>
      </c>
      <c r="S533" s="218"/>
      <c r="U533" s="34"/>
      <c r="V533" s="34"/>
      <c r="W533" s="34"/>
    </row>
    <row r="534" spans="1:23" ht="24" x14ac:dyDescent="0.2">
      <c r="A534" s="1284">
        <v>34</v>
      </c>
      <c r="B534" s="218">
        <v>120211</v>
      </c>
      <c r="C534" s="142" t="s">
        <v>1540</v>
      </c>
      <c r="D534" s="89" t="s">
        <v>3237</v>
      </c>
      <c r="E534" s="142" t="s">
        <v>497</v>
      </c>
      <c r="F534" s="334" t="s">
        <v>5035</v>
      </c>
      <c r="G534" s="218" t="s">
        <v>3174</v>
      </c>
      <c r="H534" s="93" t="s">
        <v>3238</v>
      </c>
      <c r="I534" s="200">
        <v>0.56799999999999995</v>
      </c>
      <c r="J534" s="142">
        <v>0.56799999999999995</v>
      </c>
      <c r="K534" s="142">
        <v>0.317</v>
      </c>
      <c r="L534" s="142">
        <v>0.251</v>
      </c>
      <c r="M534" s="142"/>
      <c r="N534" s="142"/>
      <c r="O534" s="180">
        <v>0</v>
      </c>
      <c r="P534" s="142">
        <v>0.56799999999999995</v>
      </c>
      <c r="Q534" s="96" t="s">
        <v>2267</v>
      </c>
      <c r="R534" s="218" t="s">
        <v>3176</v>
      </c>
      <c r="S534" s="184"/>
      <c r="U534" s="34"/>
      <c r="V534" s="34"/>
      <c r="W534" s="34"/>
    </row>
    <row r="535" spans="1:23" ht="24" x14ac:dyDescent="0.2">
      <c r="A535" s="1284">
        <v>35</v>
      </c>
      <c r="B535" s="218">
        <v>120212</v>
      </c>
      <c r="C535" s="55" t="s">
        <v>1864</v>
      </c>
      <c r="D535" s="218" t="s">
        <v>3239</v>
      </c>
      <c r="E535" s="55" t="s">
        <v>498</v>
      </c>
      <c r="F535" s="170" t="s">
        <v>5036</v>
      </c>
      <c r="G535" s="218" t="s">
        <v>3174</v>
      </c>
      <c r="H535" s="93" t="s">
        <v>3240</v>
      </c>
      <c r="I535" s="66">
        <v>0.67400000000000004</v>
      </c>
      <c r="J535" s="55">
        <v>0.67400000000000004</v>
      </c>
      <c r="K535" s="55">
        <v>0.55700000000000005</v>
      </c>
      <c r="L535" s="55">
        <v>0.11700000000000001</v>
      </c>
      <c r="M535" s="55"/>
      <c r="N535" s="55"/>
      <c r="O535" s="54">
        <v>0</v>
      </c>
      <c r="P535" s="55">
        <v>0.67400000000000004</v>
      </c>
      <c r="Q535" s="96" t="s">
        <v>2267</v>
      </c>
      <c r="R535" s="218" t="s">
        <v>3176</v>
      </c>
      <c r="S535" s="218"/>
      <c r="U535" s="34"/>
      <c r="V535" s="34"/>
      <c r="W535" s="34"/>
    </row>
    <row r="536" spans="1:23" ht="24" x14ac:dyDescent="0.2">
      <c r="A536" s="1284">
        <v>36</v>
      </c>
      <c r="B536" s="89">
        <v>120213</v>
      </c>
      <c r="C536" s="142"/>
      <c r="D536" s="142"/>
      <c r="E536" s="142" t="s">
        <v>499</v>
      </c>
      <c r="F536" s="333" t="s">
        <v>5037</v>
      </c>
      <c r="G536" s="142"/>
      <c r="H536" s="142"/>
      <c r="I536" s="66">
        <v>0.24</v>
      </c>
      <c r="J536" s="142">
        <v>0.24</v>
      </c>
      <c r="K536" s="142"/>
      <c r="L536" s="142">
        <v>0.24</v>
      </c>
      <c r="M536" s="142"/>
      <c r="N536" s="142"/>
      <c r="O536" s="180">
        <v>0</v>
      </c>
      <c r="P536" s="142">
        <v>0.24</v>
      </c>
      <c r="Q536" s="142" t="s">
        <v>2241</v>
      </c>
      <c r="R536" s="142" t="s">
        <v>3216</v>
      </c>
      <c r="S536" s="184"/>
      <c r="U536" s="34"/>
      <c r="V536" s="34"/>
      <c r="W536" s="34"/>
    </row>
    <row r="537" spans="1:23" ht="24" x14ac:dyDescent="0.2">
      <c r="A537" s="1284">
        <v>37</v>
      </c>
      <c r="B537" s="218">
        <v>120215</v>
      </c>
      <c r="C537" s="52" t="s">
        <v>1866</v>
      </c>
      <c r="D537" s="53" t="s">
        <v>3241</v>
      </c>
      <c r="E537" s="52" t="s">
        <v>500</v>
      </c>
      <c r="F537" s="335" t="s">
        <v>5038</v>
      </c>
      <c r="G537" s="218" t="s">
        <v>3174</v>
      </c>
      <c r="H537" s="93" t="s">
        <v>3242</v>
      </c>
      <c r="I537" s="51">
        <v>0.432</v>
      </c>
      <c r="J537" s="52">
        <v>0.432</v>
      </c>
      <c r="K537" s="52">
        <v>0.158</v>
      </c>
      <c r="L537" s="52">
        <v>0.27400000000000002</v>
      </c>
      <c r="M537" s="52"/>
      <c r="N537" s="52"/>
      <c r="O537" s="194">
        <v>0</v>
      </c>
      <c r="P537" s="52">
        <v>0.432</v>
      </c>
      <c r="Q537" s="337" t="s">
        <v>2267</v>
      </c>
      <c r="R537" s="218" t="s">
        <v>3176</v>
      </c>
      <c r="S537" s="53"/>
      <c r="U537" s="34"/>
      <c r="V537" s="34"/>
      <c r="W537" s="34"/>
    </row>
    <row r="538" spans="1:23" ht="24" x14ac:dyDescent="0.2">
      <c r="A538" s="1284">
        <v>38</v>
      </c>
      <c r="B538" s="218">
        <v>120216</v>
      </c>
      <c r="C538" s="55" t="s">
        <v>1867</v>
      </c>
      <c r="D538" s="218" t="s">
        <v>3243</v>
      </c>
      <c r="E538" s="55" t="s">
        <v>501</v>
      </c>
      <c r="F538" s="170" t="s">
        <v>5039</v>
      </c>
      <c r="G538" s="218" t="s">
        <v>3174</v>
      </c>
      <c r="H538" s="93" t="s">
        <v>3244</v>
      </c>
      <c r="I538" s="66">
        <v>0.36299999999999999</v>
      </c>
      <c r="J538" s="55">
        <v>0.36299999999999999</v>
      </c>
      <c r="K538" s="55"/>
      <c r="L538" s="55">
        <v>0.36299999999999999</v>
      </c>
      <c r="M538" s="55"/>
      <c r="N538" s="55"/>
      <c r="O538" s="54">
        <v>0</v>
      </c>
      <c r="P538" s="55">
        <v>0.36299999999999999</v>
      </c>
      <c r="Q538" s="55" t="s">
        <v>2241</v>
      </c>
      <c r="R538" s="218" t="s">
        <v>3176</v>
      </c>
      <c r="S538" s="218"/>
      <c r="U538" s="34"/>
      <c r="V538" s="34"/>
      <c r="W538" s="34"/>
    </row>
    <row r="539" spans="1:23" ht="24" x14ac:dyDescent="0.2">
      <c r="A539" s="1284">
        <v>39</v>
      </c>
      <c r="B539" s="218">
        <v>120217</v>
      </c>
      <c r="C539" s="52" t="s">
        <v>1868</v>
      </c>
      <c r="D539" s="53" t="s">
        <v>3245</v>
      </c>
      <c r="E539" s="52" t="s">
        <v>502</v>
      </c>
      <c r="F539" s="335" t="s">
        <v>5040</v>
      </c>
      <c r="G539" s="218" t="s">
        <v>3174</v>
      </c>
      <c r="H539" s="93" t="s">
        <v>3246</v>
      </c>
      <c r="I539" s="51">
        <v>0.56299999999999994</v>
      </c>
      <c r="J539" s="52">
        <v>0.56299999999999994</v>
      </c>
      <c r="K539" s="52">
        <v>0.56299999999999994</v>
      </c>
      <c r="L539" s="52"/>
      <c r="M539" s="52"/>
      <c r="N539" s="52"/>
      <c r="O539" s="194">
        <v>0</v>
      </c>
      <c r="P539" s="52">
        <v>0.56299999999999994</v>
      </c>
      <c r="Q539" s="52" t="s">
        <v>2251</v>
      </c>
      <c r="R539" s="218" t="s">
        <v>3176</v>
      </c>
      <c r="S539" s="53"/>
      <c r="U539" s="34"/>
      <c r="V539" s="34"/>
      <c r="W539" s="34"/>
    </row>
    <row r="540" spans="1:23" ht="24" x14ac:dyDescent="0.2">
      <c r="A540" s="1284">
        <v>40</v>
      </c>
      <c r="B540" s="218">
        <v>120218</v>
      </c>
      <c r="C540" s="52" t="s">
        <v>1869</v>
      </c>
      <c r="D540" s="53" t="s">
        <v>3247</v>
      </c>
      <c r="E540" s="52" t="s">
        <v>503</v>
      </c>
      <c r="F540" s="335" t="s">
        <v>5041</v>
      </c>
      <c r="G540" s="218" t="s">
        <v>3174</v>
      </c>
      <c r="H540" s="93" t="s">
        <v>3248</v>
      </c>
      <c r="I540" s="51">
        <v>0.29299999999999998</v>
      </c>
      <c r="J540" s="52">
        <v>0.29299999999999998</v>
      </c>
      <c r="K540" s="52">
        <v>0.14599999999999999</v>
      </c>
      <c r="L540" s="52">
        <v>0.14699999999999999</v>
      </c>
      <c r="M540" s="52"/>
      <c r="N540" s="52"/>
      <c r="O540" s="194">
        <v>0</v>
      </c>
      <c r="P540" s="52">
        <v>0.29299999999999998</v>
      </c>
      <c r="Q540" s="337" t="s">
        <v>2267</v>
      </c>
      <c r="R540" s="218" t="s">
        <v>3176</v>
      </c>
      <c r="S540" s="53"/>
      <c r="U540" s="34"/>
      <c r="V540" s="34"/>
      <c r="W540" s="34"/>
    </row>
    <row r="541" spans="1:23" ht="36" x14ac:dyDescent="0.2">
      <c r="A541" s="1284">
        <v>41</v>
      </c>
      <c r="B541" s="218">
        <v>120219</v>
      </c>
      <c r="C541" s="52" t="s">
        <v>1870</v>
      </c>
      <c r="D541" s="53" t="s">
        <v>3249</v>
      </c>
      <c r="E541" s="52" t="s">
        <v>504</v>
      </c>
      <c r="F541" s="336" t="s">
        <v>5042</v>
      </c>
      <c r="G541" s="218" t="s">
        <v>3174</v>
      </c>
      <c r="H541" s="93" t="s">
        <v>3250</v>
      </c>
      <c r="I541" s="51">
        <v>0.25700000000000001</v>
      </c>
      <c r="J541" s="52">
        <v>0.25700000000000001</v>
      </c>
      <c r="K541" s="52">
        <v>0.153</v>
      </c>
      <c r="L541" s="52">
        <v>0.104</v>
      </c>
      <c r="M541" s="52"/>
      <c r="N541" s="52"/>
      <c r="O541" s="194">
        <v>0</v>
      </c>
      <c r="P541" s="52">
        <v>0.25700000000000001</v>
      </c>
      <c r="Q541" s="337" t="s">
        <v>2267</v>
      </c>
      <c r="R541" s="218" t="s">
        <v>3176</v>
      </c>
      <c r="S541" s="53"/>
      <c r="U541" s="34"/>
      <c r="V541" s="34"/>
      <c r="W541" s="34"/>
    </row>
    <row r="542" spans="1:23" ht="25.5" customHeight="1" x14ac:dyDescent="0.2">
      <c r="A542" s="1284">
        <v>42</v>
      </c>
      <c r="B542" s="218">
        <v>120220</v>
      </c>
      <c r="C542" s="55" t="s">
        <v>1871</v>
      </c>
      <c r="D542" s="218" t="s">
        <v>3251</v>
      </c>
      <c r="E542" s="55" t="s">
        <v>505</v>
      </c>
      <c r="F542" s="170" t="s">
        <v>5043</v>
      </c>
      <c r="G542" s="218" t="s">
        <v>3174</v>
      </c>
      <c r="H542" s="93" t="s">
        <v>3252</v>
      </c>
      <c r="I542" s="66">
        <v>0.76900000000000002</v>
      </c>
      <c r="J542" s="55">
        <v>0.76900000000000002</v>
      </c>
      <c r="K542" s="55">
        <v>0.72699999999999998</v>
      </c>
      <c r="L542" s="55">
        <v>4.2000000000000003E-2</v>
      </c>
      <c r="M542" s="55"/>
      <c r="N542" s="55"/>
      <c r="O542" s="54">
        <v>0</v>
      </c>
      <c r="P542" s="55">
        <v>0.76900000000000002</v>
      </c>
      <c r="Q542" s="337" t="s">
        <v>2267</v>
      </c>
      <c r="R542" s="218" t="s">
        <v>3176</v>
      </c>
      <c r="S542" s="218"/>
      <c r="U542" s="34"/>
      <c r="V542" s="34"/>
      <c r="W542" s="34"/>
    </row>
    <row r="543" spans="1:23" ht="24" x14ac:dyDescent="0.2">
      <c r="A543" s="1284">
        <v>43</v>
      </c>
      <c r="B543" s="218">
        <v>120222</v>
      </c>
      <c r="C543" s="55" t="s">
        <v>1873</v>
      </c>
      <c r="D543" s="218" t="s">
        <v>3253</v>
      </c>
      <c r="E543" s="55" t="s">
        <v>506</v>
      </c>
      <c r="F543" s="170" t="s">
        <v>5044</v>
      </c>
      <c r="G543" s="218" t="s">
        <v>3174</v>
      </c>
      <c r="H543" s="93" t="s">
        <v>3254</v>
      </c>
      <c r="I543" s="445">
        <v>0.29199999999999998</v>
      </c>
      <c r="J543" s="55">
        <v>0.29199999999999998</v>
      </c>
      <c r="K543" s="55"/>
      <c r="L543" s="55">
        <v>0.29199999999999998</v>
      </c>
      <c r="M543" s="55"/>
      <c r="N543" s="55"/>
      <c r="O543" s="54">
        <v>0</v>
      </c>
      <c r="P543" s="55">
        <v>0.29199999999999998</v>
      </c>
      <c r="Q543" s="55" t="s">
        <v>2241</v>
      </c>
      <c r="R543" s="218" t="s">
        <v>3176</v>
      </c>
      <c r="S543" s="218"/>
      <c r="U543" s="34"/>
      <c r="V543" s="34"/>
      <c r="W543" s="34"/>
    </row>
    <row r="544" spans="1:23" ht="29.25" customHeight="1" x14ac:dyDescent="0.2">
      <c r="A544" s="1284">
        <v>44</v>
      </c>
      <c r="B544" s="218">
        <v>120223</v>
      </c>
      <c r="C544" s="55" t="s">
        <v>1874</v>
      </c>
      <c r="D544" s="218" t="s">
        <v>3255</v>
      </c>
      <c r="E544" s="55" t="s">
        <v>507</v>
      </c>
      <c r="F544" s="170" t="s">
        <v>5045</v>
      </c>
      <c r="G544" s="218" t="s">
        <v>3174</v>
      </c>
      <c r="H544" s="93" t="s">
        <v>3256</v>
      </c>
      <c r="I544" s="445">
        <v>0.17100000000000001</v>
      </c>
      <c r="J544" s="55">
        <v>0.17100000000000001</v>
      </c>
      <c r="K544" s="55">
        <v>0.17100000000000001</v>
      </c>
      <c r="L544" s="55"/>
      <c r="M544" s="55"/>
      <c r="N544" s="55"/>
      <c r="O544" s="54">
        <v>0</v>
      </c>
      <c r="P544" s="55">
        <v>0.17100000000000001</v>
      </c>
      <c r="Q544" s="55" t="s">
        <v>2251</v>
      </c>
      <c r="R544" s="218" t="s">
        <v>3176</v>
      </c>
      <c r="S544" s="218"/>
      <c r="U544" s="34"/>
      <c r="V544" s="34"/>
      <c r="W544" s="34"/>
    </row>
    <row r="545" spans="1:23" ht="26.25" customHeight="1" x14ac:dyDescent="0.2">
      <c r="A545" s="1284">
        <v>45</v>
      </c>
      <c r="B545" s="218">
        <v>120225</v>
      </c>
      <c r="C545" s="55" t="s">
        <v>1345</v>
      </c>
      <c r="D545" s="218" t="s">
        <v>3257</v>
      </c>
      <c r="E545" s="55" t="s">
        <v>508</v>
      </c>
      <c r="F545" s="170" t="s">
        <v>5046</v>
      </c>
      <c r="G545" s="218" t="s">
        <v>3174</v>
      </c>
      <c r="H545" s="93" t="s">
        <v>3258</v>
      </c>
      <c r="I545" s="66">
        <v>1.129</v>
      </c>
      <c r="J545" s="55">
        <v>1.129</v>
      </c>
      <c r="K545" s="55">
        <v>0.48699999999999999</v>
      </c>
      <c r="L545" s="55">
        <v>0.64200000000000002</v>
      </c>
      <c r="M545" s="55"/>
      <c r="N545" s="55"/>
      <c r="O545" s="54">
        <v>0</v>
      </c>
      <c r="P545" s="55">
        <v>1.129</v>
      </c>
      <c r="Q545" s="96" t="s">
        <v>2267</v>
      </c>
      <c r="R545" s="218" t="s">
        <v>3176</v>
      </c>
      <c r="S545" s="55"/>
      <c r="U545" s="34"/>
      <c r="V545" s="34"/>
      <c r="W545" s="34"/>
    </row>
    <row r="546" spans="1:23" x14ac:dyDescent="0.2">
      <c r="A546" s="1566" t="s">
        <v>73</v>
      </c>
      <c r="B546" s="1566"/>
      <c r="C546" s="1566"/>
      <c r="D546" s="1566"/>
      <c r="E546" s="1566"/>
      <c r="F546" s="1566"/>
      <c r="G546" s="284"/>
      <c r="H546" s="284"/>
      <c r="I546" s="284">
        <f>SUM(I501:I545)</f>
        <v>21.49</v>
      </c>
      <c r="J546" s="301">
        <f>SUM(J501:J545)</f>
        <v>21.478999999999996</v>
      </c>
      <c r="K546" s="66"/>
      <c r="L546" s="66"/>
      <c r="M546" s="66"/>
      <c r="N546" s="66"/>
      <c r="O546" s="95"/>
      <c r="P546" s="55"/>
      <c r="Q546" s="55"/>
      <c r="R546" s="55"/>
      <c r="S546" s="55"/>
      <c r="T546">
        <f>SUM(J546-J521-J525-J528-J536)</f>
        <v>19.798999999999996</v>
      </c>
    </row>
    <row r="547" spans="1:23" x14ac:dyDescent="0.2">
      <c r="A547" s="1497" t="s">
        <v>5946</v>
      </c>
      <c r="B547" s="1497"/>
      <c r="C547" s="1497"/>
      <c r="D547" s="1497"/>
      <c r="E547" s="1497"/>
      <c r="F547" s="1497"/>
      <c r="G547" s="302"/>
      <c r="H547" s="302"/>
      <c r="I547" s="302"/>
      <c r="J547" s="66"/>
      <c r="K547" s="330">
        <f>SUM(K501:K545)</f>
        <v>14.249000000000002</v>
      </c>
      <c r="L547" s="66"/>
      <c r="M547" s="66"/>
      <c r="N547" s="66"/>
      <c r="O547" s="95"/>
      <c r="P547" s="55"/>
      <c r="Q547" s="55"/>
      <c r="R547" s="55"/>
      <c r="S547" s="55"/>
    </row>
    <row r="548" spans="1:23" x14ac:dyDescent="0.2">
      <c r="A548" s="1494" t="s">
        <v>5944</v>
      </c>
      <c r="B548" s="1494"/>
      <c r="C548" s="1494"/>
      <c r="D548" s="1494"/>
      <c r="E548" s="1494"/>
      <c r="F548" s="1494"/>
      <c r="G548" s="317"/>
      <c r="H548" s="317"/>
      <c r="I548" s="317"/>
      <c r="J548" s="66"/>
      <c r="K548" s="66"/>
      <c r="L548" s="331">
        <f>SUM(L501:L545)</f>
        <v>6.8460000000000019</v>
      </c>
      <c r="M548" s="66"/>
      <c r="N548" s="66"/>
      <c r="O548" s="95"/>
      <c r="P548" s="55"/>
      <c r="Q548" s="55"/>
      <c r="R548" s="55"/>
      <c r="S548" s="55"/>
    </row>
    <row r="549" spans="1:23" s="3" customFormat="1" x14ac:dyDescent="0.2">
      <c r="A549" s="1495" t="s">
        <v>5945</v>
      </c>
      <c r="B549" s="1495"/>
      <c r="C549" s="1495"/>
      <c r="D549" s="1495"/>
      <c r="E549" s="1496"/>
      <c r="F549" s="1496"/>
      <c r="G549" s="304"/>
      <c r="H549" s="304"/>
      <c r="I549" s="304"/>
      <c r="J549" s="66"/>
      <c r="K549" s="66"/>
      <c r="L549" s="66"/>
      <c r="M549" s="332">
        <f>SUM(M501:M545)</f>
        <v>0</v>
      </c>
      <c r="N549" s="332"/>
      <c r="O549" s="95"/>
      <c r="P549" s="55"/>
      <c r="Q549" s="55"/>
      <c r="R549" s="55"/>
      <c r="S549" s="55"/>
    </row>
    <row r="550" spans="1:23" x14ac:dyDescent="0.2">
      <c r="A550" s="1490" t="s">
        <v>5947</v>
      </c>
      <c r="B550" s="1486"/>
      <c r="C550" s="1486"/>
      <c r="D550" s="1486"/>
      <c r="E550" s="1486"/>
      <c r="F550" s="1486"/>
      <c r="G550" s="305"/>
      <c r="H550" s="305"/>
      <c r="I550" s="305"/>
      <c r="J550" s="291"/>
      <c r="K550" s="291"/>
      <c r="L550" s="291"/>
      <c r="M550" s="291"/>
      <c r="N550" s="291">
        <f>SUM(N501:N545)</f>
        <v>0.38400000000000001</v>
      </c>
      <c r="O550" s="95"/>
      <c r="P550" s="55"/>
      <c r="Q550" s="55"/>
      <c r="R550" s="55"/>
      <c r="S550" s="55"/>
    </row>
    <row r="551" spans="1:23" x14ac:dyDescent="0.2">
      <c r="A551" s="1509"/>
      <c r="B551" s="1509"/>
      <c r="C551" s="1509"/>
      <c r="D551" s="1509"/>
      <c r="E551" s="1509"/>
      <c r="F551" s="1509"/>
      <c r="G551" s="1509"/>
      <c r="H551" s="1509"/>
      <c r="I551" s="1509"/>
      <c r="J551" s="1509"/>
      <c r="K551" s="1509"/>
      <c r="L551" s="1509"/>
      <c r="M551" s="1509"/>
      <c r="N551" s="1509"/>
      <c r="O551" s="1509"/>
      <c r="P551" s="1509"/>
      <c r="Q551" s="55"/>
      <c r="R551" s="55"/>
      <c r="S551" s="55"/>
    </row>
    <row r="552" spans="1:23" x14ac:dyDescent="0.2">
      <c r="A552" s="1504" t="s">
        <v>611</v>
      </c>
      <c r="B552" s="1504"/>
      <c r="C552" s="1504"/>
      <c r="D552" s="1504"/>
      <c r="E552" s="1504"/>
      <c r="F552" s="1504"/>
      <c r="G552" s="103"/>
      <c r="H552" s="103"/>
      <c r="I552" s="103"/>
      <c r="J552" s="45"/>
      <c r="K552" s="45"/>
      <c r="L552" s="45"/>
      <c r="M552" s="45"/>
      <c r="N552" s="45"/>
      <c r="O552" s="45"/>
      <c r="P552" s="45"/>
      <c r="Q552" s="45"/>
      <c r="R552" s="45"/>
      <c r="S552" s="45"/>
    </row>
    <row r="553" spans="1:23" ht="27.75" customHeight="1" x14ac:dyDescent="0.2">
      <c r="A553" s="1284">
        <v>1</v>
      </c>
      <c r="B553" s="218">
        <v>130341</v>
      </c>
      <c r="C553" s="55" t="s">
        <v>1876</v>
      </c>
      <c r="D553" s="218" t="s">
        <v>3259</v>
      </c>
      <c r="E553" s="55" t="s">
        <v>628</v>
      </c>
      <c r="F553" s="174" t="s">
        <v>5047</v>
      </c>
      <c r="G553" s="218" t="s">
        <v>3174</v>
      </c>
      <c r="H553" s="93" t="s">
        <v>3260</v>
      </c>
      <c r="I553" s="66">
        <v>1.0620000000000001</v>
      </c>
      <c r="J553" s="55">
        <v>1.0620000000000001</v>
      </c>
      <c r="K553" s="55"/>
      <c r="L553" s="55">
        <v>1.0620000000000001</v>
      </c>
      <c r="M553" s="55"/>
      <c r="N553" s="55"/>
      <c r="O553" s="54">
        <v>0</v>
      </c>
      <c r="P553" s="55">
        <v>1.0620000000000001</v>
      </c>
      <c r="Q553" s="55" t="s">
        <v>2241</v>
      </c>
      <c r="R553" s="218" t="s">
        <v>3176</v>
      </c>
      <c r="S553" s="93"/>
      <c r="U553" s="34"/>
      <c r="V553" s="34"/>
      <c r="W553" s="34"/>
    </row>
    <row r="554" spans="1:23" ht="24" x14ac:dyDescent="0.2">
      <c r="A554" s="1284">
        <v>2</v>
      </c>
      <c r="B554" s="218">
        <v>120100</v>
      </c>
      <c r="C554" s="55" t="s">
        <v>1877</v>
      </c>
      <c r="D554" s="218" t="s">
        <v>3261</v>
      </c>
      <c r="E554" s="55" t="s">
        <v>509</v>
      </c>
      <c r="F554" s="212" t="s">
        <v>138</v>
      </c>
      <c r="G554" s="218" t="s">
        <v>3174</v>
      </c>
      <c r="H554" s="93" t="s">
        <v>3262</v>
      </c>
      <c r="I554" s="66">
        <v>0.433</v>
      </c>
      <c r="J554" s="55">
        <v>0.433</v>
      </c>
      <c r="K554" s="55"/>
      <c r="L554" s="55">
        <v>0.433</v>
      </c>
      <c r="M554" s="55"/>
      <c r="N554" s="55"/>
      <c r="O554" s="54">
        <v>0</v>
      </c>
      <c r="P554" s="55">
        <v>0.433</v>
      </c>
      <c r="Q554" s="55" t="s">
        <v>2241</v>
      </c>
      <c r="R554" s="218" t="s">
        <v>3176</v>
      </c>
      <c r="S554" s="218"/>
      <c r="U554" s="34"/>
      <c r="V554" s="34"/>
      <c r="W554" s="34"/>
    </row>
    <row r="555" spans="1:23" ht="28.5" customHeight="1" x14ac:dyDescent="0.2">
      <c r="A555" s="1284">
        <v>3</v>
      </c>
      <c r="B555" s="218">
        <v>120101</v>
      </c>
      <c r="C555" s="55" t="s">
        <v>1541</v>
      </c>
      <c r="D555" s="218" t="s">
        <v>3263</v>
      </c>
      <c r="E555" s="55" t="s">
        <v>510</v>
      </c>
      <c r="F555" s="174" t="s">
        <v>5048</v>
      </c>
      <c r="G555" s="218" t="s">
        <v>3174</v>
      </c>
      <c r="H555" s="93" t="s">
        <v>3264</v>
      </c>
      <c r="I555" s="66">
        <v>0.68799999999999994</v>
      </c>
      <c r="J555" s="55">
        <v>0.68799999999999994</v>
      </c>
      <c r="K555" s="55">
        <v>0.58199999999999996</v>
      </c>
      <c r="L555" s="55">
        <v>0.106</v>
      </c>
      <c r="M555" s="55"/>
      <c r="N555" s="55"/>
      <c r="O555" s="54">
        <v>0</v>
      </c>
      <c r="P555" s="55">
        <v>0.68799999999999994</v>
      </c>
      <c r="Q555" s="96" t="s">
        <v>2267</v>
      </c>
      <c r="R555" s="218" t="s">
        <v>3176</v>
      </c>
      <c r="S555" s="57"/>
      <c r="U555" s="34"/>
      <c r="V555" s="34"/>
      <c r="W555" s="34"/>
    </row>
    <row r="556" spans="1:23" ht="24.75" customHeight="1" x14ac:dyDescent="0.2">
      <c r="A556" s="1284">
        <v>4</v>
      </c>
      <c r="B556" s="1459">
        <v>120102</v>
      </c>
      <c r="C556" s="55" t="s">
        <v>1542</v>
      </c>
      <c r="D556" s="1459" t="s">
        <v>3265</v>
      </c>
      <c r="E556" s="1463" t="s">
        <v>524</v>
      </c>
      <c r="F556" s="1556" t="s">
        <v>5049</v>
      </c>
      <c r="G556" s="1459" t="s">
        <v>3174</v>
      </c>
      <c r="H556" s="1459" t="s">
        <v>3266</v>
      </c>
      <c r="I556" s="66">
        <v>0.36599999999999999</v>
      </c>
      <c r="J556" s="55">
        <v>0.36599999999999999</v>
      </c>
      <c r="K556" s="55"/>
      <c r="L556" s="55">
        <v>0.222</v>
      </c>
      <c r="M556" s="55">
        <v>0.14399999999999999</v>
      </c>
      <c r="N556" s="55"/>
      <c r="O556" s="54">
        <v>0</v>
      </c>
      <c r="P556" s="55">
        <v>0.36599999999999999</v>
      </c>
      <c r="Q556" s="96" t="s">
        <v>2296</v>
      </c>
      <c r="R556" s="218" t="s">
        <v>3176</v>
      </c>
      <c r="S556" s="57"/>
      <c r="U556" s="34"/>
      <c r="V556" s="34"/>
      <c r="W556" s="34"/>
    </row>
    <row r="557" spans="1:23" ht="18" customHeight="1" x14ac:dyDescent="0.2">
      <c r="A557" s="1284">
        <v>5</v>
      </c>
      <c r="B557" s="1459"/>
      <c r="C557" s="55" t="s">
        <v>1543</v>
      </c>
      <c r="D557" s="1459"/>
      <c r="E557" s="1463"/>
      <c r="F557" s="1567"/>
      <c r="G557" s="1463"/>
      <c r="H557" s="1463"/>
      <c r="I557" s="66">
        <v>0.66800000000000004</v>
      </c>
      <c r="J557" s="55">
        <v>0.66800000000000004</v>
      </c>
      <c r="K557" s="55"/>
      <c r="L557" s="55">
        <v>0.66800000000000004</v>
      </c>
      <c r="M557" s="55"/>
      <c r="N557" s="55"/>
      <c r="O557" s="54">
        <v>0</v>
      </c>
      <c r="P557" s="55">
        <v>0.66800000000000004</v>
      </c>
      <c r="Q557" s="55" t="s">
        <v>2241</v>
      </c>
      <c r="R557" s="218" t="s">
        <v>3176</v>
      </c>
      <c r="S557" s="57"/>
      <c r="U557" s="34"/>
      <c r="V557" s="34"/>
      <c r="W557" s="34"/>
    </row>
    <row r="558" spans="1:23" ht="27" customHeight="1" x14ac:dyDescent="0.2">
      <c r="A558" s="1284">
        <v>6</v>
      </c>
      <c r="B558" s="218">
        <v>120103</v>
      </c>
      <c r="C558" s="55" t="s">
        <v>1544</v>
      </c>
      <c r="D558" s="218" t="s">
        <v>3267</v>
      </c>
      <c r="E558" s="55" t="s">
        <v>511</v>
      </c>
      <c r="F558" s="174" t="s">
        <v>5050</v>
      </c>
      <c r="G558" s="218" t="s">
        <v>3174</v>
      </c>
      <c r="H558" s="93" t="s">
        <v>3268</v>
      </c>
      <c r="I558" s="66">
        <v>0.502</v>
      </c>
      <c r="J558" s="55">
        <v>0.502</v>
      </c>
      <c r="K558" s="55"/>
      <c r="L558" s="55">
        <v>0.502</v>
      </c>
      <c r="M558" s="55"/>
      <c r="N558" s="55"/>
      <c r="O558" s="54">
        <v>0</v>
      </c>
      <c r="P558" s="55">
        <v>0.502</v>
      </c>
      <c r="Q558" s="55" t="s">
        <v>2241</v>
      </c>
      <c r="R558" s="218" t="s">
        <v>3176</v>
      </c>
      <c r="S558" s="57"/>
      <c r="U558" s="34"/>
      <c r="V558" s="34"/>
      <c r="W558" s="34"/>
    </row>
    <row r="559" spans="1:23" ht="24" x14ac:dyDescent="0.2">
      <c r="A559" s="1284">
        <v>7</v>
      </c>
      <c r="B559" s="218">
        <v>120105</v>
      </c>
      <c r="C559" s="55" t="s">
        <v>1878</v>
      </c>
      <c r="D559" s="218" t="s">
        <v>3269</v>
      </c>
      <c r="E559" s="55" t="s">
        <v>513</v>
      </c>
      <c r="F559" s="174" t="s">
        <v>5051</v>
      </c>
      <c r="G559" s="218" t="s">
        <v>3174</v>
      </c>
      <c r="H559" s="93" t="s">
        <v>3270</v>
      </c>
      <c r="I559" s="66">
        <v>0.503</v>
      </c>
      <c r="J559" s="55">
        <v>0.503</v>
      </c>
      <c r="K559" s="55">
        <v>0.503</v>
      </c>
      <c r="L559" s="55"/>
      <c r="M559" s="55"/>
      <c r="N559" s="55"/>
      <c r="O559" s="54">
        <v>0</v>
      </c>
      <c r="P559" s="55">
        <v>0.503</v>
      </c>
      <c r="Q559" s="55" t="s">
        <v>2251</v>
      </c>
      <c r="R559" s="218" t="s">
        <v>3176</v>
      </c>
      <c r="S559" s="218"/>
      <c r="U559" s="34"/>
      <c r="V559" s="34"/>
      <c r="W559" s="34"/>
    </row>
    <row r="560" spans="1:23" ht="33" customHeight="1" x14ac:dyDescent="0.2">
      <c r="A560" s="1284">
        <v>8</v>
      </c>
      <c r="B560" s="218">
        <v>120106</v>
      </c>
      <c r="C560" s="218" t="s">
        <v>1879</v>
      </c>
      <c r="D560" s="218" t="s">
        <v>3271</v>
      </c>
      <c r="E560" s="218" t="s">
        <v>514</v>
      </c>
      <c r="F560" s="170" t="s">
        <v>5052</v>
      </c>
      <c r="G560" s="218" t="s">
        <v>3174</v>
      </c>
      <c r="H560" s="93" t="s">
        <v>3272</v>
      </c>
      <c r="I560" s="66">
        <v>3.3690000000000002</v>
      </c>
      <c r="J560" s="218">
        <v>3.3690000000000002</v>
      </c>
      <c r="K560" s="218">
        <v>3.3690000000000002</v>
      </c>
      <c r="L560" s="218"/>
      <c r="M560" s="218"/>
      <c r="N560" s="218"/>
      <c r="O560" s="75">
        <v>0</v>
      </c>
      <c r="P560" s="218">
        <v>3.3690000000000002</v>
      </c>
      <c r="Q560" s="218" t="s">
        <v>2251</v>
      </c>
      <c r="R560" s="218" t="s">
        <v>3176</v>
      </c>
      <c r="S560" s="209"/>
      <c r="U560" s="34"/>
      <c r="V560" s="34"/>
      <c r="W560" s="34"/>
    </row>
    <row r="561" spans="1:23" ht="30" customHeight="1" x14ac:dyDescent="0.2">
      <c r="A561" s="1284">
        <v>9</v>
      </c>
      <c r="B561" s="218">
        <v>120107</v>
      </c>
      <c r="C561" s="55" t="s">
        <v>1545</v>
      </c>
      <c r="D561" s="218" t="s">
        <v>3273</v>
      </c>
      <c r="E561" s="55" t="s">
        <v>515</v>
      </c>
      <c r="F561" s="174" t="s">
        <v>5053</v>
      </c>
      <c r="G561" s="218" t="s">
        <v>3174</v>
      </c>
      <c r="H561" s="93" t="s">
        <v>3274</v>
      </c>
      <c r="I561" s="66">
        <v>0.49099999999999999</v>
      </c>
      <c r="J561" s="55">
        <v>0.49099999999999999</v>
      </c>
      <c r="K561" s="55">
        <v>0.47099999999999997</v>
      </c>
      <c r="L561" s="54">
        <v>0.02</v>
      </c>
      <c r="M561" s="55"/>
      <c r="N561" s="55"/>
      <c r="O561" s="54">
        <v>0</v>
      </c>
      <c r="P561" s="55">
        <v>0.49099999999999999</v>
      </c>
      <c r="Q561" s="339" t="s">
        <v>3275</v>
      </c>
      <c r="R561" s="218" t="s">
        <v>3176</v>
      </c>
      <c r="S561" s="315"/>
      <c r="U561" s="34"/>
      <c r="V561" s="34"/>
      <c r="W561" s="34"/>
    </row>
    <row r="562" spans="1:23" ht="36" x14ac:dyDescent="0.2">
      <c r="A562" s="1284">
        <v>10</v>
      </c>
      <c r="B562" s="218">
        <v>120108</v>
      </c>
      <c r="C562" s="55" t="s">
        <v>1880</v>
      </c>
      <c r="D562" s="218" t="s">
        <v>3276</v>
      </c>
      <c r="E562" s="55" t="s">
        <v>516</v>
      </c>
      <c r="F562" s="174" t="s">
        <v>5054</v>
      </c>
      <c r="G562" s="218" t="s">
        <v>3174</v>
      </c>
      <c r="H562" s="93" t="s">
        <v>3277</v>
      </c>
      <c r="I562" s="66">
        <v>0.3</v>
      </c>
      <c r="J562" s="55">
        <v>0.3</v>
      </c>
      <c r="K562" s="55">
        <v>7.2999999999999995E-2</v>
      </c>
      <c r="L562" s="55">
        <v>0.22700000000000001</v>
      </c>
      <c r="M562" s="55"/>
      <c r="N562" s="55"/>
      <c r="O562" s="54">
        <v>0</v>
      </c>
      <c r="P562" s="54">
        <v>0.3</v>
      </c>
      <c r="Q562" s="96" t="s">
        <v>2267</v>
      </c>
      <c r="R562" s="218" t="s">
        <v>3176</v>
      </c>
      <c r="S562" s="218"/>
      <c r="U562" s="34"/>
      <c r="V562" s="34"/>
      <c r="W562" s="34"/>
    </row>
    <row r="563" spans="1:23" ht="27.75" customHeight="1" x14ac:dyDescent="0.2">
      <c r="A563" s="1284">
        <v>11</v>
      </c>
      <c r="B563" s="218">
        <v>120109</v>
      </c>
      <c r="C563" s="55" t="s">
        <v>1546</v>
      </c>
      <c r="D563" s="218" t="s">
        <v>3278</v>
      </c>
      <c r="E563" s="55" t="s">
        <v>517</v>
      </c>
      <c r="F563" s="174" t="s">
        <v>5055</v>
      </c>
      <c r="G563" s="218" t="s">
        <v>3174</v>
      </c>
      <c r="H563" s="93" t="s">
        <v>3279</v>
      </c>
      <c r="I563" s="66">
        <v>0.48299999999999998</v>
      </c>
      <c r="J563" s="55">
        <v>0.48299999999999998</v>
      </c>
      <c r="K563" s="55"/>
      <c r="L563" s="55">
        <v>0.48299999999999998</v>
      </c>
      <c r="M563" s="55"/>
      <c r="N563" s="55"/>
      <c r="O563" s="54">
        <v>0</v>
      </c>
      <c r="P563" s="55">
        <v>0.48299999999999998</v>
      </c>
      <c r="Q563" s="55" t="s">
        <v>2241</v>
      </c>
      <c r="R563" s="218" t="s">
        <v>3176</v>
      </c>
      <c r="S563" s="57"/>
      <c r="U563" s="34"/>
      <c r="V563" s="34"/>
      <c r="W563" s="34"/>
    </row>
    <row r="564" spans="1:23" ht="30" customHeight="1" x14ac:dyDescent="0.2">
      <c r="A564" s="1284">
        <v>12</v>
      </c>
      <c r="B564" s="218">
        <v>120110</v>
      </c>
      <c r="C564" s="55" t="s">
        <v>1881</v>
      </c>
      <c r="D564" s="218" t="s">
        <v>3280</v>
      </c>
      <c r="E564" s="55" t="s">
        <v>518</v>
      </c>
      <c r="F564" s="170" t="s">
        <v>5056</v>
      </c>
      <c r="G564" s="218" t="s">
        <v>3174</v>
      </c>
      <c r="H564" s="93" t="s">
        <v>3279</v>
      </c>
      <c r="I564" s="66">
        <v>0.42499999999999999</v>
      </c>
      <c r="J564" s="55">
        <v>0.42499999999999999</v>
      </c>
      <c r="K564" s="55">
        <v>0.42499999999999999</v>
      </c>
      <c r="L564" s="55"/>
      <c r="M564" s="55"/>
      <c r="N564" s="55"/>
      <c r="O564" s="54">
        <v>0</v>
      </c>
      <c r="P564" s="55">
        <v>0.42499999999999999</v>
      </c>
      <c r="Q564" s="55" t="s">
        <v>2251</v>
      </c>
      <c r="R564" s="218" t="s">
        <v>3176</v>
      </c>
      <c r="S564" s="218"/>
      <c r="U564" s="34"/>
      <c r="V564" s="34"/>
      <c r="W564" s="34"/>
    </row>
    <row r="565" spans="1:23" ht="36" x14ac:dyDescent="0.2">
      <c r="A565" s="1284">
        <v>13</v>
      </c>
      <c r="B565" s="218">
        <v>120111</v>
      </c>
      <c r="C565" s="55" t="s">
        <v>1882</v>
      </c>
      <c r="D565" s="218" t="s">
        <v>3281</v>
      </c>
      <c r="E565" s="55" t="s">
        <v>519</v>
      </c>
      <c r="F565" s="212" t="s">
        <v>5693</v>
      </c>
      <c r="G565" s="218" t="s">
        <v>3174</v>
      </c>
      <c r="H565" s="93" t="s">
        <v>3282</v>
      </c>
      <c r="I565" s="66">
        <v>0.36899999999999999</v>
      </c>
      <c r="J565" s="55">
        <v>0.36899999999999999</v>
      </c>
      <c r="K565" s="55">
        <v>0.253</v>
      </c>
      <c r="L565" s="55">
        <v>0.11600000000000001</v>
      </c>
      <c r="M565" s="55"/>
      <c r="N565" s="55"/>
      <c r="O565" s="54">
        <v>0</v>
      </c>
      <c r="P565" s="55">
        <v>0.36899999999999999</v>
      </c>
      <c r="Q565" s="96" t="s">
        <v>2267</v>
      </c>
      <c r="R565" s="218" t="s">
        <v>3176</v>
      </c>
      <c r="S565" s="218"/>
      <c r="U565" s="34"/>
      <c r="V565" s="34"/>
      <c r="W565" s="34"/>
    </row>
    <row r="566" spans="1:23" ht="36" x14ac:dyDescent="0.2">
      <c r="A566" s="1284">
        <v>14</v>
      </c>
      <c r="B566" s="218">
        <v>120112</v>
      </c>
      <c r="C566" s="55" t="s">
        <v>1883</v>
      </c>
      <c r="D566" s="218" t="s">
        <v>3283</v>
      </c>
      <c r="E566" s="55" t="s">
        <v>520</v>
      </c>
      <c r="F566" s="174" t="s">
        <v>5057</v>
      </c>
      <c r="G566" s="218" t="s">
        <v>3174</v>
      </c>
      <c r="H566" s="93" t="s">
        <v>3284</v>
      </c>
      <c r="I566" s="66">
        <v>0.32600000000000001</v>
      </c>
      <c r="J566" s="55">
        <v>0.32600000000000001</v>
      </c>
      <c r="K566" s="55">
        <v>0.32600000000000001</v>
      </c>
      <c r="L566" s="55"/>
      <c r="M566" s="55"/>
      <c r="N566" s="55"/>
      <c r="O566" s="54">
        <v>0</v>
      </c>
      <c r="P566" s="55">
        <v>0.32600000000000001</v>
      </c>
      <c r="Q566" s="96" t="s">
        <v>2251</v>
      </c>
      <c r="R566" s="218" t="s">
        <v>3176</v>
      </c>
      <c r="S566" s="218"/>
      <c r="U566" s="34"/>
      <c r="V566" s="34"/>
      <c r="W566" s="34"/>
    </row>
    <row r="567" spans="1:23" ht="36" x14ac:dyDescent="0.2">
      <c r="A567" s="1284">
        <v>15</v>
      </c>
      <c r="B567" s="218">
        <v>120113</v>
      </c>
      <c r="C567" s="55" t="s">
        <v>1884</v>
      </c>
      <c r="D567" s="218" t="s">
        <v>3285</v>
      </c>
      <c r="E567" s="55" t="s">
        <v>521</v>
      </c>
      <c r="F567" s="174" t="s">
        <v>5058</v>
      </c>
      <c r="G567" s="218" t="s">
        <v>3174</v>
      </c>
      <c r="H567" s="93" t="s">
        <v>3286</v>
      </c>
      <c r="I567" s="66">
        <v>0.153</v>
      </c>
      <c r="J567" s="55">
        <v>0.153</v>
      </c>
      <c r="K567" s="55"/>
      <c r="L567" s="55">
        <v>0.153</v>
      </c>
      <c r="M567" s="55"/>
      <c r="N567" s="55"/>
      <c r="O567" s="54">
        <v>0</v>
      </c>
      <c r="P567" s="55">
        <v>0.153</v>
      </c>
      <c r="Q567" s="55" t="s">
        <v>2241</v>
      </c>
      <c r="R567" s="218" t="s">
        <v>3176</v>
      </c>
      <c r="S567" s="218"/>
      <c r="U567" s="34"/>
      <c r="V567" s="34"/>
      <c r="W567" s="34"/>
    </row>
    <row r="568" spans="1:23" ht="24" x14ac:dyDescent="0.2">
      <c r="A568" s="1284">
        <v>16</v>
      </c>
      <c r="B568" s="218">
        <v>120115</v>
      </c>
      <c r="C568" s="55" t="s">
        <v>1885</v>
      </c>
      <c r="D568" s="218" t="s">
        <v>3287</v>
      </c>
      <c r="E568" s="55" t="s">
        <v>522</v>
      </c>
      <c r="F568" s="174" t="s">
        <v>5059</v>
      </c>
      <c r="G568" s="218" t="s">
        <v>3174</v>
      </c>
      <c r="H568" s="93" t="s">
        <v>3288</v>
      </c>
      <c r="I568" s="66">
        <v>0.39700000000000002</v>
      </c>
      <c r="J568" s="55">
        <v>0.39700000000000002</v>
      </c>
      <c r="K568" s="55">
        <v>0.27700000000000002</v>
      </c>
      <c r="L568" s="54">
        <v>0.12</v>
      </c>
      <c r="M568" s="55"/>
      <c r="N568" s="55"/>
      <c r="O568" s="54">
        <v>0</v>
      </c>
      <c r="P568" s="55">
        <v>0.39700000000000002</v>
      </c>
      <c r="Q568" s="96" t="s">
        <v>2267</v>
      </c>
      <c r="R568" s="218" t="s">
        <v>3176</v>
      </c>
      <c r="S568" s="218"/>
      <c r="U568" s="34"/>
      <c r="V568" s="34"/>
      <c r="W568" s="34"/>
    </row>
    <row r="569" spans="1:23" ht="37.5" customHeight="1" x14ac:dyDescent="0.2">
      <c r="A569" s="1284">
        <v>17</v>
      </c>
      <c r="B569" s="218">
        <v>120117</v>
      </c>
      <c r="C569" s="55" t="s">
        <v>1886</v>
      </c>
      <c r="D569" s="218" t="s">
        <v>3289</v>
      </c>
      <c r="E569" s="55" t="s">
        <v>523</v>
      </c>
      <c r="F569" s="174" t="s">
        <v>5060</v>
      </c>
      <c r="G569" s="218" t="s">
        <v>3174</v>
      </c>
      <c r="H569" s="93" t="s">
        <v>3290</v>
      </c>
      <c r="I569" s="66">
        <v>0.14399999999999999</v>
      </c>
      <c r="J569" s="55">
        <v>0.14399999999999999</v>
      </c>
      <c r="K569" s="55">
        <v>0.14399999999999999</v>
      </c>
      <c r="L569" s="55"/>
      <c r="M569" s="55"/>
      <c r="N569" s="55"/>
      <c r="O569" s="54">
        <v>0</v>
      </c>
      <c r="P569" s="55">
        <v>0.14399999999999999</v>
      </c>
      <c r="Q569" s="55" t="s">
        <v>2251</v>
      </c>
      <c r="R569" s="218" t="s">
        <v>3176</v>
      </c>
      <c r="S569" s="218"/>
      <c r="U569" s="34"/>
      <c r="V569" s="34"/>
      <c r="W569" s="34"/>
    </row>
    <row r="570" spans="1:23" ht="24" x14ac:dyDescent="0.2">
      <c r="A570" s="1284">
        <v>18</v>
      </c>
      <c r="B570" s="218">
        <v>120118</v>
      </c>
      <c r="C570" s="55" t="s">
        <v>1887</v>
      </c>
      <c r="D570" s="218" t="s">
        <v>3291</v>
      </c>
      <c r="E570" s="55" t="s">
        <v>526</v>
      </c>
      <c r="F570" s="174" t="s">
        <v>5061</v>
      </c>
      <c r="G570" s="218" t="s">
        <v>3174</v>
      </c>
      <c r="H570" s="93" t="s">
        <v>3292</v>
      </c>
      <c r="I570" s="66">
        <v>0.68400000000000005</v>
      </c>
      <c r="J570" s="55">
        <v>0.68400000000000005</v>
      </c>
      <c r="K570" s="55">
        <v>0.68400000000000005</v>
      </c>
      <c r="L570" s="55"/>
      <c r="M570" s="55"/>
      <c r="N570" s="55"/>
      <c r="O570" s="54">
        <v>0</v>
      </c>
      <c r="P570" s="55">
        <v>0.68400000000000005</v>
      </c>
      <c r="Q570" s="55" t="s">
        <v>2251</v>
      </c>
      <c r="R570" s="218" t="s">
        <v>3176</v>
      </c>
      <c r="S570" s="218"/>
      <c r="U570" s="34"/>
      <c r="V570" s="34"/>
      <c r="W570" s="34"/>
    </row>
    <row r="571" spans="1:23" ht="36" x14ac:dyDescent="0.2">
      <c r="A571" s="1284">
        <v>19</v>
      </c>
      <c r="B571" s="218">
        <v>120120</v>
      </c>
      <c r="C571" s="55" t="s">
        <v>1888</v>
      </c>
      <c r="D571" s="218" t="s">
        <v>3293</v>
      </c>
      <c r="E571" s="55" t="s">
        <v>527</v>
      </c>
      <c r="F571" s="174" t="s">
        <v>5062</v>
      </c>
      <c r="G571" s="218" t="s">
        <v>3174</v>
      </c>
      <c r="H571" s="93" t="s">
        <v>3294</v>
      </c>
      <c r="I571" s="66">
        <v>0.47499999999999998</v>
      </c>
      <c r="J571" s="55">
        <v>0.47499999999999998</v>
      </c>
      <c r="K571" s="55"/>
      <c r="L571" s="55">
        <v>0.47499999999999998</v>
      </c>
      <c r="M571" s="55"/>
      <c r="N571" s="55"/>
      <c r="O571" s="54">
        <v>0</v>
      </c>
      <c r="P571" s="55">
        <v>0.47499999999999998</v>
      </c>
      <c r="Q571" s="55" t="s">
        <v>2241</v>
      </c>
      <c r="R571" s="218" t="s">
        <v>3176</v>
      </c>
      <c r="S571" s="218"/>
      <c r="U571" s="34"/>
      <c r="V571" s="34"/>
      <c r="W571" s="34"/>
    </row>
    <row r="572" spans="1:23" ht="24" x14ac:dyDescent="0.2">
      <c r="A572" s="1284">
        <v>20</v>
      </c>
      <c r="B572" s="218">
        <v>120121</v>
      </c>
      <c r="C572" s="55" t="s">
        <v>1889</v>
      </c>
      <c r="D572" s="218" t="s">
        <v>3295</v>
      </c>
      <c r="E572" s="55" t="s">
        <v>528</v>
      </c>
      <c r="F572" s="174" t="s">
        <v>5063</v>
      </c>
      <c r="G572" s="218" t="s">
        <v>3174</v>
      </c>
      <c r="H572" s="93" t="s">
        <v>3296</v>
      </c>
      <c r="I572" s="66">
        <v>0.501</v>
      </c>
      <c r="J572" s="55">
        <v>0.501</v>
      </c>
      <c r="K572" s="55">
        <v>8.0000000000000002E-3</v>
      </c>
      <c r="L572" s="55">
        <v>0.49299999999999999</v>
      </c>
      <c r="M572" s="55"/>
      <c r="N572" s="55"/>
      <c r="O572" s="54">
        <v>0</v>
      </c>
      <c r="P572" s="55">
        <v>0.501</v>
      </c>
      <c r="Q572" s="96" t="s">
        <v>2267</v>
      </c>
      <c r="R572" s="218" t="s">
        <v>3176</v>
      </c>
      <c r="S572" s="218"/>
      <c r="U572" s="34"/>
      <c r="V572" s="34"/>
      <c r="W572" s="34"/>
    </row>
    <row r="573" spans="1:23" ht="36" x14ac:dyDescent="0.2">
      <c r="A573" s="1284">
        <v>21</v>
      </c>
      <c r="B573" s="218">
        <v>120630</v>
      </c>
      <c r="C573" s="55" t="s">
        <v>1547</v>
      </c>
      <c r="D573" s="218" t="s">
        <v>3297</v>
      </c>
      <c r="E573" s="218" t="s">
        <v>2340</v>
      </c>
      <c r="F573" s="174" t="s">
        <v>5064</v>
      </c>
      <c r="G573" s="218" t="s">
        <v>3174</v>
      </c>
      <c r="H573" s="93" t="s">
        <v>3298</v>
      </c>
      <c r="I573" s="66">
        <v>0.93400000000000005</v>
      </c>
      <c r="J573" s="55">
        <v>0.93400000000000005</v>
      </c>
      <c r="K573" s="55">
        <v>0.93400000000000005</v>
      </c>
      <c r="L573" s="55"/>
      <c r="M573" s="55"/>
      <c r="N573" s="55"/>
      <c r="O573" s="54">
        <v>0</v>
      </c>
      <c r="P573" s="55">
        <v>0.93400000000000005</v>
      </c>
      <c r="Q573" s="55" t="s">
        <v>2354</v>
      </c>
      <c r="R573" s="218" t="s">
        <v>3176</v>
      </c>
      <c r="S573" s="247"/>
      <c r="U573" s="34"/>
      <c r="V573" s="34"/>
      <c r="W573" s="34"/>
    </row>
    <row r="574" spans="1:23" x14ac:dyDescent="0.2">
      <c r="A574" s="1566" t="s">
        <v>1401</v>
      </c>
      <c r="B574" s="1566"/>
      <c r="C574" s="1566"/>
      <c r="D574" s="1566"/>
      <c r="E574" s="1566"/>
      <c r="F574" s="1566"/>
      <c r="G574" s="284"/>
      <c r="H574" s="284"/>
      <c r="I574" s="284">
        <f>SUM(I553:I573)</f>
        <v>13.273000000000001</v>
      </c>
      <c r="J574" s="319">
        <f>SUM(J553:J573)</f>
        <v>13.273000000000001</v>
      </c>
      <c r="K574" s="40"/>
      <c r="L574" s="40"/>
      <c r="M574" s="40"/>
      <c r="N574" s="40"/>
      <c r="O574" s="95"/>
      <c r="P574" s="55"/>
      <c r="Q574" s="55"/>
      <c r="R574" s="55"/>
      <c r="S574" s="55"/>
      <c r="T574" s="740">
        <f>SUM(J574)</f>
        <v>13.273000000000001</v>
      </c>
      <c r="U574" s="34"/>
      <c r="V574" s="34"/>
      <c r="W574" s="34"/>
    </row>
    <row r="575" spans="1:23" x14ac:dyDescent="0.2">
      <c r="A575" s="1497" t="s">
        <v>5946</v>
      </c>
      <c r="B575" s="1497"/>
      <c r="C575" s="1497"/>
      <c r="D575" s="1497"/>
      <c r="E575" s="1497"/>
      <c r="F575" s="1497"/>
      <c r="G575" s="302"/>
      <c r="H575" s="302"/>
      <c r="I575" s="302"/>
      <c r="J575" s="40"/>
      <c r="K575" s="341">
        <f>SUM(K553:K573)</f>
        <v>8.0490000000000013</v>
      </c>
      <c r="L575" s="40"/>
      <c r="M575" s="40"/>
      <c r="N575" s="40"/>
      <c r="O575" s="95"/>
      <c r="P575" s="55"/>
      <c r="Q575" s="55"/>
      <c r="R575" s="55"/>
      <c r="S575" s="55"/>
    </row>
    <row r="576" spans="1:23" x14ac:dyDescent="0.2">
      <c r="A576" s="1494" t="s">
        <v>5944</v>
      </c>
      <c r="B576" s="1494"/>
      <c r="C576" s="1494"/>
      <c r="D576" s="1494"/>
      <c r="E576" s="1494"/>
      <c r="F576" s="1494"/>
      <c r="G576" s="317"/>
      <c r="H576" s="317"/>
      <c r="I576" s="317"/>
      <c r="J576" s="40"/>
      <c r="K576" s="40"/>
      <c r="L576" s="342">
        <f>SUM(L553:L573)</f>
        <v>5.08</v>
      </c>
      <c r="M576" s="40"/>
      <c r="N576" s="40"/>
      <c r="O576" s="95"/>
      <c r="P576" s="55"/>
      <c r="Q576" s="55"/>
      <c r="R576" s="55"/>
      <c r="S576" s="55"/>
      <c r="U576" s="740"/>
    </row>
    <row r="577" spans="1:23" ht="13.5" customHeight="1" x14ac:dyDescent="0.2">
      <c r="A577" s="1495" t="s">
        <v>5945</v>
      </c>
      <c r="B577" s="1495"/>
      <c r="C577" s="1495"/>
      <c r="D577" s="1495"/>
      <c r="E577" s="1496"/>
      <c r="F577" s="1496"/>
      <c r="G577" s="304"/>
      <c r="H577" s="304"/>
      <c r="I577" s="304"/>
      <c r="J577" s="40"/>
      <c r="K577" s="40"/>
      <c r="L577" s="40"/>
      <c r="M577" s="343">
        <f>SUM(M554:M573)</f>
        <v>0.14399999999999999</v>
      </c>
      <c r="N577" s="343"/>
      <c r="O577" s="95"/>
      <c r="P577" s="55"/>
      <c r="Q577" s="55"/>
      <c r="R577" s="55"/>
      <c r="S577" s="55"/>
    </row>
    <row r="578" spans="1:23" x14ac:dyDescent="0.2">
      <c r="A578" s="1490" t="s">
        <v>5947</v>
      </c>
      <c r="B578" s="1486"/>
      <c r="C578" s="1486"/>
      <c r="D578" s="1486"/>
      <c r="E578" s="1486"/>
      <c r="F578" s="1486"/>
      <c r="G578" s="305"/>
      <c r="H578" s="305"/>
      <c r="I578" s="305"/>
      <c r="J578" s="291"/>
      <c r="K578" s="291"/>
      <c r="L578" s="291"/>
      <c r="M578" s="291"/>
      <c r="N578" s="291">
        <f>SUM(N553:N573)</f>
        <v>0</v>
      </c>
      <c r="O578" s="95"/>
      <c r="P578" s="55"/>
      <c r="Q578" s="55"/>
      <c r="R578" s="55"/>
      <c r="S578" s="55"/>
    </row>
    <row r="579" spans="1:23" x14ac:dyDescent="0.2">
      <c r="A579" s="1503"/>
      <c r="B579" s="1503"/>
      <c r="C579" s="1503"/>
      <c r="D579" s="1503"/>
      <c r="E579" s="1503"/>
      <c r="F579" s="1503"/>
      <c r="G579" s="1503"/>
      <c r="H579" s="1503"/>
      <c r="I579" s="1503"/>
      <c r="J579" s="1503"/>
      <c r="K579" s="1503"/>
      <c r="L579" s="1503"/>
      <c r="M579" s="1503"/>
      <c r="N579" s="1503"/>
      <c r="O579" s="1503"/>
      <c r="P579" s="1503"/>
      <c r="Q579" s="88"/>
      <c r="R579" s="88"/>
      <c r="S579" s="45"/>
    </row>
    <row r="580" spans="1:23" x14ac:dyDescent="0.2">
      <c r="A580" s="1504" t="s">
        <v>642</v>
      </c>
      <c r="B580" s="1504"/>
      <c r="C580" s="1504"/>
      <c r="D580" s="1504"/>
      <c r="E580" s="1504"/>
      <c r="F580" s="1504"/>
      <c r="G580" s="103"/>
      <c r="H580" s="103"/>
      <c r="I580" s="103"/>
      <c r="J580" s="45"/>
      <c r="K580" s="45"/>
      <c r="L580" s="45"/>
      <c r="M580" s="45"/>
      <c r="N580" s="45"/>
      <c r="O580" s="45"/>
      <c r="P580" s="45"/>
      <c r="Q580" s="45"/>
      <c r="R580" s="45"/>
      <c r="S580" s="45"/>
    </row>
    <row r="581" spans="1:23" ht="24" x14ac:dyDescent="0.2">
      <c r="A581" s="1284">
        <v>1</v>
      </c>
      <c r="B581" s="1270">
        <v>130394</v>
      </c>
      <c r="C581" s="93" t="s">
        <v>2235</v>
      </c>
      <c r="D581" s="93" t="s">
        <v>3299</v>
      </c>
      <c r="E581" s="93" t="s">
        <v>668</v>
      </c>
      <c r="F581" s="214" t="s">
        <v>5065</v>
      </c>
      <c r="G581" s="214" t="s">
        <v>3198</v>
      </c>
      <c r="H581" s="93" t="s">
        <v>3300</v>
      </c>
      <c r="I581" s="66">
        <v>1.498</v>
      </c>
      <c r="J581" s="93">
        <v>1.498</v>
      </c>
      <c r="K581" s="93"/>
      <c r="L581" s="93">
        <v>1.498</v>
      </c>
      <c r="M581" s="93"/>
      <c r="N581" s="93"/>
      <c r="O581" s="219">
        <v>0</v>
      </c>
      <c r="P581" s="93">
        <v>1.498</v>
      </c>
      <c r="Q581" s="93" t="s">
        <v>2241</v>
      </c>
      <c r="R581" s="93" t="s">
        <v>3176</v>
      </c>
      <c r="S581" s="176"/>
      <c r="W581" s="34"/>
    </row>
    <row r="582" spans="1:23" ht="48" x14ac:dyDescent="0.2">
      <c r="A582" s="1284">
        <v>2</v>
      </c>
      <c r="B582" s="1270">
        <v>120123</v>
      </c>
      <c r="C582" s="96" t="s">
        <v>1890</v>
      </c>
      <c r="D582" s="93" t="s">
        <v>3301</v>
      </c>
      <c r="E582" s="96" t="s">
        <v>984</v>
      </c>
      <c r="F582" s="94" t="s">
        <v>5066</v>
      </c>
      <c r="G582" s="214" t="s">
        <v>3198</v>
      </c>
      <c r="H582" s="93" t="s">
        <v>3302</v>
      </c>
      <c r="I582" s="66">
        <v>1.3420000000000001</v>
      </c>
      <c r="J582" s="96">
        <v>1.3420000000000001</v>
      </c>
      <c r="K582" s="96">
        <v>1.1579999999999999</v>
      </c>
      <c r="L582" s="96">
        <v>0.184</v>
      </c>
      <c r="M582" s="96"/>
      <c r="N582" s="96"/>
      <c r="O582" s="150">
        <v>0</v>
      </c>
      <c r="P582" s="96">
        <v>1.3420000000000001</v>
      </c>
      <c r="Q582" s="96" t="s">
        <v>2267</v>
      </c>
      <c r="R582" s="93" t="s">
        <v>3176</v>
      </c>
      <c r="S582" s="155"/>
      <c r="W582" s="34"/>
    </row>
    <row r="583" spans="1:23" ht="36" x14ac:dyDescent="0.2">
      <c r="A583" s="1284">
        <v>3</v>
      </c>
      <c r="B583" s="1270">
        <v>120124</v>
      </c>
      <c r="C583" s="96" t="s">
        <v>1891</v>
      </c>
      <c r="D583" s="93" t="s">
        <v>3303</v>
      </c>
      <c r="E583" s="96" t="s">
        <v>985</v>
      </c>
      <c r="F583" s="94" t="s">
        <v>5067</v>
      </c>
      <c r="G583" s="214" t="s">
        <v>3198</v>
      </c>
      <c r="H583" s="93" t="s">
        <v>3304</v>
      </c>
      <c r="I583" s="168">
        <v>0.39600000000000002</v>
      </c>
      <c r="J583" s="96">
        <v>0.39600000000000002</v>
      </c>
      <c r="K583" s="96"/>
      <c r="L583" s="96">
        <v>0.39600000000000002</v>
      </c>
      <c r="M583" s="96"/>
      <c r="N583" s="96"/>
      <c r="O583" s="150">
        <v>0</v>
      </c>
      <c r="P583" s="96">
        <v>0.39600000000000002</v>
      </c>
      <c r="Q583" s="96" t="s">
        <v>2241</v>
      </c>
      <c r="R583" s="93" t="s">
        <v>3176</v>
      </c>
      <c r="S583" s="155"/>
      <c r="W583" s="34"/>
    </row>
    <row r="584" spans="1:23" s="3" customFormat="1" ht="60" customHeight="1" x14ac:dyDescent="0.2">
      <c r="A584" s="1284">
        <v>4</v>
      </c>
      <c r="B584" s="1270">
        <v>130401</v>
      </c>
      <c r="C584" s="93" t="s">
        <v>2342</v>
      </c>
      <c r="D584" s="93" t="s">
        <v>6206</v>
      </c>
      <c r="E584" s="93" t="s">
        <v>674</v>
      </c>
      <c r="F584" s="155" t="s">
        <v>2341</v>
      </c>
      <c r="G584" s="214" t="s">
        <v>3198</v>
      </c>
      <c r="H584" s="155" t="s">
        <v>2720</v>
      </c>
      <c r="I584" s="155"/>
      <c r="J584" s="93">
        <v>0.23699999999999999</v>
      </c>
      <c r="K584" s="93">
        <v>0.23699999999999999</v>
      </c>
      <c r="L584" s="93"/>
      <c r="M584" s="93"/>
      <c r="N584" s="93"/>
      <c r="O584" s="219">
        <v>0</v>
      </c>
      <c r="P584" s="93">
        <v>0.23699999999999999</v>
      </c>
      <c r="Q584" s="93" t="s">
        <v>2354</v>
      </c>
      <c r="R584" s="93" t="s">
        <v>2752</v>
      </c>
      <c r="S584" s="155" t="s">
        <v>5883</v>
      </c>
      <c r="W584" s="34"/>
    </row>
    <row r="585" spans="1:23" ht="36" x14ac:dyDescent="0.2">
      <c r="A585" s="1284">
        <v>5</v>
      </c>
      <c r="B585" s="1270">
        <v>120125</v>
      </c>
      <c r="C585" s="96" t="s">
        <v>1892</v>
      </c>
      <c r="D585" s="93" t="s">
        <v>3305</v>
      </c>
      <c r="E585" s="96" t="s">
        <v>986</v>
      </c>
      <c r="F585" s="94" t="s">
        <v>5068</v>
      </c>
      <c r="G585" s="214" t="s">
        <v>3198</v>
      </c>
      <c r="H585" s="93" t="s">
        <v>3306</v>
      </c>
      <c r="I585" s="66">
        <v>0.35099999999999998</v>
      </c>
      <c r="J585" s="96">
        <v>0.35099999999999998</v>
      </c>
      <c r="K585" s="96">
        <v>0.35099999999999998</v>
      </c>
      <c r="L585" s="96"/>
      <c r="M585" s="96"/>
      <c r="N585" s="96"/>
      <c r="O585" s="150">
        <v>0</v>
      </c>
      <c r="P585" s="96">
        <v>0.35099999999999998</v>
      </c>
      <c r="Q585" s="96" t="s">
        <v>2251</v>
      </c>
      <c r="R585" s="93" t="s">
        <v>3176</v>
      </c>
      <c r="S585" s="155"/>
      <c r="W585" s="34"/>
    </row>
    <row r="586" spans="1:23" ht="36" x14ac:dyDescent="0.2">
      <c r="A586" s="1284">
        <v>6</v>
      </c>
      <c r="B586" s="1270">
        <v>120126</v>
      </c>
      <c r="C586" s="96" t="s">
        <v>1893</v>
      </c>
      <c r="D586" s="93" t="s">
        <v>3307</v>
      </c>
      <c r="E586" s="96" t="s">
        <v>987</v>
      </c>
      <c r="F586" s="94" t="s">
        <v>5069</v>
      </c>
      <c r="G586" s="214" t="s">
        <v>3198</v>
      </c>
      <c r="H586" s="93" t="s">
        <v>3308</v>
      </c>
      <c r="I586" s="66">
        <v>0.40400000000000003</v>
      </c>
      <c r="J586" s="96">
        <v>0.40400000000000003</v>
      </c>
      <c r="K586" s="96">
        <v>0.36599999999999999</v>
      </c>
      <c r="L586" s="96">
        <v>3.7999999999999999E-2</v>
      </c>
      <c r="M586" s="96"/>
      <c r="N586" s="96"/>
      <c r="O586" s="150">
        <v>0</v>
      </c>
      <c r="P586" s="96">
        <v>0.40400000000000003</v>
      </c>
      <c r="Q586" s="96" t="s">
        <v>2267</v>
      </c>
      <c r="R586" s="93" t="s">
        <v>3176</v>
      </c>
      <c r="S586" s="155"/>
      <c r="W586" s="34"/>
    </row>
    <row r="587" spans="1:23" ht="36" x14ac:dyDescent="0.2">
      <c r="A587" s="1284">
        <v>7</v>
      </c>
      <c r="B587" s="1270">
        <v>120625</v>
      </c>
      <c r="C587" s="96" t="s">
        <v>1894</v>
      </c>
      <c r="D587" s="93" t="s">
        <v>3309</v>
      </c>
      <c r="E587" s="96" t="s">
        <v>988</v>
      </c>
      <c r="F587" s="94" t="s">
        <v>5070</v>
      </c>
      <c r="G587" s="214" t="s">
        <v>3198</v>
      </c>
      <c r="H587" s="93" t="s">
        <v>3310</v>
      </c>
      <c r="I587" s="66">
        <v>0.44500000000000001</v>
      </c>
      <c r="J587" s="96">
        <v>0.44500000000000001</v>
      </c>
      <c r="K587" s="96">
        <v>0.44500000000000001</v>
      </c>
      <c r="L587" s="96"/>
      <c r="M587" s="96"/>
      <c r="N587" s="96"/>
      <c r="O587" s="150">
        <v>0</v>
      </c>
      <c r="P587" s="96">
        <v>0.44500000000000001</v>
      </c>
      <c r="Q587" s="96" t="s">
        <v>2251</v>
      </c>
      <c r="R587" s="93" t="s">
        <v>3176</v>
      </c>
      <c r="S587" s="155"/>
      <c r="W587" s="34"/>
    </row>
    <row r="588" spans="1:23" ht="48" x14ac:dyDescent="0.2">
      <c r="A588" s="1284">
        <v>8</v>
      </c>
      <c r="B588" s="1270">
        <v>120129</v>
      </c>
      <c r="C588" s="96" t="s">
        <v>1548</v>
      </c>
      <c r="D588" s="93" t="s">
        <v>3311</v>
      </c>
      <c r="E588" s="96" t="s">
        <v>989</v>
      </c>
      <c r="F588" s="94" t="s">
        <v>5071</v>
      </c>
      <c r="G588" s="214" t="s">
        <v>3198</v>
      </c>
      <c r="H588" s="93" t="s">
        <v>3312</v>
      </c>
      <c r="I588" s="66">
        <v>0.88600000000000001</v>
      </c>
      <c r="J588" s="96">
        <v>0.88600000000000001</v>
      </c>
      <c r="K588" s="96">
        <v>0.33100000000000002</v>
      </c>
      <c r="L588" s="96">
        <v>0.55500000000000005</v>
      </c>
      <c r="M588" s="96"/>
      <c r="N588" s="96"/>
      <c r="O588" s="150">
        <v>0</v>
      </c>
      <c r="P588" s="96">
        <v>0.88600000000000001</v>
      </c>
      <c r="Q588" s="96" t="s">
        <v>2267</v>
      </c>
      <c r="R588" s="93" t="s">
        <v>3176</v>
      </c>
      <c r="S588" s="155" t="s">
        <v>6014</v>
      </c>
      <c r="W588" s="34"/>
    </row>
    <row r="589" spans="1:23" ht="24" x14ac:dyDescent="0.2">
      <c r="A589" s="1284">
        <v>9</v>
      </c>
      <c r="B589" s="1270">
        <v>120131</v>
      </c>
      <c r="C589" s="96" t="s">
        <v>1895</v>
      </c>
      <c r="D589" s="93" t="s">
        <v>3313</v>
      </c>
      <c r="E589" s="96" t="s">
        <v>990</v>
      </c>
      <c r="F589" s="94" t="s">
        <v>5072</v>
      </c>
      <c r="G589" s="214" t="s">
        <v>3198</v>
      </c>
      <c r="H589" s="93" t="s">
        <v>3314</v>
      </c>
      <c r="I589" s="66">
        <v>0.51700000000000002</v>
      </c>
      <c r="J589" s="96">
        <v>0.51700000000000002</v>
      </c>
      <c r="K589" s="96">
        <v>0.51700000000000002</v>
      </c>
      <c r="L589" s="96"/>
      <c r="M589" s="96"/>
      <c r="N589" s="96"/>
      <c r="O589" s="150">
        <v>0</v>
      </c>
      <c r="P589" s="96">
        <v>0.51700000000000002</v>
      </c>
      <c r="Q589" s="96" t="s">
        <v>2251</v>
      </c>
      <c r="R589" s="93" t="s">
        <v>3176</v>
      </c>
      <c r="S589" s="155"/>
      <c r="W589" s="34"/>
    </row>
    <row r="590" spans="1:23" ht="24" x14ac:dyDescent="0.2">
      <c r="A590" s="1284">
        <v>10</v>
      </c>
      <c r="B590" s="1270">
        <v>120132</v>
      </c>
      <c r="C590" s="96" t="s">
        <v>1896</v>
      </c>
      <c r="D590" s="93" t="s">
        <v>3315</v>
      </c>
      <c r="E590" s="96" t="s">
        <v>991</v>
      </c>
      <c r="F590" s="94" t="s">
        <v>5073</v>
      </c>
      <c r="G590" s="214" t="s">
        <v>3198</v>
      </c>
      <c r="H590" s="93" t="s">
        <v>3316</v>
      </c>
      <c r="I590" s="66">
        <v>0.26700000000000002</v>
      </c>
      <c r="J590" s="96">
        <v>0.26700000000000002</v>
      </c>
      <c r="K590" s="96">
        <v>0.26700000000000002</v>
      </c>
      <c r="L590" s="96"/>
      <c r="M590" s="96"/>
      <c r="N590" s="96"/>
      <c r="O590" s="150">
        <v>0</v>
      </c>
      <c r="P590" s="96">
        <v>0.26700000000000002</v>
      </c>
      <c r="Q590" s="96" t="s">
        <v>2251</v>
      </c>
      <c r="R590" s="93" t="s">
        <v>3176</v>
      </c>
      <c r="S590" s="155"/>
      <c r="W590" s="34"/>
    </row>
    <row r="591" spans="1:23" ht="24" x14ac:dyDescent="0.2">
      <c r="A591" s="1284">
        <v>11</v>
      </c>
      <c r="B591" s="1270">
        <v>120133</v>
      </c>
      <c r="C591" s="96" t="s">
        <v>1549</v>
      </c>
      <c r="D591" s="93" t="s">
        <v>3317</v>
      </c>
      <c r="E591" s="96" t="s">
        <v>992</v>
      </c>
      <c r="F591" s="94" t="s">
        <v>5074</v>
      </c>
      <c r="G591" s="214" t="s">
        <v>3198</v>
      </c>
      <c r="H591" s="93" t="s">
        <v>3318</v>
      </c>
      <c r="I591" s="445">
        <v>0.58699999999999997</v>
      </c>
      <c r="J591" s="96">
        <v>0.58699999999999997</v>
      </c>
      <c r="K591" s="96">
        <v>0.48299999999999998</v>
      </c>
      <c r="L591" s="96">
        <v>0.104</v>
      </c>
      <c r="M591" s="96"/>
      <c r="N591" s="96"/>
      <c r="O591" s="150">
        <v>0</v>
      </c>
      <c r="P591" s="96">
        <v>0.58699999999999997</v>
      </c>
      <c r="Q591" s="96" t="s">
        <v>2267</v>
      </c>
      <c r="R591" s="93" t="s">
        <v>3176</v>
      </c>
      <c r="S591" s="94"/>
      <c r="W591" s="34"/>
    </row>
    <row r="592" spans="1:23" s="28" customFormat="1" ht="36" x14ac:dyDescent="0.2">
      <c r="A592" s="1284">
        <v>12</v>
      </c>
      <c r="B592" s="1270">
        <v>120134</v>
      </c>
      <c r="C592" s="93" t="s">
        <v>1550</v>
      </c>
      <c r="D592" s="93" t="s">
        <v>3319</v>
      </c>
      <c r="E592" s="93" t="s">
        <v>993</v>
      </c>
      <c r="F592" s="155" t="s">
        <v>5075</v>
      </c>
      <c r="G592" s="214" t="s">
        <v>3198</v>
      </c>
      <c r="H592" s="93" t="s">
        <v>3320</v>
      </c>
      <c r="I592" s="445">
        <v>0.73899999999999999</v>
      </c>
      <c r="J592" s="93">
        <v>0.73899999999999999</v>
      </c>
      <c r="K592" s="93">
        <v>0.71899999999999997</v>
      </c>
      <c r="L592" s="93">
        <v>0.02</v>
      </c>
      <c r="M592" s="93"/>
      <c r="N592" s="93"/>
      <c r="O592" s="219">
        <v>0</v>
      </c>
      <c r="P592" s="93">
        <v>0.73899999999999999</v>
      </c>
      <c r="Q592" s="93" t="s">
        <v>2267</v>
      </c>
      <c r="R592" s="93" t="s">
        <v>3176</v>
      </c>
      <c r="S592" s="155" t="s">
        <v>3321</v>
      </c>
      <c r="W592" s="34"/>
    </row>
    <row r="593" spans="1:23" ht="24" x14ac:dyDescent="0.2">
      <c r="A593" s="1284">
        <v>13</v>
      </c>
      <c r="B593" s="1270">
        <v>120135</v>
      </c>
      <c r="C593" s="96" t="s">
        <v>1897</v>
      </c>
      <c r="D593" s="93" t="s">
        <v>3322</v>
      </c>
      <c r="E593" s="96" t="s">
        <v>994</v>
      </c>
      <c r="F593" s="94" t="s">
        <v>5076</v>
      </c>
      <c r="G593" s="214" t="s">
        <v>3198</v>
      </c>
      <c r="H593" s="93" t="s">
        <v>3323</v>
      </c>
      <c r="I593" s="66">
        <v>0.26800000000000002</v>
      </c>
      <c r="J593" s="96">
        <v>0.26800000000000002</v>
      </c>
      <c r="K593" s="96"/>
      <c r="L593" s="96">
        <v>0.26800000000000002</v>
      </c>
      <c r="M593" s="96"/>
      <c r="N593" s="96"/>
      <c r="O593" s="150">
        <v>0</v>
      </c>
      <c r="P593" s="96">
        <v>0.26800000000000002</v>
      </c>
      <c r="Q593" s="96" t="s">
        <v>2241</v>
      </c>
      <c r="R593" s="93" t="s">
        <v>3176</v>
      </c>
      <c r="S593" s="155"/>
      <c r="W593" s="34"/>
    </row>
    <row r="594" spans="1:23" ht="24" x14ac:dyDescent="0.2">
      <c r="A594" s="1284">
        <v>14</v>
      </c>
      <c r="B594" s="1270">
        <v>120136</v>
      </c>
      <c r="C594" s="96" t="s">
        <v>1898</v>
      </c>
      <c r="D594" s="93" t="s">
        <v>3324</v>
      </c>
      <c r="E594" s="96" t="s">
        <v>995</v>
      </c>
      <c r="F594" s="94" t="s">
        <v>5077</v>
      </c>
      <c r="G594" s="214" t="s">
        <v>3198</v>
      </c>
      <c r="H594" s="93" t="s">
        <v>3325</v>
      </c>
      <c r="I594" s="66">
        <v>0.24</v>
      </c>
      <c r="J594" s="96">
        <v>0.24</v>
      </c>
      <c r="K594" s="96">
        <v>0.24</v>
      </c>
      <c r="L594" s="96"/>
      <c r="M594" s="96"/>
      <c r="N594" s="96"/>
      <c r="O594" s="150">
        <v>0</v>
      </c>
      <c r="P594" s="96">
        <v>0.24</v>
      </c>
      <c r="Q594" s="96" t="s">
        <v>2251</v>
      </c>
      <c r="R594" s="93" t="s">
        <v>3176</v>
      </c>
      <c r="S594" s="155"/>
      <c r="W594" s="34"/>
    </row>
    <row r="595" spans="1:23" ht="36" x14ac:dyDescent="0.2">
      <c r="A595" s="1284">
        <v>15</v>
      </c>
      <c r="B595" s="1270">
        <v>120137</v>
      </c>
      <c r="C595" s="96" t="s">
        <v>1551</v>
      </c>
      <c r="D595" s="93" t="s">
        <v>3326</v>
      </c>
      <c r="E595" s="96" t="s">
        <v>996</v>
      </c>
      <c r="F595" s="94" t="s">
        <v>5078</v>
      </c>
      <c r="G595" s="214" t="s">
        <v>3198</v>
      </c>
      <c r="H595" s="93" t="s">
        <v>3327</v>
      </c>
      <c r="I595" s="445">
        <v>0.47899999999999998</v>
      </c>
      <c r="J595" s="96">
        <v>0.47899999999999998</v>
      </c>
      <c r="K595" s="96"/>
      <c r="L595" s="96">
        <v>0.47899999999999998</v>
      </c>
      <c r="M595" s="96"/>
      <c r="N595" s="96"/>
      <c r="O595" s="150">
        <v>0</v>
      </c>
      <c r="P595" s="96">
        <v>0.47899999999999998</v>
      </c>
      <c r="Q595" s="96" t="s">
        <v>2241</v>
      </c>
      <c r="R595" s="93" t="s">
        <v>3176</v>
      </c>
      <c r="S595" s="155"/>
      <c r="W595" s="34"/>
    </row>
    <row r="596" spans="1:23" ht="36" x14ac:dyDescent="0.2">
      <c r="A596" s="1284">
        <v>16</v>
      </c>
      <c r="B596" s="1270">
        <v>120138</v>
      </c>
      <c r="C596" s="96" t="s">
        <v>1899</v>
      </c>
      <c r="D596" s="93" t="s">
        <v>3328</v>
      </c>
      <c r="E596" s="96" t="s">
        <v>997</v>
      </c>
      <c r="F596" s="94" t="s">
        <v>5079</v>
      </c>
      <c r="G596" s="214" t="s">
        <v>3198</v>
      </c>
      <c r="H596" s="93" t="s">
        <v>3329</v>
      </c>
      <c r="I596" s="66">
        <v>0.86899999999999999</v>
      </c>
      <c r="J596" s="96">
        <v>0.86899999999999999</v>
      </c>
      <c r="K596" s="96"/>
      <c r="L596" s="96">
        <v>0.86899999999999999</v>
      </c>
      <c r="M596" s="96"/>
      <c r="N596" s="96"/>
      <c r="O596" s="150">
        <v>0</v>
      </c>
      <c r="P596" s="96">
        <v>0.86899999999999999</v>
      </c>
      <c r="Q596" s="96" t="s">
        <v>2241</v>
      </c>
      <c r="R596" s="93" t="s">
        <v>3176</v>
      </c>
      <c r="S596" s="155"/>
      <c r="W596" s="34"/>
    </row>
    <row r="597" spans="1:23" ht="48" x14ac:dyDescent="0.2">
      <c r="A597" s="1284">
        <v>17</v>
      </c>
      <c r="B597" s="1270">
        <v>120139</v>
      </c>
      <c r="C597" s="94" t="s">
        <v>1900</v>
      </c>
      <c r="D597" s="93" t="s">
        <v>3330</v>
      </c>
      <c r="E597" s="96" t="s">
        <v>998</v>
      </c>
      <c r="F597" s="94" t="s">
        <v>5080</v>
      </c>
      <c r="G597" s="214" t="s">
        <v>3198</v>
      </c>
      <c r="H597" s="93" t="s">
        <v>3331</v>
      </c>
      <c r="I597" s="66">
        <v>0.29299999999999998</v>
      </c>
      <c r="J597" s="96">
        <v>0.29299999999999998</v>
      </c>
      <c r="K597" s="96"/>
      <c r="L597" s="96">
        <v>0.29299999999999998</v>
      </c>
      <c r="M597" s="96"/>
      <c r="N597" s="96"/>
      <c r="O597" s="150">
        <v>0</v>
      </c>
      <c r="P597" s="96">
        <v>0.29299999999999998</v>
      </c>
      <c r="Q597" s="96" t="s">
        <v>2241</v>
      </c>
      <c r="R597" s="93" t="s">
        <v>3176</v>
      </c>
      <c r="S597" s="155"/>
      <c r="W597" s="34"/>
    </row>
    <row r="598" spans="1:23" ht="36" x14ac:dyDescent="0.2">
      <c r="A598" s="1284">
        <v>18</v>
      </c>
      <c r="B598" s="1270">
        <v>120148</v>
      </c>
      <c r="C598" s="96" t="s">
        <v>1901</v>
      </c>
      <c r="D598" s="93" t="s">
        <v>3332</v>
      </c>
      <c r="E598" s="96" t="s">
        <v>999</v>
      </c>
      <c r="F598" s="94" t="s">
        <v>5081</v>
      </c>
      <c r="G598" s="214" t="s">
        <v>3198</v>
      </c>
      <c r="H598" s="93" t="s">
        <v>3333</v>
      </c>
      <c r="I598" s="66">
        <v>0.11899999999999999</v>
      </c>
      <c r="J598" s="96">
        <v>0.11899999999999999</v>
      </c>
      <c r="K598" s="96">
        <v>0.11899999999999999</v>
      </c>
      <c r="L598" s="96"/>
      <c r="M598" s="96"/>
      <c r="N598" s="96"/>
      <c r="O598" s="150">
        <v>0</v>
      </c>
      <c r="P598" s="96">
        <v>0.11899999999999999</v>
      </c>
      <c r="Q598" s="96" t="s">
        <v>2251</v>
      </c>
      <c r="R598" s="93" t="s">
        <v>3176</v>
      </c>
      <c r="S598" s="155"/>
      <c r="W598" s="34"/>
    </row>
    <row r="599" spans="1:23" ht="36" x14ac:dyDescent="0.2">
      <c r="A599" s="1284">
        <v>19</v>
      </c>
      <c r="B599" s="1270">
        <v>120150</v>
      </c>
      <c r="C599" s="96" t="s">
        <v>1902</v>
      </c>
      <c r="D599" s="93" t="s">
        <v>3334</v>
      </c>
      <c r="E599" s="96" t="s">
        <v>1000</v>
      </c>
      <c r="F599" s="94" t="s">
        <v>5082</v>
      </c>
      <c r="G599" s="214" t="s">
        <v>3198</v>
      </c>
      <c r="H599" s="93" t="s">
        <v>3335</v>
      </c>
      <c r="I599" s="66">
        <v>0.1</v>
      </c>
      <c r="J599" s="96">
        <v>0.1</v>
      </c>
      <c r="K599" s="96">
        <v>0.1</v>
      </c>
      <c r="L599" s="96"/>
      <c r="M599" s="96"/>
      <c r="N599" s="96"/>
      <c r="O599" s="150">
        <v>0</v>
      </c>
      <c r="P599" s="96">
        <v>0.1</v>
      </c>
      <c r="Q599" s="96" t="s">
        <v>2251</v>
      </c>
      <c r="R599" s="93" t="s">
        <v>3176</v>
      </c>
      <c r="S599" s="155"/>
      <c r="W599" s="34"/>
    </row>
    <row r="600" spans="1:23" ht="48" x14ac:dyDescent="0.2">
      <c r="A600" s="1284">
        <v>20</v>
      </c>
      <c r="B600" s="1270"/>
      <c r="C600" s="186"/>
      <c r="D600" s="113"/>
      <c r="E600" s="329" t="s">
        <v>1001</v>
      </c>
      <c r="F600" s="352" t="s">
        <v>5083</v>
      </c>
      <c r="G600" s="220"/>
      <c r="H600" s="195"/>
      <c r="I600" s="66">
        <v>0.24</v>
      </c>
      <c r="J600" s="186"/>
      <c r="K600" s="186"/>
      <c r="L600" s="186"/>
      <c r="M600" s="186"/>
      <c r="N600" s="186"/>
      <c r="O600" s="268">
        <v>0</v>
      </c>
      <c r="P600" s="186">
        <v>0.24</v>
      </c>
      <c r="Q600" s="186" t="s">
        <v>2251</v>
      </c>
      <c r="R600" s="186"/>
      <c r="S600" s="192" t="s">
        <v>3336</v>
      </c>
      <c r="W600" s="34"/>
    </row>
    <row r="601" spans="1:23" ht="36" x14ac:dyDescent="0.2">
      <c r="A601" s="1284">
        <v>21</v>
      </c>
      <c r="B601" s="1270">
        <v>120152</v>
      </c>
      <c r="C601" s="96" t="s">
        <v>1903</v>
      </c>
      <c r="D601" s="93" t="s">
        <v>3337</v>
      </c>
      <c r="E601" s="96" t="s">
        <v>1002</v>
      </c>
      <c r="F601" s="94" t="s">
        <v>5084</v>
      </c>
      <c r="G601" s="214" t="s">
        <v>3198</v>
      </c>
      <c r="H601" s="93" t="s">
        <v>3338</v>
      </c>
      <c r="I601" s="66">
        <v>0.29399999999999998</v>
      </c>
      <c r="J601" s="96">
        <v>0.29399999999999998</v>
      </c>
      <c r="K601" s="96">
        <v>0.29399999999999998</v>
      </c>
      <c r="L601" s="96"/>
      <c r="M601" s="96"/>
      <c r="N601" s="96"/>
      <c r="O601" s="150">
        <v>0</v>
      </c>
      <c r="P601" s="96">
        <v>0.29399999999999998</v>
      </c>
      <c r="Q601" s="96" t="s">
        <v>2251</v>
      </c>
      <c r="R601" s="93" t="s">
        <v>3176</v>
      </c>
      <c r="S601" s="155"/>
      <c r="W601" s="34"/>
    </row>
    <row r="602" spans="1:23" ht="19.5" customHeight="1" x14ac:dyDescent="0.2">
      <c r="A602" s="1284">
        <v>22</v>
      </c>
      <c r="B602" s="1270" t="s">
        <v>3339</v>
      </c>
      <c r="C602" s="96" t="s">
        <v>1904</v>
      </c>
      <c r="D602" s="1459" t="s">
        <v>3340</v>
      </c>
      <c r="E602" s="1463" t="s">
        <v>1003</v>
      </c>
      <c r="F602" s="1476" t="s">
        <v>5085</v>
      </c>
      <c r="G602" s="1489" t="s">
        <v>3198</v>
      </c>
      <c r="H602" s="1459" t="s">
        <v>3341</v>
      </c>
      <c r="I602" s="66">
        <v>0.11</v>
      </c>
      <c r="J602" s="96">
        <v>0.11</v>
      </c>
      <c r="K602" s="96">
        <v>0.11</v>
      </c>
      <c r="L602" s="96"/>
      <c r="M602" s="96"/>
      <c r="N602" s="96"/>
      <c r="O602" s="150">
        <v>0</v>
      </c>
      <c r="P602" s="96">
        <v>0.11</v>
      </c>
      <c r="Q602" s="96" t="s">
        <v>2251</v>
      </c>
      <c r="R602" s="93" t="s">
        <v>3176</v>
      </c>
      <c r="S602" s="155"/>
      <c r="W602" s="34"/>
    </row>
    <row r="603" spans="1:23" ht="21.75" customHeight="1" x14ac:dyDescent="0.2">
      <c r="A603" s="1284">
        <v>23</v>
      </c>
      <c r="B603" s="1270" t="s">
        <v>3342</v>
      </c>
      <c r="C603" s="96" t="s">
        <v>1905</v>
      </c>
      <c r="D603" s="1459"/>
      <c r="E603" s="1463"/>
      <c r="F603" s="1476"/>
      <c r="G603" s="1486"/>
      <c r="H603" s="1476"/>
      <c r="I603" s="66">
        <v>0.121</v>
      </c>
      <c r="J603" s="96">
        <v>0.121</v>
      </c>
      <c r="K603" s="96">
        <v>0.121</v>
      </c>
      <c r="L603" s="96"/>
      <c r="M603" s="96"/>
      <c r="N603" s="96"/>
      <c r="O603" s="150">
        <v>0</v>
      </c>
      <c r="P603" s="96">
        <v>0.121</v>
      </c>
      <c r="Q603" s="96" t="s">
        <v>2251</v>
      </c>
      <c r="R603" s="93" t="s">
        <v>3176</v>
      </c>
      <c r="S603" s="155"/>
      <c r="W603" s="34"/>
    </row>
    <row r="604" spans="1:23" x14ac:dyDescent="0.2">
      <c r="A604" s="1438" t="s">
        <v>432</v>
      </c>
      <c r="B604" s="1438"/>
      <c r="C604" s="1438"/>
      <c r="D604" s="1438"/>
      <c r="E604" s="1438"/>
      <c r="F604" s="1438"/>
      <c r="G604" s="175"/>
      <c r="H604" s="175"/>
      <c r="I604" s="296">
        <f>SUM(I581:I603)</f>
        <v>10.565</v>
      </c>
      <c r="J604" s="345">
        <f>SUM(J581:J603)</f>
        <v>10.561999999999998</v>
      </c>
      <c r="K604" s="346"/>
      <c r="L604" s="346"/>
      <c r="M604" s="346"/>
      <c r="N604" s="346"/>
      <c r="O604" s="119"/>
      <c r="P604" s="119"/>
      <c r="Q604" s="119"/>
      <c r="R604" s="119"/>
      <c r="S604" s="172"/>
      <c r="T604" s="740">
        <f>SUM(J604-J584)</f>
        <v>10.324999999999998</v>
      </c>
      <c r="W604" s="34"/>
    </row>
    <row r="605" spans="1:23" x14ac:dyDescent="0.2">
      <c r="A605" s="1497" t="s">
        <v>5946</v>
      </c>
      <c r="B605" s="1497"/>
      <c r="C605" s="1497"/>
      <c r="D605" s="1497"/>
      <c r="E605" s="1497"/>
      <c r="F605" s="1497"/>
      <c r="G605" s="106"/>
      <c r="H605" s="106"/>
      <c r="I605" s="106"/>
      <c r="J605" s="346"/>
      <c r="K605" s="347">
        <f>SUM(K581:K603)</f>
        <v>5.8579999999999988</v>
      </c>
      <c r="L605" s="346"/>
      <c r="M605" s="346"/>
      <c r="N605" s="346"/>
      <c r="O605" s="119"/>
      <c r="P605" s="119"/>
      <c r="Q605" s="119"/>
      <c r="R605" s="119"/>
      <c r="S605" s="172"/>
      <c r="U605" s="740"/>
    </row>
    <row r="606" spans="1:23" x14ac:dyDescent="0.2">
      <c r="A606" s="1494" t="s">
        <v>5944</v>
      </c>
      <c r="B606" s="1494"/>
      <c r="C606" s="1494"/>
      <c r="D606" s="1494"/>
      <c r="E606" s="1494"/>
      <c r="F606" s="1494"/>
      <c r="G606" s="159"/>
      <c r="H606" s="159"/>
      <c r="I606" s="159"/>
      <c r="J606" s="346"/>
      <c r="K606" s="346"/>
      <c r="L606" s="348">
        <f>SUM(L581:L603)</f>
        <v>4.7039999999999997</v>
      </c>
      <c r="M606" s="346"/>
      <c r="N606" s="346"/>
      <c r="O606" s="119"/>
      <c r="P606" s="119"/>
      <c r="Q606" s="119"/>
      <c r="R606" s="119"/>
      <c r="S606" s="172"/>
      <c r="U606" s="740"/>
    </row>
    <row r="607" spans="1:23" x14ac:dyDescent="0.2">
      <c r="A607" s="1495" t="s">
        <v>5945</v>
      </c>
      <c r="B607" s="1495"/>
      <c r="C607" s="1495"/>
      <c r="D607" s="1495"/>
      <c r="E607" s="1496"/>
      <c r="F607" s="1496"/>
      <c r="G607" s="178"/>
      <c r="H607" s="178"/>
      <c r="I607" s="178"/>
      <c r="J607" s="346"/>
      <c r="K607" s="346"/>
      <c r="L607" s="346"/>
      <c r="M607" s="349">
        <f>SUM(M581:M603)</f>
        <v>0</v>
      </c>
      <c r="N607" s="349"/>
      <c r="O607" s="119"/>
      <c r="P607" s="119"/>
      <c r="Q607" s="119"/>
      <c r="R607" s="119"/>
      <c r="S607" s="172"/>
    </row>
    <row r="608" spans="1:23" x14ac:dyDescent="0.2">
      <c r="A608" s="1490" t="s">
        <v>5947</v>
      </c>
      <c r="B608" s="1486"/>
      <c r="C608" s="1486"/>
      <c r="D608" s="1486"/>
      <c r="E608" s="1486"/>
      <c r="F608" s="1486"/>
      <c r="G608" s="102"/>
      <c r="H608" s="102"/>
      <c r="I608" s="102"/>
      <c r="J608" s="350"/>
      <c r="K608" s="350"/>
      <c r="L608" s="350"/>
      <c r="M608" s="350"/>
      <c r="N608" s="350">
        <f>SUM(N581:N603)</f>
        <v>0</v>
      </c>
      <c r="O608" s="119"/>
      <c r="P608" s="119"/>
      <c r="Q608" s="119"/>
      <c r="R608" s="119"/>
      <c r="S608" s="172"/>
    </row>
    <row r="609" spans="1:24" x14ac:dyDescent="0.2">
      <c r="A609" s="179"/>
      <c r="B609" s="179"/>
      <c r="C609" s="179"/>
      <c r="D609" s="179"/>
      <c r="E609" s="179"/>
      <c r="F609" s="179"/>
      <c r="G609" s="179"/>
      <c r="H609" s="179"/>
      <c r="I609" s="179"/>
      <c r="J609" s="132"/>
      <c r="K609" s="132"/>
      <c r="L609" s="132"/>
      <c r="M609" s="132"/>
      <c r="N609" s="132"/>
      <c r="O609" s="88"/>
      <c r="P609" s="88"/>
      <c r="Q609" s="88"/>
      <c r="R609" s="88"/>
      <c r="S609" s="45"/>
    </row>
    <row r="610" spans="1:24" x14ac:dyDescent="0.2">
      <c r="A610" s="1503"/>
      <c r="B610" s="1503"/>
      <c r="C610" s="1503"/>
      <c r="D610" s="1503"/>
      <c r="E610" s="1503"/>
      <c r="F610" s="1503"/>
      <c r="G610" s="1503"/>
      <c r="H610" s="1503"/>
      <c r="I610" s="1503"/>
      <c r="J610" s="1503"/>
      <c r="K610" s="1503"/>
      <c r="L610" s="1503"/>
      <c r="M610" s="1503"/>
      <c r="N610" s="1503"/>
      <c r="O610" s="1503"/>
      <c r="P610" s="1503"/>
      <c r="Q610" s="88"/>
      <c r="R610" s="88"/>
      <c r="S610" s="45"/>
    </row>
    <row r="611" spans="1:24" x14ac:dyDescent="0.2">
      <c r="A611" s="1431" t="s">
        <v>679</v>
      </c>
      <c r="B611" s="1431"/>
      <c r="C611" s="1431"/>
      <c r="D611" s="1431"/>
      <c r="E611" s="1431"/>
      <c r="F611" s="1431"/>
      <c r="G611" s="179"/>
      <c r="H611" s="179"/>
      <c r="I611" s="179"/>
      <c r="J611" s="172"/>
      <c r="K611" s="172"/>
      <c r="L611" s="172"/>
      <c r="M611" s="172"/>
      <c r="N611" s="172"/>
      <c r="O611" s="172"/>
      <c r="P611" s="172"/>
      <c r="Q611" s="172"/>
      <c r="R611" s="172"/>
      <c r="S611" s="172"/>
    </row>
    <row r="612" spans="1:24" ht="36" x14ac:dyDescent="0.2">
      <c r="A612" s="142">
        <v>1</v>
      </c>
      <c r="B612" s="1270">
        <v>120164</v>
      </c>
      <c r="C612" s="186" t="s">
        <v>1910</v>
      </c>
      <c r="D612" s="93" t="s">
        <v>3343</v>
      </c>
      <c r="E612" s="186" t="s">
        <v>536</v>
      </c>
      <c r="F612" s="195" t="s">
        <v>5086</v>
      </c>
      <c r="G612" s="93" t="s">
        <v>3198</v>
      </c>
      <c r="H612" s="93" t="s">
        <v>3344</v>
      </c>
      <c r="I612" s="201">
        <v>1.9139999999999999</v>
      </c>
      <c r="J612" s="186">
        <v>1.9139999999999999</v>
      </c>
      <c r="K612" s="186">
        <v>0.33100000000000002</v>
      </c>
      <c r="L612" s="186">
        <v>1.583</v>
      </c>
      <c r="M612" s="186"/>
      <c r="N612" s="186"/>
      <c r="O612" s="268">
        <v>0</v>
      </c>
      <c r="P612" s="186">
        <v>1.9139999999999999</v>
      </c>
      <c r="Q612" s="186" t="s">
        <v>2267</v>
      </c>
      <c r="R612" s="93" t="s">
        <v>3176</v>
      </c>
      <c r="S612" s="192"/>
      <c r="V612" s="34"/>
      <c r="W612" s="34"/>
      <c r="X612" s="34"/>
    </row>
    <row r="613" spans="1:24" ht="36" x14ac:dyDescent="0.2">
      <c r="A613" s="142">
        <v>2</v>
      </c>
      <c r="B613" s="1270">
        <v>120165</v>
      </c>
      <c r="C613" s="113" t="s">
        <v>2343</v>
      </c>
      <c r="D613" s="93" t="s">
        <v>3345</v>
      </c>
      <c r="E613" s="113" t="s">
        <v>537</v>
      </c>
      <c r="F613" s="192" t="s">
        <v>5087</v>
      </c>
      <c r="G613" s="93" t="s">
        <v>3198</v>
      </c>
      <c r="H613" s="93" t="s">
        <v>3346</v>
      </c>
      <c r="I613" s="201">
        <v>0.69</v>
      </c>
      <c r="J613" s="113">
        <v>0.314</v>
      </c>
      <c r="K613" s="113">
        <v>0.314</v>
      </c>
      <c r="L613" s="113"/>
      <c r="M613" s="113"/>
      <c r="N613" s="113"/>
      <c r="O613" s="216">
        <v>0</v>
      </c>
      <c r="P613" s="113">
        <v>0.314</v>
      </c>
      <c r="Q613" s="113" t="s">
        <v>2251</v>
      </c>
      <c r="R613" s="93" t="s">
        <v>3176</v>
      </c>
      <c r="S613" s="192"/>
      <c r="V613" s="34"/>
      <c r="W613" s="34"/>
      <c r="X613" s="34"/>
    </row>
    <row r="614" spans="1:24" ht="22.5" customHeight="1" x14ac:dyDescent="0.2">
      <c r="A614" s="142">
        <v>3</v>
      </c>
      <c r="B614" s="1280">
        <v>120167</v>
      </c>
      <c r="C614" s="99" t="s">
        <v>2344</v>
      </c>
      <c r="D614" s="99" t="s">
        <v>3347</v>
      </c>
      <c r="E614" s="1500" t="s">
        <v>538</v>
      </c>
      <c r="F614" s="1501" t="s">
        <v>5088</v>
      </c>
      <c r="G614" s="1484" t="s">
        <v>3198</v>
      </c>
      <c r="H614" s="1484" t="s">
        <v>3348</v>
      </c>
      <c r="I614" s="1458">
        <v>1.54</v>
      </c>
      <c r="J614" s="99">
        <v>0.122</v>
      </c>
      <c r="K614" s="99"/>
      <c r="L614" s="99">
        <v>0.122</v>
      </c>
      <c r="M614" s="99"/>
      <c r="N614" s="99"/>
      <c r="O614" s="126">
        <v>0</v>
      </c>
      <c r="P614" s="99">
        <v>0.122</v>
      </c>
      <c r="Q614" s="99" t="s">
        <v>2241</v>
      </c>
      <c r="R614" s="181" t="s">
        <v>3216</v>
      </c>
      <c r="S614" s="1500" t="s">
        <v>5885</v>
      </c>
      <c r="V614" s="34"/>
      <c r="W614" s="34"/>
      <c r="X614" s="34"/>
    </row>
    <row r="615" spans="1:24" ht="21.75" customHeight="1" x14ac:dyDescent="0.2">
      <c r="A615" s="142">
        <v>4</v>
      </c>
      <c r="B615" s="1280">
        <v>120167</v>
      </c>
      <c r="C615" s="99" t="s">
        <v>2345</v>
      </c>
      <c r="D615" s="99" t="s">
        <v>3349</v>
      </c>
      <c r="E615" s="1500"/>
      <c r="F615" s="1501"/>
      <c r="G615" s="1463"/>
      <c r="H615" s="1463"/>
      <c r="I615" s="1475"/>
      <c r="J615" s="99">
        <v>0.29399999999999998</v>
      </c>
      <c r="K615" s="99"/>
      <c r="L615" s="99">
        <v>0.29399999999999998</v>
      </c>
      <c r="M615" s="99"/>
      <c r="N615" s="99"/>
      <c r="O615" s="126">
        <v>0</v>
      </c>
      <c r="P615" s="99">
        <v>0.29399999999999998</v>
      </c>
      <c r="Q615" s="99" t="s">
        <v>2241</v>
      </c>
      <c r="R615" s="181" t="s">
        <v>3216</v>
      </c>
      <c r="S615" s="1500"/>
      <c r="V615" s="34"/>
      <c r="W615" s="34"/>
      <c r="X615" s="34"/>
    </row>
    <row r="616" spans="1:24" ht="36" x14ac:dyDescent="0.2">
      <c r="A616" s="142">
        <v>5</v>
      </c>
      <c r="B616" s="130"/>
      <c r="C616" s="130"/>
      <c r="D616" s="130"/>
      <c r="E616" s="130" t="s">
        <v>539</v>
      </c>
      <c r="F616" s="277" t="s">
        <v>552</v>
      </c>
      <c r="G616" s="93"/>
      <c r="H616" s="130"/>
      <c r="I616" s="293">
        <v>0.22</v>
      </c>
      <c r="J616" s="130"/>
      <c r="K616" s="130"/>
      <c r="L616" s="130"/>
      <c r="M616" s="130"/>
      <c r="N616" s="130"/>
      <c r="O616" s="353">
        <v>0</v>
      </c>
      <c r="P616" s="130">
        <v>0.22</v>
      </c>
      <c r="Q616" s="130" t="s">
        <v>2241</v>
      </c>
      <c r="R616" s="130"/>
      <c r="S616" s="113" t="s">
        <v>3350</v>
      </c>
      <c r="V616" s="34"/>
      <c r="W616" s="34"/>
      <c r="X616" s="34"/>
    </row>
    <row r="617" spans="1:24" ht="60" x14ac:dyDescent="0.2">
      <c r="A617" s="142">
        <v>6</v>
      </c>
      <c r="B617" s="1280"/>
      <c r="C617" s="398"/>
      <c r="D617" s="113"/>
      <c r="E617" s="130" t="s">
        <v>540</v>
      </c>
      <c r="F617" s="277" t="s">
        <v>553</v>
      </c>
      <c r="G617" s="93"/>
      <c r="H617" s="186"/>
      <c r="I617" s="293">
        <v>0.34</v>
      </c>
      <c r="J617" s="186"/>
      <c r="K617" s="186"/>
      <c r="L617" s="186"/>
      <c r="M617" s="186"/>
      <c r="N617" s="186"/>
      <c r="O617" s="216">
        <v>0</v>
      </c>
      <c r="P617" s="113">
        <v>0.34</v>
      </c>
      <c r="Q617" s="113" t="s">
        <v>2251</v>
      </c>
      <c r="R617" s="186"/>
      <c r="S617" s="113" t="s">
        <v>3351</v>
      </c>
      <c r="V617" s="34"/>
      <c r="W617" s="34"/>
      <c r="X617" s="34"/>
    </row>
    <row r="618" spans="1:24" ht="30.75" customHeight="1" x14ac:dyDescent="0.2">
      <c r="A618" s="142">
        <v>7</v>
      </c>
      <c r="B618" s="1270">
        <v>120172</v>
      </c>
      <c r="C618" s="1270" t="s">
        <v>2346</v>
      </c>
      <c r="D618" s="1270"/>
      <c r="E618" s="1270" t="s">
        <v>542</v>
      </c>
      <c r="F618" s="1274" t="s">
        <v>6204</v>
      </c>
      <c r="G618" s="1270" t="s">
        <v>3198</v>
      </c>
      <c r="H618" s="1270"/>
      <c r="I618" s="1276">
        <v>0.52</v>
      </c>
      <c r="J618" s="1270">
        <v>0.26200000000000001</v>
      </c>
      <c r="K618" s="1270">
        <v>0.17</v>
      </c>
      <c r="L618" s="1270">
        <v>9.1999999999999998E-2</v>
      </c>
      <c r="M618" s="1270"/>
      <c r="N618" s="1270"/>
      <c r="O618" s="219">
        <v>0</v>
      </c>
      <c r="P618" s="1270">
        <v>0.26200000000000001</v>
      </c>
      <c r="Q618" s="1270" t="s">
        <v>2267</v>
      </c>
      <c r="R618" s="1270" t="s">
        <v>3216</v>
      </c>
      <c r="S618" s="1274" t="s">
        <v>6205</v>
      </c>
      <c r="V618" s="34"/>
      <c r="W618" s="34"/>
      <c r="X618" s="34"/>
    </row>
    <row r="619" spans="1:24" ht="36" x14ac:dyDescent="0.2">
      <c r="A619" s="142">
        <v>8</v>
      </c>
      <c r="B619" s="1270">
        <v>120173</v>
      </c>
      <c r="C619" s="96" t="s">
        <v>1912</v>
      </c>
      <c r="D619" s="93" t="s">
        <v>3352</v>
      </c>
      <c r="E619" s="96" t="s">
        <v>544</v>
      </c>
      <c r="F619" s="94" t="s">
        <v>5089</v>
      </c>
      <c r="G619" s="93" t="s">
        <v>3198</v>
      </c>
      <c r="H619" s="93" t="s">
        <v>3353</v>
      </c>
      <c r="I619" s="201">
        <v>0.51800000000000002</v>
      </c>
      <c r="J619" s="96">
        <v>0.51800000000000002</v>
      </c>
      <c r="K619" s="96"/>
      <c r="L619" s="96">
        <v>0.51800000000000002</v>
      </c>
      <c r="M619" s="96"/>
      <c r="N619" s="96"/>
      <c r="O619" s="150">
        <v>0</v>
      </c>
      <c r="P619" s="96">
        <v>0.51800000000000002</v>
      </c>
      <c r="Q619" s="96" t="s">
        <v>2241</v>
      </c>
      <c r="R619" s="93" t="s">
        <v>3176</v>
      </c>
      <c r="S619" s="155"/>
      <c r="V619" s="34"/>
      <c r="W619" s="34"/>
      <c r="X619" s="34"/>
    </row>
    <row r="620" spans="1:24" s="3" customFormat="1" ht="36" x14ac:dyDescent="0.2">
      <c r="A620" s="142">
        <v>9</v>
      </c>
      <c r="B620" s="1270">
        <v>120174</v>
      </c>
      <c r="C620" s="93" t="s">
        <v>2347</v>
      </c>
      <c r="D620" s="93" t="s">
        <v>3354</v>
      </c>
      <c r="E620" s="93" t="s">
        <v>543</v>
      </c>
      <c r="F620" s="155" t="s">
        <v>5090</v>
      </c>
      <c r="G620" s="93" t="s">
        <v>3198</v>
      </c>
      <c r="H620" s="93" t="s">
        <v>3355</v>
      </c>
      <c r="I620" s="201">
        <v>0.41</v>
      </c>
      <c r="J620" s="191">
        <v>0.22</v>
      </c>
      <c r="K620" s="191">
        <v>0.22</v>
      </c>
      <c r="L620" s="93"/>
      <c r="M620" s="93"/>
      <c r="N620" s="93"/>
      <c r="O620" s="219">
        <v>0</v>
      </c>
      <c r="P620" s="93">
        <v>0.22</v>
      </c>
      <c r="Q620" s="93" t="s">
        <v>2251</v>
      </c>
      <c r="R620" s="93" t="s">
        <v>3176</v>
      </c>
      <c r="S620" s="155"/>
      <c r="V620" s="34"/>
      <c r="W620" s="34"/>
      <c r="X620" s="34"/>
    </row>
    <row r="621" spans="1:24" ht="36" x14ac:dyDescent="0.2">
      <c r="A621" s="142">
        <v>10</v>
      </c>
      <c r="B621" s="1270">
        <v>120175</v>
      </c>
      <c r="C621" s="96" t="s">
        <v>1553</v>
      </c>
      <c r="D621" s="93" t="s">
        <v>3356</v>
      </c>
      <c r="E621" s="96" t="s">
        <v>545</v>
      </c>
      <c r="F621" s="94" t="s">
        <v>5091</v>
      </c>
      <c r="G621" s="93" t="s">
        <v>3198</v>
      </c>
      <c r="H621" s="93" t="s">
        <v>3357</v>
      </c>
      <c r="I621" s="201">
        <v>0.29899999999999999</v>
      </c>
      <c r="J621" s="96">
        <v>0.29899999999999999</v>
      </c>
      <c r="K621" s="96">
        <v>0.29899999999999999</v>
      </c>
      <c r="L621" s="96"/>
      <c r="M621" s="96"/>
      <c r="N621" s="96"/>
      <c r="O621" s="150">
        <v>0</v>
      </c>
      <c r="P621" s="96">
        <v>0.29899999999999999</v>
      </c>
      <c r="Q621" s="96" t="s">
        <v>2251</v>
      </c>
      <c r="R621" s="93" t="s">
        <v>3176</v>
      </c>
      <c r="S621" s="94"/>
      <c r="V621" s="34"/>
      <c r="W621" s="34"/>
      <c r="X621" s="34"/>
    </row>
    <row r="622" spans="1:24" ht="36" x14ac:dyDescent="0.2">
      <c r="A622" s="142">
        <v>11</v>
      </c>
      <c r="B622" s="1270">
        <v>120176</v>
      </c>
      <c r="C622" s="93" t="s">
        <v>2348</v>
      </c>
      <c r="D622" s="93" t="s">
        <v>3358</v>
      </c>
      <c r="E622" s="93" t="s">
        <v>546</v>
      </c>
      <c r="F622" s="155" t="s">
        <v>5092</v>
      </c>
      <c r="G622" s="93" t="s">
        <v>3198</v>
      </c>
      <c r="H622" s="93" t="s">
        <v>3359</v>
      </c>
      <c r="I622" s="201">
        <v>0.86</v>
      </c>
      <c r="J622" s="93">
        <v>0.25700000000000001</v>
      </c>
      <c r="K622" s="93">
        <v>0.19700000000000001</v>
      </c>
      <c r="L622" s="93">
        <v>0.06</v>
      </c>
      <c r="M622" s="93"/>
      <c r="N622" s="93"/>
      <c r="O622" s="219">
        <v>0</v>
      </c>
      <c r="P622" s="93">
        <v>0.25700000000000001</v>
      </c>
      <c r="Q622" s="93" t="s">
        <v>2267</v>
      </c>
      <c r="R622" s="93" t="s">
        <v>3176</v>
      </c>
      <c r="S622" s="155"/>
      <c r="V622" s="34"/>
      <c r="W622" s="34"/>
      <c r="X622" s="34"/>
    </row>
    <row r="623" spans="1:24" ht="36" x14ac:dyDescent="0.2">
      <c r="A623" s="142">
        <v>12</v>
      </c>
      <c r="B623" s="1270">
        <v>120177</v>
      </c>
      <c r="C623" s="96" t="s">
        <v>1913</v>
      </c>
      <c r="D623" s="93" t="s">
        <v>3360</v>
      </c>
      <c r="E623" s="96" t="s">
        <v>547</v>
      </c>
      <c r="F623" s="94" t="s">
        <v>5093</v>
      </c>
      <c r="G623" s="93" t="s">
        <v>3198</v>
      </c>
      <c r="H623" s="93" t="s">
        <v>3361</v>
      </c>
      <c r="I623" s="201">
        <v>0.187</v>
      </c>
      <c r="J623" s="96">
        <v>0.187</v>
      </c>
      <c r="K623" s="96"/>
      <c r="L623" s="96">
        <v>0.187</v>
      </c>
      <c r="M623" s="96"/>
      <c r="N623" s="96"/>
      <c r="O623" s="150">
        <v>0</v>
      </c>
      <c r="P623" s="96">
        <v>0.187</v>
      </c>
      <c r="Q623" s="96" t="s">
        <v>2241</v>
      </c>
      <c r="R623" s="93" t="s">
        <v>3176</v>
      </c>
      <c r="S623" s="155"/>
      <c r="V623" s="34"/>
      <c r="W623" s="1562"/>
      <c r="X623" s="1562"/>
    </row>
    <row r="624" spans="1:24" ht="48" x14ac:dyDescent="0.2">
      <c r="A624" s="142">
        <v>13</v>
      </c>
      <c r="B624" s="1270">
        <v>120154</v>
      </c>
      <c r="C624" s="96" t="s">
        <v>1906</v>
      </c>
      <c r="D624" s="93" t="s">
        <v>3362</v>
      </c>
      <c r="E624" s="96" t="s">
        <v>697</v>
      </c>
      <c r="F624" s="94" t="s">
        <v>5094</v>
      </c>
      <c r="G624" s="93" t="s">
        <v>3198</v>
      </c>
      <c r="H624" s="93" t="s">
        <v>3363</v>
      </c>
      <c r="I624" s="201">
        <v>0.58699999999999997</v>
      </c>
      <c r="J624" s="96">
        <v>0.58699999999999997</v>
      </c>
      <c r="K624" s="96">
        <v>0.441</v>
      </c>
      <c r="L624" s="96">
        <v>0.14599999999999999</v>
      </c>
      <c r="M624" s="96"/>
      <c r="N624" s="96"/>
      <c r="O624" s="150">
        <v>0</v>
      </c>
      <c r="P624" s="96">
        <v>0.58699999999999997</v>
      </c>
      <c r="Q624" s="96" t="s">
        <v>2267</v>
      </c>
      <c r="R624" s="93" t="s">
        <v>3176</v>
      </c>
      <c r="S624" s="155"/>
      <c r="V624" s="34"/>
      <c r="W624" s="34"/>
      <c r="X624" s="34"/>
    </row>
    <row r="625" spans="1:24" ht="72" x14ac:dyDescent="0.2">
      <c r="A625" s="142">
        <v>14</v>
      </c>
      <c r="B625" s="1280"/>
      <c r="C625" s="398"/>
      <c r="D625" s="113"/>
      <c r="E625" s="329" t="s">
        <v>722</v>
      </c>
      <c r="F625" s="352" t="s">
        <v>551</v>
      </c>
      <c r="G625" s="96"/>
      <c r="H625" s="186"/>
      <c r="I625" s="293">
        <v>0.25</v>
      </c>
      <c r="J625" s="186"/>
      <c r="K625" s="186"/>
      <c r="L625" s="186"/>
      <c r="M625" s="186"/>
      <c r="N625" s="186"/>
      <c r="O625" s="268">
        <v>0</v>
      </c>
      <c r="P625" s="186">
        <v>0.25</v>
      </c>
      <c r="Q625" s="186" t="s">
        <v>2241</v>
      </c>
      <c r="R625" s="186"/>
      <c r="S625" s="113" t="s">
        <v>3364</v>
      </c>
      <c r="V625" s="34"/>
      <c r="W625" s="34"/>
      <c r="X625" s="34"/>
    </row>
    <row r="626" spans="1:24" ht="24" x14ac:dyDescent="0.2">
      <c r="A626" s="142">
        <v>15</v>
      </c>
      <c r="B626" s="1280">
        <v>120157</v>
      </c>
      <c r="C626" s="1280" t="s">
        <v>6226</v>
      </c>
      <c r="D626" s="1280" t="s">
        <v>6227</v>
      </c>
      <c r="E626" s="1280" t="s">
        <v>712</v>
      </c>
      <c r="F626" s="192" t="s">
        <v>6229</v>
      </c>
      <c r="G626" s="1270" t="s">
        <v>3198</v>
      </c>
      <c r="H626" s="1270" t="s">
        <v>6228</v>
      </c>
      <c r="I626" s="1276">
        <v>0.95</v>
      </c>
      <c r="J626" s="1280">
        <v>1.107</v>
      </c>
      <c r="K626" s="1280">
        <v>0.193</v>
      </c>
      <c r="L626" s="1280">
        <v>0.91400000000000003</v>
      </c>
      <c r="M626" s="1280"/>
      <c r="N626" s="1280"/>
      <c r="O626" s="216">
        <v>0</v>
      </c>
      <c r="P626" s="1280">
        <v>1.107</v>
      </c>
      <c r="Q626" s="1280" t="s">
        <v>2353</v>
      </c>
      <c r="R626" s="93" t="s">
        <v>3216</v>
      </c>
      <c r="S626" s="186"/>
      <c r="V626" s="34"/>
      <c r="W626" s="34"/>
      <c r="X626" s="34"/>
    </row>
    <row r="627" spans="1:24" ht="24" x14ac:dyDescent="0.2">
      <c r="A627" s="142">
        <v>16</v>
      </c>
      <c r="B627" s="1280">
        <v>120178</v>
      </c>
      <c r="C627" s="99" t="s">
        <v>2349</v>
      </c>
      <c r="D627" s="99" t="s">
        <v>3365</v>
      </c>
      <c r="E627" s="99" t="s">
        <v>722</v>
      </c>
      <c r="F627" s="182" t="s">
        <v>5095</v>
      </c>
      <c r="G627" s="91" t="s">
        <v>3198</v>
      </c>
      <c r="H627" s="99" t="s">
        <v>3366</v>
      </c>
      <c r="I627" s="293">
        <v>1.02</v>
      </c>
      <c r="J627" s="99">
        <v>0.95599999999999996</v>
      </c>
      <c r="K627" s="99"/>
      <c r="L627" s="99">
        <v>0.95599999999999996</v>
      </c>
      <c r="M627" s="99"/>
      <c r="N627" s="99"/>
      <c r="O627" s="126">
        <v>0</v>
      </c>
      <c r="P627" s="99">
        <v>0.95599999999999996</v>
      </c>
      <c r="Q627" s="99" t="s">
        <v>2241</v>
      </c>
      <c r="R627" s="99" t="s">
        <v>3216</v>
      </c>
      <c r="S627" s="125" t="s">
        <v>2350</v>
      </c>
      <c r="V627" s="34"/>
      <c r="W627" s="34"/>
      <c r="X627" s="34"/>
    </row>
    <row r="628" spans="1:24" ht="36" x14ac:dyDescent="0.2">
      <c r="A628" s="142">
        <v>17</v>
      </c>
      <c r="B628" s="1270">
        <v>120158</v>
      </c>
      <c r="C628" s="186" t="s">
        <v>1907</v>
      </c>
      <c r="D628" s="93" t="s">
        <v>3367</v>
      </c>
      <c r="E628" s="186" t="s">
        <v>531</v>
      </c>
      <c r="F628" s="195" t="s">
        <v>5096</v>
      </c>
      <c r="G628" s="93" t="s">
        <v>3198</v>
      </c>
      <c r="H628" s="93" t="s">
        <v>3368</v>
      </c>
      <c r="I628" s="201">
        <v>0.40899999999999997</v>
      </c>
      <c r="J628" s="186">
        <v>0.40899999999999997</v>
      </c>
      <c r="K628" s="186">
        <v>0.11899999999999999</v>
      </c>
      <c r="L628" s="186">
        <v>0.28999999999999998</v>
      </c>
      <c r="M628" s="186"/>
      <c r="N628" s="186"/>
      <c r="O628" s="268">
        <v>0</v>
      </c>
      <c r="P628" s="186">
        <v>0.40899999999999997</v>
      </c>
      <c r="Q628" s="186" t="s">
        <v>2267</v>
      </c>
      <c r="R628" s="93" t="s">
        <v>3176</v>
      </c>
      <c r="S628" s="192"/>
      <c r="V628" s="34"/>
      <c r="W628" s="34"/>
      <c r="X628" s="34"/>
    </row>
    <row r="629" spans="1:24" ht="36" x14ac:dyDescent="0.2">
      <c r="A629" s="142">
        <v>18</v>
      </c>
      <c r="B629" s="1280"/>
      <c r="C629" s="186"/>
      <c r="D629" s="93"/>
      <c r="E629" s="360" t="s">
        <v>3369</v>
      </c>
      <c r="F629" s="198" t="s">
        <v>3370</v>
      </c>
      <c r="G629" s="247" t="s">
        <v>3198</v>
      </c>
      <c r="H629" s="247" t="s">
        <v>3368</v>
      </c>
      <c r="I629" s="201"/>
      <c r="J629" s="360">
        <v>0.25800000000000001</v>
      </c>
      <c r="K629" s="360"/>
      <c r="L629" s="360">
        <v>0.25800000000000001</v>
      </c>
      <c r="M629" s="360"/>
      <c r="N629" s="360"/>
      <c r="O629" s="361"/>
      <c r="P629" s="360"/>
      <c r="Q629" s="360" t="s">
        <v>2241</v>
      </c>
      <c r="R629" s="618" t="s">
        <v>3216</v>
      </c>
      <c r="S629" s="198" t="s">
        <v>1983</v>
      </c>
      <c r="V629" s="34"/>
      <c r="W629" s="34"/>
      <c r="X629" s="34"/>
    </row>
    <row r="630" spans="1:24" ht="36" x14ac:dyDescent="0.2">
      <c r="A630" s="142">
        <v>19</v>
      </c>
      <c r="B630" s="1280"/>
      <c r="C630" s="186"/>
      <c r="D630" s="93"/>
      <c r="E630" s="360" t="s">
        <v>3371</v>
      </c>
      <c r="F630" s="198" t="s">
        <v>3370</v>
      </c>
      <c r="G630" s="247" t="s">
        <v>3198</v>
      </c>
      <c r="H630" s="247" t="s">
        <v>3368</v>
      </c>
      <c r="I630" s="201"/>
      <c r="J630" s="360">
        <v>0.94399999999999995</v>
      </c>
      <c r="K630" s="360"/>
      <c r="L630" s="360">
        <v>0.94399999999999995</v>
      </c>
      <c r="M630" s="360"/>
      <c r="N630" s="360"/>
      <c r="O630" s="361"/>
      <c r="P630" s="360"/>
      <c r="Q630" s="360" t="s">
        <v>2241</v>
      </c>
      <c r="R630" s="618" t="s">
        <v>3216</v>
      </c>
      <c r="S630" s="198" t="s">
        <v>1983</v>
      </c>
      <c r="V630" s="34"/>
      <c r="W630" s="34"/>
      <c r="X630" s="34"/>
    </row>
    <row r="631" spans="1:24" s="631" customFormat="1" ht="36" x14ac:dyDescent="0.2">
      <c r="A631" s="142">
        <v>20</v>
      </c>
      <c r="B631" s="1280"/>
      <c r="C631" s="622"/>
      <c r="D631" s="616"/>
      <c r="E631" s="360" t="s">
        <v>5975</v>
      </c>
      <c r="F631" s="198" t="s">
        <v>5976</v>
      </c>
      <c r="G631" s="618" t="s">
        <v>3198</v>
      </c>
      <c r="H631" s="618" t="s">
        <v>5977</v>
      </c>
      <c r="I631" s="614"/>
      <c r="J631" s="360">
        <v>0.02</v>
      </c>
      <c r="K631" s="360"/>
      <c r="L631" s="360">
        <v>0.02</v>
      </c>
      <c r="M631" s="360"/>
      <c r="N631" s="360"/>
      <c r="O631" s="361"/>
      <c r="P631" s="360"/>
      <c r="Q631" s="360" t="s">
        <v>2241</v>
      </c>
      <c r="R631" s="618" t="s">
        <v>3216</v>
      </c>
      <c r="S631" s="198" t="s">
        <v>1983</v>
      </c>
    </row>
    <row r="632" spans="1:24" ht="36" x14ac:dyDescent="0.2">
      <c r="A632" s="142">
        <v>21</v>
      </c>
      <c r="B632" s="1270">
        <v>120161</v>
      </c>
      <c r="C632" s="186" t="s">
        <v>1908</v>
      </c>
      <c r="D632" s="93" t="s">
        <v>3372</v>
      </c>
      <c r="E632" s="186" t="s">
        <v>532</v>
      </c>
      <c r="F632" s="195" t="s">
        <v>5097</v>
      </c>
      <c r="G632" s="93" t="s">
        <v>3198</v>
      </c>
      <c r="H632" s="93" t="s">
        <v>3373</v>
      </c>
      <c r="I632" s="201">
        <v>0.20799999999999999</v>
      </c>
      <c r="J632" s="186">
        <v>0.20799999999999999</v>
      </c>
      <c r="K632" s="186">
        <v>8.7999999999999995E-2</v>
      </c>
      <c r="L632" s="268">
        <v>0.12</v>
      </c>
      <c r="M632" s="186"/>
      <c r="N632" s="186"/>
      <c r="O632" s="268">
        <v>0</v>
      </c>
      <c r="P632" s="186">
        <v>0.20799999999999999</v>
      </c>
      <c r="Q632" s="186" t="s">
        <v>2267</v>
      </c>
      <c r="R632" s="93" t="s">
        <v>3176</v>
      </c>
      <c r="S632" s="192"/>
      <c r="V632" s="34"/>
      <c r="W632" s="34"/>
      <c r="X632" s="34"/>
    </row>
    <row r="633" spans="1:24" ht="48" x14ac:dyDescent="0.2">
      <c r="A633" s="142">
        <v>22</v>
      </c>
      <c r="B633" s="1270">
        <v>120160</v>
      </c>
      <c r="C633" s="186" t="s">
        <v>1552</v>
      </c>
      <c r="D633" s="93" t="s">
        <v>3374</v>
      </c>
      <c r="E633" s="186" t="s">
        <v>533</v>
      </c>
      <c r="F633" s="195" t="s">
        <v>5098</v>
      </c>
      <c r="G633" s="93" t="s">
        <v>3198</v>
      </c>
      <c r="H633" s="93" t="s">
        <v>3375</v>
      </c>
      <c r="I633" s="201">
        <v>0.156</v>
      </c>
      <c r="J633" s="186">
        <v>0.156</v>
      </c>
      <c r="K633" s="186"/>
      <c r="L633" s="186">
        <v>0.156</v>
      </c>
      <c r="M633" s="186"/>
      <c r="N633" s="186"/>
      <c r="O633" s="268">
        <v>0</v>
      </c>
      <c r="P633" s="186">
        <v>0.156</v>
      </c>
      <c r="Q633" s="186" t="s">
        <v>2241</v>
      </c>
      <c r="R633" s="93" t="s">
        <v>3176</v>
      </c>
      <c r="S633" s="192"/>
      <c r="V633" s="34"/>
      <c r="W633" s="34"/>
      <c r="X633" s="34"/>
    </row>
    <row r="634" spans="1:24" ht="36" x14ac:dyDescent="0.2">
      <c r="A634" s="142">
        <v>23</v>
      </c>
      <c r="B634" s="1270">
        <v>120163</v>
      </c>
      <c r="C634" s="186" t="s">
        <v>1909</v>
      </c>
      <c r="D634" s="93" t="s">
        <v>3376</v>
      </c>
      <c r="E634" s="186" t="s">
        <v>534</v>
      </c>
      <c r="F634" s="352" t="s">
        <v>5099</v>
      </c>
      <c r="G634" s="93" t="s">
        <v>3198</v>
      </c>
      <c r="H634" s="93" t="s">
        <v>3377</v>
      </c>
      <c r="I634" s="201">
        <v>0.16600000000000001</v>
      </c>
      <c r="J634" s="186">
        <v>0.16600000000000001</v>
      </c>
      <c r="K634" s="186"/>
      <c r="L634" s="186">
        <v>0.16600000000000001</v>
      </c>
      <c r="M634" s="186"/>
      <c r="N634" s="186"/>
      <c r="O634" s="268">
        <v>0</v>
      </c>
      <c r="P634" s="186">
        <v>0.16600000000000001</v>
      </c>
      <c r="Q634" s="186" t="s">
        <v>2241</v>
      </c>
      <c r="R634" s="93" t="s">
        <v>3176</v>
      </c>
      <c r="S634" s="192"/>
      <c r="V634" s="34"/>
      <c r="W634" s="34"/>
      <c r="X634" s="34"/>
    </row>
    <row r="635" spans="1:24" ht="36" x14ac:dyDescent="0.2">
      <c r="A635" s="142">
        <v>24</v>
      </c>
      <c r="B635" s="1270">
        <v>120171</v>
      </c>
      <c r="C635" s="96" t="s">
        <v>1911</v>
      </c>
      <c r="D635" s="93" t="s">
        <v>3378</v>
      </c>
      <c r="E635" s="96" t="s">
        <v>535</v>
      </c>
      <c r="F635" s="94" t="s">
        <v>5100</v>
      </c>
      <c r="G635" s="93" t="s">
        <v>3198</v>
      </c>
      <c r="H635" s="93" t="s">
        <v>3379</v>
      </c>
      <c r="I635" s="201">
        <v>0.627</v>
      </c>
      <c r="J635" s="96">
        <v>0.627</v>
      </c>
      <c r="K635" s="96">
        <v>3.2000000000000001E-2</v>
      </c>
      <c r="L635" s="96">
        <v>0.59499999999999997</v>
      </c>
      <c r="M635" s="96"/>
      <c r="N635" s="96"/>
      <c r="O635" s="150">
        <v>0</v>
      </c>
      <c r="P635" s="96">
        <v>0.627</v>
      </c>
      <c r="Q635" s="96" t="s">
        <v>2353</v>
      </c>
      <c r="R635" s="93" t="s">
        <v>3176</v>
      </c>
      <c r="S635" s="155"/>
    </row>
    <row r="636" spans="1:24" ht="72" x14ac:dyDescent="0.2">
      <c r="A636" s="142">
        <v>25</v>
      </c>
      <c r="B636" s="1280"/>
      <c r="C636" s="186"/>
      <c r="D636" s="113"/>
      <c r="E636" s="329" t="s">
        <v>541</v>
      </c>
      <c r="F636" s="352" t="s">
        <v>554</v>
      </c>
      <c r="G636" s="186"/>
      <c r="H636" s="186"/>
      <c r="I636" s="400">
        <v>0.33</v>
      </c>
      <c r="J636" s="186"/>
      <c r="K636" s="186"/>
      <c r="L636" s="186"/>
      <c r="M636" s="186"/>
      <c r="N636" s="186"/>
      <c r="O636" s="268">
        <v>0</v>
      </c>
      <c r="P636" s="186">
        <v>0.33</v>
      </c>
      <c r="Q636" s="186" t="s">
        <v>2241</v>
      </c>
      <c r="R636" s="186"/>
      <c r="S636" s="192" t="s">
        <v>3380</v>
      </c>
    </row>
    <row r="637" spans="1:24" x14ac:dyDescent="0.2">
      <c r="A637" s="1438" t="s">
        <v>433</v>
      </c>
      <c r="B637" s="1438"/>
      <c r="C637" s="1438"/>
      <c r="D637" s="1438"/>
      <c r="E637" s="1438"/>
      <c r="F637" s="1438"/>
      <c r="G637" s="175"/>
      <c r="H637" s="175"/>
      <c r="I637" s="284">
        <f>SUM(I612:I636)</f>
        <v>12.201000000000002</v>
      </c>
      <c r="J637" s="345">
        <f>SUM(J612:J636)</f>
        <v>9.8250000000000011</v>
      </c>
      <c r="K637" s="346"/>
      <c r="L637" s="346"/>
      <c r="M637" s="346"/>
      <c r="N637" s="346"/>
      <c r="O637" s="189"/>
      <c r="P637" s="119"/>
      <c r="Q637" s="119"/>
      <c r="R637" s="119"/>
      <c r="S637" s="172"/>
      <c r="T637" s="740">
        <f>SUM(J637-J614-J615-J618-J626-J627-J629-J630-J631)</f>
        <v>5.8620000000000019</v>
      </c>
    </row>
    <row r="638" spans="1:24" x14ac:dyDescent="0.2">
      <c r="A638" s="1497" t="s">
        <v>5946</v>
      </c>
      <c r="B638" s="1497"/>
      <c r="C638" s="1497"/>
      <c r="D638" s="1497"/>
      <c r="E638" s="1497"/>
      <c r="F638" s="1497"/>
      <c r="G638" s="106"/>
      <c r="H638" s="106"/>
      <c r="I638" s="106"/>
      <c r="J638" s="346"/>
      <c r="K638" s="347">
        <f>SUM(K612:K636)</f>
        <v>2.4039999999999999</v>
      </c>
      <c r="L638" s="346"/>
      <c r="M638" s="346"/>
      <c r="N638" s="346"/>
      <c r="O638" s="189"/>
      <c r="P638" s="119"/>
      <c r="Q638" s="119"/>
      <c r="R638" s="119"/>
      <c r="S638" s="172"/>
    </row>
    <row r="639" spans="1:24" x14ac:dyDescent="0.2">
      <c r="A639" s="1494" t="s">
        <v>5944</v>
      </c>
      <c r="B639" s="1494"/>
      <c r="C639" s="1494"/>
      <c r="D639" s="1494"/>
      <c r="E639" s="1494"/>
      <c r="F639" s="1494"/>
      <c r="G639" s="159"/>
      <c r="H639" s="159"/>
      <c r="I639" s="159"/>
      <c r="J639" s="346"/>
      <c r="K639" s="346"/>
      <c r="L639" s="348">
        <f>SUM(L612:L636)</f>
        <v>7.4209999999999994</v>
      </c>
      <c r="M639" s="346"/>
      <c r="N639" s="346"/>
      <c r="O639" s="189"/>
      <c r="P639" s="119"/>
      <c r="Q639" s="119"/>
      <c r="R639" s="119"/>
      <c r="S639" s="172"/>
      <c r="U639" s="740"/>
    </row>
    <row r="640" spans="1:24" x14ac:dyDescent="0.2">
      <c r="A640" s="1495" t="s">
        <v>5945</v>
      </c>
      <c r="B640" s="1495"/>
      <c r="C640" s="1495"/>
      <c r="D640" s="1495"/>
      <c r="E640" s="1496"/>
      <c r="F640" s="1496"/>
      <c r="G640" s="178"/>
      <c r="H640" s="178"/>
      <c r="I640" s="178"/>
      <c r="J640" s="346"/>
      <c r="K640" s="346"/>
      <c r="L640" s="346"/>
      <c r="M640" s="349">
        <f>SUM(M612:M636)</f>
        <v>0</v>
      </c>
      <c r="N640" s="349"/>
      <c r="O640" s="189"/>
      <c r="P640" s="119"/>
      <c r="Q640" s="119"/>
      <c r="R640" s="119"/>
      <c r="S640" s="172"/>
    </row>
    <row r="641" spans="1:22" x14ac:dyDescent="0.2">
      <c r="A641" s="1490" t="s">
        <v>5947</v>
      </c>
      <c r="B641" s="1486"/>
      <c r="C641" s="1486"/>
      <c r="D641" s="1486"/>
      <c r="E641" s="1486"/>
      <c r="F641" s="1486"/>
      <c r="G641" s="102"/>
      <c r="H641" s="102"/>
      <c r="I641" s="102"/>
      <c r="J641" s="350"/>
      <c r="K641" s="350"/>
      <c r="L641" s="350"/>
      <c r="M641" s="350"/>
      <c r="N641" s="350">
        <f>SUM(N624:N636)</f>
        <v>0</v>
      </c>
      <c r="O641" s="189"/>
      <c r="P641" s="119"/>
      <c r="Q641" s="119"/>
      <c r="R641" s="119"/>
      <c r="S641" s="172"/>
    </row>
    <row r="642" spans="1:22" x14ac:dyDescent="0.2">
      <c r="A642" s="146"/>
      <c r="B642" s="146"/>
      <c r="C642" s="146"/>
      <c r="D642" s="146"/>
      <c r="E642" s="146"/>
      <c r="F642" s="146"/>
      <c r="G642" s="146"/>
      <c r="H642" s="146"/>
      <c r="I642" s="146"/>
      <c r="J642" s="354"/>
      <c r="K642" s="354"/>
      <c r="L642" s="354"/>
      <c r="M642" s="355"/>
      <c r="N642" s="355"/>
      <c r="O642" s="300"/>
      <c r="P642" s="187"/>
      <c r="Q642" s="187"/>
      <c r="R642" s="187"/>
      <c r="S642" s="163"/>
    </row>
    <row r="643" spans="1:22" x14ac:dyDescent="0.2">
      <c r="A643" s="1431" t="s">
        <v>724</v>
      </c>
      <c r="B643" s="1431"/>
      <c r="C643" s="1431"/>
      <c r="D643" s="1431"/>
      <c r="E643" s="1431"/>
      <c r="F643" s="1431"/>
      <c r="G643" s="179"/>
      <c r="H643" s="179"/>
      <c r="I643" s="179"/>
      <c r="J643" s="172"/>
      <c r="K643" s="172"/>
      <c r="L643" s="172"/>
      <c r="M643" s="172"/>
      <c r="N643" s="172"/>
      <c r="O643" s="172"/>
      <c r="P643" s="172"/>
      <c r="Q643" s="172"/>
      <c r="R643" s="172"/>
      <c r="S643" s="172"/>
    </row>
    <row r="644" spans="1:22" ht="36" x14ac:dyDescent="0.2">
      <c r="A644" s="1284">
        <v>1</v>
      </c>
      <c r="B644" s="1270">
        <v>120226</v>
      </c>
      <c r="C644" s="96" t="s">
        <v>1914</v>
      </c>
      <c r="D644" s="93" t="s">
        <v>3381</v>
      </c>
      <c r="E644" s="96" t="s">
        <v>260</v>
      </c>
      <c r="F644" s="212" t="s">
        <v>5101</v>
      </c>
      <c r="G644" s="93" t="s">
        <v>3198</v>
      </c>
      <c r="H644" s="93" t="s">
        <v>3382</v>
      </c>
      <c r="I644" s="66">
        <v>0.52600000000000002</v>
      </c>
      <c r="J644" s="96">
        <v>0.52600000000000002</v>
      </c>
      <c r="K644" s="96">
        <v>0.52600000000000002</v>
      </c>
      <c r="L644" s="96"/>
      <c r="M644" s="96"/>
      <c r="N644" s="96"/>
      <c r="O644" s="150">
        <v>0</v>
      </c>
      <c r="P644" s="96">
        <v>0.52600000000000002</v>
      </c>
      <c r="Q644" s="96" t="s">
        <v>2354</v>
      </c>
      <c r="R644" s="93" t="s">
        <v>3176</v>
      </c>
      <c r="S644" s="96"/>
      <c r="V644" s="34"/>
    </row>
    <row r="645" spans="1:22" ht="36" x14ac:dyDescent="0.2">
      <c r="A645" s="1284">
        <v>2</v>
      </c>
      <c r="B645" s="1270" t="s">
        <v>3383</v>
      </c>
      <c r="C645" s="96" t="s">
        <v>1915</v>
      </c>
      <c r="D645" s="93" t="s">
        <v>3384</v>
      </c>
      <c r="E645" s="96" t="s">
        <v>261</v>
      </c>
      <c r="F645" s="212" t="s">
        <v>5102</v>
      </c>
      <c r="G645" s="93" t="s">
        <v>3198</v>
      </c>
      <c r="H645" s="93" t="s">
        <v>3385</v>
      </c>
      <c r="I645" s="66">
        <v>0.5</v>
      </c>
      <c r="J645" s="96">
        <v>0.5</v>
      </c>
      <c r="K645" s="96">
        <v>0.5</v>
      </c>
      <c r="L645" s="96"/>
      <c r="M645" s="96"/>
      <c r="N645" s="96"/>
      <c r="O645" s="150">
        <v>0</v>
      </c>
      <c r="P645" s="96">
        <v>0.5</v>
      </c>
      <c r="Q645" s="96" t="s">
        <v>2354</v>
      </c>
      <c r="R645" s="93" t="s">
        <v>3176</v>
      </c>
      <c r="S645" s="96"/>
      <c r="V645" s="34"/>
    </row>
    <row r="646" spans="1:22" ht="36" x14ac:dyDescent="0.2">
      <c r="A646" s="1284">
        <v>3</v>
      </c>
      <c r="B646" s="1270">
        <v>120228</v>
      </c>
      <c r="C646" s="96" t="s">
        <v>1337</v>
      </c>
      <c r="D646" s="93" t="s">
        <v>3386</v>
      </c>
      <c r="E646" s="96" t="s">
        <v>2351</v>
      </c>
      <c r="F646" s="212" t="s">
        <v>5103</v>
      </c>
      <c r="G646" s="93" t="s">
        <v>3198</v>
      </c>
      <c r="H646" s="93" t="s">
        <v>3387</v>
      </c>
      <c r="I646" s="66">
        <v>1.472</v>
      </c>
      <c r="J646" s="96">
        <v>1.472</v>
      </c>
      <c r="K646" s="96">
        <v>1.026</v>
      </c>
      <c r="L646" s="96">
        <v>0.44600000000000001</v>
      </c>
      <c r="M646" s="96"/>
      <c r="N646" s="96"/>
      <c r="O646" s="150">
        <v>0</v>
      </c>
      <c r="P646" s="96">
        <v>1.472</v>
      </c>
      <c r="Q646" s="96" t="s">
        <v>2353</v>
      </c>
      <c r="R646" s="93" t="s">
        <v>3176</v>
      </c>
      <c r="S646" s="93"/>
      <c r="V646" s="34"/>
    </row>
    <row r="647" spans="1:22" x14ac:dyDescent="0.2">
      <c r="A647" s="1284">
        <v>4</v>
      </c>
      <c r="B647" s="1280"/>
      <c r="C647" s="186"/>
      <c r="D647" s="186"/>
      <c r="E647" s="186" t="s">
        <v>262</v>
      </c>
      <c r="F647" s="281" t="s">
        <v>5104</v>
      </c>
      <c r="G647" s="93" t="s">
        <v>3198</v>
      </c>
      <c r="H647" s="186"/>
      <c r="I647" s="66">
        <v>0.28000000000000003</v>
      </c>
      <c r="J647" s="186">
        <v>0.28000000000000003</v>
      </c>
      <c r="K647" s="186"/>
      <c r="L647" s="186">
        <v>0.28000000000000003</v>
      </c>
      <c r="M647" s="186"/>
      <c r="N647" s="186"/>
      <c r="O647" s="268">
        <v>0</v>
      </c>
      <c r="P647" s="186">
        <v>0.28000000000000003</v>
      </c>
      <c r="Q647" s="186" t="s">
        <v>2241</v>
      </c>
      <c r="R647" s="186"/>
      <c r="S647" s="408"/>
      <c r="V647" s="34"/>
    </row>
    <row r="648" spans="1:22" ht="24" x14ac:dyDescent="0.2">
      <c r="A648" s="1284">
        <v>5</v>
      </c>
      <c r="B648" s="1270">
        <v>120230</v>
      </c>
      <c r="C648" s="96" t="s">
        <v>1338</v>
      </c>
      <c r="D648" s="93" t="s">
        <v>3388</v>
      </c>
      <c r="E648" s="96" t="s">
        <v>263</v>
      </c>
      <c r="F648" s="212" t="s">
        <v>5105</v>
      </c>
      <c r="G648" s="93" t="s">
        <v>3198</v>
      </c>
      <c r="H648" s="93" t="s">
        <v>3389</v>
      </c>
      <c r="I648" s="66">
        <v>0.17699999999999999</v>
      </c>
      <c r="J648" s="96">
        <v>0.17699999999999999</v>
      </c>
      <c r="K648" s="96">
        <v>0.17699999999999999</v>
      </c>
      <c r="L648" s="96"/>
      <c r="M648" s="96"/>
      <c r="N648" s="96"/>
      <c r="O648" s="150">
        <v>0</v>
      </c>
      <c r="P648" s="96">
        <v>0.17699999999999999</v>
      </c>
      <c r="Q648" s="96" t="s">
        <v>2354</v>
      </c>
      <c r="R648" s="93" t="s">
        <v>3176</v>
      </c>
      <c r="S648" s="96"/>
      <c r="V648" s="34"/>
    </row>
    <row r="649" spans="1:22" ht="24" x14ac:dyDescent="0.2">
      <c r="A649" s="1284">
        <v>6</v>
      </c>
      <c r="B649" s="1270" t="s">
        <v>3390</v>
      </c>
      <c r="C649" s="96" t="s">
        <v>1916</v>
      </c>
      <c r="D649" s="93" t="s">
        <v>3391</v>
      </c>
      <c r="E649" s="1463" t="s">
        <v>264</v>
      </c>
      <c r="F649" s="212" t="s">
        <v>5106</v>
      </c>
      <c r="G649" s="93" t="s">
        <v>3198</v>
      </c>
      <c r="H649" s="93" t="s">
        <v>3392</v>
      </c>
      <c r="I649" s="66">
        <v>0.36799999999999999</v>
      </c>
      <c r="J649" s="96">
        <v>0.36799999999999999</v>
      </c>
      <c r="K649" s="96">
        <v>0.30299999999999999</v>
      </c>
      <c r="L649" s="96">
        <v>6.5000000000000002E-2</v>
      </c>
      <c r="M649" s="96"/>
      <c r="N649" s="96"/>
      <c r="O649" s="150">
        <v>0</v>
      </c>
      <c r="P649" s="96">
        <v>0.36799999999999999</v>
      </c>
      <c r="Q649" s="96" t="s">
        <v>2353</v>
      </c>
      <c r="R649" s="93" t="s">
        <v>3176</v>
      </c>
      <c r="S649" s="93"/>
      <c r="V649" s="34"/>
    </row>
    <row r="650" spans="1:22" ht="24" x14ac:dyDescent="0.2">
      <c r="A650" s="1284">
        <v>7</v>
      </c>
      <c r="B650" s="1270" t="s">
        <v>3393</v>
      </c>
      <c r="C650" s="96" t="s">
        <v>1917</v>
      </c>
      <c r="D650" s="93" t="s">
        <v>3394</v>
      </c>
      <c r="E650" s="1463"/>
      <c r="F650" s="212" t="s">
        <v>5106</v>
      </c>
      <c r="G650" s="93" t="s">
        <v>3198</v>
      </c>
      <c r="H650" s="93" t="s">
        <v>3392</v>
      </c>
      <c r="I650" s="66">
        <v>0.33800000000000002</v>
      </c>
      <c r="J650" s="96">
        <v>0.33800000000000002</v>
      </c>
      <c r="K650" s="96">
        <v>0.28199999999999997</v>
      </c>
      <c r="L650" s="96">
        <v>5.6000000000000001E-2</v>
      </c>
      <c r="M650" s="96"/>
      <c r="N650" s="96"/>
      <c r="O650" s="150">
        <v>0</v>
      </c>
      <c r="P650" s="96">
        <v>0.33800000000000002</v>
      </c>
      <c r="Q650" s="96" t="s">
        <v>2353</v>
      </c>
      <c r="R650" s="93" t="s">
        <v>3176</v>
      </c>
      <c r="S650" s="93"/>
      <c r="V650" s="34"/>
    </row>
    <row r="651" spans="1:22" s="28" customFormat="1" ht="24" x14ac:dyDescent="0.2">
      <c r="A651" s="1284">
        <v>8</v>
      </c>
      <c r="B651" s="1270">
        <v>120232</v>
      </c>
      <c r="C651" s="96" t="s">
        <v>1918</v>
      </c>
      <c r="D651" s="93" t="s">
        <v>3395</v>
      </c>
      <c r="E651" s="96" t="s">
        <v>265</v>
      </c>
      <c r="F651" s="212" t="s">
        <v>5107</v>
      </c>
      <c r="G651" s="93" t="s">
        <v>3198</v>
      </c>
      <c r="H651" s="93" t="s">
        <v>3396</v>
      </c>
      <c r="I651" s="66">
        <v>0.36299999999999999</v>
      </c>
      <c r="J651" s="96">
        <v>0.36299999999999999</v>
      </c>
      <c r="K651" s="96">
        <v>0.16200000000000001</v>
      </c>
      <c r="L651" s="96">
        <v>0.20100000000000001</v>
      </c>
      <c r="M651" s="96"/>
      <c r="N651" s="96"/>
      <c r="O651" s="150">
        <v>0</v>
      </c>
      <c r="P651" s="96">
        <v>0.36299999999999999</v>
      </c>
      <c r="Q651" s="96" t="s">
        <v>2353</v>
      </c>
      <c r="R651" s="93" t="s">
        <v>3176</v>
      </c>
      <c r="S651" s="93"/>
      <c r="V651" s="34"/>
    </row>
    <row r="652" spans="1:22" s="988" customFormat="1" ht="24" x14ac:dyDescent="0.2">
      <c r="A652" s="1284">
        <v>9</v>
      </c>
      <c r="B652" s="1270"/>
      <c r="C652" s="976"/>
      <c r="D652" s="974"/>
      <c r="E652" s="978" t="s">
        <v>6061</v>
      </c>
      <c r="F652" s="265" t="s">
        <v>6060</v>
      </c>
      <c r="G652" s="974" t="s">
        <v>3198</v>
      </c>
      <c r="H652" s="974" t="s">
        <v>6062</v>
      </c>
      <c r="I652" s="66"/>
      <c r="J652" s="978">
        <v>0.378</v>
      </c>
      <c r="K652" s="978">
        <v>0.224</v>
      </c>
      <c r="L652" s="978">
        <v>0.154</v>
      </c>
      <c r="M652" s="978"/>
      <c r="N652" s="978"/>
      <c r="O652" s="157">
        <v>0</v>
      </c>
      <c r="P652" s="978">
        <v>0.378</v>
      </c>
      <c r="Q652" s="978" t="s">
        <v>2353</v>
      </c>
      <c r="R652" s="978" t="s">
        <v>3216</v>
      </c>
      <c r="S652" s="974"/>
    </row>
    <row r="653" spans="1:22" ht="24" x14ac:dyDescent="0.2">
      <c r="A653" s="1284">
        <v>10</v>
      </c>
      <c r="B653" s="1270">
        <v>120234</v>
      </c>
      <c r="C653" s="96" t="s">
        <v>1919</v>
      </c>
      <c r="D653" s="93" t="s">
        <v>3397</v>
      </c>
      <c r="E653" s="96" t="s">
        <v>267</v>
      </c>
      <c r="F653" s="212" t="s">
        <v>5108</v>
      </c>
      <c r="G653" s="93" t="s">
        <v>3198</v>
      </c>
      <c r="H653" s="93" t="s">
        <v>3398</v>
      </c>
      <c r="I653" s="66">
        <v>0.28499999999999998</v>
      </c>
      <c r="J653" s="96">
        <v>0.28499999999999998</v>
      </c>
      <c r="K653" s="96">
        <v>4.5999999999999999E-2</v>
      </c>
      <c r="L653" s="96">
        <v>0.23899999999999999</v>
      </c>
      <c r="M653" s="96"/>
      <c r="N653" s="96"/>
      <c r="O653" s="150">
        <v>0</v>
      </c>
      <c r="P653" s="96">
        <v>0.28499999999999998</v>
      </c>
      <c r="Q653" s="96" t="s">
        <v>2353</v>
      </c>
      <c r="R653" s="93" t="s">
        <v>3176</v>
      </c>
      <c r="S653" s="93"/>
      <c r="V653" s="34"/>
    </row>
    <row r="654" spans="1:22" ht="24" x14ac:dyDescent="0.2">
      <c r="A654" s="1284">
        <v>11</v>
      </c>
      <c r="B654" s="1270">
        <v>120235</v>
      </c>
      <c r="C654" s="96" t="s">
        <v>1920</v>
      </c>
      <c r="D654" s="93" t="s">
        <v>3399</v>
      </c>
      <c r="E654" s="96" t="s">
        <v>268</v>
      </c>
      <c r="F654" s="212" t="s">
        <v>5109</v>
      </c>
      <c r="G654" s="93" t="s">
        <v>3198</v>
      </c>
      <c r="H654" s="93" t="s">
        <v>3400</v>
      </c>
      <c r="I654" s="66">
        <v>0.19</v>
      </c>
      <c r="J654" s="96">
        <v>0.19</v>
      </c>
      <c r="K654" s="96">
        <v>0.19</v>
      </c>
      <c r="L654" s="96"/>
      <c r="M654" s="96"/>
      <c r="N654" s="96"/>
      <c r="O654" s="150">
        <v>0</v>
      </c>
      <c r="P654" s="96">
        <v>0.19</v>
      </c>
      <c r="Q654" s="96" t="s">
        <v>2354</v>
      </c>
      <c r="R654" s="93" t="s">
        <v>3176</v>
      </c>
      <c r="S654" s="93"/>
      <c r="V654" s="34"/>
    </row>
    <row r="655" spans="1:22" x14ac:dyDescent="0.2">
      <c r="A655" s="1284">
        <v>12</v>
      </c>
      <c r="B655" s="1270" t="s">
        <v>3401</v>
      </c>
      <c r="C655" s="96" t="s">
        <v>1342</v>
      </c>
      <c r="D655" s="93" t="s">
        <v>3402</v>
      </c>
      <c r="E655" s="1463" t="s">
        <v>269</v>
      </c>
      <c r="F655" s="1486" t="s">
        <v>5110</v>
      </c>
      <c r="G655" s="1459" t="s">
        <v>3198</v>
      </c>
      <c r="H655" s="1459" t="s">
        <v>3403</v>
      </c>
      <c r="I655" s="66">
        <v>0.217</v>
      </c>
      <c r="J655" s="96">
        <v>0.217</v>
      </c>
      <c r="K655" s="96">
        <v>0.217</v>
      </c>
      <c r="L655" s="96"/>
      <c r="M655" s="96"/>
      <c r="N655" s="96"/>
      <c r="O655" s="150">
        <v>0</v>
      </c>
      <c r="P655" s="96">
        <v>0.217</v>
      </c>
      <c r="Q655" s="96" t="s">
        <v>2354</v>
      </c>
      <c r="R655" s="93" t="s">
        <v>3176</v>
      </c>
      <c r="S655" s="96"/>
      <c r="V655" s="34"/>
    </row>
    <row r="656" spans="1:22" ht="24" x14ac:dyDescent="0.2">
      <c r="A656" s="1284">
        <v>13</v>
      </c>
      <c r="B656" s="1270" t="s">
        <v>3404</v>
      </c>
      <c r="C656" s="337" t="s">
        <v>1921</v>
      </c>
      <c r="D656" s="93" t="s">
        <v>3405</v>
      </c>
      <c r="E656" s="1463"/>
      <c r="F656" s="1486"/>
      <c r="G656" s="1463"/>
      <c r="H656" s="1463"/>
      <c r="I656" s="446">
        <v>0.41799999999999998</v>
      </c>
      <c r="J656" s="358">
        <v>0.41799999999999998</v>
      </c>
      <c r="K656" s="358">
        <v>0.27600000000000002</v>
      </c>
      <c r="L656" s="358">
        <v>0.14199999999999999</v>
      </c>
      <c r="M656" s="358"/>
      <c r="N656" s="358"/>
      <c r="O656" s="358">
        <v>0</v>
      </c>
      <c r="P656" s="358">
        <v>0.41799999999999998</v>
      </c>
      <c r="Q656" s="96" t="s">
        <v>2353</v>
      </c>
      <c r="R656" s="93" t="s">
        <v>3176</v>
      </c>
      <c r="S656" s="409"/>
      <c r="V656" s="34"/>
    </row>
    <row r="657" spans="1:22" ht="24" x14ac:dyDescent="0.2">
      <c r="A657" s="1284">
        <v>14</v>
      </c>
      <c r="B657" s="1270">
        <v>120237</v>
      </c>
      <c r="C657" s="96" t="s">
        <v>1922</v>
      </c>
      <c r="D657" s="93" t="s">
        <v>3406</v>
      </c>
      <c r="E657" s="96" t="s">
        <v>270</v>
      </c>
      <c r="F657" s="212" t="s">
        <v>5111</v>
      </c>
      <c r="G657" s="93" t="s">
        <v>3198</v>
      </c>
      <c r="H657" s="93" t="s">
        <v>3407</v>
      </c>
      <c r="I657" s="66">
        <v>0.30399999999999999</v>
      </c>
      <c r="J657" s="96">
        <v>0.30399999999999999</v>
      </c>
      <c r="K657" s="96">
        <v>0.14199999999999999</v>
      </c>
      <c r="L657" s="96">
        <v>0.16200000000000001</v>
      </c>
      <c r="M657" s="96"/>
      <c r="N657" s="96"/>
      <c r="O657" s="150">
        <v>0</v>
      </c>
      <c r="P657" s="96">
        <v>0.30399999999999999</v>
      </c>
      <c r="Q657" s="96" t="s">
        <v>2353</v>
      </c>
      <c r="R657" s="93" t="s">
        <v>3176</v>
      </c>
      <c r="S657" s="93"/>
      <c r="V657" s="34"/>
    </row>
    <row r="658" spans="1:22" s="28" customFormat="1" x14ac:dyDescent="0.2">
      <c r="A658" s="1284">
        <v>15</v>
      </c>
      <c r="B658" s="1270" t="s">
        <v>3408</v>
      </c>
      <c r="C658" s="188" t="s">
        <v>1923</v>
      </c>
      <c r="D658" s="1459" t="s">
        <v>3409</v>
      </c>
      <c r="E658" s="1428" t="s">
        <v>271</v>
      </c>
      <c r="F658" s="1426" t="s">
        <v>5738</v>
      </c>
      <c r="G658" s="1419" t="s">
        <v>3198</v>
      </c>
      <c r="H658" s="1419" t="s">
        <v>3410</v>
      </c>
      <c r="I658" s="1568">
        <v>0.49199999999999999</v>
      </c>
      <c r="J658" s="188">
        <v>0.49299999999999999</v>
      </c>
      <c r="K658" s="188">
        <v>0.49299999999999999</v>
      </c>
      <c r="L658" s="188"/>
      <c r="M658" s="188"/>
      <c r="N658" s="188"/>
      <c r="O658" s="359">
        <v>0</v>
      </c>
      <c r="P658" s="188">
        <v>0.49299999999999999</v>
      </c>
      <c r="Q658" s="93" t="s">
        <v>2354</v>
      </c>
      <c r="R658" s="93" t="s">
        <v>3176</v>
      </c>
      <c r="S658" s="188"/>
      <c r="V658" s="34"/>
    </row>
    <row r="659" spans="1:22" ht="24" x14ac:dyDescent="0.2">
      <c r="A659" s="1284">
        <v>16</v>
      </c>
      <c r="B659" s="1270" t="s">
        <v>6020</v>
      </c>
      <c r="C659" s="188" t="s">
        <v>2352</v>
      </c>
      <c r="D659" s="1459"/>
      <c r="E659" s="1425"/>
      <c r="F659" s="1427"/>
      <c r="G659" s="1425"/>
      <c r="H659" s="1425"/>
      <c r="I659" s="1458"/>
      <c r="J659" s="401">
        <v>0.111</v>
      </c>
      <c r="K659" s="401">
        <v>0.111</v>
      </c>
      <c r="L659" s="401"/>
      <c r="M659" s="401"/>
      <c r="N659" s="401"/>
      <c r="O659" s="402">
        <v>0</v>
      </c>
      <c r="P659" s="401">
        <v>0.111</v>
      </c>
      <c r="Q659" s="247" t="s">
        <v>2354</v>
      </c>
      <c r="R659" s="401" t="s">
        <v>2752</v>
      </c>
      <c r="S659" s="401" t="s">
        <v>5393</v>
      </c>
      <c r="V659" s="34"/>
    </row>
    <row r="660" spans="1:22" s="988" customFormat="1" ht="24" x14ac:dyDescent="0.2">
      <c r="A660" s="1284">
        <v>17</v>
      </c>
      <c r="B660" s="1270"/>
      <c r="C660" s="982"/>
      <c r="D660" s="974"/>
      <c r="E660" s="1418"/>
      <c r="F660" s="1421"/>
      <c r="G660" s="1418"/>
      <c r="H660" s="1418"/>
      <c r="I660" s="973"/>
      <c r="J660" s="401">
        <v>0.159</v>
      </c>
      <c r="K660" s="401"/>
      <c r="L660" s="401">
        <v>0.159</v>
      </c>
      <c r="M660" s="401"/>
      <c r="N660" s="401"/>
      <c r="O660" s="402">
        <v>0</v>
      </c>
      <c r="P660" s="401">
        <v>0.159</v>
      </c>
      <c r="Q660" s="978" t="s">
        <v>2241</v>
      </c>
      <c r="R660" s="401" t="s">
        <v>2752</v>
      </c>
      <c r="S660" s="401" t="s">
        <v>5393</v>
      </c>
    </row>
    <row r="661" spans="1:22" ht="24" x14ac:dyDescent="0.2">
      <c r="A661" s="1284">
        <v>18</v>
      </c>
      <c r="B661" s="1270">
        <v>120239</v>
      </c>
      <c r="C661" s="96" t="s">
        <v>1924</v>
      </c>
      <c r="D661" s="93" t="s">
        <v>3411</v>
      </c>
      <c r="E661" s="96" t="s">
        <v>272</v>
      </c>
      <c r="F661" s="212" t="s">
        <v>5112</v>
      </c>
      <c r="G661" s="93" t="s">
        <v>3198</v>
      </c>
      <c r="H661" s="93" t="s">
        <v>3412</v>
      </c>
      <c r="I661" s="66">
        <v>0.31</v>
      </c>
      <c r="J661" s="96">
        <v>0.31</v>
      </c>
      <c r="K661" s="96">
        <v>0.31</v>
      </c>
      <c r="L661" s="96"/>
      <c r="M661" s="96"/>
      <c r="N661" s="96"/>
      <c r="O661" s="150">
        <v>0</v>
      </c>
      <c r="P661" s="96">
        <v>0.31</v>
      </c>
      <c r="Q661" s="96" t="s">
        <v>2354</v>
      </c>
      <c r="R661" s="93" t="s">
        <v>3176</v>
      </c>
      <c r="S661" s="93"/>
      <c r="V661" s="34"/>
    </row>
    <row r="662" spans="1:22" ht="48" x14ac:dyDescent="0.2">
      <c r="A662" s="1284">
        <v>19</v>
      </c>
      <c r="B662" s="1270">
        <v>120240</v>
      </c>
      <c r="C662" s="96" t="s">
        <v>1925</v>
      </c>
      <c r="D662" s="93" t="s">
        <v>3413</v>
      </c>
      <c r="E662" s="96" t="s">
        <v>273</v>
      </c>
      <c r="F662" s="212" t="s">
        <v>5113</v>
      </c>
      <c r="G662" s="93" t="s">
        <v>3198</v>
      </c>
      <c r="H662" s="93" t="s">
        <v>3414</v>
      </c>
      <c r="I662" s="201">
        <v>0.64800000000000002</v>
      </c>
      <c r="J662" s="96">
        <v>0.64800000000000002</v>
      </c>
      <c r="K662" s="96">
        <v>0.155</v>
      </c>
      <c r="L662" s="96">
        <v>0.49299999999999999</v>
      </c>
      <c r="M662" s="96"/>
      <c r="N662" s="96"/>
      <c r="O662" s="150">
        <v>0</v>
      </c>
      <c r="P662" s="96">
        <v>0.64800000000000002</v>
      </c>
      <c r="Q662" s="96" t="s">
        <v>2353</v>
      </c>
      <c r="R662" s="93" t="s">
        <v>3176</v>
      </c>
      <c r="S662" s="93"/>
      <c r="V662" s="34"/>
    </row>
    <row r="663" spans="1:22" s="28" customFormat="1" ht="48" x14ac:dyDescent="0.2">
      <c r="A663" s="1284">
        <v>20</v>
      </c>
      <c r="B663" s="1270">
        <v>120242</v>
      </c>
      <c r="C663" s="96" t="s">
        <v>1554</v>
      </c>
      <c r="D663" s="93" t="s">
        <v>3415</v>
      </c>
      <c r="E663" s="96" t="s">
        <v>274</v>
      </c>
      <c r="F663" s="212" t="s">
        <v>5114</v>
      </c>
      <c r="G663" s="93" t="s">
        <v>3198</v>
      </c>
      <c r="H663" s="93" t="s">
        <v>3416</v>
      </c>
      <c r="I663" s="66">
        <v>0.124</v>
      </c>
      <c r="J663" s="96">
        <v>0.124</v>
      </c>
      <c r="K663" s="96"/>
      <c r="L663" s="96">
        <v>0.124</v>
      </c>
      <c r="M663" s="96"/>
      <c r="N663" s="96"/>
      <c r="O663" s="150">
        <v>0</v>
      </c>
      <c r="P663" s="96">
        <v>0.124</v>
      </c>
      <c r="Q663" s="96" t="s">
        <v>2241</v>
      </c>
      <c r="R663" s="93" t="s">
        <v>3176</v>
      </c>
      <c r="S663" s="256"/>
      <c r="V663" s="34"/>
    </row>
    <row r="664" spans="1:22" ht="48" x14ac:dyDescent="0.2">
      <c r="A664" s="1284">
        <v>21</v>
      </c>
      <c r="B664" s="1270">
        <v>120243</v>
      </c>
      <c r="C664" s="96" t="s">
        <v>1555</v>
      </c>
      <c r="D664" s="93" t="s">
        <v>3417</v>
      </c>
      <c r="E664" s="96" t="s">
        <v>275</v>
      </c>
      <c r="F664" s="212" t="s">
        <v>5115</v>
      </c>
      <c r="G664" s="93" t="s">
        <v>3198</v>
      </c>
      <c r="H664" s="93" t="s">
        <v>3418</v>
      </c>
      <c r="I664" s="66">
        <v>0.40400000000000003</v>
      </c>
      <c r="J664" s="96">
        <v>0.40400000000000003</v>
      </c>
      <c r="K664" s="96"/>
      <c r="L664" s="96">
        <v>0.40400000000000003</v>
      </c>
      <c r="M664" s="96"/>
      <c r="N664" s="96"/>
      <c r="O664" s="150">
        <v>0</v>
      </c>
      <c r="P664" s="96">
        <v>0.40400000000000003</v>
      </c>
      <c r="Q664" s="96" t="s">
        <v>2241</v>
      </c>
      <c r="R664" s="93" t="s">
        <v>3176</v>
      </c>
      <c r="S664" s="256"/>
      <c r="V664" s="34"/>
    </row>
    <row r="665" spans="1:22" ht="48" x14ac:dyDescent="0.2">
      <c r="A665" s="1284">
        <v>22</v>
      </c>
      <c r="B665" s="1270">
        <v>120244</v>
      </c>
      <c r="C665" s="96" t="s">
        <v>1556</v>
      </c>
      <c r="D665" s="93" t="s">
        <v>3419</v>
      </c>
      <c r="E665" s="96" t="s">
        <v>395</v>
      </c>
      <c r="F665" s="212" t="s">
        <v>5116</v>
      </c>
      <c r="G665" s="93" t="s">
        <v>3198</v>
      </c>
      <c r="H665" s="93" t="s">
        <v>3420</v>
      </c>
      <c r="I665" s="66">
        <v>0.314</v>
      </c>
      <c r="J665" s="96">
        <v>0.314</v>
      </c>
      <c r="K665" s="96"/>
      <c r="L665" s="96">
        <v>0.314</v>
      </c>
      <c r="M665" s="96"/>
      <c r="N665" s="96"/>
      <c r="O665" s="150">
        <v>0</v>
      </c>
      <c r="P665" s="96">
        <v>0.314</v>
      </c>
      <c r="Q665" s="96" t="s">
        <v>2241</v>
      </c>
      <c r="R665" s="93" t="s">
        <v>3176</v>
      </c>
      <c r="S665" s="256"/>
      <c r="V665" s="34"/>
    </row>
    <row r="666" spans="1:22" ht="48" x14ac:dyDescent="0.2">
      <c r="A666" s="1284">
        <v>23</v>
      </c>
      <c r="B666" s="1270">
        <v>120245</v>
      </c>
      <c r="C666" s="96" t="s">
        <v>1926</v>
      </c>
      <c r="D666" s="93" t="s">
        <v>3421</v>
      </c>
      <c r="E666" s="96" t="s">
        <v>396</v>
      </c>
      <c r="F666" s="212" t="s">
        <v>5117</v>
      </c>
      <c r="G666" s="93" t="s">
        <v>3198</v>
      </c>
      <c r="H666" s="93" t="s">
        <v>3422</v>
      </c>
      <c r="I666" s="66">
        <v>0.32900000000000001</v>
      </c>
      <c r="J666" s="96">
        <v>0.32900000000000001</v>
      </c>
      <c r="K666" s="96"/>
      <c r="L666" s="96">
        <v>0.32900000000000001</v>
      </c>
      <c r="M666" s="96"/>
      <c r="N666" s="96"/>
      <c r="O666" s="150">
        <v>0</v>
      </c>
      <c r="P666" s="96">
        <v>0.32900000000000001</v>
      </c>
      <c r="Q666" s="96" t="s">
        <v>2241</v>
      </c>
      <c r="R666" s="93" t="s">
        <v>3176</v>
      </c>
      <c r="S666" s="93"/>
      <c r="V666" s="34"/>
    </row>
    <row r="667" spans="1:22" x14ac:dyDescent="0.2">
      <c r="A667" s="1566" t="s">
        <v>434</v>
      </c>
      <c r="B667" s="1566"/>
      <c r="C667" s="1566"/>
      <c r="D667" s="1566"/>
      <c r="E667" s="1566"/>
      <c r="F667" s="1566"/>
      <c r="G667" s="173"/>
      <c r="H667" s="173"/>
      <c r="I667" s="284">
        <f>SUM(I644:I666)</f>
        <v>8.0590000000000011</v>
      </c>
      <c r="J667" s="284">
        <f>SUM(J644:J666)</f>
        <v>8.708000000000002</v>
      </c>
      <c r="K667" s="201"/>
      <c r="L667" s="201"/>
      <c r="M667" s="201"/>
      <c r="N667" s="201"/>
      <c r="O667" s="272"/>
      <c r="P667" s="96"/>
      <c r="Q667" s="96"/>
      <c r="R667" s="96"/>
      <c r="S667" s="94"/>
      <c r="T667">
        <f>SUM(J667-J647-J652-J659-J660)</f>
        <v>7.7800000000000029</v>
      </c>
    </row>
    <row r="668" spans="1:22" x14ac:dyDescent="0.2">
      <c r="A668" s="1497" t="s">
        <v>5946</v>
      </c>
      <c r="B668" s="1497"/>
      <c r="C668" s="1497"/>
      <c r="D668" s="1497"/>
      <c r="E668" s="1497"/>
      <c r="F668" s="1497"/>
      <c r="G668" s="285"/>
      <c r="H668" s="285"/>
      <c r="I668" s="285"/>
      <c r="J668" s="201"/>
      <c r="K668" s="403">
        <f>SUM(K644:K666)</f>
        <v>5.1400000000000006</v>
      </c>
      <c r="L668" s="201"/>
      <c r="M668" s="201"/>
      <c r="N668" s="201"/>
      <c r="O668" s="272"/>
      <c r="P668" s="96"/>
      <c r="Q668" s="96"/>
      <c r="R668" s="96"/>
      <c r="S668" s="94"/>
    </row>
    <row r="669" spans="1:22" x14ac:dyDescent="0.2">
      <c r="A669" s="1494" t="s">
        <v>5944</v>
      </c>
      <c r="B669" s="1494"/>
      <c r="C669" s="1494"/>
      <c r="D669" s="1494"/>
      <c r="E669" s="1494"/>
      <c r="F669" s="1494"/>
      <c r="G669" s="310"/>
      <c r="H669" s="310"/>
      <c r="I669" s="310"/>
      <c r="J669" s="201"/>
      <c r="K669" s="201"/>
      <c r="L669" s="287">
        <f>SUM(L644:L666)</f>
        <v>3.5680000000000001</v>
      </c>
      <c r="M669" s="201"/>
      <c r="N669" s="201"/>
      <c r="O669" s="272"/>
      <c r="P669" s="96"/>
      <c r="Q669" s="96"/>
      <c r="R669" s="96"/>
      <c r="S669" s="94"/>
      <c r="U669" s="740"/>
    </row>
    <row r="670" spans="1:22" x14ac:dyDescent="0.2">
      <c r="A670" s="1495" t="s">
        <v>5945</v>
      </c>
      <c r="B670" s="1495"/>
      <c r="C670" s="1495"/>
      <c r="D670" s="1495"/>
      <c r="E670" s="1496"/>
      <c r="F670" s="1496"/>
      <c r="G670" s="404"/>
      <c r="H670" s="404"/>
      <c r="I670" s="404"/>
      <c r="J670" s="201"/>
      <c r="K670" s="201"/>
      <c r="L670" s="201"/>
      <c r="M670" s="405">
        <f>SUM(M644:M666)</f>
        <v>0</v>
      </c>
      <c r="N670" s="405"/>
      <c r="O670" s="272"/>
      <c r="P670" s="96"/>
      <c r="Q670" s="96"/>
      <c r="R670" s="96"/>
      <c r="S670" s="94"/>
      <c r="U670" s="740"/>
    </row>
    <row r="671" spans="1:22" x14ac:dyDescent="0.2">
      <c r="A671" s="1490" t="s">
        <v>5947</v>
      </c>
      <c r="B671" s="1486"/>
      <c r="C671" s="1486"/>
      <c r="D671" s="1486"/>
      <c r="E671" s="1486"/>
      <c r="F671" s="1486"/>
      <c r="G671" s="406"/>
      <c r="H671" s="406"/>
      <c r="I671" s="406"/>
      <c r="J671" s="407"/>
      <c r="K671" s="407"/>
      <c r="L671" s="407"/>
      <c r="M671" s="407"/>
      <c r="N671" s="407">
        <f>SUM(N644:N666)</f>
        <v>0</v>
      </c>
      <c r="O671" s="272"/>
      <c r="P671" s="96"/>
      <c r="Q671" s="96"/>
      <c r="R671" s="96"/>
      <c r="S671" s="94"/>
    </row>
    <row r="672" spans="1:22" x14ac:dyDescent="0.2">
      <c r="A672" s="1433"/>
      <c r="B672" s="1433"/>
      <c r="C672" s="1433"/>
      <c r="D672" s="1433"/>
      <c r="E672" s="1433"/>
      <c r="F672" s="1433"/>
      <c r="G672" s="1433"/>
      <c r="H672" s="1433"/>
      <c r="I672" s="1433"/>
      <c r="J672" s="1433"/>
      <c r="K672" s="1433"/>
      <c r="L672" s="1433"/>
      <c r="M672" s="1433"/>
      <c r="N672" s="1433"/>
      <c r="O672" s="1433"/>
      <c r="P672" s="1433"/>
      <c r="Q672" s="119"/>
      <c r="R672" s="119"/>
      <c r="S672" s="172"/>
    </row>
    <row r="673" spans="1:22" x14ac:dyDescent="0.2">
      <c r="A673" s="1431" t="s">
        <v>726</v>
      </c>
      <c r="B673" s="1431"/>
      <c r="C673" s="1431"/>
      <c r="D673" s="1431"/>
      <c r="E673" s="1431"/>
      <c r="F673" s="1431"/>
      <c r="G673" s="179"/>
      <c r="H673" s="179"/>
      <c r="I673" s="179"/>
      <c r="J673" s="172"/>
      <c r="K673" s="172"/>
      <c r="L673" s="172"/>
      <c r="M673" s="172"/>
      <c r="N673" s="172"/>
      <c r="O673" s="172"/>
      <c r="P673" s="172"/>
      <c r="Q673" s="172"/>
      <c r="R673" s="172"/>
      <c r="S673" s="172"/>
    </row>
    <row r="674" spans="1:22" s="897" customFormat="1" ht="36" x14ac:dyDescent="0.2">
      <c r="A674" s="1284">
        <v>1</v>
      </c>
      <c r="B674" s="1280">
        <v>130496</v>
      </c>
      <c r="C674" s="896"/>
      <c r="D674" s="896"/>
      <c r="E674" s="911" t="s">
        <v>741</v>
      </c>
      <c r="F674" s="905" t="s">
        <v>5985</v>
      </c>
      <c r="G674" s="900" t="s">
        <v>3198</v>
      </c>
      <c r="H674" s="900" t="s">
        <v>5983</v>
      </c>
      <c r="I674" s="902"/>
      <c r="J674" s="911">
        <v>0.5</v>
      </c>
      <c r="K674" s="911"/>
      <c r="L674" s="911">
        <v>0.5</v>
      </c>
      <c r="M674" s="911"/>
      <c r="N674" s="911"/>
      <c r="O674" s="268">
        <v>0</v>
      </c>
      <c r="P674" s="911">
        <v>0.5</v>
      </c>
      <c r="Q674" s="911" t="s">
        <v>2241</v>
      </c>
      <c r="R674" s="911" t="s">
        <v>2752</v>
      </c>
      <c r="S674" s="192" t="s">
        <v>5984</v>
      </c>
    </row>
    <row r="675" spans="1:22" s="897" customFormat="1" ht="24" x14ac:dyDescent="0.2">
      <c r="A675" s="1284">
        <v>2</v>
      </c>
      <c r="B675" s="896"/>
      <c r="C675" s="900" t="s">
        <v>2289</v>
      </c>
      <c r="D675" s="900" t="s">
        <v>2916</v>
      </c>
      <c r="E675" s="900" t="s">
        <v>1759</v>
      </c>
      <c r="F675" s="1014" t="s">
        <v>5989</v>
      </c>
      <c r="G675" s="89" t="s">
        <v>3198</v>
      </c>
      <c r="H675" s="900" t="s">
        <v>2909</v>
      </c>
      <c r="I675" s="918"/>
      <c r="J675" s="900">
        <v>0.57499999999999996</v>
      </c>
      <c r="K675" s="900"/>
      <c r="L675" s="900">
        <v>0.57499999999999996</v>
      </c>
      <c r="M675" s="900"/>
      <c r="N675" s="900"/>
      <c r="O675" s="219">
        <v>0</v>
      </c>
      <c r="P675" s="900">
        <v>0.57499999999999996</v>
      </c>
      <c r="Q675" s="218" t="s">
        <v>2241</v>
      </c>
      <c r="R675" s="218" t="s">
        <v>2752</v>
      </c>
      <c r="S675" s="915" t="s">
        <v>5984</v>
      </c>
    </row>
    <row r="676" spans="1:22" ht="36" x14ac:dyDescent="0.2">
      <c r="A676" s="1284">
        <v>3</v>
      </c>
      <c r="B676" s="93">
        <v>120246</v>
      </c>
      <c r="C676" s="96" t="s">
        <v>1927</v>
      </c>
      <c r="D676" s="93" t="s">
        <v>3423</v>
      </c>
      <c r="E676" s="96" t="s">
        <v>276</v>
      </c>
      <c r="F676" s="212" t="s">
        <v>5118</v>
      </c>
      <c r="G676" s="93" t="s">
        <v>3198</v>
      </c>
      <c r="H676" s="93" t="s">
        <v>3424</v>
      </c>
      <c r="I676" s="66">
        <v>0.26</v>
      </c>
      <c r="J676" s="96">
        <v>0.26</v>
      </c>
      <c r="K676" s="96">
        <v>0.17799999999999999</v>
      </c>
      <c r="L676" s="96">
        <v>8.2000000000000003E-2</v>
      </c>
      <c r="M676" s="96"/>
      <c r="N676" s="96"/>
      <c r="O676" s="150">
        <v>0</v>
      </c>
      <c r="P676" s="96">
        <v>0.26</v>
      </c>
      <c r="Q676" s="96" t="s">
        <v>2267</v>
      </c>
      <c r="R676" s="93" t="s">
        <v>3176</v>
      </c>
      <c r="S676" s="93"/>
      <c r="V676" s="34"/>
    </row>
    <row r="677" spans="1:22" s="28" customFormat="1" ht="36" x14ac:dyDescent="0.2">
      <c r="A677" s="1284">
        <v>4</v>
      </c>
      <c r="B677" s="93">
        <v>120247</v>
      </c>
      <c r="C677" s="96" t="s">
        <v>1928</v>
      </c>
      <c r="D677" s="93" t="s">
        <v>3425</v>
      </c>
      <c r="E677" s="96" t="s">
        <v>277</v>
      </c>
      <c r="F677" s="212" t="s">
        <v>5119</v>
      </c>
      <c r="G677" s="93" t="s">
        <v>3198</v>
      </c>
      <c r="H677" s="93" t="s">
        <v>3426</v>
      </c>
      <c r="I677" s="66">
        <v>0.378</v>
      </c>
      <c r="J677" s="96">
        <v>0.378</v>
      </c>
      <c r="K677" s="96">
        <v>0.378</v>
      </c>
      <c r="L677" s="96"/>
      <c r="M677" s="96"/>
      <c r="N677" s="96"/>
      <c r="O677" s="150">
        <v>0</v>
      </c>
      <c r="P677" s="96">
        <v>0.378</v>
      </c>
      <c r="Q677" s="96" t="s">
        <v>2251</v>
      </c>
      <c r="R677" s="93" t="s">
        <v>3176</v>
      </c>
      <c r="S677" s="177"/>
      <c r="V677" s="34"/>
    </row>
    <row r="678" spans="1:22" ht="36" x14ac:dyDescent="0.2">
      <c r="A678" s="1284">
        <v>5</v>
      </c>
      <c r="B678" s="93">
        <v>120248</v>
      </c>
      <c r="C678" s="96" t="s">
        <v>1929</v>
      </c>
      <c r="D678" s="93" t="s">
        <v>3427</v>
      </c>
      <c r="E678" s="96" t="s">
        <v>278</v>
      </c>
      <c r="F678" s="212" t="s">
        <v>5120</v>
      </c>
      <c r="G678" s="93" t="s">
        <v>3198</v>
      </c>
      <c r="H678" s="93" t="s">
        <v>3428</v>
      </c>
      <c r="I678" s="66">
        <v>0.124</v>
      </c>
      <c r="J678" s="96">
        <v>0.124</v>
      </c>
      <c r="K678" s="96">
        <v>0.124</v>
      </c>
      <c r="L678" s="96"/>
      <c r="M678" s="96"/>
      <c r="N678" s="96"/>
      <c r="O678" s="150">
        <v>0</v>
      </c>
      <c r="P678" s="96">
        <v>0.124</v>
      </c>
      <c r="Q678" s="96" t="s">
        <v>2251</v>
      </c>
      <c r="R678" s="93" t="s">
        <v>3176</v>
      </c>
      <c r="S678" s="177"/>
      <c r="V678" s="34"/>
    </row>
    <row r="679" spans="1:22" ht="36" x14ac:dyDescent="0.2">
      <c r="A679" s="1284">
        <v>6</v>
      </c>
      <c r="B679" s="93">
        <v>1181859</v>
      </c>
      <c r="C679" s="96" t="s">
        <v>1930</v>
      </c>
      <c r="D679" s="93" t="s">
        <v>3429</v>
      </c>
      <c r="E679" s="96" t="s">
        <v>279</v>
      </c>
      <c r="F679" s="212" t="s">
        <v>5121</v>
      </c>
      <c r="G679" s="93" t="s">
        <v>3198</v>
      </c>
      <c r="H679" s="93" t="s">
        <v>3430</v>
      </c>
      <c r="I679" s="66">
        <v>0.41399999999999998</v>
      </c>
      <c r="J679" s="96">
        <v>0.41399999999999998</v>
      </c>
      <c r="K679" s="96">
        <v>0.39400000000000002</v>
      </c>
      <c r="L679" s="150">
        <v>0.02</v>
      </c>
      <c r="M679" s="96"/>
      <c r="N679" s="96"/>
      <c r="O679" s="150">
        <v>0</v>
      </c>
      <c r="P679" s="96">
        <v>0.41399999999999998</v>
      </c>
      <c r="Q679" s="96" t="s">
        <v>2267</v>
      </c>
      <c r="R679" s="93" t="s">
        <v>3176</v>
      </c>
      <c r="S679" s="328"/>
      <c r="V679" s="34"/>
    </row>
    <row r="680" spans="1:22" s="897" customFormat="1" ht="36" x14ac:dyDescent="0.2">
      <c r="A680" s="1284">
        <v>7</v>
      </c>
      <c r="B680" s="900"/>
      <c r="C680" s="903"/>
      <c r="D680" s="900"/>
      <c r="E680" s="918" t="s">
        <v>5981</v>
      </c>
      <c r="F680" s="202" t="s">
        <v>5788</v>
      </c>
      <c r="G680" s="918" t="s">
        <v>3198</v>
      </c>
      <c r="H680" s="918" t="s">
        <v>5980</v>
      </c>
      <c r="I680" s="156"/>
      <c r="J680" s="918">
        <v>5.5E-2</v>
      </c>
      <c r="K680" s="918">
        <v>5.5E-2</v>
      </c>
      <c r="L680" s="157"/>
      <c r="M680" s="918"/>
      <c r="N680" s="918"/>
      <c r="O680" s="157">
        <v>0</v>
      </c>
      <c r="P680" s="918">
        <v>5.5E-2</v>
      </c>
      <c r="Q680" s="918" t="s">
        <v>2354</v>
      </c>
      <c r="R680" s="918" t="s">
        <v>3216</v>
      </c>
      <c r="S680" s="978" t="s">
        <v>1983</v>
      </c>
    </row>
    <row r="681" spans="1:22" s="12" customFormat="1" ht="36" x14ac:dyDescent="0.2">
      <c r="A681" s="1284">
        <v>8</v>
      </c>
      <c r="B681" s="93">
        <v>1189860</v>
      </c>
      <c r="C681" s="96" t="s">
        <v>1931</v>
      </c>
      <c r="D681" s="93" t="s">
        <v>3431</v>
      </c>
      <c r="E681" s="96" t="s">
        <v>280</v>
      </c>
      <c r="F681" s="212" t="s">
        <v>5122</v>
      </c>
      <c r="G681" s="93" t="s">
        <v>3198</v>
      </c>
      <c r="H681" s="93" t="s">
        <v>3432</v>
      </c>
      <c r="I681" s="66">
        <v>1.026</v>
      </c>
      <c r="J681" s="96">
        <v>1.026</v>
      </c>
      <c r="K681" s="96">
        <v>0.59799999999999998</v>
      </c>
      <c r="L681" s="96">
        <v>0.42799999999999999</v>
      </c>
      <c r="M681" s="96"/>
      <c r="N681" s="96"/>
      <c r="O681" s="150">
        <v>0</v>
      </c>
      <c r="P681" s="96">
        <v>1.026</v>
      </c>
      <c r="Q681" s="96" t="s">
        <v>2267</v>
      </c>
      <c r="R681" s="93" t="s">
        <v>3176</v>
      </c>
      <c r="S681" s="1152"/>
      <c r="V681" s="34"/>
    </row>
    <row r="682" spans="1:22" s="897" customFormat="1" ht="36" x14ac:dyDescent="0.2">
      <c r="A682" s="1284">
        <v>9</v>
      </c>
      <c r="B682" s="900"/>
      <c r="C682" s="903"/>
      <c r="D682" s="900"/>
      <c r="E682" s="918" t="s">
        <v>5978</v>
      </c>
      <c r="F682" s="202" t="s">
        <v>5979</v>
      </c>
      <c r="G682" s="918" t="s">
        <v>3198</v>
      </c>
      <c r="H682" s="918" t="s">
        <v>5980</v>
      </c>
      <c r="I682" s="156"/>
      <c r="J682" s="918">
        <v>0.19400000000000001</v>
      </c>
      <c r="K682" s="918">
        <v>0.19400000000000001</v>
      </c>
      <c r="L682" s="918"/>
      <c r="M682" s="918"/>
      <c r="N682" s="918"/>
      <c r="O682" s="157">
        <v>0</v>
      </c>
      <c r="P682" s="918">
        <v>0.19400000000000001</v>
      </c>
      <c r="Q682" s="918" t="s">
        <v>2354</v>
      </c>
      <c r="R682" s="918" t="s">
        <v>3216</v>
      </c>
      <c r="S682" s="978" t="s">
        <v>1983</v>
      </c>
    </row>
    <row r="683" spans="1:22" ht="36" x14ac:dyDescent="0.2">
      <c r="A683" s="1284">
        <v>10</v>
      </c>
      <c r="B683" s="93">
        <v>120249</v>
      </c>
      <c r="C683" s="96" t="s">
        <v>1932</v>
      </c>
      <c r="D683" s="93" t="s">
        <v>3433</v>
      </c>
      <c r="E683" s="96" t="s">
        <v>281</v>
      </c>
      <c r="F683" s="212" t="s">
        <v>5123</v>
      </c>
      <c r="G683" s="93" t="s">
        <v>3198</v>
      </c>
      <c r="H683" s="93" t="s">
        <v>3434</v>
      </c>
      <c r="I683" s="66">
        <v>0.24099999999999999</v>
      </c>
      <c r="J683" s="96">
        <v>0.24099999999999999</v>
      </c>
      <c r="K683" s="96">
        <v>0.24099999999999999</v>
      </c>
      <c r="L683" s="96"/>
      <c r="M683" s="96"/>
      <c r="N683" s="96"/>
      <c r="O683" s="150">
        <v>0</v>
      </c>
      <c r="P683" s="96">
        <v>0.24099999999999999</v>
      </c>
      <c r="Q683" s="96" t="s">
        <v>2251</v>
      </c>
      <c r="R683" s="93" t="s">
        <v>3176</v>
      </c>
      <c r="S683" s="978"/>
      <c r="V683" s="34"/>
    </row>
    <row r="684" spans="1:22" s="28" customFormat="1" x14ac:dyDescent="0.2">
      <c r="A684" s="1284">
        <v>11</v>
      </c>
      <c r="B684" s="93">
        <v>1188863</v>
      </c>
      <c r="C684" s="96" t="s">
        <v>1933</v>
      </c>
      <c r="D684" s="1419" t="s">
        <v>3435</v>
      </c>
      <c r="E684" s="1430" t="s">
        <v>282</v>
      </c>
      <c r="F684" s="1429" t="s">
        <v>5124</v>
      </c>
      <c r="G684" s="1419" t="s">
        <v>3198</v>
      </c>
      <c r="H684" s="1419" t="s">
        <v>3436</v>
      </c>
      <c r="I684" s="66">
        <v>0.70699999999999996</v>
      </c>
      <c r="J684" s="96">
        <v>0.70699999999999996</v>
      </c>
      <c r="K684" s="150">
        <v>0.63</v>
      </c>
      <c r="L684" s="96">
        <v>7.6999999999999999E-2</v>
      </c>
      <c r="M684" s="96"/>
      <c r="N684" s="96"/>
      <c r="O684" s="150">
        <v>0</v>
      </c>
      <c r="P684" s="96">
        <v>0.70699999999999996</v>
      </c>
      <c r="Q684" s="96" t="s">
        <v>2265</v>
      </c>
      <c r="R684" s="93" t="s">
        <v>3176</v>
      </c>
      <c r="S684" s="978"/>
      <c r="V684" s="34"/>
    </row>
    <row r="685" spans="1:22" s="631" customFormat="1" ht="24" x14ac:dyDescent="0.2">
      <c r="A685" s="1284">
        <v>12</v>
      </c>
      <c r="B685" s="616"/>
      <c r="C685" s="617"/>
      <c r="D685" s="1418"/>
      <c r="E685" s="1418"/>
      <c r="F685" s="1421"/>
      <c r="G685" s="1418"/>
      <c r="H685" s="1418"/>
      <c r="I685" s="66"/>
      <c r="J685" s="978">
        <v>0.55300000000000005</v>
      </c>
      <c r="K685" s="157">
        <v>0.55300000000000005</v>
      </c>
      <c r="L685" s="978"/>
      <c r="M685" s="978"/>
      <c r="N685" s="978"/>
      <c r="O685" s="157">
        <v>0</v>
      </c>
      <c r="P685" s="978">
        <v>0.55300000000000005</v>
      </c>
      <c r="Q685" s="978" t="s">
        <v>2241</v>
      </c>
      <c r="R685" s="978" t="s">
        <v>3216</v>
      </c>
      <c r="S685" s="978" t="s">
        <v>1983</v>
      </c>
    </row>
    <row r="686" spans="1:22" s="28" customFormat="1" x14ac:dyDescent="0.2">
      <c r="A686" s="1284">
        <v>13</v>
      </c>
      <c r="B686" s="93">
        <v>1191865</v>
      </c>
      <c r="C686" s="96" t="s">
        <v>1934</v>
      </c>
      <c r="D686" s="1419" t="s">
        <v>3437</v>
      </c>
      <c r="E686" s="1430" t="s">
        <v>284</v>
      </c>
      <c r="F686" s="1429" t="s">
        <v>5125</v>
      </c>
      <c r="G686" s="1419" t="s">
        <v>3198</v>
      </c>
      <c r="H686" s="1419" t="s">
        <v>3438</v>
      </c>
      <c r="I686" s="66">
        <v>0.41599999999999998</v>
      </c>
      <c r="J686" s="96">
        <v>0.41599999999999998</v>
      </c>
      <c r="K686" s="96"/>
      <c r="L686" s="96">
        <v>0.41599999999999998</v>
      </c>
      <c r="M686" s="96"/>
      <c r="N686" s="96"/>
      <c r="O686" s="150">
        <v>0</v>
      </c>
      <c r="P686" s="96">
        <v>0.41599999999999998</v>
      </c>
      <c r="Q686" s="96" t="s">
        <v>2241</v>
      </c>
      <c r="R686" s="93" t="s">
        <v>3176</v>
      </c>
      <c r="S686" s="1152"/>
      <c r="V686" s="34"/>
    </row>
    <row r="687" spans="1:22" s="631" customFormat="1" ht="24" x14ac:dyDescent="0.2">
      <c r="A687" s="1284">
        <v>14</v>
      </c>
      <c r="B687" s="616"/>
      <c r="C687" s="617"/>
      <c r="D687" s="1418"/>
      <c r="E687" s="1418"/>
      <c r="F687" s="1421"/>
      <c r="G687" s="1418"/>
      <c r="H687" s="1418"/>
      <c r="I687" s="66"/>
      <c r="J687" s="157">
        <v>0.18</v>
      </c>
      <c r="K687" s="978"/>
      <c r="L687" s="157">
        <v>0.18</v>
      </c>
      <c r="M687" s="978"/>
      <c r="N687" s="978"/>
      <c r="O687" s="157">
        <v>0</v>
      </c>
      <c r="P687" s="978">
        <v>0.18</v>
      </c>
      <c r="Q687" s="978" t="s">
        <v>2241</v>
      </c>
      <c r="R687" s="978" t="s">
        <v>3216</v>
      </c>
      <c r="S687" s="978" t="s">
        <v>1983</v>
      </c>
    </row>
    <row r="688" spans="1:22" ht="24" x14ac:dyDescent="0.2">
      <c r="A688" s="1284">
        <v>15</v>
      </c>
      <c r="B688" s="93">
        <v>120253</v>
      </c>
      <c r="C688" s="96" t="s">
        <v>1935</v>
      </c>
      <c r="D688" s="93" t="s">
        <v>3439</v>
      </c>
      <c r="E688" s="96" t="s">
        <v>285</v>
      </c>
      <c r="F688" s="212" t="s">
        <v>5126</v>
      </c>
      <c r="G688" s="93" t="s">
        <v>3198</v>
      </c>
      <c r="H688" s="93" t="s">
        <v>3440</v>
      </c>
      <c r="I688" s="66">
        <v>0.28399999999999997</v>
      </c>
      <c r="J688" s="96">
        <v>0.28399999999999997</v>
      </c>
      <c r="K688" s="96">
        <v>0.28399999999999997</v>
      </c>
      <c r="L688" s="96"/>
      <c r="M688" s="96"/>
      <c r="N688" s="96"/>
      <c r="O688" s="150">
        <v>0</v>
      </c>
      <c r="P688" s="96">
        <v>0.28399999999999997</v>
      </c>
      <c r="Q688" s="96" t="s">
        <v>2251</v>
      </c>
      <c r="R688" s="93" t="s">
        <v>3176</v>
      </c>
      <c r="S688" s="177"/>
      <c r="V688" s="34"/>
    </row>
    <row r="689" spans="1:22" ht="24" x14ac:dyDescent="0.2">
      <c r="A689" s="1284">
        <v>16</v>
      </c>
      <c r="B689" s="93">
        <v>1105122</v>
      </c>
      <c r="C689" s="96" t="s">
        <v>1936</v>
      </c>
      <c r="D689" s="93" t="s">
        <v>3441</v>
      </c>
      <c r="E689" s="96" t="s">
        <v>286</v>
      </c>
      <c r="F689" s="212" t="s">
        <v>5127</v>
      </c>
      <c r="G689" s="93" t="s">
        <v>3198</v>
      </c>
      <c r="H689" s="93" t="s">
        <v>3442</v>
      </c>
      <c r="I689" s="66">
        <v>0.20399999999999999</v>
      </c>
      <c r="J689" s="96">
        <v>0.20399999999999999</v>
      </c>
      <c r="K689" s="96">
        <v>0.20399999999999999</v>
      </c>
      <c r="L689" s="96"/>
      <c r="M689" s="96"/>
      <c r="N689" s="96"/>
      <c r="O689" s="150">
        <v>0</v>
      </c>
      <c r="P689" s="96">
        <v>0.20399999999999999</v>
      </c>
      <c r="Q689" s="96" t="s">
        <v>2251</v>
      </c>
      <c r="R689" s="93" t="s">
        <v>3176</v>
      </c>
      <c r="S689" s="177"/>
      <c r="V689" s="34"/>
    </row>
    <row r="690" spans="1:22" ht="24" x14ac:dyDescent="0.2">
      <c r="A690" s="1284">
        <v>17</v>
      </c>
      <c r="B690" s="93">
        <v>1189864</v>
      </c>
      <c r="C690" s="96" t="s">
        <v>1937</v>
      </c>
      <c r="D690" s="93" t="s">
        <v>3443</v>
      </c>
      <c r="E690" s="96" t="s">
        <v>287</v>
      </c>
      <c r="F690" s="212" t="s">
        <v>5128</v>
      </c>
      <c r="G690" s="93" t="s">
        <v>3198</v>
      </c>
      <c r="H690" s="93" t="s">
        <v>3444</v>
      </c>
      <c r="I690" s="66">
        <v>0.25</v>
      </c>
      <c r="J690" s="96">
        <v>0.25</v>
      </c>
      <c r="K690" s="96"/>
      <c r="L690" s="96">
        <v>0.25</v>
      </c>
      <c r="M690" s="96"/>
      <c r="N690" s="96"/>
      <c r="O690" s="150">
        <v>0</v>
      </c>
      <c r="P690" s="96">
        <v>0.25</v>
      </c>
      <c r="Q690" s="96" t="s">
        <v>2241</v>
      </c>
      <c r="R690" s="93" t="s">
        <v>3176</v>
      </c>
      <c r="S690" s="177"/>
      <c r="V690" s="34"/>
    </row>
    <row r="691" spans="1:22" ht="24" x14ac:dyDescent="0.2">
      <c r="A691" s="1284">
        <v>18</v>
      </c>
      <c r="B691" s="93">
        <v>120252</v>
      </c>
      <c r="C691" s="96" t="s">
        <v>1938</v>
      </c>
      <c r="D691" s="93" t="s">
        <v>3445</v>
      </c>
      <c r="E691" s="96" t="s">
        <v>87</v>
      </c>
      <c r="F691" s="212" t="s">
        <v>5129</v>
      </c>
      <c r="G691" s="93" t="s">
        <v>3198</v>
      </c>
      <c r="H691" s="93" t="s">
        <v>3446</v>
      </c>
      <c r="I691" s="201">
        <v>0.26800000000000002</v>
      </c>
      <c r="J691" s="96">
        <v>0.26800000000000002</v>
      </c>
      <c r="K691" s="96">
        <v>0.26800000000000002</v>
      </c>
      <c r="L691" s="96"/>
      <c r="M691" s="96"/>
      <c r="N691" s="96"/>
      <c r="O691" s="150">
        <v>0</v>
      </c>
      <c r="P691" s="96">
        <v>0.26800000000000002</v>
      </c>
      <c r="Q691" s="96" t="s">
        <v>2267</v>
      </c>
      <c r="R691" s="93" t="s">
        <v>3176</v>
      </c>
      <c r="S691" s="177"/>
      <c r="V691" s="34"/>
    </row>
    <row r="692" spans="1:22" x14ac:dyDescent="0.2">
      <c r="A692" s="1438" t="s">
        <v>435</v>
      </c>
      <c r="B692" s="1438"/>
      <c r="C692" s="1438"/>
      <c r="D692" s="1438"/>
      <c r="E692" s="1438"/>
      <c r="F692" s="1438"/>
      <c r="G692" s="175"/>
      <c r="H692" s="175"/>
      <c r="I692" s="284">
        <f>SUM(I674:I691)</f>
        <v>4.5719999999999992</v>
      </c>
      <c r="J692" s="345">
        <f>SUM(J674:J691)</f>
        <v>6.6290000000000004</v>
      </c>
      <c r="K692" s="346"/>
      <c r="L692" s="346"/>
      <c r="M692" s="346"/>
      <c r="N692" s="346"/>
      <c r="O692" s="172"/>
      <c r="P692" s="172"/>
      <c r="Q692" s="172"/>
      <c r="R692" s="172"/>
      <c r="S692" s="172"/>
      <c r="T692" s="740">
        <f>SUM(J692-J674-J675-J680-J682-J685-J687)</f>
        <v>4.572000000000001</v>
      </c>
      <c r="V692" s="34"/>
    </row>
    <row r="693" spans="1:22" x14ac:dyDescent="0.2">
      <c r="A693" s="1497" t="s">
        <v>5946</v>
      </c>
      <c r="B693" s="1497"/>
      <c r="C693" s="1497"/>
      <c r="D693" s="1497"/>
      <c r="E693" s="1497"/>
      <c r="F693" s="1497"/>
      <c r="G693" s="106"/>
      <c r="H693" s="106"/>
      <c r="I693" s="106"/>
      <c r="J693" s="346"/>
      <c r="K693" s="347">
        <f>SUM(K674:K691)</f>
        <v>4.101</v>
      </c>
      <c r="L693" s="346"/>
      <c r="M693" s="346"/>
      <c r="N693" s="346"/>
      <c r="O693" s="172"/>
      <c r="P693" s="172"/>
      <c r="Q693" s="172"/>
      <c r="R693" s="172"/>
      <c r="S693" s="172"/>
      <c r="U693" s="740"/>
    </row>
    <row r="694" spans="1:22" x14ac:dyDescent="0.2">
      <c r="A694" s="1494" t="s">
        <v>5944</v>
      </c>
      <c r="B694" s="1494"/>
      <c r="C694" s="1494"/>
      <c r="D694" s="1494"/>
      <c r="E694" s="1494"/>
      <c r="F694" s="1494"/>
      <c r="G694" s="159"/>
      <c r="H694" s="159"/>
      <c r="I694" s="159"/>
      <c r="J694" s="346"/>
      <c r="K694" s="346"/>
      <c r="L694" s="348">
        <f>SUM(L674:L691)</f>
        <v>2.528</v>
      </c>
      <c r="M694" s="346"/>
      <c r="N694" s="346"/>
      <c r="O694" s="172"/>
      <c r="P694" s="172"/>
      <c r="Q694" s="172"/>
      <c r="R694" s="172"/>
      <c r="S694" s="172"/>
    </row>
    <row r="695" spans="1:22" x14ac:dyDescent="0.2">
      <c r="A695" s="1495" t="s">
        <v>5945</v>
      </c>
      <c r="B695" s="1495"/>
      <c r="C695" s="1495"/>
      <c r="D695" s="1495"/>
      <c r="E695" s="1496"/>
      <c r="F695" s="1496"/>
      <c r="G695" s="178"/>
      <c r="H695" s="178"/>
      <c r="I695" s="178"/>
      <c r="J695" s="346"/>
      <c r="K695" s="346"/>
      <c r="L695" s="346"/>
      <c r="M695" s="349">
        <f>SUM(M674:M691)</f>
        <v>0</v>
      </c>
      <c r="N695" s="349"/>
      <c r="O695" s="172"/>
      <c r="P695" s="172"/>
      <c r="Q695" s="172"/>
      <c r="R695" s="172"/>
      <c r="S695" s="172"/>
      <c r="U695" s="740"/>
    </row>
    <row r="696" spans="1:22" ht="15" customHeight="1" x14ac:dyDescent="0.2">
      <c r="A696" s="1490" t="s">
        <v>5947</v>
      </c>
      <c r="B696" s="1486"/>
      <c r="C696" s="1486"/>
      <c r="D696" s="1486"/>
      <c r="E696" s="1486"/>
      <c r="F696" s="1486"/>
      <c r="G696" s="102"/>
      <c r="H696" s="102"/>
      <c r="I696" s="102"/>
      <c r="J696" s="350"/>
      <c r="K696" s="350"/>
      <c r="L696" s="350"/>
      <c r="M696" s="350"/>
      <c r="N696" s="350">
        <f>SUM(N674:N691)</f>
        <v>0</v>
      </c>
      <c r="O696" s="172"/>
      <c r="P696" s="172"/>
      <c r="Q696" s="172"/>
      <c r="R696" s="172"/>
      <c r="S696" s="172"/>
    </row>
    <row r="697" spans="1:22" x14ac:dyDescent="0.2">
      <c r="A697" s="1433"/>
      <c r="B697" s="1433"/>
      <c r="C697" s="1433"/>
      <c r="D697" s="1433"/>
      <c r="E697" s="1433"/>
      <c r="F697" s="1433"/>
      <c r="G697" s="1433"/>
      <c r="H697" s="1433"/>
      <c r="I697" s="1433"/>
      <c r="J697" s="1433"/>
      <c r="K697" s="1433"/>
      <c r="L697" s="1433"/>
      <c r="M697" s="1433"/>
      <c r="N697" s="1433"/>
      <c r="O697" s="1433"/>
      <c r="P697" s="1433"/>
      <c r="Q697" s="119"/>
      <c r="R697" s="119"/>
      <c r="S697" s="172"/>
    </row>
    <row r="698" spans="1:22" ht="12.75" customHeight="1" x14ac:dyDescent="0.2">
      <c r="A698" s="1431" t="s">
        <v>755</v>
      </c>
      <c r="B698" s="1431"/>
      <c r="C698" s="1431"/>
      <c r="D698" s="1431"/>
      <c r="E698" s="1431"/>
      <c r="F698" s="1431"/>
      <c r="G698" s="179"/>
      <c r="H698" s="179"/>
      <c r="I698" s="179"/>
      <c r="J698" s="172"/>
      <c r="K698" s="172"/>
      <c r="L698" s="172"/>
      <c r="M698" s="172"/>
      <c r="N698" s="172"/>
      <c r="O698" s="172"/>
      <c r="P698" s="172"/>
      <c r="Q698" s="172"/>
      <c r="R698" s="172"/>
      <c r="S698" s="172"/>
    </row>
    <row r="699" spans="1:22" s="28" customFormat="1" ht="24" x14ac:dyDescent="0.2">
      <c r="A699" s="1284">
        <v>1</v>
      </c>
      <c r="B699" s="93" t="s">
        <v>3447</v>
      </c>
      <c r="C699" s="272" t="s">
        <v>1939</v>
      </c>
      <c r="D699" s="1459" t="s">
        <v>3448</v>
      </c>
      <c r="E699" s="1463" t="s">
        <v>256</v>
      </c>
      <c r="F699" s="1486" t="s">
        <v>5130</v>
      </c>
      <c r="G699" s="1459" t="s">
        <v>3198</v>
      </c>
      <c r="H699" s="1459" t="s">
        <v>3449</v>
      </c>
      <c r="I699" s="37">
        <v>0.17799999999999999</v>
      </c>
      <c r="J699" s="150">
        <v>0.17799999999999999</v>
      </c>
      <c r="K699" s="150">
        <v>0.158</v>
      </c>
      <c r="L699" s="272"/>
      <c r="M699" s="272">
        <v>0.02</v>
      </c>
      <c r="N699" s="272"/>
      <c r="O699" s="150">
        <v>0</v>
      </c>
      <c r="P699" s="150">
        <v>0.17799999999999999</v>
      </c>
      <c r="Q699" s="272" t="s">
        <v>3450</v>
      </c>
      <c r="R699" s="93" t="s">
        <v>3176</v>
      </c>
      <c r="S699" s="93"/>
      <c r="V699" s="34"/>
    </row>
    <row r="700" spans="1:22" s="28" customFormat="1" x14ac:dyDescent="0.2">
      <c r="A700" s="1284">
        <v>2</v>
      </c>
      <c r="B700" s="93" t="s">
        <v>3451</v>
      </c>
      <c r="C700" s="272" t="s">
        <v>1940</v>
      </c>
      <c r="D700" s="1459"/>
      <c r="E700" s="1463"/>
      <c r="F700" s="1486"/>
      <c r="G700" s="1463"/>
      <c r="H700" s="1463"/>
      <c r="I700" s="37">
        <v>0.22900000000000001</v>
      </c>
      <c r="J700" s="150">
        <v>0.22900000000000001</v>
      </c>
      <c r="K700" s="150">
        <v>0.22900000000000001</v>
      </c>
      <c r="L700" s="272"/>
      <c r="M700" s="272"/>
      <c r="N700" s="272"/>
      <c r="O700" s="150">
        <v>0</v>
      </c>
      <c r="P700" s="150">
        <v>0.22900000000000001</v>
      </c>
      <c r="Q700" s="272" t="s">
        <v>2354</v>
      </c>
      <c r="R700" s="93" t="s">
        <v>3176</v>
      </c>
      <c r="S700" s="93"/>
      <c r="V700" s="34"/>
    </row>
    <row r="701" spans="1:22" s="28" customFormat="1" ht="36" x14ac:dyDescent="0.2">
      <c r="A701" s="1284">
        <v>3</v>
      </c>
      <c r="B701" s="93">
        <v>120256</v>
      </c>
      <c r="C701" s="272" t="s">
        <v>1941</v>
      </c>
      <c r="D701" s="93" t="s">
        <v>3452</v>
      </c>
      <c r="E701" s="96" t="s">
        <v>257</v>
      </c>
      <c r="F701" s="212" t="s">
        <v>5131</v>
      </c>
      <c r="G701" s="93" t="s">
        <v>3198</v>
      </c>
      <c r="H701" s="93" t="s">
        <v>3453</v>
      </c>
      <c r="I701" s="37">
        <v>0.374</v>
      </c>
      <c r="J701" s="150">
        <v>0.374</v>
      </c>
      <c r="K701" s="150">
        <v>0.374</v>
      </c>
      <c r="L701" s="272"/>
      <c r="M701" s="272"/>
      <c r="N701" s="272"/>
      <c r="O701" s="150">
        <v>0</v>
      </c>
      <c r="P701" s="150">
        <v>0.374</v>
      </c>
      <c r="Q701" s="272" t="s">
        <v>2354</v>
      </c>
      <c r="R701" s="93" t="s">
        <v>3176</v>
      </c>
      <c r="S701" s="93"/>
      <c r="V701" s="34"/>
    </row>
    <row r="702" spans="1:22" ht="36" x14ac:dyDescent="0.2">
      <c r="A702" s="1284">
        <v>4</v>
      </c>
      <c r="B702" s="93">
        <v>120257</v>
      </c>
      <c r="C702" s="272" t="s">
        <v>1942</v>
      </c>
      <c r="D702" s="93" t="s">
        <v>3454</v>
      </c>
      <c r="E702" s="96" t="s">
        <v>143</v>
      </c>
      <c r="F702" s="212" t="s">
        <v>5132</v>
      </c>
      <c r="G702" s="93" t="s">
        <v>3198</v>
      </c>
      <c r="H702" s="93" t="s">
        <v>3455</v>
      </c>
      <c r="I702" s="40">
        <v>0.23</v>
      </c>
      <c r="J702" s="272">
        <v>0.23</v>
      </c>
      <c r="K702" s="272">
        <v>0.23</v>
      </c>
      <c r="L702" s="272"/>
      <c r="M702" s="272"/>
      <c r="N702" s="272"/>
      <c r="O702" s="150">
        <v>0</v>
      </c>
      <c r="P702" s="272">
        <v>0.23</v>
      </c>
      <c r="Q702" s="272" t="s">
        <v>2354</v>
      </c>
      <c r="R702" s="93" t="s">
        <v>3176</v>
      </c>
      <c r="S702" s="93"/>
      <c r="V702" s="34"/>
    </row>
    <row r="703" spans="1:22" s="7" customFormat="1" ht="36" x14ac:dyDescent="0.2">
      <c r="A703" s="1284">
        <v>5</v>
      </c>
      <c r="B703" s="93">
        <v>120258</v>
      </c>
      <c r="C703" s="272" t="s">
        <v>1943</v>
      </c>
      <c r="D703" s="93" t="s">
        <v>3456</v>
      </c>
      <c r="E703" s="96" t="s">
        <v>144</v>
      </c>
      <c r="F703" s="212" t="s">
        <v>5133</v>
      </c>
      <c r="G703" s="93" t="s">
        <v>3198</v>
      </c>
      <c r="H703" s="93" t="s">
        <v>3457</v>
      </c>
      <c r="I703" s="40">
        <v>0.52</v>
      </c>
      <c r="J703" s="272">
        <v>0.52</v>
      </c>
      <c r="K703" s="150">
        <v>0.315</v>
      </c>
      <c r="L703" s="150">
        <v>5.5E-2</v>
      </c>
      <c r="M703" s="150">
        <v>0.15</v>
      </c>
      <c r="N703" s="150"/>
      <c r="O703" s="150">
        <v>0</v>
      </c>
      <c r="P703" s="272">
        <v>0.52</v>
      </c>
      <c r="Q703" s="272" t="s">
        <v>3458</v>
      </c>
      <c r="R703" s="93" t="s">
        <v>3176</v>
      </c>
      <c r="S703" s="93"/>
      <c r="V703" s="34"/>
    </row>
    <row r="704" spans="1:22" s="7" customFormat="1" ht="36" x14ac:dyDescent="0.2">
      <c r="A704" s="1284">
        <v>6</v>
      </c>
      <c r="B704" s="93">
        <v>120259</v>
      </c>
      <c r="C704" s="272" t="s">
        <v>1944</v>
      </c>
      <c r="D704" s="93" t="s">
        <v>3459</v>
      </c>
      <c r="E704" s="96" t="s">
        <v>145</v>
      </c>
      <c r="F704" s="212" t="s">
        <v>5134</v>
      </c>
      <c r="G704" s="93" t="s">
        <v>3198</v>
      </c>
      <c r="H704" s="93" t="s">
        <v>3460</v>
      </c>
      <c r="I704" s="37">
        <v>0.54600000000000004</v>
      </c>
      <c r="J704" s="150">
        <v>0.54600000000000004</v>
      </c>
      <c r="K704" s="150">
        <v>0.16</v>
      </c>
      <c r="L704" s="150">
        <v>0.38600000000000001</v>
      </c>
      <c r="M704" s="272"/>
      <c r="N704" s="272"/>
      <c r="O704" s="150">
        <v>0</v>
      </c>
      <c r="P704" s="150">
        <v>0.54600000000000004</v>
      </c>
      <c r="Q704" s="272" t="s">
        <v>2353</v>
      </c>
      <c r="R704" s="93" t="s">
        <v>3176</v>
      </c>
      <c r="S704" s="93"/>
      <c r="V704" s="34"/>
    </row>
    <row r="705" spans="1:22" s="28" customFormat="1" ht="36" x14ac:dyDescent="0.2">
      <c r="A705" s="1284">
        <v>7</v>
      </c>
      <c r="B705" s="93">
        <v>120261</v>
      </c>
      <c r="C705" s="272" t="s">
        <v>1945</v>
      </c>
      <c r="D705" s="93" t="s">
        <v>3461</v>
      </c>
      <c r="E705" s="96" t="s">
        <v>146</v>
      </c>
      <c r="F705" s="212" t="s">
        <v>5135</v>
      </c>
      <c r="G705" s="93" t="s">
        <v>3198</v>
      </c>
      <c r="H705" s="93" t="s">
        <v>3462</v>
      </c>
      <c r="I705" s="37">
        <v>0.19800000000000001</v>
      </c>
      <c r="J705" s="150">
        <v>0.19800000000000001</v>
      </c>
      <c r="K705" s="272"/>
      <c r="L705" s="150">
        <v>0.19800000000000001</v>
      </c>
      <c r="M705" s="272"/>
      <c r="N705" s="272"/>
      <c r="O705" s="150">
        <v>0</v>
      </c>
      <c r="P705" s="150">
        <v>0.19800000000000001</v>
      </c>
      <c r="Q705" s="272" t="s">
        <v>2241</v>
      </c>
      <c r="R705" s="93" t="s">
        <v>3176</v>
      </c>
      <c r="S705" s="93"/>
      <c r="V705" s="34"/>
    </row>
    <row r="706" spans="1:22" s="29" customFormat="1" ht="36" x14ac:dyDescent="0.2">
      <c r="A706" s="1284">
        <v>8</v>
      </c>
      <c r="B706" s="93">
        <v>120262</v>
      </c>
      <c r="C706" s="272" t="s">
        <v>1946</v>
      </c>
      <c r="D706" s="93" t="s">
        <v>3463</v>
      </c>
      <c r="E706" s="96" t="s">
        <v>147</v>
      </c>
      <c r="F706" s="212" t="s">
        <v>5136</v>
      </c>
      <c r="G706" s="93" t="s">
        <v>3198</v>
      </c>
      <c r="H706" s="93" t="s">
        <v>3464</v>
      </c>
      <c r="I706" s="37">
        <v>0.60299999999999998</v>
      </c>
      <c r="J706" s="150">
        <v>0.60299999999999998</v>
      </c>
      <c r="K706" s="272"/>
      <c r="L706" s="150">
        <v>0.60299999999999998</v>
      </c>
      <c r="M706" s="272"/>
      <c r="N706" s="272"/>
      <c r="O706" s="150">
        <v>0</v>
      </c>
      <c r="P706" s="150">
        <v>0.60299999999999998</v>
      </c>
      <c r="Q706" s="272" t="s">
        <v>2241</v>
      </c>
      <c r="R706" s="93" t="s">
        <v>3176</v>
      </c>
      <c r="S706" s="93"/>
      <c r="V706" s="34"/>
    </row>
    <row r="707" spans="1:22" ht="36" x14ac:dyDescent="0.2">
      <c r="A707" s="1284">
        <v>9</v>
      </c>
      <c r="B707" s="93">
        <v>120263</v>
      </c>
      <c r="C707" s="272" t="s">
        <v>1947</v>
      </c>
      <c r="D707" s="93" t="s">
        <v>3465</v>
      </c>
      <c r="E707" s="96" t="s">
        <v>148</v>
      </c>
      <c r="F707" s="212" t="s">
        <v>5137</v>
      </c>
      <c r="G707" s="93" t="s">
        <v>3198</v>
      </c>
      <c r="H707" s="93" t="s">
        <v>3466</v>
      </c>
      <c r="I707" s="40">
        <v>0.30099999999999999</v>
      </c>
      <c r="J707" s="150">
        <v>0.30099999999999999</v>
      </c>
      <c r="K707" s="150">
        <v>3.1E-2</v>
      </c>
      <c r="L707" s="150">
        <v>0.27</v>
      </c>
      <c r="M707" s="272"/>
      <c r="N707" s="272"/>
      <c r="O707" s="150">
        <v>0</v>
      </c>
      <c r="P707" s="272">
        <v>0.30099999999999999</v>
      </c>
      <c r="Q707" s="272" t="s">
        <v>2353</v>
      </c>
      <c r="R707" s="93" t="s">
        <v>3176</v>
      </c>
      <c r="S707" s="93"/>
      <c r="V707" s="34"/>
    </row>
    <row r="708" spans="1:22" ht="36" x14ac:dyDescent="0.2">
      <c r="A708" s="1284">
        <v>10</v>
      </c>
      <c r="B708" s="93">
        <v>120264</v>
      </c>
      <c r="C708" s="272" t="s">
        <v>1948</v>
      </c>
      <c r="D708" s="93" t="s">
        <v>3467</v>
      </c>
      <c r="E708" s="96" t="s">
        <v>149</v>
      </c>
      <c r="F708" s="212" t="s">
        <v>5138</v>
      </c>
      <c r="G708" s="93" t="s">
        <v>3198</v>
      </c>
      <c r="H708" s="93" t="s">
        <v>3468</v>
      </c>
      <c r="I708" s="37">
        <v>0.45100000000000001</v>
      </c>
      <c r="J708" s="150">
        <v>0.45100000000000001</v>
      </c>
      <c r="K708" s="150">
        <v>0.23400000000000001</v>
      </c>
      <c r="L708" s="150">
        <v>0.217</v>
      </c>
      <c r="M708" s="272"/>
      <c r="N708" s="272"/>
      <c r="O708" s="150">
        <v>0</v>
      </c>
      <c r="P708" s="150">
        <v>0.45100000000000001</v>
      </c>
      <c r="Q708" s="272" t="s">
        <v>2353</v>
      </c>
      <c r="R708" s="93" t="s">
        <v>3176</v>
      </c>
      <c r="S708" s="93"/>
      <c r="V708" s="34"/>
    </row>
    <row r="709" spans="1:22" ht="36" x14ac:dyDescent="0.2">
      <c r="A709" s="1284">
        <v>11</v>
      </c>
      <c r="B709" s="93">
        <v>120265</v>
      </c>
      <c r="C709" s="272" t="s">
        <v>1949</v>
      </c>
      <c r="D709" s="93" t="s">
        <v>3469</v>
      </c>
      <c r="E709" s="96" t="s">
        <v>150</v>
      </c>
      <c r="F709" s="212" t="s">
        <v>5139</v>
      </c>
      <c r="G709" s="93" t="s">
        <v>3198</v>
      </c>
      <c r="H709" s="93" t="s">
        <v>3470</v>
      </c>
      <c r="I709" s="37">
        <v>9.1999999999999998E-2</v>
      </c>
      <c r="J709" s="150">
        <v>9.1999999999999998E-2</v>
      </c>
      <c r="K709" s="272"/>
      <c r="L709" s="150">
        <v>9.1999999999999998E-2</v>
      </c>
      <c r="M709" s="272"/>
      <c r="N709" s="272"/>
      <c r="O709" s="150">
        <v>0</v>
      </c>
      <c r="P709" s="150">
        <v>9.1999999999999998E-2</v>
      </c>
      <c r="Q709" s="272" t="s">
        <v>2241</v>
      </c>
      <c r="R709" s="93" t="s">
        <v>3176</v>
      </c>
      <c r="S709" s="93"/>
      <c r="V709" s="34"/>
    </row>
    <row r="710" spans="1:22" ht="36" x14ac:dyDescent="0.2">
      <c r="A710" s="1284">
        <v>12</v>
      </c>
      <c r="B710" s="93">
        <v>120266</v>
      </c>
      <c r="C710" s="272" t="s">
        <v>1950</v>
      </c>
      <c r="D710" s="93" t="s">
        <v>3471</v>
      </c>
      <c r="E710" s="96" t="s">
        <v>151</v>
      </c>
      <c r="F710" s="212" t="s">
        <v>5140</v>
      </c>
      <c r="G710" s="93" t="s">
        <v>3198</v>
      </c>
      <c r="H710" s="93" t="s">
        <v>3472</v>
      </c>
      <c r="I710" s="37">
        <v>0.35099999999999998</v>
      </c>
      <c r="J710" s="150">
        <v>0.35099999999999998</v>
      </c>
      <c r="K710" s="150">
        <v>0.35099999999999998</v>
      </c>
      <c r="L710" s="272"/>
      <c r="M710" s="272"/>
      <c r="N710" s="272"/>
      <c r="O710" s="150">
        <v>0</v>
      </c>
      <c r="P710" s="150">
        <v>0.35099999999999998</v>
      </c>
      <c r="Q710" s="272" t="s">
        <v>2354</v>
      </c>
      <c r="R710" s="93" t="s">
        <v>3176</v>
      </c>
      <c r="S710" s="93"/>
      <c r="V710" s="34"/>
    </row>
    <row r="711" spans="1:22" s="13" customFormat="1" ht="36" x14ac:dyDescent="0.2">
      <c r="A711" s="1284">
        <v>13</v>
      </c>
      <c r="B711" s="93">
        <v>120267</v>
      </c>
      <c r="C711" s="272" t="s">
        <v>1951</v>
      </c>
      <c r="D711" s="93" t="s">
        <v>3473</v>
      </c>
      <c r="E711" s="96" t="s">
        <v>152</v>
      </c>
      <c r="F711" s="212" t="s">
        <v>5141</v>
      </c>
      <c r="G711" s="93" t="s">
        <v>3198</v>
      </c>
      <c r="H711" s="93" t="s">
        <v>3474</v>
      </c>
      <c r="I711" s="40">
        <v>1.97</v>
      </c>
      <c r="J711" s="272">
        <v>1.97</v>
      </c>
      <c r="K711" s="150">
        <v>1.141</v>
      </c>
      <c r="L711" s="150">
        <v>0.82899999999999996</v>
      </c>
      <c r="M711" s="150"/>
      <c r="N711" s="150"/>
      <c r="O711" s="150">
        <v>0</v>
      </c>
      <c r="P711" s="272">
        <v>1.97</v>
      </c>
      <c r="Q711" s="272" t="s">
        <v>2353</v>
      </c>
      <c r="R711" s="93" t="s">
        <v>3176</v>
      </c>
      <c r="S711" s="191"/>
      <c r="V711" s="34"/>
    </row>
    <row r="712" spans="1:22" s="13" customFormat="1" ht="36" x14ac:dyDescent="0.2">
      <c r="A712" s="1284">
        <v>14</v>
      </c>
      <c r="B712" s="93">
        <v>120268</v>
      </c>
      <c r="C712" s="272" t="s">
        <v>1952</v>
      </c>
      <c r="D712" s="93" t="s">
        <v>3475</v>
      </c>
      <c r="E712" s="96" t="s">
        <v>153</v>
      </c>
      <c r="F712" s="212" t="s">
        <v>5142</v>
      </c>
      <c r="G712" s="93" t="s">
        <v>3198</v>
      </c>
      <c r="H712" s="93" t="s">
        <v>3476</v>
      </c>
      <c r="I712" s="37">
        <v>0.19400000000000001</v>
      </c>
      <c r="J712" s="150">
        <v>0.19400000000000001</v>
      </c>
      <c r="K712" s="272"/>
      <c r="L712" s="150">
        <v>0.19400000000000001</v>
      </c>
      <c r="M712" s="272"/>
      <c r="N712" s="272"/>
      <c r="O712" s="150">
        <v>0</v>
      </c>
      <c r="P712" s="150">
        <v>0.19400000000000001</v>
      </c>
      <c r="Q712" s="272" t="s">
        <v>2241</v>
      </c>
      <c r="R712" s="93" t="s">
        <v>3176</v>
      </c>
      <c r="S712" s="188"/>
      <c r="V712" s="34"/>
    </row>
    <row r="713" spans="1:22" s="13" customFormat="1" ht="36" x14ac:dyDescent="0.2">
      <c r="A713" s="1284">
        <v>15</v>
      </c>
      <c r="B713" s="93">
        <v>120269</v>
      </c>
      <c r="C713" s="272" t="s">
        <v>1953</v>
      </c>
      <c r="D713" s="93" t="s">
        <v>3477</v>
      </c>
      <c r="E713" s="96" t="s">
        <v>154</v>
      </c>
      <c r="F713" s="212" t="s">
        <v>5143</v>
      </c>
      <c r="G713" s="93" t="s">
        <v>3198</v>
      </c>
      <c r="H713" s="93" t="s">
        <v>3478</v>
      </c>
      <c r="I713" s="37">
        <v>0.34899999999999998</v>
      </c>
      <c r="J713" s="150">
        <v>0.34899999999999998</v>
      </c>
      <c r="K713" s="272"/>
      <c r="L713" s="150">
        <v>0.34899999999999998</v>
      </c>
      <c r="M713" s="272"/>
      <c r="N713" s="272"/>
      <c r="O713" s="150">
        <v>0</v>
      </c>
      <c r="P713" s="150">
        <v>0.34899999999999998</v>
      </c>
      <c r="Q713" s="272" t="s">
        <v>2241</v>
      </c>
      <c r="R713" s="93" t="s">
        <v>3176</v>
      </c>
      <c r="S713" s="188"/>
      <c r="V713" s="34"/>
    </row>
    <row r="714" spans="1:22" s="28" customFormat="1" ht="36" x14ac:dyDescent="0.2">
      <c r="A714" s="1284">
        <v>16</v>
      </c>
      <c r="B714" s="93">
        <v>120270</v>
      </c>
      <c r="C714" s="272" t="s">
        <v>1557</v>
      </c>
      <c r="D714" s="93" t="s">
        <v>3479</v>
      </c>
      <c r="E714" s="96" t="s">
        <v>155</v>
      </c>
      <c r="F714" s="212" t="s">
        <v>5144</v>
      </c>
      <c r="G714" s="93" t="s">
        <v>3198</v>
      </c>
      <c r="H714" s="93" t="s">
        <v>3480</v>
      </c>
      <c r="I714" s="37">
        <v>0.29199999999999998</v>
      </c>
      <c r="J714" s="150">
        <v>0.29199999999999998</v>
      </c>
      <c r="K714" s="150"/>
      <c r="L714" s="150">
        <v>0.29199999999999998</v>
      </c>
      <c r="M714" s="150"/>
      <c r="N714" s="150"/>
      <c r="O714" s="150">
        <v>0</v>
      </c>
      <c r="P714" s="150">
        <v>0.29199999999999998</v>
      </c>
      <c r="Q714" s="272" t="s">
        <v>2241</v>
      </c>
      <c r="R714" s="93" t="s">
        <v>3176</v>
      </c>
      <c r="S714" s="209"/>
      <c r="V714" s="34"/>
    </row>
    <row r="715" spans="1:22" s="28" customFormat="1" ht="36" x14ac:dyDescent="0.2">
      <c r="A715" s="1284">
        <v>17</v>
      </c>
      <c r="B715" s="93">
        <v>120271</v>
      </c>
      <c r="C715" s="272" t="s">
        <v>1954</v>
      </c>
      <c r="D715" s="93" t="s">
        <v>3481</v>
      </c>
      <c r="E715" s="96" t="s">
        <v>156</v>
      </c>
      <c r="F715" s="212" t="s">
        <v>5145</v>
      </c>
      <c r="G715" s="93" t="s">
        <v>3198</v>
      </c>
      <c r="H715" s="93" t="s">
        <v>3482</v>
      </c>
      <c r="I715" s="37">
        <v>0.182</v>
      </c>
      <c r="J715" s="150">
        <v>0.182</v>
      </c>
      <c r="K715" s="272"/>
      <c r="L715" s="150">
        <v>0.182</v>
      </c>
      <c r="M715" s="272"/>
      <c r="N715" s="272"/>
      <c r="O715" s="150">
        <v>0</v>
      </c>
      <c r="P715" s="150">
        <v>0.182</v>
      </c>
      <c r="Q715" s="272" t="s">
        <v>2241</v>
      </c>
      <c r="R715" s="93" t="s">
        <v>3176</v>
      </c>
      <c r="S715" s="188"/>
      <c r="V715" s="34"/>
    </row>
    <row r="716" spans="1:22" s="28" customFormat="1" ht="36" x14ac:dyDescent="0.2">
      <c r="A716" s="1284">
        <v>18</v>
      </c>
      <c r="B716" s="93">
        <v>120272</v>
      </c>
      <c r="C716" s="272" t="s">
        <v>1955</v>
      </c>
      <c r="D716" s="93" t="s">
        <v>3483</v>
      </c>
      <c r="E716" s="96" t="s">
        <v>157</v>
      </c>
      <c r="F716" s="212" t="s">
        <v>5146</v>
      </c>
      <c r="G716" s="93" t="s">
        <v>3198</v>
      </c>
      <c r="H716" s="93" t="s">
        <v>3484</v>
      </c>
      <c r="I716" s="37">
        <v>0.31900000000000001</v>
      </c>
      <c r="J716" s="150">
        <v>0.31900000000000001</v>
      </c>
      <c r="K716" s="272"/>
      <c r="L716" s="150">
        <v>0.31900000000000001</v>
      </c>
      <c r="M716" s="272"/>
      <c r="N716" s="272"/>
      <c r="O716" s="150">
        <v>0</v>
      </c>
      <c r="P716" s="150">
        <v>0.31900000000000001</v>
      </c>
      <c r="Q716" s="272" t="s">
        <v>2241</v>
      </c>
      <c r="R716" s="93" t="s">
        <v>3176</v>
      </c>
      <c r="S716" s="188"/>
      <c r="V716" s="34"/>
    </row>
    <row r="717" spans="1:22" ht="36" x14ac:dyDescent="0.2">
      <c r="A717" s="1284">
        <v>19</v>
      </c>
      <c r="B717" s="93">
        <v>120273</v>
      </c>
      <c r="C717" s="272" t="s">
        <v>1558</v>
      </c>
      <c r="D717" s="93" t="s">
        <v>3485</v>
      </c>
      <c r="E717" s="96" t="s">
        <v>158</v>
      </c>
      <c r="F717" s="212" t="s">
        <v>5147</v>
      </c>
      <c r="G717" s="93" t="s">
        <v>3198</v>
      </c>
      <c r="H717" s="93" t="s">
        <v>3486</v>
      </c>
      <c r="I717" s="37">
        <v>0.21099999999999999</v>
      </c>
      <c r="J717" s="150">
        <v>0.21099999999999999</v>
      </c>
      <c r="K717" s="150"/>
      <c r="L717" s="150">
        <v>0.21099999999999999</v>
      </c>
      <c r="M717" s="150"/>
      <c r="N717" s="150"/>
      <c r="O717" s="150">
        <v>0</v>
      </c>
      <c r="P717" s="150">
        <v>0.21099999999999999</v>
      </c>
      <c r="Q717" s="272" t="s">
        <v>2241</v>
      </c>
      <c r="R717" s="93" t="s">
        <v>3176</v>
      </c>
      <c r="S717" s="209"/>
      <c r="V717" s="34"/>
    </row>
    <row r="718" spans="1:22" s="28" customFormat="1" ht="36" x14ac:dyDescent="0.2">
      <c r="A718" s="1284">
        <v>20</v>
      </c>
      <c r="B718" s="93">
        <v>120274</v>
      </c>
      <c r="C718" s="219" t="s">
        <v>1332</v>
      </c>
      <c r="D718" s="93" t="s">
        <v>3487</v>
      </c>
      <c r="E718" s="93" t="s">
        <v>159</v>
      </c>
      <c r="F718" s="214" t="s">
        <v>5148</v>
      </c>
      <c r="G718" s="93" t="s">
        <v>3198</v>
      </c>
      <c r="H718" s="93" t="s">
        <v>3488</v>
      </c>
      <c r="I718" s="37">
        <v>1.242</v>
      </c>
      <c r="J718" s="219">
        <v>1.242</v>
      </c>
      <c r="K718" s="219">
        <v>0.61799999999999999</v>
      </c>
      <c r="L718" s="219">
        <v>0.624</v>
      </c>
      <c r="M718" s="219"/>
      <c r="N718" s="219"/>
      <c r="O718" s="219">
        <v>0</v>
      </c>
      <c r="P718" s="219">
        <v>1.242</v>
      </c>
      <c r="Q718" s="191" t="s">
        <v>2353</v>
      </c>
      <c r="R718" s="93" t="s">
        <v>3176</v>
      </c>
      <c r="S718" s="93"/>
      <c r="V718" s="34"/>
    </row>
    <row r="719" spans="1:22" s="28" customFormat="1" ht="24" x14ac:dyDescent="0.2">
      <c r="A719" s="1284">
        <v>21</v>
      </c>
      <c r="B719" s="93">
        <v>120275</v>
      </c>
      <c r="C719" s="272" t="s">
        <v>1956</v>
      </c>
      <c r="D719" s="93" t="s">
        <v>3489</v>
      </c>
      <c r="E719" s="96" t="s">
        <v>160</v>
      </c>
      <c r="F719" s="212" t="s">
        <v>5149</v>
      </c>
      <c r="G719" s="93" t="s">
        <v>3198</v>
      </c>
      <c r="H719" s="93" t="s">
        <v>3490</v>
      </c>
      <c r="I719" s="37">
        <v>0.219</v>
      </c>
      <c r="J719" s="150">
        <v>0.219</v>
      </c>
      <c r="K719" s="150"/>
      <c r="L719" s="150">
        <v>0.19800000000000001</v>
      </c>
      <c r="M719" s="150">
        <v>2.1000000000000001E-2</v>
      </c>
      <c r="N719" s="150"/>
      <c r="O719" s="150">
        <v>0</v>
      </c>
      <c r="P719" s="150">
        <v>0.219</v>
      </c>
      <c r="Q719" s="272" t="s">
        <v>2296</v>
      </c>
      <c r="R719" s="93" t="s">
        <v>3176</v>
      </c>
      <c r="S719" s="91"/>
      <c r="V719" s="34"/>
    </row>
    <row r="720" spans="1:22" ht="24" x14ac:dyDescent="0.2">
      <c r="A720" s="1284">
        <v>22</v>
      </c>
      <c r="B720" s="1270">
        <v>120276</v>
      </c>
      <c r="C720" s="272" t="s">
        <v>1393</v>
      </c>
      <c r="D720" s="1459" t="s">
        <v>3491</v>
      </c>
      <c r="E720" s="1463" t="s">
        <v>161</v>
      </c>
      <c r="F720" s="1486" t="s">
        <v>5150</v>
      </c>
      <c r="G720" s="1459" t="s">
        <v>3198</v>
      </c>
      <c r="H720" s="1459" t="s">
        <v>3492</v>
      </c>
      <c r="I720" s="37">
        <v>0.112</v>
      </c>
      <c r="J720" s="150">
        <v>0.112</v>
      </c>
      <c r="K720" s="150">
        <v>9.7000000000000003E-2</v>
      </c>
      <c r="L720" s="150">
        <v>1.4999999999999999E-2</v>
      </c>
      <c r="M720" s="150"/>
      <c r="N720" s="150"/>
      <c r="O720" s="150">
        <v>2.9000000000000001E-2</v>
      </c>
      <c r="P720" s="150">
        <v>0.14099999999999999</v>
      </c>
      <c r="Q720" s="272" t="s">
        <v>2353</v>
      </c>
      <c r="R720" s="93" t="s">
        <v>3176</v>
      </c>
      <c r="S720" s="96"/>
      <c r="V720" s="34"/>
    </row>
    <row r="721" spans="1:22" x14ac:dyDescent="0.2">
      <c r="A721" s="1284">
        <v>23</v>
      </c>
      <c r="B721" s="1270"/>
      <c r="C721" s="207"/>
      <c r="D721" s="1459"/>
      <c r="E721" s="1463"/>
      <c r="F721" s="1486"/>
      <c r="G721" s="1463"/>
      <c r="H721" s="1463"/>
      <c r="I721" s="37">
        <v>0.13800000000000001</v>
      </c>
      <c r="J721" s="268">
        <v>0.13800000000000001</v>
      </c>
      <c r="K721" s="268"/>
      <c r="L721" s="268">
        <v>0.13800000000000001</v>
      </c>
      <c r="M721" s="268"/>
      <c r="N721" s="268"/>
      <c r="O721" s="268">
        <v>0.14099999999999999</v>
      </c>
      <c r="P721" s="207">
        <v>0.25</v>
      </c>
      <c r="Q721" s="207" t="s">
        <v>2241</v>
      </c>
      <c r="R721" s="207" t="s">
        <v>3216</v>
      </c>
      <c r="S721" s="186"/>
      <c r="V721" s="34"/>
    </row>
    <row r="722" spans="1:22" ht="24" x14ac:dyDescent="0.2">
      <c r="A722" s="1284">
        <v>24</v>
      </c>
      <c r="B722" s="1280">
        <v>130196</v>
      </c>
      <c r="C722" s="207"/>
      <c r="D722" s="113"/>
      <c r="E722" s="186" t="s">
        <v>162</v>
      </c>
      <c r="F722" s="281" t="s">
        <v>5151</v>
      </c>
      <c r="G722" s="93"/>
      <c r="H722" s="93"/>
      <c r="I722" s="40">
        <v>0.7</v>
      </c>
      <c r="J722" s="207">
        <v>0.7</v>
      </c>
      <c r="K722" s="207">
        <v>0.35</v>
      </c>
      <c r="L722" s="207">
        <v>0.35</v>
      </c>
      <c r="M722" s="207"/>
      <c r="N722" s="207"/>
      <c r="O722" s="268">
        <v>0</v>
      </c>
      <c r="P722" s="207">
        <v>0.7</v>
      </c>
      <c r="Q722" s="272" t="s">
        <v>2353</v>
      </c>
      <c r="R722" s="207" t="s">
        <v>3216</v>
      </c>
      <c r="S722" s="99"/>
      <c r="V722" s="34"/>
    </row>
    <row r="723" spans="1:22" ht="36" x14ac:dyDescent="0.2">
      <c r="A723" s="1284">
        <v>25</v>
      </c>
      <c r="B723" s="1270">
        <v>120277</v>
      </c>
      <c r="C723" s="272" t="s">
        <v>1957</v>
      </c>
      <c r="D723" s="93" t="s">
        <v>3493</v>
      </c>
      <c r="E723" s="96" t="s">
        <v>163</v>
      </c>
      <c r="F723" s="212" t="s">
        <v>5152</v>
      </c>
      <c r="G723" s="93" t="s">
        <v>3198</v>
      </c>
      <c r="H723" s="93" t="s">
        <v>3494</v>
      </c>
      <c r="I723" s="37">
        <v>0.246</v>
      </c>
      <c r="J723" s="150">
        <v>0.246</v>
      </c>
      <c r="K723" s="272"/>
      <c r="L723" s="150">
        <v>0.218</v>
      </c>
      <c r="M723" s="150">
        <v>2.8000000000000001E-2</v>
      </c>
      <c r="N723" s="150"/>
      <c r="O723" s="150">
        <v>0</v>
      </c>
      <c r="P723" s="150">
        <v>0.246</v>
      </c>
      <c r="Q723" s="272" t="s">
        <v>2296</v>
      </c>
      <c r="R723" s="93" t="s">
        <v>3176</v>
      </c>
      <c r="S723" s="93"/>
      <c r="V723" s="34"/>
    </row>
    <row r="724" spans="1:22" ht="24" x14ac:dyDescent="0.2">
      <c r="A724" s="1284">
        <v>26</v>
      </c>
      <c r="B724" s="1270">
        <v>120278</v>
      </c>
      <c r="C724" s="272" t="s">
        <v>1958</v>
      </c>
      <c r="D724" s="93" t="s">
        <v>3495</v>
      </c>
      <c r="E724" s="96" t="s">
        <v>164</v>
      </c>
      <c r="F724" s="212" t="s">
        <v>5153</v>
      </c>
      <c r="G724" s="93" t="s">
        <v>3198</v>
      </c>
      <c r="H724" s="93" t="s">
        <v>3496</v>
      </c>
      <c r="I724" s="37">
        <v>0.22800000000000001</v>
      </c>
      <c r="J724" s="150">
        <v>0.22800000000000001</v>
      </c>
      <c r="K724" s="272"/>
      <c r="L724" s="150">
        <v>0.22800000000000001</v>
      </c>
      <c r="M724" s="272"/>
      <c r="N724" s="272"/>
      <c r="O724" s="150">
        <v>0</v>
      </c>
      <c r="P724" s="150">
        <v>0.22800000000000001</v>
      </c>
      <c r="Q724" s="272" t="s">
        <v>2241</v>
      </c>
      <c r="R724" s="93" t="s">
        <v>3176</v>
      </c>
      <c r="S724" s="93"/>
      <c r="V724" s="34"/>
    </row>
    <row r="725" spans="1:22" ht="24" x14ac:dyDescent="0.2">
      <c r="A725" s="1284">
        <v>27</v>
      </c>
      <c r="B725" s="1270">
        <v>120281</v>
      </c>
      <c r="C725" s="150" t="s">
        <v>1559</v>
      </c>
      <c r="D725" s="93" t="s">
        <v>3497</v>
      </c>
      <c r="E725" s="96" t="s">
        <v>167</v>
      </c>
      <c r="F725" s="212" t="s">
        <v>5154</v>
      </c>
      <c r="G725" s="93" t="s">
        <v>3198</v>
      </c>
      <c r="H725" s="93" t="s">
        <v>3498</v>
      </c>
      <c r="I725" s="37">
        <v>0.255</v>
      </c>
      <c r="J725" s="150">
        <v>0.255</v>
      </c>
      <c r="K725" s="150"/>
      <c r="L725" s="150">
        <v>0.255</v>
      </c>
      <c r="M725" s="150"/>
      <c r="N725" s="150"/>
      <c r="O725" s="150">
        <v>0</v>
      </c>
      <c r="P725" s="150">
        <v>0.255</v>
      </c>
      <c r="Q725" s="272" t="s">
        <v>2241</v>
      </c>
      <c r="R725" s="93" t="s">
        <v>3176</v>
      </c>
      <c r="S725" s="209"/>
      <c r="V725" s="34"/>
    </row>
    <row r="726" spans="1:22" ht="24" x14ac:dyDescent="0.2">
      <c r="A726" s="1284">
        <v>28</v>
      </c>
      <c r="B726" s="1279">
        <v>120282</v>
      </c>
      <c r="C726" s="411" t="s">
        <v>2355</v>
      </c>
      <c r="D726" s="314" t="s">
        <v>3499</v>
      </c>
      <c r="E726" s="314" t="s">
        <v>214</v>
      </c>
      <c r="F726" s="318" t="s">
        <v>5394</v>
      </c>
      <c r="G726" s="91" t="s">
        <v>3198</v>
      </c>
      <c r="H726" s="91" t="s">
        <v>3500</v>
      </c>
      <c r="I726" s="447">
        <v>0.1</v>
      </c>
      <c r="J726" s="412">
        <v>7.2999999999999995E-2</v>
      </c>
      <c r="K726" s="411"/>
      <c r="L726" s="412">
        <v>7.2999999999999995E-2</v>
      </c>
      <c r="M726" s="411"/>
      <c r="N726" s="411"/>
      <c r="O726" s="412">
        <v>0</v>
      </c>
      <c r="P726" s="412">
        <v>7.2999999999999995E-2</v>
      </c>
      <c r="Q726" s="411" t="s">
        <v>2241</v>
      </c>
      <c r="R726" s="411" t="s">
        <v>3216</v>
      </c>
      <c r="S726" s="314" t="s">
        <v>2350</v>
      </c>
      <c r="V726" s="34"/>
    </row>
    <row r="727" spans="1:22" ht="36" x14ac:dyDescent="0.2">
      <c r="A727" s="1284">
        <v>29</v>
      </c>
      <c r="B727" s="1270">
        <v>120283</v>
      </c>
      <c r="C727" s="272" t="s">
        <v>1959</v>
      </c>
      <c r="D727" s="93" t="s">
        <v>3501</v>
      </c>
      <c r="E727" s="96" t="s">
        <v>216</v>
      </c>
      <c r="F727" s="212" t="s">
        <v>5759</v>
      </c>
      <c r="G727" s="93" t="s">
        <v>3198</v>
      </c>
      <c r="H727" s="93" t="s">
        <v>3502</v>
      </c>
      <c r="I727" s="37">
        <v>0.93700000000000006</v>
      </c>
      <c r="J727" s="150">
        <v>0.93700000000000006</v>
      </c>
      <c r="K727" s="150">
        <v>6.0000000000000001E-3</v>
      </c>
      <c r="L727" s="150">
        <v>0.93100000000000005</v>
      </c>
      <c r="M727" s="272"/>
      <c r="N727" s="272"/>
      <c r="O727" s="150">
        <v>0</v>
      </c>
      <c r="P727" s="150">
        <v>0.93700000000000006</v>
      </c>
      <c r="Q727" s="272" t="s">
        <v>2353</v>
      </c>
      <c r="R727" s="93" t="s">
        <v>3176</v>
      </c>
      <c r="S727" s="327"/>
      <c r="V727" s="34"/>
    </row>
    <row r="728" spans="1:22" ht="36" x14ac:dyDescent="0.2">
      <c r="A728" s="1284">
        <v>30</v>
      </c>
      <c r="B728" s="93">
        <v>120284</v>
      </c>
      <c r="C728" s="272" t="s">
        <v>1960</v>
      </c>
      <c r="D728" s="93" t="s">
        <v>3503</v>
      </c>
      <c r="E728" s="96" t="s">
        <v>224</v>
      </c>
      <c r="F728" s="212" t="s">
        <v>5155</v>
      </c>
      <c r="G728" s="93" t="s">
        <v>3198</v>
      </c>
      <c r="H728" s="93" t="s">
        <v>3504</v>
      </c>
      <c r="I728" s="37">
        <v>0.40200000000000002</v>
      </c>
      <c r="J728" s="150">
        <v>0.40200000000000002</v>
      </c>
      <c r="K728" s="272"/>
      <c r="L728" s="150">
        <v>0.40200000000000002</v>
      </c>
      <c r="M728" s="272"/>
      <c r="N728" s="272"/>
      <c r="O728" s="150">
        <v>0</v>
      </c>
      <c r="P728" s="150">
        <v>0.40200000000000002</v>
      </c>
      <c r="Q728" s="272" t="s">
        <v>2241</v>
      </c>
      <c r="R728" s="93" t="s">
        <v>3176</v>
      </c>
      <c r="S728" s="93"/>
      <c r="V728" s="34"/>
    </row>
    <row r="729" spans="1:22" s="28" customFormat="1" ht="24" x14ac:dyDescent="0.2">
      <c r="A729" s="1284">
        <v>31</v>
      </c>
      <c r="B729" s="93">
        <v>120562</v>
      </c>
      <c r="C729" s="150" t="s">
        <v>1961</v>
      </c>
      <c r="D729" s="93" t="s">
        <v>3505</v>
      </c>
      <c r="E729" s="96" t="s">
        <v>1260</v>
      </c>
      <c r="F729" s="212" t="s">
        <v>5156</v>
      </c>
      <c r="G729" s="93" t="s">
        <v>3198</v>
      </c>
      <c r="H729" s="93" t="s">
        <v>3506</v>
      </c>
      <c r="I729" s="37">
        <v>0.44700000000000001</v>
      </c>
      <c r="J729" s="150">
        <v>0.44700000000000001</v>
      </c>
      <c r="K729" s="150">
        <v>0.44700000000000001</v>
      </c>
      <c r="L729" s="150"/>
      <c r="M729" s="150"/>
      <c r="N729" s="150"/>
      <c r="O729" s="150">
        <v>0</v>
      </c>
      <c r="P729" s="150">
        <v>0.44700000000000001</v>
      </c>
      <c r="Q729" s="150" t="s">
        <v>2251</v>
      </c>
      <c r="R729" s="93" t="s">
        <v>3176</v>
      </c>
      <c r="S729" s="93"/>
      <c r="V729" s="34"/>
    </row>
    <row r="730" spans="1:22" ht="48" x14ac:dyDescent="0.2">
      <c r="A730" s="1284">
        <v>32</v>
      </c>
      <c r="B730" s="93"/>
      <c r="C730" s="219"/>
      <c r="D730" s="93"/>
      <c r="E730" s="247" t="s">
        <v>2356</v>
      </c>
      <c r="F730" s="413" t="s">
        <v>2357</v>
      </c>
      <c r="G730" s="401"/>
      <c r="H730" s="401"/>
      <c r="I730" s="401"/>
      <c r="J730" s="157">
        <v>6.0999999999999999E-2</v>
      </c>
      <c r="K730" s="157">
        <v>6.0999999999999999E-2</v>
      </c>
      <c r="L730" s="157"/>
      <c r="M730" s="157"/>
      <c r="N730" s="157"/>
      <c r="O730" s="157"/>
      <c r="P730" s="157"/>
      <c r="Q730" s="157" t="s">
        <v>2251</v>
      </c>
      <c r="R730" s="157" t="s">
        <v>3216</v>
      </c>
      <c r="S730" s="247" t="s">
        <v>2358</v>
      </c>
      <c r="V730" s="34"/>
    </row>
    <row r="731" spans="1:22" s="28" customFormat="1" x14ac:dyDescent="0.2">
      <c r="A731" s="1438" t="s">
        <v>1457</v>
      </c>
      <c r="B731" s="1438"/>
      <c r="C731" s="1438"/>
      <c r="D731" s="1438"/>
      <c r="E731" s="1438"/>
      <c r="F731" s="1438"/>
      <c r="G731" s="175"/>
      <c r="H731" s="175"/>
      <c r="I731" s="370">
        <f>SUM(I699:I730)</f>
        <v>12.615999999999998</v>
      </c>
      <c r="J731" s="345">
        <f>SUM(J699:J730)</f>
        <v>12.649999999999999</v>
      </c>
      <c r="K731" s="346"/>
      <c r="L731" s="346"/>
      <c r="M731" s="346"/>
      <c r="N731" s="346"/>
      <c r="O731" s="189"/>
      <c r="P731" s="189"/>
      <c r="Q731" s="189"/>
      <c r="R731" s="189"/>
      <c r="S731" s="172"/>
      <c r="T731" s="740">
        <f>SUM(J731-J721-J722-J726-J730)</f>
        <v>11.677999999999999</v>
      </c>
    </row>
    <row r="732" spans="1:22" s="3" customFormat="1" x14ac:dyDescent="0.2">
      <c r="A732" s="1497" t="s">
        <v>5946</v>
      </c>
      <c r="B732" s="1497"/>
      <c r="C732" s="1497"/>
      <c r="D732" s="1497"/>
      <c r="E732" s="1497"/>
      <c r="F732" s="1497"/>
      <c r="G732" s="106"/>
      <c r="H732" s="106"/>
      <c r="I732" s="106"/>
      <c r="J732" s="346"/>
      <c r="K732" s="347">
        <f>SUM(K699:K730)</f>
        <v>4.8019999999999996</v>
      </c>
      <c r="L732" s="346"/>
      <c r="M732" s="346"/>
      <c r="N732" s="346"/>
      <c r="O732" s="189"/>
      <c r="P732" s="189"/>
      <c r="Q732" s="189"/>
      <c r="R732" s="189"/>
      <c r="S732" s="172"/>
      <c r="U732" s="740"/>
    </row>
    <row r="733" spans="1:22" s="3" customFormat="1" x14ac:dyDescent="0.2">
      <c r="A733" s="1494" t="s">
        <v>5944</v>
      </c>
      <c r="B733" s="1494"/>
      <c r="C733" s="1494"/>
      <c r="D733" s="1494"/>
      <c r="E733" s="1494"/>
      <c r="F733" s="1494"/>
      <c r="G733" s="159"/>
      <c r="H733" s="159"/>
      <c r="I733" s="159"/>
      <c r="J733" s="346"/>
      <c r="K733" s="346"/>
      <c r="L733" s="356">
        <f>SUM(L699:L730)</f>
        <v>7.6289999999999996</v>
      </c>
      <c r="M733" s="346"/>
      <c r="N733" s="346"/>
      <c r="O733" s="189"/>
      <c r="P733" s="189"/>
      <c r="Q733" s="189"/>
      <c r="R733" s="189"/>
      <c r="S733" s="172"/>
    </row>
    <row r="734" spans="1:22" s="3" customFormat="1" x14ac:dyDescent="0.2">
      <c r="A734" s="1495" t="s">
        <v>5945</v>
      </c>
      <c r="B734" s="1495"/>
      <c r="C734" s="1495"/>
      <c r="D734" s="1495"/>
      <c r="E734" s="1496"/>
      <c r="F734" s="1496"/>
      <c r="G734" s="178"/>
      <c r="H734" s="178"/>
      <c r="I734" s="178"/>
      <c r="J734" s="346"/>
      <c r="K734" s="346"/>
      <c r="L734" s="346"/>
      <c r="M734" s="349">
        <f>SUM(M699:M730)</f>
        <v>0.21899999999999997</v>
      </c>
      <c r="N734" s="349"/>
      <c r="O734" s="189"/>
      <c r="P734" s="189"/>
      <c r="Q734" s="189"/>
      <c r="R734" s="189"/>
      <c r="S734" s="172"/>
    </row>
    <row r="735" spans="1:22" x14ac:dyDescent="0.2">
      <c r="A735" s="1490" t="s">
        <v>5947</v>
      </c>
      <c r="B735" s="1486"/>
      <c r="C735" s="1486"/>
      <c r="D735" s="1486"/>
      <c r="E735" s="1486"/>
      <c r="F735" s="1486"/>
      <c r="G735" s="102"/>
      <c r="H735" s="102"/>
      <c r="I735" s="102"/>
      <c r="J735" s="350"/>
      <c r="K735" s="350"/>
      <c r="L735" s="350"/>
      <c r="M735" s="350"/>
      <c r="N735" s="357">
        <f>SUM(N699:N730)</f>
        <v>0</v>
      </c>
      <c r="O735" s="189"/>
      <c r="P735" s="189"/>
      <c r="Q735" s="189"/>
      <c r="R735" s="189"/>
      <c r="S735" s="172"/>
    </row>
    <row r="736" spans="1:22" ht="36.75" customHeight="1" x14ac:dyDescent="0.2">
      <c r="A736" s="1433" t="s">
        <v>2474</v>
      </c>
      <c r="B736" s="1433"/>
      <c r="C736" s="1433"/>
      <c r="D736" s="1433"/>
      <c r="E736" s="1433"/>
      <c r="F736" s="1433"/>
      <c r="G736" s="1433"/>
      <c r="H736" s="1433"/>
      <c r="I736" s="1433"/>
      <c r="J736" s="1433"/>
      <c r="K736" s="1433"/>
      <c r="L736" s="1433"/>
      <c r="M736" s="1433"/>
      <c r="N736" s="1433"/>
      <c r="O736" s="1433"/>
      <c r="P736" s="1433"/>
      <c r="Q736" s="119"/>
      <c r="R736" s="119"/>
      <c r="S736" s="172"/>
    </row>
    <row r="737" spans="1:23" s="28" customFormat="1" x14ac:dyDescent="0.2">
      <c r="A737" s="1431" t="s">
        <v>946</v>
      </c>
      <c r="B737" s="1431"/>
      <c r="C737" s="1431"/>
      <c r="D737" s="1431"/>
      <c r="E737" s="1431"/>
      <c r="F737" s="1431"/>
      <c r="G737" s="179"/>
      <c r="H737" s="179"/>
      <c r="I737" s="179"/>
      <c r="J737" s="172"/>
      <c r="K737" s="172"/>
      <c r="L737" s="172"/>
      <c r="M737" s="172"/>
      <c r="N737" s="172"/>
      <c r="O737" s="172"/>
      <c r="P737" s="172"/>
      <c r="Q737" s="172"/>
      <c r="R737" s="172"/>
      <c r="S737" s="172"/>
    </row>
    <row r="738" spans="1:23" x14ac:dyDescent="0.2">
      <c r="A738" s="142">
        <v>1</v>
      </c>
      <c r="B738" s="1270" t="s">
        <v>3507</v>
      </c>
      <c r="C738" s="113" t="s">
        <v>2359</v>
      </c>
      <c r="D738" s="1459" t="s">
        <v>3508</v>
      </c>
      <c r="E738" s="1498" t="s">
        <v>1055</v>
      </c>
      <c r="F738" s="1499" t="s">
        <v>3509</v>
      </c>
      <c r="G738" s="1498" t="s">
        <v>3198</v>
      </c>
      <c r="H738" s="1498" t="s">
        <v>3510</v>
      </c>
      <c r="I738" s="1569">
        <v>0.6</v>
      </c>
      <c r="J738" s="113">
        <v>8.3000000000000004E-2</v>
      </c>
      <c r="K738" s="113">
        <v>8.3000000000000004E-2</v>
      </c>
      <c r="L738" s="113"/>
      <c r="M738" s="113"/>
      <c r="N738" s="113"/>
      <c r="O738" s="216">
        <v>0</v>
      </c>
      <c r="P738" s="113">
        <v>8.3000000000000004E-2</v>
      </c>
      <c r="Q738" s="113" t="s">
        <v>2354</v>
      </c>
      <c r="R738" s="93" t="s">
        <v>3176</v>
      </c>
      <c r="S738" s="113"/>
      <c r="V738" s="34"/>
      <c r="W738" s="34"/>
    </row>
    <row r="739" spans="1:23" x14ac:dyDescent="0.2">
      <c r="A739" s="1284">
        <v>2</v>
      </c>
      <c r="B739" s="1270" t="s">
        <v>3511</v>
      </c>
      <c r="C739" s="113" t="s">
        <v>2360</v>
      </c>
      <c r="D739" s="1459"/>
      <c r="E739" s="1459"/>
      <c r="F739" s="1489"/>
      <c r="G739" s="1463"/>
      <c r="H739" s="1463"/>
      <c r="I739" s="1570"/>
      <c r="J739" s="113">
        <v>0.45200000000000001</v>
      </c>
      <c r="K739" s="113">
        <v>0.45200000000000001</v>
      </c>
      <c r="L739" s="113"/>
      <c r="M739" s="113"/>
      <c r="N739" s="113"/>
      <c r="O739" s="216">
        <v>0</v>
      </c>
      <c r="P739" s="113">
        <v>0.45200000000000001</v>
      </c>
      <c r="Q739" s="113" t="s">
        <v>2354</v>
      </c>
      <c r="R739" s="93" t="s">
        <v>3176</v>
      </c>
      <c r="S739" s="113"/>
      <c r="V739" s="34"/>
      <c r="W739" s="34"/>
    </row>
    <row r="740" spans="1:23" ht="24" x14ac:dyDescent="0.2">
      <c r="A740" s="1284">
        <v>3</v>
      </c>
      <c r="B740" s="1270">
        <v>120285</v>
      </c>
      <c r="C740" s="96" t="s">
        <v>1323</v>
      </c>
      <c r="D740" s="93" t="s">
        <v>3512</v>
      </c>
      <c r="E740" s="96" t="s">
        <v>1056</v>
      </c>
      <c r="F740" s="212" t="s">
        <v>3513</v>
      </c>
      <c r="G740" s="113" t="s">
        <v>3198</v>
      </c>
      <c r="H740" s="93" t="s">
        <v>3514</v>
      </c>
      <c r="I740" s="445">
        <v>0.23499999999999999</v>
      </c>
      <c r="J740" s="96">
        <v>0.23499999999999999</v>
      </c>
      <c r="K740" s="96">
        <v>0.13600000000000001</v>
      </c>
      <c r="L740" s="96">
        <v>9.9000000000000005E-2</v>
      </c>
      <c r="M740" s="96"/>
      <c r="N740" s="96"/>
      <c r="O740" s="150">
        <v>0</v>
      </c>
      <c r="P740" s="96">
        <v>0.23499999999999999</v>
      </c>
      <c r="Q740" s="113" t="s">
        <v>2353</v>
      </c>
      <c r="R740" s="93" t="s">
        <v>3176</v>
      </c>
      <c r="S740" s="96"/>
      <c r="V740" s="34"/>
      <c r="W740" s="34"/>
    </row>
    <row r="741" spans="1:23" ht="24" x14ac:dyDescent="0.2">
      <c r="A741" s="142">
        <v>4</v>
      </c>
      <c r="B741" s="1270">
        <v>130144</v>
      </c>
      <c r="C741" s="96" t="s">
        <v>1962</v>
      </c>
      <c r="D741" s="93" t="s">
        <v>3515</v>
      </c>
      <c r="E741" s="96" t="s">
        <v>1057</v>
      </c>
      <c r="F741" s="212" t="s">
        <v>3516</v>
      </c>
      <c r="G741" s="113" t="s">
        <v>3198</v>
      </c>
      <c r="H741" s="93" t="s">
        <v>3517</v>
      </c>
      <c r="I741" s="445">
        <v>0.13</v>
      </c>
      <c r="J741" s="96">
        <v>0.13</v>
      </c>
      <c r="K741" s="96"/>
      <c r="L741" s="96">
        <v>0.13</v>
      </c>
      <c r="M741" s="96"/>
      <c r="N741" s="96"/>
      <c r="O741" s="150">
        <v>0</v>
      </c>
      <c r="P741" s="96">
        <v>0.13</v>
      </c>
      <c r="Q741" s="96" t="s">
        <v>2241</v>
      </c>
      <c r="R741" s="93" t="s">
        <v>3176</v>
      </c>
      <c r="S741" s="93"/>
      <c r="V741" s="34"/>
      <c r="W741" s="34"/>
    </row>
    <row r="742" spans="1:23" x14ac:dyDescent="0.2">
      <c r="A742" s="1284">
        <v>5</v>
      </c>
      <c r="B742" s="1270">
        <v>130024</v>
      </c>
      <c r="C742" s="93" t="s">
        <v>1963</v>
      </c>
      <c r="D742" s="1459" t="s">
        <v>3518</v>
      </c>
      <c r="E742" s="1459" t="s">
        <v>1058</v>
      </c>
      <c r="F742" s="1489" t="s">
        <v>3519</v>
      </c>
      <c r="G742" s="1498" t="s">
        <v>3198</v>
      </c>
      <c r="H742" s="1459" t="s">
        <v>3520</v>
      </c>
      <c r="I742" s="1502">
        <v>0.373</v>
      </c>
      <c r="J742" s="93">
        <v>0.373</v>
      </c>
      <c r="K742" s="93"/>
      <c r="L742" s="93">
        <v>0.373</v>
      </c>
      <c r="M742" s="93"/>
      <c r="N742" s="93"/>
      <c r="O742" s="219">
        <v>0</v>
      </c>
      <c r="P742" s="93">
        <v>0.373</v>
      </c>
      <c r="Q742" s="93" t="s">
        <v>2241</v>
      </c>
      <c r="R742" s="93" t="s">
        <v>3176</v>
      </c>
      <c r="S742" s="193"/>
      <c r="V742" s="34"/>
      <c r="W742" s="34"/>
    </row>
    <row r="743" spans="1:23" ht="24" x14ac:dyDescent="0.2">
      <c r="A743" s="1284">
        <v>6</v>
      </c>
      <c r="B743" s="1270"/>
      <c r="C743" s="93" t="s">
        <v>2361</v>
      </c>
      <c r="D743" s="1463"/>
      <c r="E743" s="1459"/>
      <c r="F743" s="1489"/>
      <c r="G743" s="1463"/>
      <c r="H743" s="1463"/>
      <c r="I743" s="1570"/>
      <c r="J743" s="247">
        <v>8.5999999999999993E-2</v>
      </c>
      <c r="K743" s="247"/>
      <c r="L743" s="247">
        <v>8.5999999999999993E-2</v>
      </c>
      <c r="M743" s="247"/>
      <c r="N743" s="247"/>
      <c r="O743" s="157">
        <v>0</v>
      </c>
      <c r="P743" s="247">
        <v>8.5999999999999993E-2</v>
      </c>
      <c r="Q743" s="247" t="s">
        <v>2241</v>
      </c>
      <c r="R743" s="247" t="s">
        <v>3216</v>
      </c>
      <c r="S743" s="247" t="s">
        <v>1983</v>
      </c>
      <c r="V743" s="34"/>
      <c r="W743" s="34"/>
    </row>
    <row r="744" spans="1:23" ht="24" x14ac:dyDescent="0.2">
      <c r="A744" s="142">
        <v>7</v>
      </c>
      <c r="B744" s="1270">
        <v>130025</v>
      </c>
      <c r="C744" s="113" t="s">
        <v>2362</v>
      </c>
      <c r="D744" s="93" t="s">
        <v>3521</v>
      </c>
      <c r="E744" s="113" t="s">
        <v>1059</v>
      </c>
      <c r="F744" s="220" t="s">
        <v>3522</v>
      </c>
      <c r="G744" s="113" t="s">
        <v>3198</v>
      </c>
      <c r="H744" s="113" t="s">
        <v>3523</v>
      </c>
      <c r="I744" s="66">
        <v>0.59</v>
      </c>
      <c r="J744" s="113">
        <v>0.57299999999999995</v>
      </c>
      <c r="K744" s="113">
        <v>0.57299999999999995</v>
      </c>
      <c r="L744" s="113"/>
      <c r="M744" s="113"/>
      <c r="N744" s="113"/>
      <c r="O744" s="216">
        <v>0</v>
      </c>
      <c r="P744" s="113">
        <v>0.57299999999999995</v>
      </c>
      <c r="Q744" s="113" t="s">
        <v>2354</v>
      </c>
      <c r="R744" s="93" t="s">
        <v>3176</v>
      </c>
      <c r="S744" s="113"/>
      <c r="V744" s="34"/>
      <c r="W744" s="34"/>
    </row>
    <row r="745" spans="1:23" s="3" customFormat="1" ht="36" x14ac:dyDescent="0.2">
      <c r="A745" s="1284">
        <v>8</v>
      </c>
      <c r="B745" s="1270">
        <v>130145</v>
      </c>
      <c r="C745" s="337" t="s">
        <v>2217</v>
      </c>
      <c r="D745" s="93" t="s">
        <v>3524</v>
      </c>
      <c r="E745" s="337" t="s">
        <v>1060</v>
      </c>
      <c r="F745" s="417" t="s">
        <v>3525</v>
      </c>
      <c r="G745" s="113" t="s">
        <v>3198</v>
      </c>
      <c r="H745" s="113" t="s">
        <v>3526</v>
      </c>
      <c r="I745" s="66">
        <v>4.1000000000000002E-2</v>
      </c>
      <c r="J745" s="337">
        <v>4.1000000000000002E-2</v>
      </c>
      <c r="K745" s="337"/>
      <c r="L745" s="337">
        <v>4.1000000000000002E-2</v>
      </c>
      <c r="M745" s="337"/>
      <c r="N745" s="337"/>
      <c r="O745" s="358">
        <v>0</v>
      </c>
      <c r="P745" s="337">
        <v>4.1000000000000002E-2</v>
      </c>
      <c r="Q745" s="337" t="s">
        <v>2241</v>
      </c>
      <c r="R745" s="93" t="s">
        <v>3176</v>
      </c>
      <c r="S745" s="93"/>
      <c r="V745" s="34"/>
      <c r="W745" s="34"/>
    </row>
    <row r="746" spans="1:23" ht="36" x14ac:dyDescent="0.2">
      <c r="A746" s="1284">
        <v>9</v>
      </c>
      <c r="B746" s="1270" t="s">
        <v>6021</v>
      </c>
      <c r="C746" s="96" t="s">
        <v>1278</v>
      </c>
      <c r="D746" s="93" t="s">
        <v>3527</v>
      </c>
      <c r="E746" s="96" t="s">
        <v>1061</v>
      </c>
      <c r="F746" s="212" t="s">
        <v>3528</v>
      </c>
      <c r="G746" s="113" t="s">
        <v>3198</v>
      </c>
      <c r="H746" s="113" t="s">
        <v>3529</v>
      </c>
      <c r="I746" s="66">
        <v>0.55000000000000004</v>
      </c>
      <c r="J746" s="96">
        <v>0.55000000000000004</v>
      </c>
      <c r="K746" s="96">
        <v>0.55000000000000004</v>
      </c>
      <c r="L746" s="96"/>
      <c r="M746" s="96"/>
      <c r="N746" s="96"/>
      <c r="O746" s="150">
        <v>0</v>
      </c>
      <c r="P746" s="96">
        <v>0.55000000000000004</v>
      </c>
      <c r="Q746" s="113" t="s">
        <v>2354</v>
      </c>
      <c r="R746" s="93" t="s">
        <v>3176</v>
      </c>
      <c r="S746" s="96"/>
      <c r="V746" s="34"/>
      <c r="W746" s="34"/>
    </row>
    <row r="747" spans="1:23" ht="36" x14ac:dyDescent="0.2">
      <c r="A747" s="142">
        <v>10</v>
      </c>
      <c r="B747" s="1270" t="s">
        <v>6022</v>
      </c>
      <c r="C747" s="93" t="s">
        <v>2364</v>
      </c>
      <c r="D747" s="93" t="s">
        <v>3530</v>
      </c>
      <c r="E747" s="93" t="s">
        <v>1062</v>
      </c>
      <c r="F747" s="214" t="s">
        <v>2363</v>
      </c>
      <c r="G747" s="113" t="s">
        <v>3198</v>
      </c>
      <c r="H747" s="113" t="s">
        <v>3529</v>
      </c>
      <c r="I747" s="66">
        <v>0.22</v>
      </c>
      <c r="J747" s="93">
        <v>0.20300000000000001</v>
      </c>
      <c r="K747" s="93">
        <v>0.20300000000000001</v>
      </c>
      <c r="L747" s="93"/>
      <c r="M747" s="93"/>
      <c r="N747" s="93"/>
      <c r="O747" s="219">
        <v>0</v>
      </c>
      <c r="P747" s="93">
        <v>0.20300000000000001</v>
      </c>
      <c r="Q747" s="113" t="s">
        <v>2354</v>
      </c>
      <c r="R747" s="93" t="s">
        <v>3176</v>
      </c>
      <c r="S747" s="93"/>
      <c r="V747" s="34"/>
      <c r="W747" s="34"/>
    </row>
    <row r="748" spans="1:23" ht="36" x14ac:dyDescent="0.2">
      <c r="A748" s="1284">
        <v>11</v>
      </c>
      <c r="B748" s="1270" t="s">
        <v>6023</v>
      </c>
      <c r="C748" s="93" t="s">
        <v>2365</v>
      </c>
      <c r="D748" s="93" t="s">
        <v>3531</v>
      </c>
      <c r="E748" s="93" t="s">
        <v>1063</v>
      </c>
      <c r="F748" s="214" t="s">
        <v>2363</v>
      </c>
      <c r="G748" s="113" t="s">
        <v>3198</v>
      </c>
      <c r="H748" s="113" t="s">
        <v>3529</v>
      </c>
      <c r="I748" s="66">
        <v>0.17</v>
      </c>
      <c r="J748" s="219">
        <v>0.13400000000000001</v>
      </c>
      <c r="K748" s="219">
        <v>0.13400000000000001</v>
      </c>
      <c r="L748" s="93"/>
      <c r="M748" s="93"/>
      <c r="N748" s="93"/>
      <c r="O748" s="219">
        <v>0</v>
      </c>
      <c r="P748" s="219">
        <v>0.13400000000000001</v>
      </c>
      <c r="Q748" s="113" t="s">
        <v>2354</v>
      </c>
      <c r="R748" s="93" t="s">
        <v>3176</v>
      </c>
      <c r="S748" s="93"/>
      <c r="V748" s="34"/>
      <c r="W748" s="34"/>
    </row>
    <row r="749" spans="1:23" ht="36" x14ac:dyDescent="0.2">
      <c r="A749" s="1284">
        <v>12</v>
      </c>
      <c r="B749" s="1270" t="s">
        <v>6024</v>
      </c>
      <c r="C749" s="188" t="s">
        <v>2366</v>
      </c>
      <c r="D749" s="93" t="s">
        <v>3532</v>
      </c>
      <c r="E749" s="188" t="s">
        <v>1064</v>
      </c>
      <c r="F749" s="410" t="s">
        <v>2363</v>
      </c>
      <c r="G749" s="113" t="s">
        <v>3198</v>
      </c>
      <c r="H749" s="113" t="s">
        <v>3529</v>
      </c>
      <c r="I749" s="66">
        <v>0.17</v>
      </c>
      <c r="J749" s="188">
        <v>0.14199999999999999</v>
      </c>
      <c r="K749" s="188">
        <v>0.14199999999999999</v>
      </c>
      <c r="L749" s="188"/>
      <c r="M749" s="188"/>
      <c r="N749" s="188"/>
      <c r="O749" s="359">
        <v>0</v>
      </c>
      <c r="P749" s="188">
        <v>0.14199999999999999</v>
      </c>
      <c r="Q749" s="113" t="s">
        <v>2354</v>
      </c>
      <c r="R749" s="93" t="s">
        <v>3176</v>
      </c>
      <c r="S749" s="93"/>
      <c r="V749" s="34"/>
      <c r="W749" s="34"/>
    </row>
    <row r="750" spans="1:23" x14ac:dyDescent="0.2">
      <c r="A750" s="142">
        <v>13</v>
      </c>
      <c r="B750" s="1280" t="s">
        <v>6025</v>
      </c>
      <c r="C750" s="186"/>
      <c r="D750" s="186"/>
      <c r="E750" s="186" t="s">
        <v>1065</v>
      </c>
      <c r="F750" s="281" t="s">
        <v>1173</v>
      </c>
      <c r="G750" s="186"/>
      <c r="H750" s="186"/>
      <c r="I750" s="66">
        <v>0.17</v>
      </c>
      <c r="J750" s="186">
        <v>0.17</v>
      </c>
      <c r="K750" s="186">
        <v>0.17</v>
      </c>
      <c r="L750" s="186"/>
      <c r="M750" s="186"/>
      <c r="N750" s="186"/>
      <c r="O750" s="268">
        <v>0</v>
      </c>
      <c r="P750" s="186">
        <v>0.17</v>
      </c>
      <c r="Q750" s="113" t="s">
        <v>2354</v>
      </c>
      <c r="R750" s="113" t="s">
        <v>3216</v>
      </c>
      <c r="S750" s="186"/>
      <c r="V750" s="34"/>
      <c r="W750" s="34"/>
    </row>
    <row r="751" spans="1:23" ht="36" x14ac:dyDescent="0.2">
      <c r="A751" s="1284">
        <v>14</v>
      </c>
      <c r="B751" s="1270" t="s">
        <v>3533</v>
      </c>
      <c r="C751" s="93" t="s">
        <v>2367</v>
      </c>
      <c r="D751" s="93" t="s">
        <v>3534</v>
      </c>
      <c r="E751" s="93" t="s">
        <v>1066</v>
      </c>
      <c r="F751" s="214" t="s">
        <v>1173</v>
      </c>
      <c r="G751" s="93" t="s">
        <v>3198</v>
      </c>
      <c r="H751" s="93" t="s">
        <v>3535</v>
      </c>
      <c r="I751" s="66">
        <v>0.17</v>
      </c>
      <c r="J751" s="93">
        <v>0.16</v>
      </c>
      <c r="K751" s="93">
        <v>0.16</v>
      </c>
      <c r="L751" s="93"/>
      <c r="M751" s="93"/>
      <c r="N751" s="93"/>
      <c r="O751" s="219">
        <v>0</v>
      </c>
      <c r="P751" s="93">
        <v>0.16</v>
      </c>
      <c r="Q751" s="113" t="s">
        <v>2354</v>
      </c>
      <c r="R751" s="93" t="s">
        <v>3176</v>
      </c>
      <c r="S751" s="93"/>
      <c r="V751" s="34"/>
      <c r="W751" s="34"/>
    </row>
    <row r="752" spans="1:23" ht="27" customHeight="1" x14ac:dyDescent="0.2">
      <c r="A752" s="1284">
        <v>15</v>
      </c>
      <c r="B752" s="1280" t="s">
        <v>6026</v>
      </c>
      <c r="C752" s="186"/>
      <c r="D752" s="186"/>
      <c r="E752" s="186" t="s">
        <v>1067</v>
      </c>
      <c r="F752" s="281" t="s">
        <v>1173</v>
      </c>
      <c r="G752" s="186"/>
      <c r="H752" s="186"/>
      <c r="I752" s="66">
        <v>0.13</v>
      </c>
      <c r="J752" s="186">
        <v>0.13</v>
      </c>
      <c r="K752" s="186">
        <v>0.13</v>
      </c>
      <c r="L752" s="186"/>
      <c r="M752" s="186"/>
      <c r="N752" s="186"/>
      <c r="O752" s="268">
        <v>0</v>
      </c>
      <c r="P752" s="186">
        <v>0.13</v>
      </c>
      <c r="Q752" s="113" t="s">
        <v>2354</v>
      </c>
      <c r="R752" s="186" t="s">
        <v>3216</v>
      </c>
      <c r="S752" s="186"/>
      <c r="V752" s="34"/>
      <c r="W752" s="34"/>
    </row>
    <row r="753" spans="1:23" x14ac:dyDescent="0.2">
      <c r="A753" s="142">
        <v>16</v>
      </c>
      <c r="B753" s="1280" t="s">
        <v>6027</v>
      </c>
      <c r="C753" s="186"/>
      <c r="D753" s="186"/>
      <c r="E753" s="186" t="s">
        <v>1068</v>
      </c>
      <c r="F753" s="281" t="s">
        <v>1173</v>
      </c>
      <c r="G753" s="186"/>
      <c r="H753" s="186"/>
      <c r="I753" s="66">
        <v>0.64</v>
      </c>
      <c r="J753" s="186">
        <v>0.64</v>
      </c>
      <c r="K753" s="186">
        <v>0.64</v>
      </c>
      <c r="L753" s="186"/>
      <c r="M753" s="186"/>
      <c r="N753" s="186"/>
      <c r="O753" s="268">
        <v>0</v>
      </c>
      <c r="P753" s="186">
        <v>0.64</v>
      </c>
      <c r="Q753" s="113" t="s">
        <v>2354</v>
      </c>
      <c r="R753" s="186" t="s">
        <v>3216</v>
      </c>
      <c r="S753" s="186"/>
      <c r="V753" s="34"/>
      <c r="W753" s="34"/>
    </row>
    <row r="754" spans="1:23" ht="36" x14ac:dyDescent="0.2">
      <c r="A754" s="1284">
        <v>17</v>
      </c>
      <c r="B754" s="1270" t="s">
        <v>3536</v>
      </c>
      <c r="C754" s="96" t="s">
        <v>1964</v>
      </c>
      <c r="D754" s="93" t="s">
        <v>3537</v>
      </c>
      <c r="E754" s="96" t="s">
        <v>1069</v>
      </c>
      <c r="F754" s="212" t="s">
        <v>2201</v>
      </c>
      <c r="G754" s="93" t="s">
        <v>3198</v>
      </c>
      <c r="H754" s="93" t="s">
        <v>3538</v>
      </c>
      <c r="I754" s="66">
        <v>0.23899999999999999</v>
      </c>
      <c r="J754" s="96">
        <v>0.23899999999999999</v>
      </c>
      <c r="K754" s="96">
        <v>0.23899999999999999</v>
      </c>
      <c r="L754" s="96"/>
      <c r="M754" s="96"/>
      <c r="N754" s="96"/>
      <c r="O754" s="150">
        <v>0</v>
      </c>
      <c r="P754" s="96">
        <v>0.23899999999999999</v>
      </c>
      <c r="Q754" s="113" t="s">
        <v>2354</v>
      </c>
      <c r="R754" s="93" t="s">
        <v>3176</v>
      </c>
      <c r="S754" s="93"/>
      <c r="V754" s="34"/>
      <c r="W754" s="34"/>
    </row>
    <row r="755" spans="1:23" ht="36" x14ac:dyDescent="0.2">
      <c r="A755" s="1284">
        <v>18</v>
      </c>
      <c r="B755" s="1270" t="s">
        <v>3539</v>
      </c>
      <c r="C755" s="113" t="s">
        <v>2368</v>
      </c>
      <c r="D755" s="93" t="s">
        <v>3540</v>
      </c>
      <c r="E755" s="113" t="s">
        <v>1070</v>
      </c>
      <c r="F755" s="220" t="s">
        <v>950</v>
      </c>
      <c r="G755" s="93" t="s">
        <v>3198</v>
      </c>
      <c r="H755" s="113" t="s">
        <v>3541</v>
      </c>
      <c r="I755" s="66">
        <v>0.33</v>
      </c>
      <c r="J755" s="113">
        <v>0.29899999999999999</v>
      </c>
      <c r="K755" s="113">
        <v>0.29899999999999999</v>
      </c>
      <c r="L755" s="113"/>
      <c r="M755" s="113"/>
      <c r="N755" s="113"/>
      <c r="O755" s="216">
        <v>0</v>
      </c>
      <c r="P755" s="113">
        <v>0.29899999999999999</v>
      </c>
      <c r="Q755" s="113" t="s">
        <v>2354</v>
      </c>
      <c r="R755" s="93" t="s">
        <v>3176</v>
      </c>
      <c r="S755" s="113"/>
      <c r="V755" s="34"/>
      <c r="W755" s="34"/>
    </row>
    <row r="756" spans="1:23" x14ac:dyDescent="0.2">
      <c r="A756" s="142">
        <v>19</v>
      </c>
      <c r="B756" s="1280" t="s">
        <v>6028</v>
      </c>
      <c r="C756" s="186"/>
      <c r="D756" s="186"/>
      <c r="E756" s="186" t="s">
        <v>233</v>
      </c>
      <c r="F756" s="281" t="s">
        <v>1172</v>
      </c>
      <c r="G756" s="186"/>
      <c r="H756" s="186"/>
      <c r="I756" s="66">
        <v>0.16</v>
      </c>
      <c r="J756" s="186">
        <v>0.16</v>
      </c>
      <c r="K756" s="186">
        <v>0.16</v>
      </c>
      <c r="L756" s="186"/>
      <c r="M756" s="186"/>
      <c r="N756" s="186"/>
      <c r="O756" s="268">
        <v>0</v>
      </c>
      <c r="P756" s="186">
        <v>0.16</v>
      </c>
      <c r="Q756" s="113" t="s">
        <v>2354</v>
      </c>
      <c r="R756" s="186"/>
      <c r="S756" s="186"/>
      <c r="V756" s="34"/>
      <c r="W756" s="34"/>
    </row>
    <row r="757" spans="1:23" ht="24" x14ac:dyDescent="0.2">
      <c r="A757" s="1284">
        <v>20</v>
      </c>
      <c r="B757" s="1270" t="s">
        <v>3542</v>
      </c>
      <c r="C757" s="93" t="s">
        <v>2369</v>
      </c>
      <c r="D757" s="93" t="s">
        <v>3543</v>
      </c>
      <c r="E757" s="232" t="s">
        <v>5157</v>
      </c>
      <c r="F757" s="214" t="s">
        <v>2237</v>
      </c>
      <c r="G757" s="93" t="s">
        <v>3544</v>
      </c>
      <c r="H757" s="93" t="s">
        <v>2791</v>
      </c>
      <c r="I757" s="66">
        <v>1.052</v>
      </c>
      <c r="J757" s="93">
        <v>1.0669999999999999</v>
      </c>
      <c r="K757" s="93">
        <v>0.03</v>
      </c>
      <c r="L757" s="93">
        <v>1.0369999999999999</v>
      </c>
      <c r="M757" s="93"/>
      <c r="N757" s="93"/>
      <c r="O757" s="219">
        <v>0</v>
      </c>
      <c r="P757" s="93">
        <v>1.0669999999999999</v>
      </c>
      <c r="Q757" s="93" t="s">
        <v>2249</v>
      </c>
      <c r="R757" s="93" t="s">
        <v>3176</v>
      </c>
      <c r="S757" s="93" t="s">
        <v>5395</v>
      </c>
      <c r="V757" s="34"/>
      <c r="W757" s="34"/>
    </row>
    <row r="758" spans="1:23" ht="27" customHeight="1" x14ac:dyDescent="0.2">
      <c r="A758" s="1284">
        <v>21</v>
      </c>
      <c r="B758" s="1280" t="s">
        <v>3545</v>
      </c>
      <c r="C758" s="113" t="s">
        <v>2370</v>
      </c>
      <c r="D758" s="1459" t="s">
        <v>3546</v>
      </c>
      <c r="E758" s="1498" t="s">
        <v>1072</v>
      </c>
      <c r="F758" s="1499" t="s">
        <v>3547</v>
      </c>
      <c r="G758" s="1459" t="s">
        <v>3198</v>
      </c>
      <c r="H758" s="1498" t="s">
        <v>3548</v>
      </c>
      <c r="I758" s="1498">
        <v>0.39</v>
      </c>
      <c r="J758" s="113">
        <v>7.6999999999999999E-2</v>
      </c>
      <c r="K758" s="113">
        <v>7.6999999999999999E-2</v>
      </c>
      <c r="L758" s="113"/>
      <c r="M758" s="113"/>
      <c r="N758" s="113"/>
      <c r="O758" s="216">
        <v>0</v>
      </c>
      <c r="P758" s="113">
        <v>7.6999999999999999E-2</v>
      </c>
      <c r="Q758" s="113" t="s">
        <v>2354</v>
      </c>
      <c r="R758" s="93" t="s">
        <v>3176</v>
      </c>
      <c r="S758" s="181"/>
      <c r="V758" s="34"/>
      <c r="W758" s="34"/>
    </row>
    <row r="759" spans="1:23" ht="28.5" customHeight="1" x14ac:dyDescent="0.2">
      <c r="A759" s="142">
        <v>22</v>
      </c>
      <c r="B759" s="1270" t="s">
        <v>3549</v>
      </c>
      <c r="C759" s="113" t="s">
        <v>2371</v>
      </c>
      <c r="D759" s="1459"/>
      <c r="E759" s="1459"/>
      <c r="F759" s="1489"/>
      <c r="G759" s="1463"/>
      <c r="H759" s="1463"/>
      <c r="I759" s="1474"/>
      <c r="J759" s="113">
        <v>7.4999999999999997E-2</v>
      </c>
      <c r="K759" s="113">
        <v>7.4999999999999997E-2</v>
      </c>
      <c r="L759" s="113"/>
      <c r="M759" s="113"/>
      <c r="N759" s="113"/>
      <c r="O759" s="216">
        <v>0</v>
      </c>
      <c r="P759" s="113">
        <v>7.4999999999999997E-2</v>
      </c>
      <c r="Q759" s="113" t="s">
        <v>2354</v>
      </c>
      <c r="R759" s="93" t="s">
        <v>3176</v>
      </c>
      <c r="S759" s="181"/>
      <c r="V759" s="34"/>
      <c r="W759" s="34"/>
    </row>
    <row r="760" spans="1:23" x14ac:dyDescent="0.2">
      <c r="A760" s="1284">
        <v>23</v>
      </c>
      <c r="B760" s="1270" t="s">
        <v>3550</v>
      </c>
      <c r="C760" s="113" t="s">
        <v>2372</v>
      </c>
      <c r="D760" s="1459"/>
      <c r="E760" s="1459"/>
      <c r="F760" s="1489"/>
      <c r="G760" s="1463"/>
      <c r="H760" s="1463"/>
      <c r="I760" s="1474"/>
      <c r="J760" s="113">
        <v>0.20100000000000001</v>
      </c>
      <c r="K760" s="113">
        <v>0.20100000000000001</v>
      </c>
      <c r="L760" s="113"/>
      <c r="M760" s="113"/>
      <c r="N760" s="113"/>
      <c r="O760" s="216">
        <v>0</v>
      </c>
      <c r="P760" s="113">
        <v>0.20100000000000001</v>
      </c>
      <c r="Q760" s="113" t="s">
        <v>2354</v>
      </c>
      <c r="R760" s="93" t="s">
        <v>3176</v>
      </c>
      <c r="S760" s="181"/>
      <c r="V760" s="34"/>
      <c r="W760" s="34"/>
    </row>
    <row r="761" spans="1:23" ht="36" x14ac:dyDescent="0.2">
      <c r="A761" s="1284">
        <v>24</v>
      </c>
      <c r="B761" s="1270">
        <v>130148</v>
      </c>
      <c r="C761" s="96" t="s">
        <v>1965</v>
      </c>
      <c r="D761" s="93" t="s">
        <v>3551</v>
      </c>
      <c r="E761" s="96" t="s">
        <v>1073</v>
      </c>
      <c r="F761" s="212" t="s">
        <v>3552</v>
      </c>
      <c r="G761" s="93" t="s">
        <v>3198</v>
      </c>
      <c r="H761" s="93" t="s">
        <v>3553</v>
      </c>
      <c r="I761" s="66">
        <v>0.26100000000000001</v>
      </c>
      <c r="J761" s="96">
        <v>0.26100000000000001</v>
      </c>
      <c r="K761" s="96"/>
      <c r="L761" s="96">
        <v>0.26100000000000001</v>
      </c>
      <c r="M761" s="96"/>
      <c r="N761" s="96"/>
      <c r="O761" s="150">
        <v>0</v>
      </c>
      <c r="P761" s="96">
        <v>0.26100000000000001</v>
      </c>
      <c r="Q761" s="96" t="s">
        <v>2241</v>
      </c>
      <c r="R761" s="93" t="s">
        <v>3176</v>
      </c>
      <c r="S761" s="209"/>
      <c r="V761" s="34"/>
      <c r="W761" s="34"/>
    </row>
    <row r="762" spans="1:23" ht="24" x14ac:dyDescent="0.2">
      <c r="A762" s="142">
        <v>25</v>
      </c>
      <c r="B762" s="1270">
        <v>130149</v>
      </c>
      <c r="C762" s="96" t="s">
        <v>1560</v>
      </c>
      <c r="D762" s="93" t="s">
        <v>3554</v>
      </c>
      <c r="E762" s="96" t="s">
        <v>1074</v>
      </c>
      <c r="F762" s="212" t="s">
        <v>3555</v>
      </c>
      <c r="G762" s="93" t="s">
        <v>3198</v>
      </c>
      <c r="H762" s="93" t="s">
        <v>3556</v>
      </c>
      <c r="I762" s="66">
        <v>0.16400000000000001</v>
      </c>
      <c r="J762" s="96">
        <v>0.16400000000000001</v>
      </c>
      <c r="K762" s="96"/>
      <c r="L762" s="96">
        <v>0.16400000000000001</v>
      </c>
      <c r="M762" s="96"/>
      <c r="N762" s="96"/>
      <c r="O762" s="150">
        <v>0</v>
      </c>
      <c r="P762" s="96">
        <v>0.16400000000000001</v>
      </c>
      <c r="Q762" s="96" t="s">
        <v>2241</v>
      </c>
      <c r="R762" s="93" t="s">
        <v>3176</v>
      </c>
      <c r="S762" s="96"/>
    </row>
    <row r="763" spans="1:23" ht="17.25" customHeight="1" x14ac:dyDescent="0.2">
      <c r="A763" s="1284">
        <v>26</v>
      </c>
      <c r="B763" s="1270" t="s">
        <v>3557</v>
      </c>
      <c r="C763" s="96" t="s">
        <v>1275</v>
      </c>
      <c r="D763" s="1459" t="s">
        <v>3558</v>
      </c>
      <c r="E763" s="1463" t="s">
        <v>1220</v>
      </c>
      <c r="F763" s="1486" t="s">
        <v>3559</v>
      </c>
      <c r="G763" s="1459" t="s">
        <v>3198</v>
      </c>
      <c r="H763" s="1459" t="s">
        <v>3560</v>
      </c>
      <c r="I763" s="201">
        <v>6.0999999999999999E-2</v>
      </c>
      <c r="J763" s="96">
        <v>6.0999999999999999E-2</v>
      </c>
      <c r="K763" s="96"/>
      <c r="L763" s="96">
        <v>6.0999999999999999E-2</v>
      </c>
      <c r="M763" s="96"/>
      <c r="N763" s="96"/>
      <c r="O763" s="150">
        <v>0</v>
      </c>
      <c r="P763" s="96">
        <v>6.0999999999999999E-2</v>
      </c>
      <c r="Q763" s="96" t="s">
        <v>2373</v>
      </c>
      <c r="R763" s="93" t="s">
        <v>3176</v>
      </c>
      <c r="S763" s="96"/>
    </row>
    <row r="764" spans="1:23" ht="18.75" customHeight="1" x14ac:dyDescent="0.2">
      <c r="A764" s="1284">
        <v>27</v>
      </c>
      <c r="B764" s="1270" t="s">
        <v>3561</v>
      </c>
      <c r="C764" s="96" t="s">
        <v>1276</v>
      </c>
      <c r="D764" s="1459"/>
      <c r="E764" s="1463"/>
      <c r="F764" s="1486"/>
      <c r="G764" s="1463"/>
      <c r="H764" s="1463"/>
      <c r="I764" s="201">
        <v>0.25</v>
      </c>
      <c r="J764" s="96">
        <v>0.25</v>
      </c>
      <c r="K764" s="96"/>
      <c r="L764" s="96">
        <v>0.25</v>
      </c>
      <c r="M764" s="96"/>
      <c r="N764" s="96"/>
      <c r="O764" s="150">
        <v>7.2999999999999995E-2</v>
      </c>
      <c r="P764" s="96">
        <v>0.32300000000000001</v>
      </c>
      <c r="Q764" s="96" t="s">
        <v>2241</v>
      </c>
      <c r="R764" s="93" t="s">
        <v>3176</v>
      </c>
      <c r="S764" s="96"/>
    </row>
    <row r="765" spans="1:23" s="3" customFormat="1" ht="36" x14ac:dyDescent="0.2">
      <c r="A765" s="142">
        <v>28</v>
      </c>
      <c r="B765" s="1270">
        <v>130147</v>
      </c>
      <c r="C765" s="96" t="s">
        <v>1966</v>
      </c>
      <c r="D765" s="93" t="s">
        <v>3562</v>
      </c>
      <c r="E765" s="96" t="s">
        <v>1221</v>
      </c>
      <c r="F765" s="212" t="s">
        <v>1222</v>
      </c>
      <c r="G765" s="93" t="s">
        <v>3198</v>
      </c>
      <c r="H765" s="93" t="s">
        <v>3563</v>
      </c>
      <c r="I765" s="66">
        <v>0.219</v>
      </c>
      <c r="J765" s="96">
        <v>0.219</v>
      </c>
      <c r="K765" s="150">
        <v>0.06</v>
      </c>
      <c r="L765" s="96">
        <v>0.159</v>
      </c>
      <c r="M765" s="96"/>
      <c r="N765" s="96"/>
      <c r="O765" s="150">
        <v>0</v>
      </c>
      <c r="P765" s="96">
        <v>0.219</v>
      </c>
      <c r="Q765" s="96" t="s">
        <v>2353</v>
      </c>
      <c r="R765" s="93" t="s">
        <v>3176</v>
      </c>
      <c r="S765" s="93"/>
      <c r="V765" s="34"/>
      <c r="W765" s="34"/>
    </row>
    <row r="766" spans="1:23" s="3" customFormat="1" x14ac:dyDescent="0.2">
      <c r="A766" s="1284">
        <v>29</v>
      </c>
      <c r="B766" s="1280">
        <v>130030</v>
      </c>
      <c r="C766" s="181"/>
      <c r="D766" s="186"/>
      <c r="E766" s="186" t="s">
        <v>1075</v>
      </c>
      <c r="F766" s="281" t="s">
        <v>5725</v>
      </c>
      <c r="G766" s="186"/>
      <c r="H766" s="186"/>
      <c r="I766" s="66">
        <v>0.7</v>
      </c>
      <c r="J766" s="186">
        <v>0.7</v>
      </c>
      <c r="K766" s="186">
        <v>0.7</v>
      </c>
      <c r="L766" s="186"/>
      <c r="M766" s="186"/>
      <c r="N766" s="186"/>
      <c r="O766" s="268">
        <v>0</v>
      </c>
      <c r="P766" s="186">
        <v>0.7</v>
      </c>
      <c r="Q766" s="113" t="s">
        <v>2354</v>
      </c>
      <c r="R766" s="186" t="s">
        <v>3216</v>
      </c>
      <c r="S766" s="186"/>
      <c r="V766" s="34"/>
      <c r="W766" s="34"/>
    </row>
    <row r="767" spans="1:23" s="3" customFormat="1" x14ac:dyDescent="0.2">
      <c r="A767" s="1284">
        <v>30</v>
      </c>
      <c r="B767" s="1270" t="s">
        <v>3564</v>
      </c>
      <c r="C767" s="96" t="s">
        <v>1271</v>
      </c>
      <c r="D767" s="1459" t="s">
        <v>3565</v>
      </c>
      <c r="E767" s="1463" t="s">
        <v>1076</v>
      </c>
      <c r="F767" s="1486" t="s">
        <v>3566</v>
      </c>
      <c r="G767" s="1459" t="s">
        <v>3198</v>
      </c>
      <c r="H767" s="1459" t="s">
        <v>3567</v>
      </c>
      <c r="I767" s="66">
        <v>0.20699999999999999</v>
      </c>
      <c r="J767" s="96">
        <v>0.20699999999999999</v>
      </c>
      <c r="K767" s="96">
        <v>0.20699999999999999</v>
      </c>
      <c r="L767" s="96"/>
      <c r="M767" s="96"/>
      <c r="N767" s="96"/>
      <c r="O767" s="150">
        <v>0</v>
      </c>
      <c r="P767" s="96">
        <v>0.20699999999999999</v>
      </c>
      <c r="Q767" s="113" t="s">
        <v>2354</v>
      </c>
      <c r="R767" s="93" t="s">
        <v>3176</v>
      </c>
      <c r="S767" s="415"/>
      <c r="V767" s="34"/>
      <c r="W767" s="34"/>
    </row>
    <row r="768" spans="1:23" s="7" customFormat="1" x14ac:dyDescent="0.2">
      <c r="A768" s="142">
        <v>31</v>
      </c>
      <c r="B768" s="1270" t="s">
        <v>3568</v>
      </c>
      <c r="C768" s="93" t="s">
        <v>1272</v>
      </c>
      <c r="D768" s="1459"/>
      <c r="E768" s="1463"/>
      <c r="F768" s="1486"/>
      <c r="G768" s="1463"/>
      <c r="H768" s="1463"/>
      <c r="I768" s="66">
        <v>9.8000000000000004E-2</v>
      </c>
      <c r="J768" s="93">
        <v>9.8000000000000004E-2</v>
      </c>
      <c r="K768" s="93">
        <v>9.8000000000000004E-2</v>
      </c>
      <c r="L768" s="93"/>
      <c r="M768" s="93"/>
      <c r="N768" s="93"/>
      <c r="O768" s="219">
        <v>0.32300000000000001</v>
      </c>
      <c r="P768" s="93">
        <v>0.57799999999999996</v>
      </c>
      <c r="Q768" s="113" t="s">
        <v>2354</v>
      </c>
      <c r="R768" s="93" t="s">
        <v>3176</v>
      </c>
      <c r="S768" s="93"/>
      <c r="V768" s="34"/>
      <c r="W768" s="34"/>
    </row>
    <row r="769" spans="1:23" s="3" customFormat="1" x14ac:dyDescent="0.2">
      <c r="A769" s="1284">
        <v>32</v>
      </c>
      <c r="B769" s="1270" t="s">
        <v>3569</v>
      </c>
      <c r="C769" s="96" t="s">
        <v>1273</v>
      </c>
      <c r="D769" s="1459"/>
      <c r="E769" s="1463"/>
      <c r="F769" s="1486"/>
      <c r="G769" s="1463"/>
      <c r="H769" s="1463"/>
      <c r="I769" s="66">
        <v>0.255</v>
      </c>
      <c r="J769" s="96">
        <v>0.255</v>
      </c>
      <c r="K769" s="96">
        <v>0.255</v>
      </c>
      <c r="L769" s="96"/>
      <c r="M769" s="96"/>
      <c r="N769" s="96"/>
      <c r="O769" s="150">
        <v>0.59799999999999998</v>
      </c>
      <c r="P769" s="96">
        <v>0.69599999999999995</v>
      </c>
      <c r="Q769" s="113" t="s">
        <v>2354</v>
      </c>
      <c r="R769" s="93" t="s">
        <v>3176</v>
      </c>
      <c r="S769" s="96"/>
      <c r="V769" s="34"/>
      <c r="W769" s="34"/>
    </row>
    <row r="770" spans="1:23" s="3" customFormat="1" x14ac:dyDescent="0.2">
      <c r="A770" s="1284">
        <v>33</v>
      </c>
      <c r="B770" s="1270" t="s">
        <v>3570</v>
      </c>
      <c r="C770" s="96" t="s">
        <v>1274</v>
      </c>
      <c r="D770" s="1459"/>
      <c r="E770" s="1463"/>
      <c r="F770" s="1486"/>
      <c r="G770" s="1463"/>
      <c r="H770" s="1463"/>
      <c r="I770" s="66">
        <v>0.28199999999999997</v>
      </c>
      <c r="J770" s="96">
        <v>0.28199999999999997</v>
      </c>
      <c r="K770" s="96">
        <v>0.28199999999999997</v>
      </c>
      <c r="L770" s="96"/>
      <c r="M770" s="96"/>
      <c r="N770" s="96"/>
      <c r="O770" s="150">
        <v>0.71099999999999997</v>
      </c>
      <c r="P770" s="96">
        <v>0.91800000000000004</v>
      </c>
      <c r="Q770" s="113" t="s">
        <v>2354</v>
      </c>
      <c r="R770" s="93" t="s">
        <v>3176</v>
      </c>
      <c r="S770" s="96"/>
      <c r="V770" s="34"/>
      <c r="W770" s="34"/>
    </row>
    <row r="771" spans="1:23" s="3" customFormat="1" ht="18" customHeight="1" x14ac:dyDescent="0.2">
      <c r="A771" s="142">
        <v>34</v>
      </c>
      <c r="B771" s="1270" t="s">
        <v>3571</v>
      </c>
      <c r="C771" s="93" t="s">
        <v>2374</v>
      </c>
      <c r="D771" s="1459" t="s">
        <v>3572</v>
      </c>
      <c r="E771" s="93" t="s">
        <v>1077</v>
      </c>
      <c r="F771" s="214" t="s">
        <v>3573</v>
      </c>
      <c r="G771" s="1459" t="s">
        <v>3198</v>
      </c>
      <c r="H771" s="1459" t="s">
        <v>3574</v>
      </c>
      <c r="I771" s="1502">
        <v>0.85599999999999998</v>
      </c>
      <c r="J771" s="93">
        <v>0.246</v>
      </c>
      <c r="K771" s="93">
        <v>0.246</v>
      </c>
      <c r="L771" s="93"/>
      <c r="M771" s="93"/>
      <c r="N771" s="93"/>
      <c r="O771" s="219">
        <v>0</v>
      </c>
      <c r="P771" s="93">
        <v>0.246</v>
      </c>
      <c r="Q771" s="113" t="s">
        <v>2354</v>
      </c>
      <c r="R771" s="93" t="s">
        <v>3176</v>
      </c>
      <c r="S771" s="1459" t="s">
        <v>2375</v>
      </c>
      <c r="V771" s="34"/>
      <c r="W771" s="34"/>
    </row>
    <row r="772" spans="1:23" s="3" customFormat="1" ht="16.5" customHeight="1" x14ac:dyDescent="0.2">
      <c r="A772" s="1284">
        <v>35</v>
      </c>
      <c r="B772" s="1270"/>
      <c r="C772" s="93" t="s">
        <v>2376</v>
      </c>
      <c r="D772" s="1459"/>
      <c r="E772" s="93" t="s">
        <v>1077</v>
      </c>
      <c r="F772" s="214" t="s">
        <v>3573</v>
      </c>
      <c r="G772" s="1463"/>
      <c r="H772" s="1463"/>
      <c r="I772" s="1571"/>
      <c r="J772" s="93">
        <v>0.36599999999999999</v>
      </c>
      <c r="K772" s="93">
        <v>0.36599999999999999</v>
      </c>
      <c r="L772" s="93"/>
      <c r="M772" s="93"/>
      <c r="N772" s="93"/>
      <c r="O772" s="219">
        <v>0</v>
      </c>
      <c r="P772" s="93">
        <v>0.36599999999999999</v>
      </c>
      <c r="Q772" s="113" t="s">
        <v>2354</v>
      </c>
      <c r="R772" s="93" t="s">
        <v>3176</v>
      </c>
      <c r="S772" s="1463"/>
      <c r="V772" s="34"/>
      <c r="W772" s="34"/>
    </row>
    <row r="773" spans="1:23" s="3" customFormat="1" ht="16.5" customHeight="1" x14ac:dyDescent="0.2">
      <c r="A773" s="1284">
        <v>36</v>
      </c>
      <c r="B773" s="1270"/>
      <c r="C773" s="93" t="s">
        <v>2377</v>
      </c>
      <c r="D773" s="1459"/>
      <c r="E773" s="93" t="s">
        <v>1077</v>
      </c>
      <c r="F773" s="214" t="s">
        <v>3573</v>
      </c>
      <c r="G773" s="1463"/>
      <c r="H773" s="1463"/>
      <c r="I773" s="1571"/>
      <c r="J773" s="93">
        <v>9.8000000000000004E-2</v>
      </c>
      <c r="K773" s="93">
        <v>9.8000000000000004E-2</v>
      </c>
      <c r="L773" s="93"/>
      <c r="M773" s="93"/>
      <c r="N773" s="93"/>
      <c r="O773" s="219">
        <v>0</v>
      </c>
      <c r="P773" s="93">
        <v>9.8000000000000004E-2</v>
      </c>
      <c r="Q773" s="113" t="s">
        <v>2354</v>
      </c>
      <c r="R773" s="93" t="s">
        <v>3176</v>
      </c>
      <c r="S773" s="1463"/>
      <c r="V773" s="34"/>
      <c r="W773" s="34"/>
    </row>
    <row r="774" spans="1:23" s="3" customFormat="1" ht="20.25" customHeight="1" x14ac:dyDescent="0.2">
      <c r="A774" s="142">
        <v>37</v>
      </c>
      <c r="B774" s="1270"/>
      <c r="C774" s="93" t="s">
        <v>2378</v>
      </c>
      <c r="D774" s="1459"/>
      <c r="E774" s="93" t="s">
        <v>1077</v>
      </c>
      <c r="F774" s="214" t="s">
        <v>3573</v>
      </c>
      <c r="G774" s="1463"/>
      <c r="H774" s="1463"/>
      <c r="I774" s="1571"/>
      <c r="J774" s="93">
        <v>0.14599999999999999</v>
      </c>
      <c r="K774" s="93">
        <v>0.14599999999999999</v>
      </c>
      <c r="L774" s="93"/>
      <c r="M774" s="93"/>
      <c r="N774" s="93"/>
      <c r="O774" s="219">
        <v>0</v>
      </c>
      <c r="P774" s="93">
        <v>0.14599999999999999</v>
      </c>
      <c r="Q774" s="113" t="s">
        <v>2354</v>
      </c>
      <c r="R774" s="93" t="s">
        <v>3176</v>
      </c>
      <c r="S774" s="1463"/>
      <c r="V774" s="34"/>
      <c r="W774" s="34"/>
    </row>
    <row r="775" spans="1:23" s="3" customFormat="1" ht="36" x14ac:dyDescent="0.2">
      <c r="A775" s="1284">
        <v>38</v>
      </c>
      <c r="B775" s="1280" t="s">
        <v>3575</v>
      </c>
      <c r="C775" s="113" t="s">
        <v>2379</v>
      </c>
      <c r="D775" s="93" t="s">
        <v>3576</v>
      </c>
      <c r="E775" s="113" t="s">
        <v>1182</v>
      </c>
      <c r="F775" s="220" t="s">
        <v>1174</v>
      </c>
      <c r="G775" s="113" t="s">
        <v>3198</v>
      </c>
      <c r="H775" s="113" t="s">
        <v>3577</v>
      </c>
      <c r="I775" s="66">
        <v>0.08</v>
      </c>
      <c r="J775" s="113">
        <v>7.3999999999999996E-2</v>
      </c>
      <c r="K775" s="113"/>
      <c r="L775" s="113">
        <v>7.3999999999999996E-2</v>
      </c>
      <c r="M775" s="113"/>
      <c r="N775" s="113"/>
      <c r="O775" s="216">
        <v>0</v>
      </c>
      <c r="P775" s="113">
        <v>7.3999999999999996E-2</v>
      </c>
      <c r="Q775" s="113" t="s">
        <v>2241</v>
      </c>
      <c r="R775" s="93" t="s">
        <v>3176</v>
      </c>
      <c r="S775" s="181"/>
      <c r="V775" s="34"/>
      <c r="W775" s="34"/>
    </row>
    <row r="776" spans="1:23" s="3" customFormat="1" ht="36" x14ac:dyDescent="0.2">
      <c r="A776" s="1284">
        <v>39</v>
      </c>
      <c r="B776" s="1270" t="s">
        <v>3578</v>
      </c>
      <c r="C776" s="113" t="s">
        <v>2380</v>
      </c>
      <c r="D776" s="93" t="s">
        <v>3579</v>
      </c>
      <c r="E776" s="113" t="s">
        <v>2202</v>
      </c>
      <c r="F776" s="220" t="s">
        <v>2203</v>
      </c>
      <c r="G776" s="113" t="s">
        <v>3198</v>
      </c>
      <c r="H776" s="113" t="s">
        <v>3577</v>
      </c>
      <c r="I776" s="66">
        <v>0.104</v>
      </c>
      <c r="J776" s="113">
        <v>0.105</v>
      </c>
      <c r="K776" s="113">
        <v>2.5999999999999999E-2</v>
      </c>
      <c r="L776" s="113">
        <v>7.9000000000000001E-2</v>
      </c>
      <c r="M776" s="113"/>
      <c r="N776" s="113"/>
      <c r="O776" s="216">
        <v>0</v>
      </c>
      <c r="P776" s="113">
        <v>0.105</v>
      </c>
      <c r="Q776" s="93" t="s">
        <v>2353</v>
      </c>
      <c r="R776" s="93" t="s">
        <v>3176</v>
      </c>
      <c r="S776" s="113"/>
      <c r="V776" s="34"/>
      <c r="W776" s="34"/>
    </row>
    <row r="777" spans="1:23" ht="36" x14ac:dyDescent="0.2">
      <c r="A777" s="142">
        <v>40</v>
      </c>
      <c r="B777" s="1270" t="s">
        <v>3580</v>
      </c>
      <c r="C777" s="113" t="s">
        <v>2381</v>
      </c>
      <c r="D777" s="93" t="s">
        <v>3581</v>
      </c>
      <c r="E777" s="113" t="s">
        <v>2204</v>
      </c>
      <c r="F777" s="220" t="s">
        <v>2203</v>
      </c>
      <c r="G777" s="113" t="s">
        <v>3198</v>
      </c>
      <c r="H777" s="113" t="s">
        <v>3577</v>
      </c>
      <c r="I777" s="37">
        <v>0.12</v>
      </c>
      <c r="J777" s="216">
        <v>0.121</v>
      </c>
      <c r="K777" s="216"/>
      <c r="L777" s="113">
        <v>0.121</v>
      </c>
      <c r="M777" s="113"/>
      <c r="N777" s="113"/>
      <c r="O777" s="216">
        <v>0</v>
      </c>
      <c r="P777" s="216">
        <v>0.121</v>
      </c>
      <c r="Q777" s="113" t="s">
        <v>2241</v>
      </c>
      <c r="R777" s="93" t="s">
        <v>3176</v>
      </c>
      <c r="S777" s="113"/>
      <c r="V777" s="34"/>
      <c r="W777" s="34"/>
    </row>
    <row r="778" spans="1:23" ht="48" x14ac:dyDescent="0.2">
      <c r="A778" s="1284">
        <v>41</v>
      </c>
      <c r="B778" s="1280"/>
      <c r="C778" s="360" t="s">
        <v>2383</v>
      </c>
      <c r="D778" s="360" t="s">
        <v>3582</v>
      </c>
      <c r="E778" s="360" t="s">
        <v>2382</v>
      </c>
      <c r="F778" s="258" t="s">
        <v>1174</v>
      </c>
      <c r="G778" s="360" t="s">
        <v>3198</v>
      </c>
      <c r="H778" s="360" t="s">
        <v>3577</v>
      </c>
      <c r="I778" s="66"/>
      <c r="J778" s="361">
        <v>3.9E-2</v>
      </c>
      <c r="K778" s="362"/>
      <c r="L778" s="360">
        <v>3.9E-2</v>
      </c>
      <c r="M778" s="360"/>
      <c r="N778" s="360"/>
      <c r="O778" s="361">
        <v>0</v>
      </c>
      <c r="P778" s="361">
        <v>3.9E-2</v>
      </c>
      <c r="Q778" s="360" t="s">
        <v>2241</v>
      </c>
      <c r="R778" s="360" t="s">
        <v>3216</v>
      </c>
      <c r="S778" s="360" t="s">
        <v>2384</v>
      </c>
      <c r="V778" s="34"/>
      <c r="W778" s="34"/>
    </row>
    <row r="779" spans="1:23" ht="36" x14ac:dyDescent="0.2">
      <c r="A779" s="1284">
        <v>42</v>
      </c>
      <c r="B779" s="1280"/>
      <c r="C779" s="186"/>
      <c r="D779" s="186"/>
      <c r="E779" s="360" t="s">
        <v>2572</v>
      </c>
      <c r="F779" s="258" t="s">
        <v>2573</v>
      </c>
      <c r="G779" s="360"/>
      <c r="H779" s="360"/>
      <c r="I779" s="360"/>
      <c r="J779" s="361">
        <v>6.5000000000000002E-2</v>
      </c>
      <c r="K779" s="361">
        <v>6.5000000000000002E-2</v>
      </c>
      <c r="L779" s="293"/>
      <c r="M779" s="293"/>
      <c r="N779" s="293"/>
      <c r="O779" s="362"/>
      <c r="P779" s="362"/>
      <c r="Q779" s="360" t="s">
        <v>2354</v>
      </c>
      <c r="R779" s="360" t="s">
        <v>3216</v>
      </c>
      <c r="S779" s="360" t="s">
        <v>3583</v>
      </c>
      <c r="V779" s="34"/>
      <c r="W779" s="34"/>
    </row>
    <row r="780" spans="1:23" ht="36" x14ac:dyDescent="0.2">
      <c r="A780" s="142">
        <v>43</v>
      </c>
      <c r="B780" s="1270">
        <v>130033</v>
      </c>
      <c r="C780" s="96" t="s">
        <v>1270</v>
      </c>
      <c r="D780" s="93" t="s">
        <v>3584</v>
      </c>
      <c r="E780" s="96" t="s">
        <v>1078</v>
      </c>
      <c r="F780" s="212" t="s">
        <v>3585</v>
      </c>
      <c r="G780" s="113" t="s">
        <v>3198</v>
      </c>
      <c r="H780" s="113" t="s">
        <v>3586</v>
      </c>
      <c r="I780" s="418">
        <v>0.83799999999999997</v>
      </c>
      <c r="J780" s="96">
        <v>0.83799999999999997</v>
      </c>
      <c r="K780" s="96">
        <v>0.83799999999999997</v>
      </c>
      <c r="L780" s="96"/>
      <c r="M780" s="96"/>
      <c r="N780" s="96"/>
      <c r="O780" s="150">
        <v>0</v>
      </c>
      <c r="P780" s="96">
        <v>0.84</v>
      </c>
      <c r="Q780" s="113" t="s">
        <v>2354</v>
      </c>
      <c r="R780" s="93" t="s">
        <v>3176</v>
      </c>
      <c r="S780" s="96"/>
      <c r="V780" s="34"/>
      <c r="W780" s="34"/>
    </row>
    <row r="781" spans="1:23" ht="24" x14ac:dyDescent="0.2">
      <c r="A781" s="1284">
        <v>44</v>
      </c>
      <c r="B781" s="1280">
        <v>130034</v>
      </c>
      <c r="C781" s="113" t="s">
        <v>2385</v>
      </c>
      <c r="D781" s="93" t="s">
        <v>3587</v>
      </c>
      <c r="E781" s="113" t="s">
        <v>1079</v>
      </c>
      <c r="F781" s="220" t="s">
        <v>3588</v>
      </c>
      <c r="G781" s="113" t="s">
        <v>3198</v>
      </c>
      <c r="H781" s="113" t="s">
        <v>3589</v>
      </c>
      <c r="I781" s="66">
        <v>0.4</v>
      </c>
      <c r="J781" s="113">
        <v>0.36499999999999999</v>
      </c>
      <c r="K781" s="113">
        <v>0.36499999999999999</v>
      </c>
      <c r="L781" s="113"/>
      <c r="M781" s="113"/>
      <c r="N781" s="113"/>
      <c r="O781" s="216">
        <v>0</v>
      </c>
      <c r="P781" s="113">
        <v>0.36499999999999999</v>
      </c>
      <c r="Q781" s="113" t="s">
        <v>2354</v>
      </c>
      <c r="R781" s="93" t="s">
        <v>3176</v>
      </c>
      <c r="S781" s="181"/>
      <c r="V781" s="34"/>
      <c r="W781" s="34"/>
    </row>
    <row r="782" spans="1:23" ht="36" x14ac:dyDescent="0.2">
      <c r="A782" s="1284">
        <v>45</v>
      </c>
      <c r="B782" s="1270">
        <v>130035</v>
      </c>
      <c r="C782" s="113" t="s">
        <v>2386</v>
      </c>
      <c r="D782" s="93" t="s">
        <v>3590</v>
      </c>
      <c r="E782" s="113" t="s">
        <v>1080</v>
      </c>
      <c r="F782" s="220" t="s">
        <v>3591</v>
      </c>
      <c r="G782" s="113" t="s">
        <v>3198</v>
      </c>
      <c r="H782" s="113" t="s">
        <v>3592</v>
      </c>
      <c r="I782" s="66">
        <v>0.35</v>
      </c>
      <c r="J782" s="113">
        <v>0.313</v>
      </c>
      <c r="K782" s="113">
        <v>0.313</v>
      </c>
      <c r="L782" s="113"/>
      <c r="M782" s="113"/>
      <c r="N782" s="113"/>
      <c r="O782" s="216">
        <v>0</v>
      </c>
      <c r="P782" s="113">
        <v>0.313</v>
      </c>
      <c r="Q782" s="113" t="s">
        <v>2354</v>
      </c>
      <c r="R782" s="93" t="s">
        <v>3176</v>
      </c>
      <c r="S782" s="113"/>
      <c r="V782" s="34"/>
      <c r="W782" s="34"/>
    </row>
    <row r="783" spans="1:23" s="28" customFormat="1" x14ac:dyDescent="0.2">
      <c r="A783" s="142">
        <v>46</v>
      </c>
      <c r="B783" s="1270" t="s">
        <v>3593</v>
      </c>
      <c r="C783" s="96" t="s">
        <v>2218</v>
      </c>
      <c r="D783" s="1459" t="s">
        <v>3594</v>
      </c>
      <c r="E783" s="1463" t="s">
        <v>1081</v>
      </c>
      <c r="F783" s="1486" t="s">
        <v>3595</v>
      </c>
      <c r="G783" s="1498" t="s">
        <v>3198</v>
      </c>
      <c r="H783" s="1498" t="s">
        <v>3596</v>
      </c>
      <c r="I783" s="66">
        <v>0.247</v>
      </c>
      <c r="J783" s="96">
        <v>0.247</v>
      </c>
      <c r="K783" s="96"/>
      <c r="L783" s="96">
        <v>0.247</v>
      </c>
      <c r="M783" s="96"/>
      <c r="N783" s="96"/>
      <c r="O783" s="150">
        <v>0</v>
      </c>
      <c r="P783" s="96">
        <v>0.247</v>
      </c>
      <c r="Q783" s="96" t="s">
        <v>2241</v>
      </c>
      <c r="R783" s="93" t="s">
        <v>3176</v>
      </c>
      <c r="S783" s="93"/>
      <c r="V783" s="34"/>
      <c r="W783" s="34"/>
    </row>
    <row r="784" spans="1:23" x14ac:dyDescent="0.2">
      <c r="A784" s="1284">
        <v>47</v>
      </c>
      <c r="B784" s="1270" t="s">
        <v>3597</v>
      </c>
      <c r="C784" s="96" t="s">
        <v>2219</v>
      </c>
      <c r="D784" s="1459"/>
      <c r="E784" s="1463"/>
      <c r="F784" s="1486"/>
      <c r="G784" s="1463"/>
      <c r="H784" s="1463"/>
      <c r="I784" s="66">
        <v>0.124</v>
      </c>
      <c r="J784" s="96">
        <v>0.124</v>
      </c>
      <c r="K784" s="96"/>
      <c r="L784" s="96">
        <v>0.124</v>
      </c>
      <c r="M784" s="96"/>
      <c r="N784" s="96"/>
      <c r="O784" s="150">
        <v>0</v>
      </c>
      <c r="P784" s="96">
        <v>0.124</v>
      </c>
      <c r="Q784" s="96" t="s">
        <v>2241</v>
      </c>
      <c r="R784" s="93" t="s">
        <v>3176</v>
      </c>
      <c r="S784" s="96"/>
      <c r="V784" s="34"/>
      <c r="W784" s="34"/>
    </row>
    <row r="785" spans="1:23" ht="72" x14ac:dyDescent="0.2">
      <c r="A785" s="1284">
        <v>48</v>
      </c>
      <c r="B785" s="1270" t="s">
        <v>3598</v>
      </c>
      <c r="C785" s="93" t="s">
        <v>2220</v>
      </c>
      <c r="D785" s="1459"/>
      <c r="E785" s="1463"/>
      <c r="F785" s="1486"/>
      <c r="G785" s="1463"/>
      <c r="H785" s="1463"/>
      <c r="I785" s="66">
        <v>0.127</v>
      </c>
      <c r="J785" s="93">
        <v>0.249</v>
      </c>
      <c r="K785" s="93"/>
      <c r="L785" s="93">
        <v>0.249</v>
      </c>
      <c r="M785" s="93"/>
      <c r="N785" s="93"/>
      <c r="O785" s="219">
        <v>0</v>
      </c>
      <c r="P785" s="93">
        <v>0.249</v>
      </c>
      <c r="Q785" s="93" t="s">
        <v>2241</v>
      </c>
      <c r="R785" s="93" t="s">
        <v>3176</v>
      </c>
      <c r="S785" s="93" t="s">
        <v>2387</v>
      </c>
      <c r="V785" s="34"/>
      <c r="W785" s="34"/>
    </row>
    <row r="786" spans="1:23" x14ac:dyDescent="0.2">
      <c r="A786" s="142">
        <v>49</v>
      </c>
      <c r="B786" s="1270" t="s">
        <v>3599</v>
      </c>
      <c r="C786" s="96" t="s">
        <v>2221</v>
      </c>
      <c r="D786" s="1459"/>
      <c r="E786" s="1463"/>
      <c r="F786" s="1486"/>
      <c r="G786" s="1463"/>
      <c r="H786" s="1463"/>
      <c r="I786" s="66">
        <v>0.154</v>
      </c>
      <c r="J786" s="96">
        <v>0.154</v>
      </c>
      <c r="K786" s="96"/>
      <c r="L786" s="96">
        <v>0.154</v>
      </c>
      <c r="M786" s="96"/>
      <c r="N786" s="96"/>
      <c r="O786" s="150">
        <v>0</v>
      </c>
      <c r="P786" s="96">
        <v>0.154</v>
      </c>
      <c r="Q786" s="96" t="s">
        <v>2241</v>
      </c>
      <c r="R786" s="93" t="s">
        <v>3176</v>
      </c>
      <c r="S786" s="96"/>
      <c r="V786" s="34"/>
      <c r="W786" s="34"/>
    </row>
    <row r="787" spans="1:23" ht="24" x14ac:dyDescent="0.2">
      <c r="A787" s="1284">
        <v>50</v>
      </c>
      <c r="B787" s="1276" t="s">
        <v>3600</v>
      </c>
      <c r="C787" s="247" t="s">
        <v>2388</v>
      </c>
      <c r="D787" s="1459"/>
      <c r="E787" s="1463"/>
      <c r="F787" s="1486"/>
      <c r="G787" s="1463"/>
      <c r="H787" s="1463"/>
      <c r="I787" s="96"/>
      <c r="J787" s="247">
        <v>9.0999999999999998E-2</v>
      </c>
      <c r="K787" s="247"/>
      <c r="L787" s="247">
        <v>9.0999999999999998E-2</v>
      </c>
      <c r="M787" s="247"/>
      <c r="N787" s="247"/>
      <c r="O787" s="157">
        <v>0</v>
      </c>
      <c r="P787" s="247">
        <v>9.0999999999999998E-2</v>
      </c>
      <c r="Q787" s="247" t="s">
        <v>2241</v>
      </c>
      <c r="R787" s="247" t="s">
        <v>3216</v>
      </c>
      <c r="S787" s="247" t="s">
        <v>1983</v>
      </c>
      <c r="V787" s="34"/>
      <c r="W787" s="34"/>
    </row>
    <row r="788" spans="1:23" ht="48" x14ac:dyDescent="0.2">
      <c r="A788" s="1284">
        <v>51</v>
      </c>
      <c r="B788" s="1270"/>
      <c r="C788" s="247" t="s">
        <v>2391</v>
      </c>
      <c r="D788" s="201"/>
      <c r="E788" s="247" t="s">
        <v>2389</v>
      </c>
      <c r="F788" s="202" t="s">
        <v>2390</v>
      </c>
      <c r="G788" s="360" t="s">
        <v>3198</v>
      </c>
      <c r="H788" s="247" t="s">
        <v>3601</v>
      </c>
      <c r="I788" s="247"/>
      <c r="J788" s="247">
        <v>6.8000000000000005E-2</v>
      </c>
      <c r="K788" s="247"/>
      <c r="L788" s="247">
        <v>6.8000000000000005E-2</v>
      </c>
      <c r="M788" s="247"/>
      <c r="N788" s="247"/>
      <c r="O788" s="157">
        <v>0</v>
      </c>
      <c r="P788" s="247">
        <v>6.8000000000000005E-2</v>
      </c>
      <c r="Q788" s="247" t="s">
        <v>2241</v>
      </c>
      <c r="R788" s="247" t="s">
        <v>3216</v>
      </c>
      <c r="S788" s="247" t="s">
        <v>2392</v>
      </c>
      <c r="V788" s="34"/>
      <c r="W788" s="34"/>
    </row>
    <row r="789" spans="1:23" ht="48" x14ac:dyDescent="0.2">
      <c r="A789" s="142">
        <v>52</v>
      </c>
      <c r="B789" s="1270"/>
      <c r="C789" s="247" t="s">
        <v>2394</v>
      </c>
      <c r="D789" s="201"/>
      <c r="E789" s="247" t="s">
        <v>2393</v>
      </c>
      <c r="F789" s="202" t="s">
        <v>2390</v>
      </c>
      <c r="G789" s="360" t="s">
        <v>3198</v>
      </c>
      <c r="H789" s="247" t="s">
        <v>3601</v>
      </c>
      <c r="I789" s="247"/>
      <c r="J789" s="247">
        <v>3.9E-2</v>
      </c>
      <c r="K789" s="247"/>
      <c r="L789" s="247">
        <v>3.9E-2</v>
      </c>
      <c r="M789" s="247"/>
      <c r="N789" s="247"/>
      <c r="O789" s="157">
        <v>0</v>
      </c>
      <c r="P789" s="247">
        <v>3.9E-2</v>
      </c>
      <c r="Q789" s="247" t="s">
        <v>2241</v>
      </c>
      <c r="R789" s="247" t="s">
        <v>3216</v>
      </c>
      <c r="S789" s="247" t="s">
        <v>2392</v>
      </c>
      <c r="V789" s="34"/>
      <c r="W789" s="34"/>
    </row>
    <row r="790" spans="1:23" ht="26.25" customHeight="1" x14ac:dyDescent="0.2">
      <c r="A790" s="1284">
        <v>53</v>
      </c>
      <c r="B790" s="1270" t="s">
        <v>3602</v>
      </c>
      <c r="C790" s="113" t="s">
        <v>2395</v>
      </c>
      <c r="D790" s="1459" t="s">
        <v>3603</v>
      </c>
      <c r="E790" s="1498" t="s">
        <v>1082</v>
      </c>
      <c r="F790" s="1499" t="s">
        <v>3604</v>
      </c>
      <c r="G790" s="1498" t="s">
        <v>3198</v>
      </c>
      <c r="H790" s="1459" t="s">
        <v>3605</v>
      </c>
      <c r="I790" s="1502">
        <v>0.49</v>
      </c>
      <c r="J790" s="113">
        <v>0.47499999999999998</v>
      </c>
      <c r="K790" s="113">
        <v>3.6999999999999998E-2</v>
      </c>
      <c r="L790" s="113">
        <v>0.438</v>
      </c>
      <c r="M790" s="113"/>
      <c r="N790" s="113"/>
      <c r="O790" s="216">
        <v>0</v>
      </c>
      <c r="P790" s="113">
        <v>0.47499999999999998</v>
      </c>
      <c r="Q790" s="113" t="s">
        <v>2353</v>
      </c>
      <c r="R790" s="93" t="s">
        <v>3176</v>
      </c>
      <c r="S790" s="181"/>
      <c r="V790" s="34"/>
      <c r="W790" s="34"/>
    </row>
    <row r="791" spans="1:23" ht="14.25" customHeight="1" x14ac:dyDescent="0.2">
      <c r="A791" s="1284">
        <v>54</v>
      </c>
      <c r="B791" s="1270" t="s">
        <v>3606</v>
      </c>
      <c r="C791" s="113" t="s">
        <v>2396</v>
      </c>
      <c r="D791" s="1459"/>
      <c r="E791" s="1459"/>
      <c r="F791" s="1489"/>
      <c r="G791" s="1463"/>
      <c r="H791" s="1463"/>
      <c r="I791" s="1474"/>
      <c r="J791" s="113">
        <v>6.4000000000000001E-2</v>
      </c>
      <c r="K791" s="113"/>
      <c r="L791" s="113">
        <v>6.4000000000000001E-2</v>
      </c>
      <c r="M791" s="113"/>
      <c r="N791" s="113"/>
      <c r="O791" s="216">
        <v>0</v>
      </c>
      <c r="P791" s="113">
        <v>6.4000000000000001E-2</v>
      </c>
      <c r="Q791" s="113" t="s">
        <v>2241</v>
      </c>
      <c r="R791" s="93" t="s">
        <v>3176</v>
      </c>
      <c r="S791" s="181"/>
      <c r="V791" s="34"/>
      <c r="W791" s="34"/>
    </row>
    <row r="792" spans="1:23" x14ac:dyDescent="0.2">
      <c r="A792" s="142">
        <v>55</v>
      </c>
      <c r="B792" s="1270" t="s">
        <v>3607</v>
      </c>
      <c r="C792" s="113" t="s">
        <v>2397</v>
      </c>
      <c r="D792" s="1459"/>
      <c r="E792" s="1459"/>
      <c r="F792" s="1489"/>
      <c r="G792" s="1463"/>
      <c r="H792" s="1463"/>
      <c r="I792" s="1474"/>
      <c r="J792" s="113">
        <v>0.13100000000000001</v>
      </c>
      <c r="K792" s="113"/>
      <c r="L792" s="113">
        <v>0.13100000000000001</v>
      </c>
      <c r="M792" s="113"/>
      <c r="N792" s="113"/>
      <c r="O792" s="216">
        <v>0</v>
      </c>
      <c r="P792" s="113">
        <v>0.13100000000000001</v>
      </c>
      <c r="Q792" s="113" t="s">
        <v>2241</v>
      </c>
      <c r="R792" s="93" t="s">
        <v>3176</v>
      </c>
      <c r="S792" s="181"/>
      <c r="V792" s="34"/>
      <c r="W792" s="34"/>
    </row>
    <row r="793" spans="1:23" ht="24" x14ac:dyDescent="0.2">
      <c r="A793" s="1284">
        <v>56</v>
      </c>
      <c r="B793" s="1270">
        <v>130012</v>
      </c>
      <c r="C793" s="91"/>
      <c r="D793" s="91"/>
      <c r="E793" s="96" t="s">
        <v>1083</v>
      </c>
      <c r="F793" s="212" t="s">
        <v>951</v>
      </c>
      <c r="G793" s="96"/>
      <c r="H793" s="96"/>
      <c r="I793" s="96">
        <v>1.6</v>
      </c>
      <c r="J793" s="96">
        <v>1.6</v>
      </c>
      <c r="K793" s="96">
        <v>1.1000000000000001</v>
      </c>
      <c r="L793" s="96">
        <v>0.5</v>
      </c>
      <c r="M793" s="96"/>
      <c r="N793" s="96"/>
      <c r="O793" s="150">
        <v>0</v>
      </c>
      <c r="P793" s="96">
        <v>1.6</v>
      </c>
      <c r="Q793" s="186" t="s">
        <v>2353</v>
      </c>
      <c r="R793" s="96" t="s">
        <v>3216</v>
      </c>
      <c r="S793" s="96"/>
      <c r="V793" s="34"/>
      <c r="W793" s="34"/>
    </row>
    <row r="794" spans="1:23" ht="36" x14ac:dyDescent="0.2">
      <c r="A794" s="1284">
        <v>57</v>
      </c>
      <c r="B794" s="1270" t="s">
        <v>3608</v>
      </c>
      <c r="C794" s="96" t="s">
        <v>1561</v>
      </c>
      <c r="D794" s="93" t="s">
        <v>3609</v>
      </c>
      <c r="E794" s="96" t="s">
        <v>1084</v>
      </c>
      <c r="F794" s="212" t="s">
        <v>952</v>
      </c>
      <c r="G794" s="93" t="s">
        <v>3198</v>
      </c>
      <c r="H794" s="93" t="s">
        <v>3610</v>
      </c>
      <c r="I794" s="66">
        <v>0.35099999999999998</v>
      </c>
      <c r="J794" s="96">
        <v>0.35099999999999998</v>
      </c>
      <c r="K794" s="96">
        <v>0.35099999999999998</v>
      </c>
      <c r="L794" s="96"/>
      <c r="M794" s="96"/>
      <c r="N794" s="96"/>
      <c r="O794" s="150">
        <v>0</v>
      </c>
      <c r="P794" s="96">
        <v>0.35099999999999998</v>
      </c>
      <c r="Q794" s="96" t="s">
        <v>2354</v>
      </c>
      <c r="R794" s="93" t="s">
        <v>3176</v>
      </c>
      <c r="S794" s="256"/>
      <c r="V794" s="34"/>
      <c r="W794" s="34"/>
    </row>
    <row r="795" spans="1:23" x14ac:dyDescent="0.2">
      <c r="A795" s="142">
        <v>58</v>
      </c>
      <c r="B795" s="1280" t="s">
        <v>6069</v>
      </c>
      <c r="C795" s="186"/>
      <c r="D795" s="186"/>
      <c r="E795" s="186" t="s">
        <v>1183</v>
      </c>
      <c r="F795" s="281" t="s">
        <v>1175</v>
      </c>
      <c r="G795" s="186"/>
      <c r="H795" s="186"/>
      <c r="I795" s="66">
        <v>0.09</v>
      </c>
      <c r="J795" s="186">
        <v>0.09</v>
      </c>
      <c r="K795" s="186">
        <v>0.09</v>
      </c>
      <c r="L795" s="186"/>
      <c r="M795" s="186"/>
      <c r="N795" s="186"/>
      <c r="O795" s="268">
        <v>0</v>
      </c>
      <c r="P795" s="186">
        <v>0.09</v>
      </c>
      <c r="Q795" s="96" t="s">
        <v>2354</v>
      </c>
      <c r="R795" s="113" t="s">
        <v>3216</v>
      </c>
      <c r="S795" s="186"/>
      <c r="V795" s="34"/>
      <c r="W795" s="34"/>
    </row>
    <row r="796" spans="1:23" s="3" customFormat="1" x14ac:dyDescent="0.2">
      <c r="A796" s="1284">
        <v>59</v>
      </c>
      <c r="B796" s="1280" t="s">
        <v>6070</v>
      </c>
      <c r="C796" s="186"/>
      <c r="D796" s="186"/>
      <c r="E796" s="186" t="s">
        <v>1184</v>
      </c>
      <c r="F796" s="281" t="s">
        <v>1175</v>
      </c>
      <c r="G796" s="186"/>
      <c r="H796" s="186"/>
      <c r="I796" s="66">
        <v>0.1</v>
      </c>
      <c r="J796" s="186">
        <v>0.1</v>
      </c>
      <c r="K796" s="186">
        <v>0.1</v>
      </c>
      <c r="L796" s="186"/>
      <c r="M796" s="186"/>
      <c r="N796" s="186"/>
      <c r="O796" s="268">
        <v>0</v>
      </c>
      <c r="P796" s="186">
        <v>0.1</v>
      </c>
      <c r="Q796" s="96" t="s">
        <v>2354</v>
      </c>
      <c r="R796" s="113" t="s">
        <v>3216</v>
      </c>
      <c r="S796" s="186"/>
      <c r="V796" s="34"/>
      <c r="W796" s="34"/>
    </row>
    <row r="797" spans="1:23" ht="36" x14ac:dyDescent="0.2">
      <c r="A797" s="1284">
        <v>60</v>
      </c>
      <c r="B797" s="1270">
        <v>130038</v>
      </c>
      <c r="C797" s="96" t="s">
        <v>1562</v>
      </c>
      <c r="D797" s="93" t="s">
        <v>3611</v>
      </c>
      <c r="E797" s="96" t="s">
        <v>1085</v>
      </c>
      <c r="F797" s="212" t="s">
        <v>3612</v>
      </c>
      <c r="G797" s="93" t="s">
        <v>3198</v>
      </c>
      <c r="H797" s="93" t="s">
        <v>3613</v>
      </c>
      <c r="I797" s="66">
        <v>0.32200000000000001</v>
      </c>
      <c r="J797" s="96">
        <v>0.32200000000000001</v>
      </c>
      <c r="K797" s="96">
        <v>0.154</v>
      </c>
      <c r="L797" s="96">
        <v>9.9000000000000005E-2</v>
      </c>
      <c r="M797" s="96"/>
      <c r="N797" s="96">
        <v>6.9000000000000006E-2</v>
      </c>
      <c r="O797" s="150">
        <v>0</v>
      </c>
      <c r="P797" s="96">
        <v>0.32200000000000001</v>
      </c>
      <c r="Q797" s="96" t="s">
        <v>3614</v>
      </c>
      <c r="R797" s="93" t="s">
        <v>3176</v>
      </c>
      <c r="S797" s="96"/>
      <c r="V797" s="34"/>
      <c r="W797" s="34"/>
    </row>
    <row r="798" spans="1:23" ht="36" x14ac:dyDescent="0.2">
      <c r="A798" s="142">
        <v>61</v>
      </c>
      <c r="B798" s="1270" t="s">
        <v>3615</v>
      </c>
      <c r="C798" s="96" t="s">
        <v>1269</v>
      </c>
      <c r="D798" s="93" t="s">
        <v>3616</v>
      </c>
      <c r="E798" s="96" t="s">
        <v>1086</v>
      </c>
      <c r="F798" s="212" t="s">
        <v>3617</v>
      </c>
      <c r="G798" s="93" t="s">
        <v>3198</v>
      </c>
      <c r="H798" s="93" t="s">
        <v>3618</v>
      </c>
      <c r="I798" s="66">
        <v>0.76200000000000001</v>
      </c>
      <c r="J798" s="96">
        <v>0.76200000000000001</v>
      </c>
      <c r="K798" s="96">
        <v>0.76200000000000001</v>
      </c>
      <c r="L798" s="96"/>
      <c r="M798" s="96"/>
      <c r="N798" s="96"/>
      <c r="O798" s="150">
        <v>0</v>
      </c>
      <c r="P798" s="150">
        <v>0.76200000000000001</v>
      </c>
      <c r="Q798" s="96" t="s">
        <v>2354</v>
      </c>
      <c r="R798" s="93" t="s">
        <v>3176</v>
      </c>
      <c r="S798" s="96"/>
      <c r="V798" s="34"/>
      <c r="W798" s="34"/>
    </row>
    <row r="799" spans="1:23" x14ac:dyDescent="0.2">
      <c r="A799" s="1284">
        <v>62</v>
      </c>
      <c r="B799" s="1280" t="s">
        <v>6071</v>
      </c>
      <c r="C799" s="186"/>
      <c r="D799" s="186"/>
      <c r="E799" s="186" t="s">
        <v>1185</v>
      </c>
      <c r="F799" s="281" t="s">
        <v>1176</v>
      </c>
      <c r="G799" s="186"/>
      <c r="H799" s="186"/>
      <c r="I799" s="66">
        <v>0.15</v>
      </c>
      <c r="J799" s="186">
        <v>0.15</v>
      </c>
      <c r="K799" s="186">
        <v>0.15</v>
      </c>
      <c r="L799" s="186"/>
      <c r="M799" s="186"/>
      <c r="N799" s="186"/>
      <c r="O799" s="268">
        <v>0</v>
      </c>
      <c r="P799" s="186">
        <v>0.15</v>
      </c>
      <c r="Q799" s="96" t="s">
        <v>2354</v>
      </c>
      <c r="R799" s="186" t="s">
        <v>3216</v>
      </c>
      <c r="S799" s="186"/>
      <c r="V799" s="34"/>
      <c r="W799" s="34"/>
    </row>
    <row r="800" spans="1:23" x14ac:dyDescent="0.2">
      <c r="A800" s="1284">
        <v>63</v>
      </c>
      <c r="B800" s="1280" t="s">
        <v>6072</v>
      </c>
      <c r="C800" s="186"/>
      <c r="D800" s="186"/>
      <c r="E800" s="186" t="s">
        <v>1186</v>
      </c>
      <c r="F800" s="281" t="s">
        <v>1176</v>
      </c>
      <c r="G800" s="186"/>
      <c r="H800" s="186"/>
      <c r="I800" s="66">
        <v>0.1</v>
      </c>
      <c r="J800" s="186">
        <v>0.1</v>
      </c>
      <c r="K800" s="186">
        <v>0.1</v>
      </c>
      <c r="L800" s="186"/>
      <c r="M800" s="186"/>
      <c r="N800" s="186"/>
      <c r="O800" s="268">
        <v>0</v>
      </c>
      <c r="P800" s="186">
        <v>0.1</v>
      </c>
      <c r="Q800" s="96" t="s">
        <v>2354</v>
      </c>
      <c r="R800" s="186" t="s">
        <v>3216</v>
      </c>
      <c r="S800" s="186"/>
      <c r="V800" s="34"/>
      <c r="W800" s="34"/>
    </row>
    <row r="801" spans="1:23" x14ac:dyDescent="0.2">
      <c r="A801" s="142">
        <v>64</v>
      </c>
      <c r="B801" s="1280">
        <v>130152</v>
      </c>
      <c r="C801" s="1280" t="s">
        <v>2398</v>
      </c>
      <c r="D801" s="1415" t="s">
        <v>6210</v>
      </c>
      <c r="E801" s="1498" t="s">
        <v>1087</v>
      </c>
      <c r="F801" s="1499" t="s">
        <v>963</v>
      </c>
      <c r="G801" s="1280"/>
      <c r="H801" s="1280"/>
      <c r="I801" s="1452">
        <v>0.28999999999999998</v>
      </c>
      <c r="J801" s="1280">
        <v>0.09</v>
      </c>
      <c r="K801" s="1280"/>
      <c r="L801" s="1280">
        <v>0.09</v>
      </c>
      <c r="M801" s="1280"/>
      <c r="N801" s="1280"/>
      <c r="O801" s="216">
        <v>0</v>
      </c>
      <c r="P801" s="1280">
        <v>0.09</v>
      </c>
      <c r="Q801" s="1280" t="s">
        <v>2241</v>
      </c>
      <c r="R801" s="1280" t="s">
        <v>3216</v>
      </c>
      <c r="S801" s="181"/>
      <c r="V801" s="34"/>
      <c r="W801" s="34"/>
    </row>
    <row r="802" spans="1:23" x14ac:dyDescent="0.2">
      <c r="A802" s="1284">
        <v>65</v>
      </c>
      <c r="B802" s="1270"/>
      <c r="C802" s="1280"/>
      <c r="D802" s="1418"/>
      <c r="E802" s="1459"/>
      <c r="F802" s="1489"/>
      <c r="G802" s="1270"/>
      <c r="H802" s="1270"/>
      <c r="I802" s="1418"/>
      <c r="J802" s="216">
        <v>0.2</v>
      </c>
      <c r="K802" s="1280"/>
      <c r="L802" s="1280">
        <v>0.2</v>
      </c>
      <c r="M802" s="1280"/>
      <c r="N802" s="1280"/>
      <c r="O802" s="216">
        <v>0</v>
      </c>
      <c r="P802" s="216">
        <v>0.2</v>
      </c>
      <c r="Q802" s="1280" t="s">
        <v>2241</v>
      </c>
      <c r="R802" s="1280" t="s">
        <v>6207</v>
      </c>
      <c r="S802" s="181"/>
      <c r="V802" s="34"/>
      <c r="W802" s="34"/>
    </row>
    <row r="803" spans="1:23" ht="33" customHeight="1" x14ac:dyDescent="0.2">
      <c r="A803" s="1284">
        <v>66</v>
      </c>
      <c r="B803" s="1280">
        <v>130040</v>
      </c>
      <c r="C803" s="113" t="s">
        <v>2399</v>
      </c>
      <c r="D803" s="1554" t="s">
        <v>3619</v>
      </c>
      <c r="E803" s="1498" t="s">
        <v>1088</v>
      </c>
      <c r="F803" s="220" t="s">
        <v>3620</v>
      </c>
      <c r="G803" s="1459" t="s">
        <v>3198</v>
      </c>
      <c r="H803" s="1459" t="s">
        <v>3621</v>
      </c>
      <c r="I803" s="1458">
        <v>1.49</v>
      </c>
      <c r="J803" s="93">
        <v>0.499</v>
      </c>
      <c r="K803" s="93">
        <v>0.499</v>
      </c>
      <c r="L803" s="93"/>
      <c r="M803" s="93"/>
      <c r="N803" s="93"/>
      <c r="O803" s="219">
        <v>0</v>
      </c>
      <c r="P803" s="93">
        <v>0.499</v>
      </c>
      <c r="Q803" s="96" t="s">
        <v>2354</v>
      </c>
      <c r="R803" s="93"/>
      <c r="S803" s="1459" t="s">
        <v>2400</v>
      </c>
      <c r="V803" s="34"/>
      <c r="W803" s="34"/>
    </row>
    <row r="804" spans="1:23" ht="38.25" customHeight="1" x14ac:dyDescent="0.2">
      <c r="A804" s="142">
        <v>67</v>
      </c>
      <c r="B804" s="1280"/>
      <c r="C804" s="113" t="s">
        <v>2401</v>
      </c>
      <c r="D804" s="1554"/>
      <c r="E804" s="1554"/>
      <c r="F804" s="220" t="s">
        <v>3620</v>
      </c>
      <c r="G804" s="1463"/>
      <c r="H804" s="1463"/>
      <c r="I804" s="1474"/>
      <c r="J804" s="93">
        <v>0.99399999999999999</v>
      </c>
      <c r="K804" s="93">
        <v>0.99399999999999999</v>
      </c>
      <c r="L804" s="93"/>
      <c r="M804" s="93"/>
      <c r="N804" s="93"/>
      <c r="O804" s="219">
        <v>0</v>
      </c>
      <c r="P804" s="93">
        <v>0.94399999999999995</v>
      </c>
      <c r="Q804" s="96" t="s">
        <v>2354</v>
      </c>
      <c r="R804" s="93"/>
      <c r="S804" s="1459"/>
      <c r="V804" s="34"/>
      <c r="W804" s="34"/>
    </row>
    <row r="805" spans="1:23" ht="24" x14ac:dyDescent="0.2">
      <c r="A805" s="1284">
        <v>68</v>
      </c>
      <c r="B805" s="1270">
        <v>192157</v>
      </c>
      <c r="C805" s="96" t="s">
        <v>1968</v>
      </c>
      <c r="D805" s="93" t="s">
        <v>3622</v>
      </c>
      <c r="E805" s="96" t="s">
        <v>1967</v>
      </c>
      <c r="F805" s="212" t="s">
        <v>3623</v>
      </c>
      <c r="G805" s="93" t="s">
        <v>3198</v>
      </c>
      <c r="H805" s="93" t="s">
        <v>2791</v>
      </c>
      <c r="I805" s="201">
        <v>7.4999999999999997E-2</v>
      </c>
      <c r="J805" s="96">
        <v>7.4999999999999997E-2</v>
      </c>
      <c r="K805" s="96">
        <v>7.4999999999999997E-2</v>
      </c>
      <c r="L805" s="96"/>
      <c r="M805" s="96"/>
      <c r="N805" s="96"/>
      <c r="O805" s="150">
        <v>0</v>
      </c>
      <c r="P805" s="96">
        <v>7.4999999999999997E-2</v>
      </c>
      <c r="Q805" s="96" t="s">
        <v>2354</v>
      </c>
      <c r="R805" s="93" t="s">
        <v>3176</v>
      </c>
      <c r="S805" s="93"/>
      <c r="V805" s="34"/>
      <c r="W805" s="34"/>
    </row>
    <row r="806" spans="1:23" ht="24" x14ac:dyDescent="0.2">
      <c r="A806" s="1284">
        <v>69</v>
      </c>
      <c r="B806" s="1270">
        <v>192156</v>
      </c>
      <c r="C806" s="96" t="s">
        <v>1970</v>
      </c>
      <c r="D806" s="93" t="s">
        <v>3624</v>
      </c>
      <c r="E806" s="96" t="s">
        <v>1969</v>
      </c>
      <c r="F806" s="212" t="s">
        <v>3625</v>
      </c>
      <c r="G806" s="93" t="s">
        <v>3198</v>
      </c>
      <c r="H806" s="93" t="s">
        <v>2791</v>
      </c>
      <c r="I806" s="201">
        <v>6.7000000000000004E-2</v>
      </c>
      <c r="J806" s="96">
        <v>6.7000000000000004E-2</v>
      </c>
      <c r="K806" s="96">
        <v>6.7000000000000004E-2</v>
      </c>
      <c r="L806" s="96"/>
      <c r="M806" s="96"/>
      <c r="N806" s="96"/>
      <c r="O806" s="150">
        <v>0</v>
      </c>
      <c r="P806" s="96">
        <v>6.7000000000000004E-2</v>
      </c>
      <c r="Q806" s="96" t="s">
        <v>2354</v>
      </c>
      <c r="R806" s="93" t="s">
        <v>3176</v>
      </c>
      <c r="S806" s="93"/>
      <c r="V806" s="34"/>
      <c r="W806" s="34"/>
    </row>
    <row r="807" spans="1:23" ht="24" x14ac:dyDescent="0.2">
      <c r="A807" s="142">
        <v>70</v>
      </c>
      <c r="B807" s="1270">
        <v>192155</v>
      </c>
      <c r="C807" s="96" t="s">
        <v>1972</v>
      </c>
      <c r="D807" s="93" t="s">
        <v>3626</v>
      </c>
      <c r="E807" s="96" t="s">
        <v>1971</v>
      </c>
      <c r="F807" s="212" t="s">
        <v>3627</v>
      </c>
      <c r="G807" s="93" t="s">
        <v>3198</v>
      </c>
      <c r="H807" s="93" t="s">
        <v>2791</v>
      </c>
      <c r="I807" s="41">
        <v>0.1</v>
      </c>
      <c r="J807" s="272">
        <v>0.1</v>
      </c>
      <c r="K807" s="272">
        <v>0.1</v>
      </c>
      <c r="L807" s="96"/>
      <c r="M807" s="96"/>
      <c r="N807" s="96"/>
      <c r="O807" s="150">
        <v>0</v>
      </c>
      <c r="P807" s="272">
        <v>0.1</v>
      </c>
      <c r="Q807" s="96" t="s">
        <v>2354</v>
      </c>
      <c r="R807" s="93" t="s">
        <v>3176</v>
      </c>
      <c r="S807" s="93"/>
      <c r="V807" s="34"/>
      <c r="W807" s="34"/>
    </row>
    <row r="808" spans="1:23" s="1291" customFormat="1" ht="36" x14ac:dyDescent="0.2">
      <c r="A808" s="1284">
        <v>71</v>
      </c>
      <c r="B808" s="1270"/>
      <c r="C808" s="1276" t="s">
        <v>6196</v>
      </c>
      <c r="D808" s="1276" t="s">
        <v>6197</v>
      </c>
      <c r="E808" s="1276" t="s">
        <v>2168</v>
      </c>
      <c r="F808" s="202" t="s">
        <v>6198</v>
      </c>
      <c r="G808" s="1276" t="s">
        <v>3198</v>
      </c>
      <c r="H808" s="1276" t="s">
        <v>6199</v>
      </c>
      <c r="I808" s="327"/>
      <c r="J808" s="157">
        <v>8.1000000000000003E-2</v>
      </c>
      <c r="K808" s="157">
        <v>8.1000000000000003E-2</v>
      </c>
      <c r="L808" s="1276"/>
      <c r="M808" s="1276"/>
      <c r="N808" s="1276"/>
      <c r="O808" s="157">
        <v>0</v>
      </c>
      <c r="P808" s="327">
        <v>8.1000000000000003E-2</v>
      </c>
      <c r="Q808" s="1276" t="s">
        <v>2354</v>
      </c>
      <c r="R808" s="1276" t="s">
        <v>3216</v>
      </c>
      <c r="S808" s="1276" t="s">
        <v>1983</v>
      </c>
    </row>
    <row r="809" spans="1:23" s="1291" customFormat="1" ht="24" x14ac:dyDescent="0.2">
      <c r="A809" s="1284">
        <v>72</v>
      </c>
      <c r="B809" s="1270"/>
      <c r="C809" s="1276" t="s">
        <v>6200</v>
      </c>
      <c r="D809" s="1276" t="s">
        <v>6201</v>
      </c>
      <c r="E809" s="1276" t="s">
        <v>6202</v>
      </c>
      <c r="F809" s="202" t="s">
        <v>6203</v>
      </c>
      <c r="G809" s="1276" t="s">
        <v>3198</v>
      </c>
      <c r="H809" s="1276" t="s">
        <v>2791</v>
      </c>
      <c r="I809" s="327"/>
      <c r="J809" s="157">
        <v>8.3000000000000004E-2</v>
      </c>
      <c r="K809" s="157">
        <v>8.3000000000000004E-2</v>
      </c>
      <c r="L809" s="1276"/>
      <c r="M809" s="1276"/>
      <c r="N809" s="1276"/>
      <c r="O809" s="157">
        <v>0</v>
      </c>
      <c r="P809" s="327">
        <v>8.3000000000000004E-2</v>
      </c>
      <c r="Q809" s="1276" t="s">
        <v>2354</v>
      </c>
      <c r="R809" s="1276" t="s">
        <v>3216</v>
      </c>
      <c r="S809" s="1276" t="s">
        <v>1983</v>
      </c>
    </row>
    <row r="810" spans="1:23" x14ac:dyDescent="0.2">
      <c r="A810" s="142">
        <v>73</v>
      </c>
      <c r="B810" s="1270" t="s">
        <v>3628</v>
      </c>
      <c r="C810" s="272" t="s">
        <v>1268</v>
      </c>
      <c r="D810" s="93" t="s">
        <v>3629</v>
      </c>
      <c r="E810" s="96" t="s">
        <v>1089</v>
      </c>
      <c r="F810" s="212" t="s">
        <v>3630</v>
      </c>
      <c r="G810" s="93" t="s">
        <v>3198</v>
      </c>
      <c r="H810" s="93" t="s">
        <v>3065</v>
      </c>
      <c r="I810" s="419">
        <v>1.8069999999999999</v>
      </c>
      <c r="J810" s="96">
        <v>1.8069999999999999</v>
      </c>
      <c r="K810" s="96">
        <v>1.8069999999999999</v>
      </c>
      <c r="L810" s="96"/>
      <c r="M810" s="96"/>
      <c r="N810" s="96"/>
      <c r="O810" s="150">
        <v>0</v>
      </c>
      <c r="P810" s="150">
        <v>1.8069999999999999</v>
      </c>
      <c r="Q810" s="96" t="s">
        <v>2354</v>
      </c>
      <c r="R810" s="93" t="s">
        <v>3176</v>
      </c>
      <c r="S810" s="96"/>
      <c r="V810" s="34"/>
      <c r="W810" s="34"/>
    </row>
    <row r="811" spans="1:23" ht="48" x14ac:dyDescent="0.2">
      <c r="A811" s="1284">
        <v>74</v>
      </c>
      <c r="B811" s="1280" t="s">
        <v>6073</v>
      </c>
      <c r="C811" s="124" t="s">
        <v>2402</v>
      </c>
      <c r="D811" s="99" t="s">
        <v>3631</v>
      </c>
      <c r="E811" s="99" t="s">
        <v>234</v>
      </c>
      <c r="F811" s="279" t="s">
        <v>236</v>
      </c>
      <c r="G811" s="91" t="s">
        <v>3198</v>
      </c>
      <c r="H811" s="91" t="s">
        <v>3632</v>
      </c>
      <c r="I811" s="419">
        <v>0.61</v>
      </c>
      <c r="J811" s="99">
        <v>0.82499999999999996</v>
      </c>
      <c r="K811" s="99">
        <v>0.433</v>
      </c>
      <c r="L811" s="99">
        <v>0.39200000000000002</v>
      </c>
      <c r="M811" s="99"/>
      <c r="N811" s="99"/>
      <c r="O811" s="126">
        <v>0</v>
      </c>
      <c r="P811" s="126">
        <v>0.82499999999999996</v>
      </c>
      <c r="Q811" s="124" t="s">
        <v>2353</v>
      </c>
      <c r="R811" s="124" t="s">
        <v>3216</v>
      </c>
      <c r="S811" s="99" t="s">
        <v>3633</v>
      </c>
      <c r="V811" s="34"/>
      <c r="W811" s="34"/>
    </row>
    <row r="812" spans="1:23" ht="24" x14ac:dyDescent="0.2">
      <c r="A812" s="1284">
        <v>75</v>
      </c>
      <c r="B812" s="1270" t="s">
        <v>6074</v>
      </c>
      <c r="C812" s="327" t="s">
        <v>2404</v>
      </c>
      <c r="D812" s="96"/>
      <c r="E812" s="247" t="s">
        <v>1223</v>
      </c>
      <c r="F812" s="202" t="s">
        <v>2403</v>
      </c>
      <c r="G812" s="247"/>
      <c r="H812" s="247"/>
      <c r="I812" s="247"/>
      <c r="J812" s="247">
        <v>0.18099999999999999</v>
      </c>
      <c r="K812" s="247">
        <v>0.158</v>
      </c>
      <c r="L812" s="247">
        <v>2.3E-2</v>
      </c>
      <c r="M812" s="247"/>
      <c r="N812" s="247"/>
      <c r="O812" s="157">
        <v>0</v>
      </c>
      <c r="P812" s="327">
        <v>0.18099999999999999</v>
      </c>
      <c r="Q812" s="416" t="s">
        <v>2353</v>
      </c>
      <c r="R812" s="327" t="s">
        <v>3216</v>
      </c>
      <c r="S812" s="247" t="s">
        <v>5398</v>
      </c>
      <c r="V812" s="34"/>
      <c r="W812" s="34"/>
    </row>
    <row r="813" spans="1:23" s="28" customFormat="1" ht="36" x14ac:dyDescent="0.2">
      <c r="A813" s="142">
        <v>76</v>
      </c>
      <c r="B813" s="1270" t="s">
        <v>3634</v>
      </c>
      <c r="C813" s="96" t="s">
        <v>1973</v>
      </c>
      <c r="D813" s="93" t="s">
        <v>3635</v>
      </c>
      <c r="E813" s="96" t="s">
        <v>1090</v>
      </c>
      <c r="F813" s="212" t="s">
        <v>3636</v>
      </c>
      <c r="G813" s="93" t="s">
        <v>3198</v>
      </c>
      <c r="H813" s="93" t="s">
        <v>3637</v>
      </c>
      <c r="I813" s="419">
        <v>0.54800000000000004</v>
      </c>
      <c r="J813" s="96">
        <v>0.54800000000000004</v>
      </c>
      <c r="K813" s="96">
        <v>0.38900000000000001</v>
      </c>
      <c r="L813" s="96">
        <v>0.159</v>
      </c>
      <c r="M813" s="96"/>
      <c r="N813" s="96"/>
      <c r="O813" s="150">
        <v>0</v>
      </c>
      <c r="P813" s="96">
        <v>0.54800000000000004</v>
      </c>
      <c r="Q813" s="207" t="s">
        <v>2353</v>
      </c>
      <c r="R813" s="93" t="s">
        <v>3176</v>
      </c>
      <c r="S813" s="93"/>
      <c r="V813" s="34"/>
      <c r="W813" s="34"/>
    </row>
    <row r="814" spans="1:23" ht="24" x14ac:dyDescent="0.2">
      <c r="A814" s="1284">
        <v>77</v>
      </c>
      <c r="B814" s="1270" t="s">
        <v>3638</v>
      </c>
      <c r="C814" s="113" t="s">
        <v>2405</v>
      </c>
      <c r="D814" s="93" t="s">
        <v>3639</v>
      </c>
      <c r="E814" s="113" t="s">
        <v>1187</v>
      </c>
      <c r="F814" s="220" t="s">
        <v>3640</v>
      </c>
      <c r="G814" s="93" t="s">
        <v>3198</v>
      </c>
      <c r="H814" s="93" t="s">
        <v>2791</v>
      </c>
      <c r="I814" s="419">
        <v>0.09</v>
      </c>
      <c r="J814" s="113">
        <v>0.109</v>
      </c>
      <c r="K814" s="113"/>
      <c r="L814" s="113"/>
      <c r="M814" s="113"/>
      <c r="N814" s="113">
        <v>0.109</v>
      </c>
      <c r="O814" s="216">
        <v>0</v>
      </c>
      <c r="P814" s="113">
        <v>0.109</v>
      </c>
      <c r="Q814" s="113" t="s">
        <v>2406</v>
      </c>
      <c r="R814" s="93" t="s">
        <v>3176</v>
      </c>
      <c r="S814" s="113"/>
      <c r="V814" s="34"/>
      <c r="W814" s="34"/>
    </row>
    <row r="815" spans="1:23" s="11" customFormat="1" ht="36" x14ac:dyDescent="0.2">
      <c r="A815" s="1284">
        <v>78</v>
      </c>
      <c r="B815" s="1270">
        <v>120286</v>
      </c>
      <c r="C815" s="96" t="s">
        <v>1974</v>
      </c>
      <c r="D815" s="93" t="s">
        <v>3641</v>
      </c>
      <c r="E815" s="96" t="s">
        <v>1091</v>
      </c>
      <c r="F815" s="212" t="s">
        <v>964</v>
      </c>
      <c r="G815" s="93" t="s">
        <v>3198</v>
      </c>
      <c r="H815" s="93" t="s">
        <v>3642</v>
      </c>
      <c r="I815" s="419">
        <v>0.13300000000000001</v>
      </c>
      <c r="J815" s="96">
        <v>0.13300000000000001</v>
      </c>
      <c r="K815" s="96"/>
      <c r="L815" s="96">
        <v>0.13300000000000001</v>
      </c>
      <c r="M815" s="96"/>
      <c r="N815" s="96"/>
      <c r="O815" s="150">
        <v>0</v>
      </c>
      <c r="P815" s="96">
        <v>0.13300000000000001</v>
      </c>
      <c r="Q815" s="96" t="s">
        <v>2241</v>
      </c>
      <c r="R815" s="93" t="s">
        <v>3176</v>
      </c>
      <c r="S815" s="93"/>
      <c r="V815" s="34"/>
      <c r="W815" s="34"/>
    </row>
    <row r="816" spans="1:23" ht="24" x14ac:dyDescent="0.2">
      <c r="A816" s="142">
        <v>79</v>
      </c>
      <c r="B816" s="1270">
        <v>130154</v>
      </c>
      <c r="C816" s="96" t="s">
        <v>1322</v>
      </c>
      <c r="D816" s="93" t="s">
        <v>3643</v>
      </c>
      <c r="E816" s="96" t="s">
        <v>1092</v>
      </c>
      <c r="F816" s="212" t="s">
        <v>3644</v>
      </c>
      <c r="G816" s="93" t="s">
        <v>3198</v>
      </c>
      <c r="H816" s="93" t="s">
        <v>3645</v>
      </c>
      <c r="I816" s="66">
        <v>0.27600000000000002</v>
      </c>
      <c r="J816" s="96">
        <v>0.27600000000000002</v>
      </c>
      <c r="K816" s="96">
        <v>0.27600000000000002</v>
      </c>
      <c r="L816" s="96"/>
      <c r="M816" s="96"/>
      <c r="N816" s="96"/>
      <c r="O816" s="150">
        <v>0</v>
      </c>
      <c r="P816" s="96">
        <v>0.27600000000000002</v>
      </c>
      <c r="Q816" s="96" t="s">
        <v>2354</v>
      </c>
      <c r="R816" s="93" t="s">
        <v>3176</v>
      </c>
      <c r="S816" s="96"/>
      <c r="V816" s="34"/>
      <c r="W816" s="34"/>
    </row>
    <row r="817" spans="1:23" ht="36" x14ac:dyDescent="0.2">
      <c r="A817" s="1284">
        <v>80</v>
      </c>
      <c r="B817" s="1270" t="s">
        <v>3646</v>
      </c>
      <c r="C817" s="96" t="s">
        <v>1279</v>
      </c>
      <c r="D817" s="93" t="s">
        <v>3647</v>
      </c>
      <c r="E817" s="96" t="s">
        <v>1093</v>
      </c>
      <c r="F817" s="212" t="s">
        <v>3648</v>
      </c>
      <c r="G817" s="93" t="s">
        <v>3198</v>
      </c>
      <c r="H817" s="93" t="s">
        <v>3649</v>
      </c>
      <c r="I817" s="66">
        <v>0.82299999999999995</v>
      </c>
      <c r="J817" s="96">
        <v>0.82299999999999995</v>
      </c>
      <c r="K817" s="96">
        <v>0.82299999999999995</v>
      </c>
      <c r="L817" s="96"/>
      <c r="M817" s="96"/>
      <c r="N817" s="96"/>
      <c r="O817" s="150">
        <v>0</v>
      </c>
      <c r="P817" s="96">
        <v>0.82299999999999995</v>
      </c>
      <c r="Q817" s="96" t="s">
        <v>2354</v>
      </c>
      <c r="R817" s="93" t="s">
        <v>3176</v>
      </c>
      <c r="S817" s="96"/>
      <c r="V817" s="34"/>
      <c r="W817" s="34"/>
    </row>
    <row r="818" spans="1:23" ht="24" x14ac:dyDescent="0.2">
      <c r="A818" s="1284">
        <v>81</v>
      </c>
      <c r="B818" s="1270" t="s">
        <v>3650</v>
      </c>
      <c r="C818" s="113" t="s">
        <v>2407</v>
      </c>
      <c r="D818" s="93" t="s">
        <v>3651</v>
      </c>
      <c r="E818" s="113" t="s">
        <v>1188</v>
      </c>
      <c r="F818" s="220" t="s">
        <v>3652</v>
      </c>
      <c r="G818" s="93" t="s">
        <v>3198</v>
      </c>
      <c r="H818" s="93" t="s">
        <v>2791</v>
      </c>
      <c r="I818" s="66">
        <v>0.1</v>
      </c>
      <c r="J818" s="113">
        <v>8.3000000000000004E-2</v>
      </c>
      <c r="K818" s="113">
        <v>8.3000000000000004E-2</v>
      </c>
      <c r="L818" s="113"/>
      <c r="M818" s="113"/>
      <c r="N818" s="113"/>
      <c r="O818" s="216">
        <v>0</v>
      </c>
      <c r="P818" s="113">
        <v>8.3000000000000004E-2</v>
      </c>
      <c r="Q818" s="93" t="s">
        <v>2354</v>
      </c>
      <c r="R818" s="93" t="s">
        <v>3176</v>
      </c>
      <c r="S818" s="113"/>
      <c r="V818" s="34"/>
      <c r="W818" s="34"/>
    </row>
    <row r="819" spans="1:23" x14ac:dyDescent="0.2">
      <c r="A819" s="142">
        <v>82</v>
      </c>
      <c r="B819" s="1270" t="s">
        <v>3653</v>
      </c>
      <c r="C819" s="96" t="s">
        <v>2234</v>
      </c>
      <c r="D819" s="1459" t="s">
        <v>3654</v>
      </c>
      <c r="E819" s="1463" t="s">
        <v>1094</v>
      </c>
      <c r="F819" s="1486" t="s">
        <v>3655</v>
      </c>
      <c r="G819" s="1459" t="s">
        <v>3198</v>
      </c>
      <c r="H819" s="1459" t="s">
        <v>3656</v>
      </c>
      <c r="I819" s="66">
        <v>0.22500000000000001</v>
      </c>
      <c r="J819" s="96">
        <v>0.22500000000000001</v>
      </c>
      <c r="K819" s="96"/>
      <c r="L819" s="96">
        <v>0.22500000000000001</v>
      </c>
      <c r="M819" s="96"/>
      <c r="N819" s="96"/>
      <c r="O819" s="150">
        <v>0</v>
      </c>
      <c r="P819" s="96">
        <v>0.22500000000000001</v>
      </c>
      <c r="Q819" s="96" t="s">
        <v>2241</v>
      </c>
      <c r="R819" s="93" t="s">
        <v>3176</v>
      </c>
      <c r="S819" s="93"/>
      <c r="V819" s="34"/>
      <c r="W819" s="34"/>
    </row>
    <row r="820" spans="1:23" x14ac:dyDescent="0.2">
      <c r="A820" s="1284">
        <v>83</v>
      </c>
      <c r="B820" s="1270" t="s">
        <v>3657</v>
      </c>
      <c r="C820" s="96" t="s">
        <v>1975</v>
      </c>
      <c r="D820" s="1463"/>
      <c r="E820" s="1463"/>
      <c r="F820" s="1486"/>
      <c r="G820" s="1463"/>
      <c r="H820" s="1463"/>
      <c r="I820" s="66">
        <v>0.129</v>
      </c>
      <c r="J820" s="96">
        <v>0.129</v>
      </c>
      <c r="K820" s="96"/>
      <c r="L820" s="96">
        <v>0.129</v>
      </c>
      <c r="M820" s="96"/>
      <c r="N820" s="96"/>
      <c r="O820" s="150">
        <v>0</v>
      </c>
      <c r="P820" s="96">
        <v>0.129</v>
      </c>
      <c r="Q820" s="96" t="s">
        <v>2241</v>
      </c>
      <c r="R820" s="93" t="s">
        <v>3176</v>
      </c>
      <c r="S820" s="93"/>
      <c r="V820" s="34"/>
      <c r="W820" s="34"/>
    </row>
    <row r="821" spans="1:23" ht="24" x14ac:dyDescent="0.2">
      <c r="A821" s="1284">
        <v>84</v>
      </c>
      <c r="B821" s="1270">
        <v>130156</v>
      </c>
      <c r="C821" s="96" t="s">
        <v>1976</v>
      </c>
      <c r="D821" s="93" t="s">
        <v>3658</v>
      </c>
      <c r="E821" s="96" t="s">
        <v>1095</v>
      </c>
      <c r="F821" s="212" t="s">
        <v>3659</v>
      </c>
      <c r="G821" s="93" t="s">
        <v>3198</v>
      </c>
      <c r="H821" s="93" t="s">
        <v>3660</v>
      </c>
      <c r="I821" s="66">
        <v>0.21099999999999999</v>
      </c>
      <c r="J821" s="96">
        <v>0.21099999999999999</v>
      </c>
      <c r="K821" s="96"/>
      <c r="L821" s="96">
        <v>0.21099999999999999</v>
      </c>
      <c r="M821" s="96"/>
      <c r="N821" s="96"/>
      <c r="O821" s="150">
        <v>0</v>
      </c>
      <c r="P821" s="96">
        <v>0.21099999999999999</v>
      </c>
      <c r="Q821" s="96" t="s">
        <v>2241</v>
      </c>
      <c r="R821" s="93" t="s">
        <v>3176</v>
      </c>
      <c r="S821" s="93"/>
      <c r="V821" s="34"/>
      <c r="W821" s="34"/>
    </row>
    <row r="822" spans="1:23" ht="24" x14ac:dyDescent="0.2">
      <c r="A822" s="142">
        <v>85</v>
      </c>
      <c r="B822" s="1270">
        <v>120287</v>
      </c>
      <c r="C822" s="113" t="s">
        <v>2408</v>
      </c>
      <c r="D822" s="93" t="s">
        <v>3661</v>
      </c>
      <c r="E822" s="113" t="s">
        <v>1189</v>
      </c>
      <c r="F822" s="220" t="s">
        <v>3662</v>
      </c>
      <c r="G822" s="93" t="s">
        <v>3198</v>
      </c>
      <c r="H822" s="93" t="s">
        <v>3663</v>
      </c>
      <c r="I822" s="66">
        <v>0.43</v>
      </c>
      <c r="J822" s="113">
        <v>0.29399999999999998</v>
      </c>
      <c r="K822" s="113"/>
      <c r="L822" s="113">
        <v>0.29399999999999998</v>
      </c>
      <c r="M822" s="113"/>
      <c r="N822" s="113"/>
      <c r="O822" s="216">
        <v>0</v>
      </c>
      <c r="P822" s="113">
        <v>0.29399999999999998</v>
      </c>
      <c r="Q822" s="113" t="s">
        <v>2241</v>
      </c>
      <c r="R822" s="93" t="s">
        <v>3176</v>
      </c>
      <c r="S822" s="113"/>
      <c r="V822" s="34"/>
      <c r="W822" s="34"/>
    </row>
    <row r="823" spans="1:23" ht="48" x14ac:dyDescent="0.2">
      <c r="A823" s="1284">
        <v>86</v>
      </c>
      <c r="B823" s="1280" t="s">
        <v>6075</v>
      </c>
      <c r="C823" s="96" t="s">
        <v>1280</v>
      </c>
      <c r="D823" s="93" t="s">
        <v>3664</v>
      </c>
      <c r="E823" s="96" t="s">
        <v>235</v>
      </c>
      <c r="F823" s="212" t="s">
        <v>5158</v>
      </c>
      <c r="G823" s="93" t="s">
        <v>3198</v>
      </c>
      <c r="H823" s="93" t="s">
        <v>2720</v>
      </c>
      <c r="I823" s="66"/>
      <c r="J823" s="113">
        <v>1.484</v>
      </c>
      <c r="K823" s="113">
        <v>1.484</v>
      </c>
      <c r="L823" s="113"/>
      <c r="M823" s="113"/>
      <c r="N823" s="113"/>
      <c r="O823" s="216">
        <v>1.2999999999999999E-2</v>
      </c>
      <c r="P823" s="113">
        <v>0.70099999999999996</v>
      </c>
      <c r="Q823" s="113" t="s">
        <v>2354</v>
      </c>
      <c r="R823" s="93" t="s">
        <v>3176</v>
      </c>
      <c r="S823" s="113" t="s">
        <v>3200</v>
      </c>
    </row>
    <row r="824" spans="1:23" ht="36" x14ac:dyDescent="0.2">
      <c r="A824" s="1284">
        <v>87</v>
      </c>
      <c r="B824" s="1280" t="s">
        <v>3665</v>
      </c>
      <c r="C824" s="113" t="s">
        <v>2409</v>
      </c>
      <c r="D824" s="93" t="s">
        <v>3666</v>
      </c>
      <c r="E824" s="113" t="s">
        <v>1190</v>
      </c>
      <c r="F824" s="220" t="s">
        <v>1177</v>
      </c>
      <c r="G824" s="93" t="s">
        <v>3198</v>
      </c>
      <c r="H824" s="93" t="s">
        <v>3667</v>
      </c>
      <c r="I824" s="66">
        <v>0.04</v>
      </c>
      <c r="J824" s="113">
        <v>0.13200000000000001</v>
      </c>
      <c r="K824" s="113">
        <v>1.7000000000000001E-2</v>
      </c>
      <c r="L824" s="113">
        <v>0.115</v>
      </c>
      <c r="M824" s="113"/>
      <c r="N824" s="113"/>
      <c r="O824" s="216">
        <v>0</v>
      </c>
      <c r="P824" s="113">
        <v>0.13200000000000001</v>
      </c>
      <c r="Q824" s="208" t="s">
        <v>2353</v>
      </c>
      <c r="R824" s="93" t="s">
        <v>3176</v>
      </c>
      <c r="S824" s="113"/>
    </row>
    <row r="825" spans="1:23" s="34" customFormat="1" ht="36" x14ac:dyDescent="0.2">
      <c r="A825" s="142">
        <v>88</v>
      </c>
      <c r="B825" s="1280"/>
      <c r="C825" s="113"/>
      <c r="D825" s="93"/>
      <c r="E825" s="360" t="s">
        <v>3668</v>
      </c>
      <c r="F825" s="258" t="s">
        <v>1177</v>
      </c>
      <c r="G825" s="247" t="s">
        <v>3198</v>
      </c>
      <c r="H825" s="247" t="s">
        <v>3667</v>
      </c>
      <c r="I825" s="156"/>
      <c r="J825" s="360">
        <v>4.3999999999999997E-2</v>
      </c>
      <c r="K825" s="360"/>
      <c r="L825" s="360">
        <v>4.3999999999999997E-2</v>
      </c>
      <c r="M825" s="360"/>
      <c r="N825" s="360"/>
      <c r="O825" s="361">
        <v>0</v>
      </c>
      <c r="P825" s="360">
        <v>4.3999999999999997E-2</v>
      </c>
      <c r="Q825" s="416" t="s">
        <v>2241</v>
      </c>
      <c r="R825" s="247" t="s">
        <v>3216</v>
      </c>
      <c r="S825" s="360" t="s">
        <v>1983</v>
      </c>
    </row>
    <row r="826" spans="1:23" ht="36" x14ac:dyDescent="0.2">
      <c r="A826" s="1284">
        <v>89</v>
      </c>
      <c r="B826" s="1270">
        <v>120288</v>
      </c>
      <c r="C826" s="96" t="s">
        <v>1977</v>
      </c>
      <c r="D826" s="93" t="s">
        <v>3669</v>
      </c>
      <c r="E826" s="96" t="s">
        <v>1097</v>
      </c>
      <c r="F826" s="212" t="s">
        <v>1096</v>
      </c>
      <c r="G826" s="93" t="s">
        <v>3198</v>
      </c>
      <c r="H826" s="93" t="s">
        <v>3670</v>
      </c>
      <c r="I826" s="66">
        <v>0.127</v>
      </c>
      <c r="J826" s="96">
        <v>0.127</v>
      </c>
      <c r="K826" s="96"/>
      <c r="L826" s="96">
        <v>0.127</v>
      </c>
      <c r="M826" s="96"/>
      <c r="N826" s="96"/>
      <c r="O826" s="150">
        <v>0</v>
      </c>
      <c r="P826" s="96">
        <v>0.127</v>
      </c>
      <c r="Q826" s="96" t="s">
        <v>2241</v>
      </c>
      <c r="R826" s="93" t="s">
        <v>3176</v>
      </c>
      <c r="S826" s="93"/>
    </row>
    <row r="827" spans="1:23" ht="24" x14ac:dyDescent="0.2">
      <c r="A827" s="1284">
        <v>90</v>
      </c>
      <c r="B827" s="1270">
        <v>120289</v>
      </c>
      <c r="C827" s="113" t="s">
        <v>2410</v>
      </c>
      <c r="D827" s="93" t="s">
        <v>3671</v>
      </c>
      <c r="E827" s="113" t="s">
        <v>1098</v>
      </c>
      <c r="F827" s="220" t="s">
        <v>3672</v>
      </c>
      <c r="G827" s="93" t="s">
        <v>3198</v>
      </c>
      <c r="H827" s="93" t="s">
        <v>3673</v>
      </c>
      <c r="I827" s="66">
        <v>0.93</v>
      </c>
      <c r="J827" s="113">
        <v>0.64800000000000002</v>
      </c>
      <c r="K827" s="113">
        <v>0.23699999999999999</v>
      </c>
      <c r="L827" s="113">
        <v>0.41099999999999998</v>
      </c>
      <c r="M827" s="113"/>
      <c r="N827" s="113"/>
      <c r="O827" s="216">
        <v>0</v>
      </c>
      <c r="P827" s="113">
        <v>0.64800000000000002</v>
      </c>
      <c r="Q827" s="208" t="s">
        <v>2353</v>
      </c>
      <c r="R827" s="93" t="s">
        <v>3176</v>
      </c>
      <c r="S827" s="113"/>
    </row>
    <row r="828" spans="1:23" ht="36" x14ac:dyDescent="0.2">
      <c r="A828" s="142">
        <v>91</v>
      </c>
      <c r="B828" s="1279">
        <v>130044</v>
      </c>
      <c r="C828" s="113" t="s">
        <v>2411</v>
      </c>
      <c r="D828" s="93" t="s">
        <v>3674</v>
      </c>
      <c r="E828" s="113" t="s">
        <v>1099</v>
      </c>
      <c r="F828" s="220" t="s">
        <v>3675</v>
      </c>
      <c r="G828" s="93" t="s">
        <v>3198</v>
      </c>
      <c r="H828" s="93" t="s">
        <v>3676</v>
      </c>
      <c r="I828" s="66">
        <v>0.35</v>
      </c>
      <c r="J828" s="113">
        <v>0.22900000000000001</v>
      </c>
      <c r="K828" s="113">
        <v>0.22900000000000001</v>
      </c>
      <c r="L828" s="113"/>
      <c r="M828" s="113"/>
      <c r="N828" s="113"/>
      <c r="O828" s="216">
        <v>0</v>
      </c>
      <c r="P828" s="113">
        <v>0.22900000000000001</v>
      </c>
      <c r="Q828" s="113" t="s">
        <v>2354</v>
      </c>
      <c r="R828" s="93" t="s">
        <v>3176</v>
      </c>
      <c r="S828" s="113"/>
    </row>
    <row r="829" spans="1:23" ht="48" x14ac:dyDescent="0.2">
      <c r="A829" s="1284">
        <v>92</v>
      </c>
      <c r="B829" s="1270"/>
      <c r="C829" s="248" t="s">
        <v>1283</v>
      </c>
      <c r="D829" s="232" t="s">
        <v>3083</v>
      </c>
      <c r="E829" s="248" t="s">
        <v>1224</v>
      </c>
      <c r="F829" s="174" t="s">
        <v>3677</v>
      </c>
      <c r="G829" s="232" t="s">
        <v>3198</v>
      </c>
      <c r="H829" s="232" t="s">
        <v>3678</v>
      </c>
      <c r="I829" s="201">
        <v>0.56999999999999995</v>
      </c>
      <c r="J829" s="248"/>
      <c r="K829" s="248"/>
      <c r="L829" s="248"/>
      <c r="M829" s="248"/>
      <c r="N829" s="248"/>
      <c r="O829" s="395">
        <v>63.13</v>
      </c>
      <c r="P829" s="395">
        <v>66.7</v>
      </c>
      <c r="Q829" s="248" t="s">
        <v>2251</v>
      </c>
      <c r="R829" s="96"/>
      <c r="S829" s="93" t="s">
        <v>3679</v>
      </c>
    </row>
    <row r="830" spans="1:23" ht="36" x14ac:dyDescent="0.2">
      <c r="A830" s="1284">
        <v>93</v>
      </c>
      <c r="B830" s="1270" t="s">
        <v>3680</v>
      </c>
      <c r="C830" s="96" t="s">
        <v>1978</v>
      </c>
      <c r="D830" s="93" t="s">
        <v>3681</v>
      </c>
      <c r="E830" s="96" t="s">
        <v>1100</v>
      </c>
      <c r="F830" s="212" t="s">
        <v>3682</v>
      </c>
      <c r="G830" s="93" t="s">
        <v>3198</v>
      </c>
      <c r="H830" s="93" t="s">
        <v>3683</v>
      </c>
      <c r="I830" s="66">
        <v>0.13100000000000001</v>
      </c>
      <c r="J830" s="96">
        <v>0.13100000000000001</v>
      </c>
      <c r="K830" s="96">
        <v>9.0999999999999998E-2</v>
      </c>
      <c r="L830" s="96"/>
      <c r="M830" s="96"/>
      <c r="N830" s="96">
        <v>0.04</v>
      </c>
      <c r="O830" s="150">
        <v>0</v>
      </c>
      <c r="P830" s="96">
        <v>0.13100000000000001</v>
      </c>
      <c r="Q830" s="96" t="s">
        <v>3684</v>
      </c>
      <c r="R830" s="93" t="s">
        <v>3176</v>
      </c>
      <c r="S830" s="93"/>
    </row>
    <row r="831" spans="1:23" ht="36" x14ac:dyDescent="0.2">
      <c r="A831" s="142">
        <v>94</v>
      </c>
      <c r="B831" s="1270" t="s">
        <v>3685</v>
      </c>
      <c r="C831" s="96" t="s">
        <v>1563</v>
      </c>
      <c r="D831" s="93" t="s">
        <v>3686</v>
      </c>
      <c r="E831" s="96" t="s">
        <v>1101</v>
      </c>
      <c r="F831" s="212" t="s">
        <v>965</v>
      </c>
      <c r="G831" s="93" t="s">
        <v>3198</v>
      </c>
      <c r="H831" s="93" t="s">
        <v>3687</v>
      </c>
      <c r="I831" s="66">
        <v>0.309</v>
      </c>
      <c r="J831" s="96">
        <v>0.309</v>
      </c>
      <c r="K831" s="96">
        <v>0.309</v>
      </c>
      <c r="L831" s="96"/>
      <c r="M831" s="96"/>
      <c r="N831" s="96"/>
      <c r="O831" s="150">
        <v>0</v>
      </c>
      <c r="P831" s="96">
        <v>0.309</v>
      </c>
      <c r="Q831" s="96" t="s">
        <v>2474</v>
      </c>
      <c r="R831" s="93" t="s">
        <v>3176</v>
      </c>
      <c r="S831" s="96"/>
    </row>
    <row r="832" spans="1:23" ht="24" x14ac:dyDescent="0.2">
      <c r="A832" s="1284">
        <v>95</v>
      </c>
      <c r="B832" s="1270">
        <v>120290</v>
      </c>
      <c r="C832" s="96" t="s">
        <v>1564</v>
      </c>
      <c r="D832" s="93" t="s">
        <v>3688</v>
      </c>
      <c r="E832" s="96" t="s">
        <v>1102</v>
      </c>
      <c r="F832" s="212" t="s">
        <v>3689</v>
      </c>
      <c r="G832" s="93" t="s">
        <v>3198</v>
      </c>
      <c r="H832" s="93" t="s">
        <v>3690</v>
      </c>
      <c r="I832" s="66">
        <v>0.34100000000000003</v>
      </c>
      <c r="J832" s="96">
        <v>0.34100000000000003</v>
      </c>
      <c r="K832" s="96">
        <v>0.34100000000000003</v>
      </c>
      <c r="L832" s="96"/>
      <c r="M832" s="96"/>
      <c r="N832" s="96"/>
      <c r="O832" s="150">
        <v>0</v>
      </c>
      <c r="P832" s="96">
        <v>0.34100000000000003</v>
      </c>
      <c r="Q832" s="96" t="s">
        <v>2354</v>
      </c>
      <c r="R832" s="93" t="s">
        <v>3176</v>
      </c>
      <c r="S832" s="96"/>
    </row>
    <row r="833" spans="1:22" ht="24" x14ac:dyDescent="0.2">
      <c r="A833" s="1284">
        <v>96</v>
      </c>
      <c r="B833" s="1270">
        <v>130157</v>
      </c>
      <c r="C833" s="96" t="s">
        <v>1979</v>
      </c>
      <c r="D833" s="93" t="s">
        <v>3691</v>
      </c>
      <c r="E833" s="96" t="s">
        <v>1103</v>
      </c>
      <c r="F833" s="212" t="s">
        <v>3692</v>
      </c>
      <c r="G833" s="93" t="s">
        <v>3198</v>
      </c>
      <c r="H833" s="93" t="s">
        <v>3693</v>
      </c>
      <c r="I833" s="66">
        <v>0.109</v>
      </c>
      <c r="J833" s="96">
        <v>0.109</v>
      </c>
      <c r="K833" s="96"/>
      <c r="L833" s="96">
        <v>0.109</v>
      </c>
      <c r="M833" s="96"/>
      <c r="N833" s="96"/>
      <c r="O833" s="150">
        <v>0</v>
      </c>
      <c r="P833" s="96">
        <v>0.109</v>
      </c>
      <c r="Q833" s="96" t="s">
        <v>2241</v>
      </c>
      <c r="R833" s="93" t="s">
        <v>3176</v>
      </c>
      <c r="S833" s="93"/>
    </row>
    <row r="834" spans="1:22" s="28" customFormat="1" ht="24" x14ac:dyDescent="0.2">
      <c r="A834" s="142">
        <v>97</v>
      </c>
      <c r="B834" s="1270" t="s">
        <v>3694</v>
      </c>
      <c r="C834" s="96" t="s">
        <v>1565</v>
      </c>
      <c r="D834" s="93" t="s">
        <v>3695</v>
      </c>
      <c r="E834" s="96" t="s">
        <v>1104</v>
      </c>
      <c r="F834" s="212" t="s">
        <v>3696</v>
      </c>
      <c r="G834" s="93" t="s">
        <v>3198</v>
      </c>
      <c r="H834" s="93" t="s">
        <v>3697</v>
      </c>
      <c r="I834" s="66">
        <v>0.98099999999999998</v>
      </c>
      <c r="J834" s="96">
        <v>0.98099999999999998</v>
      </c>
      <c r="K834" s="96">
        <v>0.98099999999999998</v>
      </c>
      <c r="L834" s="96"/>
      <c r="M834" s="96"/>
      <c r="N834" s="96"/>
      <c r="O834" s="150">
        <v>0</v>
      </c>
      <c r="P834" s="96">
        <v>0.98099999999999998</v>
      </c>
      <c r="Q834" s="96" t="s">
        <v>2354</v>
      </c>
      <c r="R834" s="93" t="s">
        <v>3176</v>
      </c>
      <c r="S834" s="93"/>
    </row>
    <row r="835" spans="1:22" ht="60" x14ac:dyDescent="0.2">
      <c r="A835" s="1284">
        <v>98</v>
      </c>
      <c r="B835" s="1270" t="s">
        <v>6076</v>
      </c>
      <c r="C835" s="96"/>
      <c r="D835" s="96"/>
      <c r="E835" s="247" t="s">
        <v>2412</v>
      </c>
      <c r="F835" s="258" t="s">
        <v>2413</v>
      </c>
      <c r="G835" s="360"/>
      <c r="H835" s="360"/>
      <c r="I835" s="247"/>
      <c r="J835" s="247">
        <v>0.17699999999999999</v>
      </c>
      <c r="K835" s="247">
        <v>0.17699999999999999</v>
      </c>
      <c r="L835" s="247"/>
      <c r="M835" s="247"/>
      <c r="N835" s="247"/>
      <c r="O835" s="157"/>
      <c r="P835" s="247"/>
      <c r="Q835" s="247"/>
      <c r="R835" s="247" t="s">
        <v>3216</v>
      </c>
      <c r="S835" s="247" t="s">
        <v>2501</v>
      </c>
    </row>
    <row r="836" spans="1:22" ht="24" x14ac:dyDescent="0.2">
      <c r="A836" s="1284">
        <v>99</v>
      </c>
      <c r="B836" s="1270" t="s">
        <v>3698</v>
      </c>
      <c r="C836" s="113" t="s">
        <v>2414</v>
      </c>
      <c r="D836" s="93" t="s">
        <v>3699</v>
      </c>
      <c r="E836" s="113" t="s">
        <v>1191</v>
      </c>
      <c r="F836" s="220" t="s">
        <v>3700</v>
      </c>
      <c r="G836" s="93" t="s">
        <v>3198</v>
      </c>
      <c r="H836" s="93" t="s">
        <v>3701</v>
      </c>
      <c r="I836" s="201">
        <v>0.26</v>
      </c>
      <c r="J836" s="113">
        <v>0.25</v>
      </c>
      <c r="K836" s="113">
        <v>0.13700000000000001</v>
      </c>
      <c r="L836" s="113">
        <v>0.113</v>
      </c>
      <c r="M836" s="113"/>
      <c r="N836" s="113"/>
      <c r="O836" s="216">
        <v>0</v>
      </c>
      <c r="P836" s="113">
        <v>0.25</v>
      </c>
      <c r="Q836" s="208" t="s">
        <v>2353</v>
      </c>
      <c r="R836" s="93" t="s">
        <v>3176</v>
      </c>
      <c r="S836" s="113"/>
    </row>
    <row r="837" spans="1:22" ht="24" x14ac:dyDescent="0.2">
      <c r="A837" s="142">
        <v>100</v>
      </c>
      <c r="B837" s="1270" t="s">
        <v>3702</v>
      </c>
      <c r="C837" s="113" t="s">
        <v>2416</v>
      </c>
      <c r="D837" s="93" t="s">
        <v>3703</v>
      </c>
      <c r="E837" s="113" t="s">
        <v>1192</v>
      </c>
      <c r="F837" s="220" t="s">
        <v>2415</v>
      </c>
      <c r="G837" s="93" t="s">
        <v>3198</v>
      </c>
      <c r="H837" s="93" t="s">
        <v>3701</v>
      </c>
      <c r="I837" s="201">
        <v>0.15</v>
      </c>
      <c r="J837" s="113">
        <v>0.15</v>
      </c>
      <c r="K837" s="113">
        <v>8.1000000000000003E-2</v>
      </c>
      <c r="L837" s="113">
        <v>6.9000000000000006E-2</v>
      </c>
      <c r="M837" s="113"/>
      <c r="N837" s="113"/>
      <c r="O837" s="216">
        <v>0</v>
      </c>
      <c r="P837" s="113">
        <v>0.15</v>
      </c>
      <c r="Q837" s="208" t="s">
        <v>2353</v>
      </c>
      <c r="R837" s="93" t="s">
        <v>3176</v>
      </c>
      <c r="S837" s="181"/>
    </row>
    <row r="838" spans="1:22" ht="24" x14ac:dyDescent="0.2">
      <c r="A838" s="1284">
        <v>101</v>
      </c>
      <c r="B838" s="1270">
        <v>120291</v>
      </c>
      <c r="C838" s="96" t="s">
        <v>1980</v>
      </c>
      <c r="D838" s="93" t="s">
        <v>3704</v>
      </c>
      <c r="E838" s="96" t="s">
        <v>1105</v>
      </c>
      <c r="F838" s="212" t="s">
        <v>3705</v>
      </c>
      <c r="G838" s="93" t="s">
        <v>3198</v>
      </c>
      <c r="H838" s="93" t="s">
        <v>3706</v>
      </c>
      <c r="I838" s="66">
        <v>8.5000000000000006E-2</v>
      </c>
      <c r="J838" s="96">
        <v>8.5000000000000006E-2</v>
      </c>
      <c r="K838" s="96"/>
      <c r="L838" s="96">
        <v>8.5000000000000006E-2</v>
      </c>
      <c r="M838" s="96"/>
      <c r="N838" s="96"/>
      <c r="O838" s="150">
        <v>0</v>
      </c>
      <c r="P838" s="96">
        <v>8.5000000000000006E-2</v>
      </c>
      <c r="Q838" s="96" t="s">
        <v>2241</v>
      </c>
      <c r="R838" s="93" t="s">
        <v>3176</v>
      </c>
      <c r="S838" s="93"/>
      <c r="V838" s="34"/>
    </row>
    <row r="839" spans="1:22" ht="36" x14ac:dyDescent="0.2">
      <c r="A839" s="1284">
        <v>102</v>
      </c>
      <c r="B839" s="1279">
        <v>130047</v>
      </c>
      <c r="C839" s="113" t="s">
        <v>2417</v>
      </c>
      <c r="D839" s="93" t="s">
        <v>3707</v>
      </c>
      <c r="E839" s="113" t="s">
        <v>1106</v>
      </c>
      <c r="F839" s="220" t="s">
        <v>3708</v>
      </c>
      <c r="G839" s="93" t="s">
        <v>3198</v>
      </c>
      <c r="H839" s="93" t="s">
        <v>3709</v>
      </c>
      <c r="I839" s="66">
        <v>0.75</v>
      </c>
      <c r="J839" s="113">
        <v>0.65600000000000003</v>
      </c>
      <c r="K839" s="113">
        <v>0.54700000000000004</v>
      </c>
      <c r="L839" s="113">
        <v>0.109</v>
      </c>
      <c r="M839" s="113"/>
      <c r="N839" s="113"/>
      <c r="O839" s="216">
        <v>0</v>
      </c>
      <c r="P839" s="113">
        <v>0.65600000000000003</v>
      </c>
      <c r="Q839" s="208" t="s">
        <v>2353</v>
      </c>
      <c r="R839" s="93" t="s">
        <v>3176</v>
      </c>
      <c r="S839" s="113"/>
      <c r="V839" s="34"/>
    </row>
    <row r="840" spans="1:22" x14ac:dyDescent="0.2">
      <c r="A840" s="142">
        <v>103</v>
      </c>
      <c r="B840" s="1280">
        <v>120292</v>
      </c>
      <c r="C840" s="186"/>
      <c r="D840" s="186"/>
      <c r="E840" s="186" t="s">
        <v>1110</v>
      </c>
      <c r="F840" s="281" t="s">
        <v>972</v>
      </c>
      <c r="G840" s="186"/>
      <c r="H840" s="186"/>
      <c r="I840" s="66">
        <v>1.1200000000000001</v>
      </c>
      <c r="J840" s="186">
        <v>1.1200000000000001</v>
      </c>
      <c r="K840" s="186"/>
      <c r="L840" s="186">
        <v>1.1200000000000001</v>
      </c>
      <c r="M840" s="186"/>
      <c r="N840" s="186"/>
      <c r="O840" s="268">
        <v>0</v>
      </c>
      <c r="P840" s="186">
        <v>1.1200000000000001</v>
      </c>
      <c r="Q840" s="186" t="s">
        <v>2241</v>
      </c>
      <c r="R840" s="113" t="s">
        <v>3216</v>
      </c>
      <c r="S840" s="186"/>
      <c r="V840" s="34"/>
    </row>
    <row r="841" spans="1:22" s="3" customFormat="1" ht="31.5" customHeight="1" x14ac:dyDescent="0.2">
      <c r="A841" s="1284">
        <v>104</v>
      </c>
      <c r="B841" s="1280">
        <v>120293</v>
      </c>
      <c r="C841" s="186"/>
      <c r="D841" s="186"/>
      <c r="E841" s="186" t="s">
        <v>1193</v>
      </c>
      <c r="F841" s="281" t="s">
        <v>1178</v>
      </c>
      <c r="G841" s="186"/>
      <c r="H841" s="186"/>
      <c r="I841" s="66">
        <v>0.38</v>
      </c>
      <c r="J841" s="186">
        <v>0.38</v>
      </c>
      <c r="K841" s="186"/>
      <c r="L841" s="186">
        <v>0.38</v>
      </c>
      <c r="M841" s="186"/>
      <c r="N841" s="186"/>
      <c r="O841" s="268">
        <v>0</v>
      </c>
      <c r="P841" s="186">
        <v>0.38</v>
      </c>
      <c r="Q841" s="186" t="s">
        <v>2241</v>
      </c>
      <c r="R841" s="113" t="s">
        <v>3216</v>
      </c>
      <c r="S841" s="186"/>
      <c r="V841" s="34"/>
    </row>
    <row r="842" spans="1:22" s="7" customFormat="1" x14ac:dyDescent="0.2">
      <c r="A842" s="1284">
        <v>105</v>
      </c>
      <c r="B842" s="1270" t="s">
        <v>3710</v>
      </c>
      <c r="C842" s="96" t="s">
        <v>1981</v>
      </c>
      <c r="D842" s="1459" t="s">
        <v>3711</v>
      </c>
      <c r="E842" s="1463" t="s">
        <v>1111</v>
      </c>
      <c r="F842" s="1486" t="s">
        <v>3712</v>
      </c>
      <c r="G842" s="1459" t="s">
        <v>3198</v>
      </c>
      <c r="H842" s="1459" t="s">
        <v>3713</v>
      </c>
      <c r="I842" s="168">
        <v>0.85</v>
      </c>
      <c r="J842" s="96">
        <v>0.85</v>
      </c>
      <c r="K842" s="96">
        <v>0.85</v>
      </c>
      <c r="L842" s="96"/>
      <c r="M842" s="96"/>
      <c r="N842" s="96"/>
      <c r="O842" s="150">
        <v>0</v>
      </c>
      <c r="P842" s="96">
        <v>0.85</v>
      </c>
      <c r="Q842" s="96" t="s">
        <v>2354</v>
      </c>
      <c r="R842" s="93" t="s">
        <v>3176</v>
      </c>
      <c r="S842" s="93"/>
      <c r="V842" s="34"/>
    </row>
    <row r="843" spans="1:22" x14ac:dyDescent="0.2">
      <c r="A843" s="142">
        <v>106</v>
      </c>
      <c r="B843" s="1270" t="s">
        <v>3714</v>
      </c>
      <c r="C843" s="96" t="s">
        <v>1982</v>
      </c>
      <c r="D843" s="1459"/>
      <c r="E843" s="1463"/>
      <c r="F843" s="1486"/>
      <c r="G843" s="1463"/>
      <c r="H843" s="1463"/>
      <c r="I843" s="168">
        <v>0.39800000000000002</v>
      </c>
      <c r="J843" s="96">
        <v>0.39800000000000002</v>
      </c>
      <c r="K843" s="96">
        <v>0.39800000000000002</v>
      </c>
      <c r="L843" s="96"/>
      <c r="M843" s="96"/>
      <c r="N843" s="96"/>
      <c r="O843" s="150">
        <v>0</v>
      </c>
      <c r="P843" s="96">
        <v>0.39800000000000002</v>
      </c>
      <c r="Q843" s="96" t="s">
        <v>2354</v>
      </c>
      <c r="R843" s="93" t="s">
        <v>3176</v>
      </c>
      <c r="S843" s="93"/>
      <c r="V843" s="34"/>
    </row>
    <row r="844" spans="1:22" ht="36" x14ac:dyDescent="0.2">
      <c r="A844" s="1284">
        <v>107</v>
      </c>
      <c r="B844" s="1270">
        <v>120294</v>
      </c>
      <c r="C844" s="96" t="s">
        <v>1984</v>
      </c>
      <c r="D844" s="93" t="s">
        <v>3715</v>
      </c>
      <c r="E844" s="96" t="s">
        <v>1112</v>
      </c>
      <c r="F844" s="212" t="s">
        <v>3716</v>
      </c>
      <c r="G844" s="93" t="s">
        <v>3198</v>
      </c>
      <c r="H844" s="93" t="s">
        <v>3717</v>
      </c>
      <c r="I844" s="66">
        <v>0.155</v>
      </c>
      <c r="J844" s="96">
        <v>0.155</v>
      </c>
      <c r="K844" s="96"/>
      <c r="L844" s="96">
        <v>0.155</v>
      </c>
      <c r="M844" s="96"/>
      <c r="N844" s="96"/>
      <c r="O844" s="150">
        <v>0</v>
      </c>
      <c r="P844" s="96">
        <v>0.155</v>
      </c>
      <c r="Q844" s="96" t="s">
        <v>2241</v>
      </c>
      <c r="R844" s="93" t="s">
        <v>3176</v>
      </c>
      <c r="S844" s="93"/>
      <c r="V844" s="34"/>
    </row>
    <row r="845" spans="1:22" x14ac:dyDescent="0.2">
      <c r="A845" s="1284">
        <v>108</v>
      </c>
      <c r="B845" s="1270" t="s">
        <v>3718</v>
      </c>
      <c r="C845" s="96" t="s">
        <v>1566</v>
      </c>
      <c r="D845" s="1459" t="s">
        <v>3719</v>
      </c>
      <c r="E845" s="1463" t="s">
        <v>1113</v>
      </c>
      <c r="F845" s="1486" t="s">
        <v>973</v>
      </c>
      <c r="G845" s="1459" t="s">
        <v>3198</v>
      </c>
      <c r="H845" s="1459" t="s">
        <v>3720</v>
      </c>
      <c r="I845" s="66">
        <v>0.26100000000000001</v>
      </c>
      <c r="J845" s="96">
        <v>0.26100000000000001</v>
      </c>
      <c r="K845" s="96"/>
      <c r="L845" s="96">
        <v>0.26100000000000001</v>
      </c>
      <c r="M845" s="96"/>
      <c r="N845" s="96"/>
      <c r="O845" s="150">
        <v>0</v>
      </c>
      <c r="P845" s="96">
        <v>0.26100000000000001</v>
      </c>
      <c r="Q845" s="96" t="s">
        <v>2241</v>
      </c>
      <c r="R845" s="93" t="s">
        <v>3176</v>
      </c>
      <c r="S845" s="96"/>
      <c r="V845" s="34"/>
    </row>
    <row r="846" spans="1:22" x14ac:dyDescent="0.2">
      <c r="A846" s="142">
        <v>109</v>
      </c>
      <c r="B846" s="1270" t="s">
        <v>3721</v>
      </c>
      <c r="C846" s="96" t="s">
        <v>2206</v>
      </c>
      <c r="D846" s="1463"/>
      <c r="E846" s="1463"/>
      <c r="F846" s="1486"/>
      <c r="G846" s="1463"/>
      <c r="H846" s="1463"/>
      <c r="I846" s="66">
        <v>0.107</v>
      </c>
      <c r="J846" s="96">
        <v>0.107</v>
      </c>
      <c r="K846" s="96"/>
      <c r="L846" s="96">
        <v>0.107</v>
      </c>
      <c r="M846" s="96"/>
      <c r="N846" s="96"/>
      <c r="O846" s="150">
        <v>0</v>
      </c>
      <c r="P846" s="96">
        <v>0.107</v>
      </c>
      <c r="Q846" s="96" t="s">
        <v>2241</v>
      </c>
      <c r="R846" s="93" t="s">
        <v>3176</v>
      </c>
      <c r="S846" s="96"/>
      <c r="V846" s="34"/>
    </row>
    <row r="847" spans="1:22" ht="24" x14ac:dyDescent="0.2">
      <c r="A847" s="1284">
        <v>110</v>
      </c>
      <c r="B847" s="1270">
        <v>130049</v>
      </c>
      <c r="C847" s="96" t="s">
        <v>1985</v>
      </c>
      <c r="D847" s="93" t="s">
        <v>3722</v>
      </c>
      <c r="E847" s="96" t="s">
        <v>1114</v>
      </c>
      <c r="F847" s="212" t="s">
        <v>3723</v>
      </c>
      <c r="G847" s="93" t="s">
        <v>3198</v>
      </c>
      <c r="H847" s="93" t="s">
        <v>3724</v>
      </c>
      <c r="I847" s="66">
        <v>0.33900000000000002</v>
      </c>
      <c r="J847" s="96">
        <v>0.33900000000000002</v>
      </c>
      <c r="K847" s="96">
        <v>0.28299999999999997</v>
      </c>
      <c r="L847" s="96">
        <v>5.6000000000000001E-2</v>
      </c>
      <c r="M847" s="96"/>
      <c r="N847" s="96"/>
      <c r="O847" s="150">
        <v>0</v>
      </c>
      <c r="P847" s="96">
        <v>0.33900000000000002</v>
      </c>
      <c r="Q847" s="207" t="s">
        <v>2353</v>
      </c>
      <c r="R847" s="93" t="s">
        <v>3176</v>
      </c>
      <c r="S847" s="93"/>
      <c r="V847" s="34"/>
    </row>
    <row r="848" spans="1:22" s="28" customFormat="1" ht="24" x14ac:dyDescent="0.2">
      <c r="A848" s="1284">
        <v>111</v>
      </c>
      <c r="B848" s="1270">
        <v>130159</v>
      </c>
      <c r="C848" s="96" t="s">
        <v>2222</v>
      </c>
      <c r="D848" s="93" t="s">
        <v>3725</v>
      </c>
      <c r="E848" s="96" t="s">
        <v>1115</v>
      </c>
      <c r="F848" s="212" t="s">
        <v>3726</v>
      </c>
      <c r="G848" s="93" t="s">
        <v>3198</v>
      </c>
      <c r="H848" s="93" t="s">
        <v>3727</v>
      </c>
      <c r="I848" s="66">
        <v>0.16200000000000001</v>
      </c>
      <c r="J848" s="96">
        <v>0.16200000000000001</v>
      </c>
      <c r="K848" s="96"/>
      <c r="L848" s="96">
        <v>0.16200000000000001</v>
      </c>
      <c r="M848" s="96"/>
      <c r="N848" s="96"/>
      <c r="O848" s="150">
        <v>0</v>
      </c>
      <c r="P848" s="96">
        <v>0.16200000000000001</v>
      </c>
      <c r="Q848" s="96" t="s">
        <v>2241</v>
      </c>
      <c r="R848" s="93" t="s">
        <v>3176</v>
      </c>
      <c r="S848" s="93"/>
      <c r="V848" s="34"/>
    </row>
    <row r="849" spans="1:22" ht="24" x14ac:dyDescent="0.2">
      <c r="A849" s="142">
        <v>112</v>
      </c>
      <c r="B849" s="1270">
        <v>130160</v>
      </c>
      <c r="C849" s="113" t="s">
        <v>1986</v>
      </c>
      <c r="D849" s="113" t="s">
        <v>3728</v>
      </c>
      <c r="E849" s="186" t="s">
        <v>1116</v>
      </c>
      <c r="F849" s="281" t="s">
        <v>974</v>
      </c>
      <c r="G849" s="93" t="s">
        <v>3198</v>
      </c>
      <c r="H849" s="93" t="s">
        <v>3729</v>
      </c>
      <c r="I849" s="66">
        <v>0.376</v>
      </c>
      <c r="J849" s="186">
        <v>0.376</v>
      </c>
      <c r="K849" s="186"/>
      <c r="L849" s="186">
        <v>0.376</v>
      </c>
      <c r="M849" s="186"/>
      <c r="N849" s="186"/>
      <c r="O849" s="268">
        <v>0</v>
      </c>
      <c r="P849" s="186">
        <v>0.376</v>
      </c>
      <c r="Q849" s="186" t="s">
        <v>2241</v>
      </c>
      <c r="R849" s="93" t="s">
        <v>3176</v>
      </c>
      <c r="S849" s="113"/>
      <c r="V849" s="34"/>
    </row>
    <row r="850" spans="1:22" ht="24" x14ac:dyDescent="0.2">
      <c r="A850" s="1284">
        <v>113</v>
      </c>
      <c r="B850" s="1270">
        <v>130161</v>
      </c>
      <c r="C850" s="93" t="s">
        <v>2418</v>
      </c>
      <c r="D850" s="93" t="s">
        <v>3730</v>
      </c>
      <c r="E850" s="93" t="s">
        <v>1117</v>
      </c>
      <c r="F850" s="214" t="s">
        <v>3731</v>
      </c>
      <c r="G850" s="93" t="s">
        <v>3198</v>
      </c>
      <c r="H850" s="93" t="s">
        <v>3732</v>
      </c>
      <c r="I850" s="66">
        <v>0.14000000000000001</v>
      </c>
      <c r="J850" s="93">
        <v>0.121</v>
      </c>
      <c r="K850" s="93"/>
      <c r="L850" s="93">
        <v>0.121</v>
      </c>
      <c r="M850" s="93"/>
      <c r="N850" s="93"/>
      <c r="O850" s="219">
        <v>0</v>
      </c>
      <c r="P850" s="93">
        <v>0.121</v>
      </c>
      <c r="Q850" s="113" t="s">
        <v>2241</v>
      </c>
      <c r="R850" s="93" t="s">
        <v>3176</v>
      </c>
      <c r="S850" s="93"/>
      <c r="V850" s="34"/>
    </row>
    <row r="851" spans="1:22" ht="36" x14ac:dyDescent="0.2">
      <c r="A851" s="1284">
        <v>114</v>
      </c>
      <c r="B851" s="1270">
        <v>120295</v>
      </c>
      <c r="C851" s="96" t="s">
        <v>1987</v>
      </c>
      <c r="D851" s="93" t="s">
        <v>3733</v>
      </c>
      <c r="E851" s="96" t="s">
        <v>1118</v>
      </c>
      <c r="F851" s="212" t="s">
        <v>3734</v>
      </c>
      <c r="G851" s="93" t="s">
        <v>3198</v>
      </c>
      <c r="H851" s="93" t="s">
        <v>3735</v>
      </c>
      <c r="I851" s="66">
        <v>0.38100000000000001</v>
      </c>
      <c r="J851" s="96">
        <v>0.38100000000000001</v>
      </c>
      <c r="K851" s="96"/>
      <c r="L851" s="96">
        <v>0.38100000000000001</v>
      </c>
      <c r="M851" s="96"/>
      <c r="N851" s="96"/>
      <c r="O851" s="150">
        <v>0</v>
      </c>
      <c r="P851" s="96">
        <v>0.38100000000000001</v>
      </c>
      <c r="Q851" s="96" t="s">
        <v>2241</v>
      </c>
      <c r="R851" s="93" t="s">
        <v>3176</v>
      </c>
      <c r="S851" s="93"/>
      <c r="V851" s="34"/>
    </row>
    <row r="852" spans="1:22" ht="36" x14ac:dyDescent="0.2">
      <c r="A852" s="142">
        <v>115</v>
      </c>
      <c r="B852" s="1270">
        <v>130050</v>
      </c>
      <c r="C852" s="93" t="s">
        <v>1567</v>
      </c>
      <c r="D852" s="93" t="s">
        <v>3736</v>
      </c>
      <c r="E852" s="93" t="s">
        <v>1119</v>
      </c>
      <c r="F852" s="214" t="s">
        <v>975</v>
      </c>
      <c r="G852" s="93" t="s">
        <v>3198</v>
      </c>
      <c r="H852" s="93" t="s">
        <v>3737</v>
      </c>
      <c r="I852" s="66">
        <v>1.774</v>
      </c>
      <c r="J852" s="93">
        <v>1.7749999999999999</v>
      </c>
      <c r="K852" s="93">
        <v>1.329</v>
      </c>
      <c r="L852" s="93">
        <v>0.44600000000000001</v>
      </c>
      <c r="M852" s="93"/>
      <c r="N852" s="93"/>
      <c r="O852" s="219">
        <v>0</v>
      </c>
      <c r="P852" s="93">
        <v>1.7749999999999999</v>
      </c>
      <c r="Q852" s="208" t="s">
        <v>2353</v>
      </c>
      <c r="R852" s="93" t="s">
        <v>3176</v>
      </c>
      <c r="S852" s="93"/>
      <c r="V852" s="34"/>
    </row>
    <row r="853" spans="1:22" s="28" customFormat="1" ht="36" x14ac:dyDescent="0.2">
      <c r="A853" s="1284">
        <v>116</v>
      </c>
      <c r="B853" s="1270">
        <v>120296</v>
      </c>
      <c r="C853" s="96" t="s">
        <v>1988</v>
      </c>
      <c r="D853" s="93" t="s">
        <v>3738</v>
      </c>
      <c r="E853" s="96" t="s">
        <v>1194</v>
      </c>
      <c r="F853" s="212" t="s">
        <v>3739</v>
      </c>
      <c r="G853" s="93" t="s">
        <v>3198</v>
      </c>
      <c r="H853" s="93" t="s">
        <v>3740</v>
      </c>
      <c r="I853" s="66">
        <v>0.12</v>
      </c>
      <c r="J853" s="96">
        <v>0.12</v>
      </c>
      <c r="K853" s="96"/>
      <c r="L853" s="96">
        <v>0.12</v>
      </c>
      <c r="M853" s="96"/>
      <c r="N853" s="96"/>
      <c r="O853" s="150">
        <v>0</v>
      </c>
      <c r="P853" s="96">
        <v>0.12</v>
      </c>
      <c r="Q853" s="96" t="s">
        <v>2241</v>
      </c>
      <c r="R853" s="93" t="s">
        <v>3176</v>
      </c>
      <c r="S853" s="93"/>
      <c r="V853" s="34"/>
    </row>
    <row r="854" spans="1:22" ht="24" x14ac:dyDescent="0.2">
      <c r="A854" s="1284">
        <v>117</v>
      </c>
      <c r="B854" s="1270" t="s">
        <v>3741</v>
      </c>
      <c r="C854" s="96" t="s">
        <v>1284</v>
      </c>
      <c r="D854" s="93" t="s">
        <v>3083</v>
      </c>
      <c r="E854" s="96" t="s">
        <v>237</v>
      </c>
      <c r="F854" s="212" t="s">
        <v>3742</v>
      </c>
      <c r="G854" s="93" t="s">
        <v>3198</v>
      </c>
      <c r="H854" s="93" t="s">
        <v>3743</v>
      </c>
      <c r="I854" s="201">
        <v>2.0569999999999999</v>
      </c>
      <c r="J854" s="96">
        <v>2.0569999999999999</v>
      </c>
      <c r="K854" s="96">
        <v>2.0569999999999999</v>
      </c>
      <c r="L854" s="96"/>
      <c r="M854" s="96"/>
      <c r="N854" s="96"/>
      <c r="O854" s="150">
        <v>66.7</v>
      </c>
      <c r="P854" s="96">
        <v>68.757000000000005</v>
      </c>
      <c r="Q854" s="96" t="s">
        <v>2354</v>
      </c>
      <c r="R854" s="93" t="s">
        <v>3176</v>
      </c>
      <c r="S854" s="96"/>
      <c r="V854" s="34"/>
    </row>
    <row r="855" spans="1:22" x14ac:dyDescent="0.2">
      <c r="A855" s="142">
        <v>118</v>
      </c>
      <c r="B855" s="1280" t="s">
        <v>6077</v>
      </c>
      <c r="C855" s="186"/>
      <c r="D855" s="186"/>
      <c r="E855" s="186" t="s">
        <v>1195</v>
      </c>
      <c r="F855" s="281" t="s">
        <v>1179</v>
      </c>
      <c r="G855" s="186"/>
      <c r="H855" s="186"/>
      <c r="I855" s="66">
        <v>0.11</v>
      </c>
      <c r="J855" s="186">
        <v>0.11</v>
      </c>
      <c r="K855" s="186">
        <v>0.11</v>
      </c>
      <c r="L855" s="186"/>
      <c r="M855" s="186"/>
      <c r="N855" s="186"/>
      <c r="O855" s="268">
        <v>0</v>
      </c>
      <c r="P855" s="186">
        <v>0.11</v>
      </c>
      <c r="Q855" s="96" t="s">
        <v>2354</v>
      </c>
      <c r="R855" s="186" t="s">
        <v>3216</v>
      </c>
      <c r="S855" s="186"/>
      <c r="V855" s="34"/>
    </row>
    <row r="856" spans="1:22" ht="24" x14ac:dyDescent="0.2">
      <c r="A856" s="1284">
        <v>119</v>
      </c>
      <c r="B856" s="1280" t="s">
        <v>6078</v>
      </c>
      <c r="C856" s="186"/>
      <c r="D856" s="186"/>
      <c r="E856" s="186" t="s">
        <v>1196</v>
      </c>
      <c r="F856" s="281" t="s">
        <v>1179</v>
      </c>
      <c r="G856" s="186"/>
      <c r="H856" s="186"/>
      <c r="I856" s="66">
        <v>0.18</v>
      </c>
      <c r="J856" s="186">
        <v>0.18</v>
      </c>
      <c r="K856" s="186">
        <v>0.06</v>
      </c>
      <c r="L856" s="186">
        <v>0.12</v>
      </c>
      <c r="M856" s="186"/>
      <c r="N856" s="186"/>
      <c r="O856" s="268">
        <v>0</v>
      </c>
      <c r="P856" s="186">
        <v>0.18</v>
      </c>
      <c r="Q856" s="207" t="s">
        <v>2353</v>
      </c>
      <c r="R856" s="186" t="s">
        <v>3216</v>
      </c>
      <c r="S856" s="186"/>
      <c r="V856" s="34"/>
    </row>
    <row r="857" spans="1:22" s="28" customFormat="1" ht="24" x14ac:dyDescent="0.2">
      <c r="A857" s="1284">
        <v>120</v>
      </c>
      <c r="B857" s="1270" t="s">
        <v>3744</v>
      </c>
      <c r="C857" s="93" t="s">
        <v>1989</v>
      </c>
      <c r="D857" s="93" t="s">
        <v>3745</v>
      </c>
      <c r="E857" s="93" t="s">
        <v>1197</v>
      </c>
      <c r="F857" s="214" t="s">
        <v>3746</v>
      </c>
      <c r="G857" s="93" t="s">
        <v>3544</v>
      </c>
      <c r="H857" s="93" t="s">
        <v>3747</v>
      </c>
      <c r="I857" s="201">
        <v>1.0609999999999999</v>
      </c>
      <c r="J857" s="191">
        <v>1.0609999999999999</v>
      </c>
      <c r="K857" s="191">
        <v>1.0609999999999999</v>
      </c>
      <c r="L857" s="93"/>
      <c r="M857" s="93"/>
      <c r="N857" s="93"/>
      <c r="O857" s="219">
        <v>0</v>
      </c>
      <c r="P857" s="191">
        <v>1.0609999999999999</v>
      </c>
      <c r="Q857" s="96" t="s">
        <v>2354</v>
      </c>
      <c r="R857" s="93" t="s">
        <v>3176</v>
      </c>
      <c r="S857" s="93"/>
      <c r="V857" s="34"/>
    </row>
    <row r="858" spans="1:22" ht="36" x14ac:dyDescent="0.2">
      <c r="A858" s="142">
        <v>121</v>
      </c>
      <c r="B858" s="1270"/>
      <c r="C858" s="93"/>
      <c r="D858" s="93"/>
      <c r="E858" s="247" t="s">
        <v>1405</v>
      </c>
      <c r="F858" s="202" t="s">
        <v>3748</v>
      </c>
      <c r="G858" s="247"/>
      <c r="H858" s="247"/>
      <c r="I858" s="201"/>
      <c r="J858" s="157">
        <v>0.20699999999999999</v>
      </c>
      <c r="K858" s="157">
        <v>0.20699999999999999</v>
      </c>
      <c r="L858" s="247"/>
      <c r="M858" s="247"/>
      <c r="N858" s="247"/>
      <c r="O858" s="157">
        <v>0</v>
      </c>
      <c r="P858" s="157">
        <v>0.20699999999999999</v>
      </c>
      <c r="Q858" s="247" t="s">
        <v>2354</v>
      </c>
      <c r="R858" s="293" t="s">
        <v>3216</v>
      </c>
      <c r="S858" s="247" t="s">
        <v>3749</v>
      </c>
      <c r="V858" s="34"/>
    </row>
    <row r="859" spans="1:22" ht="36" x14ac:dyDescent="0.2">
      <c r="A859" s="1284">
        <v>122</v>
      </c>
      <c r="B859" s="1270"/>
      <c r="C859" s="93"/>
      <c r="D859" s="93"/>
      <c r="E859" s="247" t="s">
        <v>1406</v>
      </c>
      <c r="F859" s="202" t="s">
        <v>3750</v>
      </c>
      <c r="G859" s="247"/>
      <c r="H859" s="247"/>
      <c r="I859" s="66"/>
      <c r="J859" s="157">
        <v>0.47299999999999998</v>
      </c>
      <c r="K859" s="157">
        <v>0.47299999999999998</v>
      </c>
      <c r="L859" s="247"/>
      <c r="M859" s="247"/>
      <c r="N859" s="247"/>
      <c r="O859" s="157">
        <v>0</v>
      </c>
      <c r="P859" s="157">
        <v>0.47299999999999998</v>
      </c>
      <c r="Q859" s="247" t="s">
        <v>2354</v>
      </c>
      <c r="R859" s="293" t="s">
        <v>3216</v>
      </c>
      <c r="S859" s="247" t="s">
        <v>3749</v>
      </c>
      <c r="V859" s="34"/>
    </row>
    <row r="860" spans="1:22" ht="36" x14ac:dyDescent="0.2">
      <c r="A860" s="1284">
        <v>123</v>
      </c>
      <c r="B860" s="1270" t="s">
        <v>3751</v>
      </c>
      <c r="C860" s="93" t="s">
        <v>1282</v>
      </c>
      <c r="D860" s="93" t="s">
        <v>3083</v>
      </c>
      <c r="E860" s="93" t="s">
        <v>1120</v>
      </c>
      <c r="F860" s="214" t="s">
        <v>3752</v>
      </c>
      <c r="G860" s="93" t="s">
        <v>3198</v>
      </c>
      <c r="H860" s="93" t="s">
        <v>3753</v>
      </c>
      <c r="I860" s="201">
        <v>0.22</v>
      </c>
      <c r="J860" s="93">
        <v>0.221</v>
      </c>
      <c r="K860" s="219">
        <v>0.08</v>
      </c>
      <c r="L860" s="93"/>
      <c r="M860" s="93"/>
      <c r="N860" s="93">
        <v>0.14099999999999999</v>
      </c>
      <c r="O860" s="210" t="s">
        <v>1409</v>
      </c>
      <c r="P860" s="414" t="s">
        <v>3754</v>
      </c>
      <c r="Q860" s="93" t="s">
        <v>3755</v>
      </c>
      <c r="R860" s="93" t="s">
        <v>3176</v>
      </c>
      <c r="S860" s="93"/>
      <c r="V860" s="34"/>
    </row>
    <row r="861" spans="1:22" ht="36" x14ac:dyDescent="0.2">
      <c r="A861" s="142">
        <v>124</v>
      </c>
      <c r="B861" s="1270">
        <v>130227</v>
      </c>
      <c r="C861" s="247" t="s">
        <v>1292</v>
      </c>
      <c r="D861" s="247" t="s">
        <v>3756</v>
      </c>
      <c r="E861" s="247" t="s">
        <v>1410</v>
      </c>
      <c r="F861" s="202" t="s">
        <v>5396</v>
      </c>
      <c r="G861" s="247" t="s">
        <v>3198</v>
      </c>
      <c r="H861" s="247" t="s">
        <v>3757</v>
      </c>
      <c r="I861" s="66"/>
      <c r="J861" s="247">
        <v>0.215</v>
      </c>
      <c r="K861" s="247"/>
      <c r="L861" s="247"/>
      <c r="M861" s="247"/>
      <c r="N861" s="247">
        <v>0.215</v>
      </c>
      <c r="O861" s="420" t="s">
        <v>3758</v>
      </c>
      <c r="P861" s="421">
        <v>0.22900000000000001</v>
      </c>
      <c r="Q861" s="247" t="s">
        <v>2498</v>
      </c>
      <c r="R861" s="247" t="s">
        <v>3176</v>
      </c>
      <c r="S861" s="247" t="s">
        <v>3200</v>
      </c>
      <c r="V861" s="34"/>
    </row>
    <row r="862" spans="1:22" ht="36" x14ac:dyDescent="0.2">
      <c r="A862" s="1284">
        <v>125</v>
      </c>
      <c r="B862" s="1270" t="s">
        <v>3759</v>
      </c>
      <c r="C862" s="96" t="s">
        <v>1293</v>
      </c>
      <c r="D862" s="93" t="s">
        <v>3760</v>
      </c>
      <c r="E862" s="96" t="s">
        <v>1121</v>
      </c>
      <c r="F862" s="212" t="s">
        <v>3761</v>
      </c>
      <c r="G862" s="93" t="s">
        <v>3198</v>
      </c>
      <c r="H862" s="93" t="s">
        <v>3762</v>
      </c>
      <c r="I862" s="66">
        <v>1.2989999999999999</v>
      </c>
      <c r="J862" s="96">
        <v>1.32</v>
      </c>
      <c r="K862" s="96">
        <v>1.32</v>
      </c>
      <c r="L862" s="96"/>
      <c r="M862" s="96"/>
      <c r="N862" s="96"/>
      <c r="O862" s="150">
        <v>1</v>
      </c>
      <c r="P862" s="96">
        <v>169</v>
      </c>
      <c r="Q862" s="96" t="s">
        <v>2354</v>
      </c>
      <c r="R862" s="93" t="s">
        <v>3176</v>
      </c>
      <c r="S862" s="96"/>
      <c r="V862" s="34"/>
    </row>
    <row r="863" spans="1:22" x14ac:dyDescent="0.2">
      <c r="A863" s="1284">
        <v>126</v>
      </c>
      <c r="B863" s="1270" t="s">
        <v>3763</v>
      </c>
      <c r="C863" s="113" t="s">
        <v>2419</v>
      </c>
      <c r="D863" s="1459" t="s">
        <v>3764</v>
      </c>
      <c r="E863" s="1498" t="s">
        <v>1122</v>
      </c>
      <c r="F863" s="1499" t="s">
        <v>3765</v>
      </c>
      <c r="G863" s="1459" t="s">
        <v>3198</v>
      </c>
      <c r="H863" s="1459" t="s">
        <v>3766</v>
      </c>
      <c r="I863" s="1458">
        <v>0.63</v>
      </c>
      <c r="J863" s="113">
        <v>0.252</v>
      </c>
      <c r="K863" s="113">
        <v>0.252</v>
      </c>
      <c r="L863" s="113"/>
      <c r="M863" s="113"/>
      <c r="N863" s="113"/>
      <c r="O863" s="216">
        <v>0</v>
      </c>
      <c r="P863" s="113">
        <v>0.252</v>
      </c>
      <c r="Q863" s="93" t="s">
        <v>2354</v>
      </c>
      <c r="R863" s="93" t="s">
        <v>3176</v>
      </c>
      <c r="S863" s="113"/>
      <c r="V863" s="34"/>
    </row>
    <row r="864" spans="1:22" x14ac:dyDescent="0.2">
      <c r="A864" s="142">
        <v>127</v>
      </c>
      <c r="B864" s="1270" t="s">
        <v>3767</v>
      </c>
      <c r="C864" s="113" t="s">
        <v>2420</v>
      </c>
      <c r="D864" s="1459"/>
      <c r="E864" s="1463"/>
      <c r="F864" s="1486"/>
      <c r="G864" s="1463"/>
      <c r="H864" s="1463"/>
      <c r="I864" s="1474"/>
      <c r="J864" s="113">
        <v>0.35599999999999998</v>
      </c>
      <c r="K864" s="113">
        <v>0.35599999999999998</v>
      </c>
      <c r="L864" s="113"/>
      <c r="M864" s="113"/>
      <c r="N864" s="113"/>
      <c r="O864" s="216">
        <v>0</v>
      </c>
      <c r="P864" s="113">
        <v>0.35599999999999998</v>
      </c>
      <c r="Q864" s="93" t="s">
        <v>2354</v>
      </c>
      <c r="R864" s="93" t="s">
        <v>3176</v>
      </c>
      <c r="S864" s="113"/>
      <c r="V864" s="34"/>
    </row>
    <row r="865" spans="1:22" s="28" customFormat="1" ht="36" x14ac:dyDescent="0.2">
      <c r="A865" s="1284">
        <v>128</v>
      </c>
      <c r="B865" s="1270">
        <v>130162</v>
      </c>
      <c r="C865" s="113" t="s">
        <v>2421</v>
      </c>
      <c r="D865" s="93" t="s">
        <v>3768</v>
      </c>
      <c r="E865" s="113" t="s">
        <v>1123</v>
      </c>
      <c r="F865" s="220" t="s">
        <v>3769</v>
      </c>
      <c r="G865" s="93" t="s">
        <v>3198</v>
      </c>
      <c r="H865" s="93" t="s">
        <v>3770</v>
      </c>
      <c r="I865" s="66">
        <v>0.3</v>
      </c>
      <c r="J865" s="113">
        <v>0.29199999999999998</v>
      </c>
      <c r="K865" s="113">
        <v>0.29199999999999998</v>
      </c>
      <c r="L865" s="113"/>
      <c r="M865" s="113"/>
      <c r="N865" s="113"/>
      <c r="O865" s="216">
        <v>0</v>
      </c>
      <c r="P865" s="113">
        <v>0.29199999999999998</v>
      </c>
      <c r="Q865" s="93" t="s">
        <v>2354</v>
      </c>
      <c r="R865" s="93" t="s">
        <v>3176</v>
      </c>
      <c r="S865" s="113"/>
      <c r="V865" s="34"/>
    </row>
    <row r="866" spans="1:22" ht="24" x14ac:dyDescent="0.2">
      <c r="A866" s="1284">
        <v>129</v>
      </c>
      <c r="B866" s="1270" t="s">
        <v>3771</v>
      </c>
      <c r="C866" s="96" t="s">
        <v>1568</v>
      </c>
      <c r="D866" s="1459" t="s">
        <v>3772</v>
      </c>
      <c r="E866" s="1463" t="s">
        <v>1124</v>
      </c>
      <c r="F866" s="1486" t="s">
        <v>976</v>
      </c>
      <c r="G866" s="1459" t="s">
        <v>3198</v>
      </c>
      <c r="H866" s="1459" t="s">
        <v>3773</v>
      </c>
      <c r="I866" s="66">
        <v>0.16900000000000001</v>
      </c>
      <c r="J866" s="96">
        <v>0.16900000000000001</v>
      </c>
      <c r="K866" s="150"/>
      <c r="L866" s="96">
        <v>8.8999999999999996E-2</v>
      </c>
      <c r="M866" s="96"/>
      <c r="N866" s="150">
        <v>0.08</v>
      </c>
      <c r="O866" s="150">
        <v>0</v>
      </c>
      <c r="P866" s="96">
        <v>0.16900000000000001</v>
      </c>
      <c r="Q866" s="96" t="s">
        <v>3774</v>
      </c>
      <c r="R866" s="186"/>
      <c r="S866" s="256"/>
      <c r="V866" s="34"/>
    </row>
    <row r="867" spans="1:22" ht="24" x14ac:dyDescent="0.2">
      <c r="A867" s="142">
        <v>130</v>
      </c>
      <c r="B867" s="1270" t="s">
        <v>3775</v>
      </c>
      <c r="C867" s="96" t="s">
        <v>1990</v>
      </c>
      <c r="D867" s="1463"/>
      <c r="E867" s="1463"/>
      <c r="F867" s="1486"/>
      <c r="G867" s="1463"/>
      <c r="H867" s="1463"/>
      <c r="I867" s="66">
        <v>0.16400000000000001</v>
      </c>
      <c r="J867" s="96">
        <v>0.16400000000000001</v>
      </c>
      <c r="K867" s="96">
        <v>8.2000000000000003E-2</v>
      </c>
      <c r="L867" s="96"/>
      <c r="M867" s="96"/>
      <c r="N867" s="96">
        <v>8.2000000000000003E-2</v>
      </c>
      <c r="O867" s="150">
        <v>0</v>
      </c>
      <c r="P867" s="96">
        <v>0.16400000000000001</v>
      </c>
      <c r="Q867" s="96" t="s">
        <v>3774</v>
      </c>
      <c r="R867" s="186"/>
      <c r="S867" s="256"/>
      <c r="V867" s="34"/>
    </row>
    <row r="868" spans="1:22" s="14" customFormat="1" ht="24" x14ac:dyDescent="0.2">
      <c r="A868" s="1284">
        <v>131</v>
      </c>
      <c r="B868" s="1270">
        <v>130163</v>
      </c>
      <c r="C868" s="96" t="s">
        <v>1991</v>
      </c>
      <c r="D868" s="93" t="s">
        <v>3776</v>
      </c>
      <c r="E868" s="96" t="s">
        <v>1125</v>
      </c>
      <c r="F868" s="212" t="s">
        <v>3777</v>
      </c>
      <c r="G868" s="93" t="s">
        <v>3198</v>
      </c>
      <c r="H868" s="93" t="s">
        <v>3778</v>
      </c>
      <c r="I868" s="66">
        <v>0.152</v>
      </c>
      <c r="J868" s="96">
        <v>0.152</v>
      </c>
      <c r="K868" s="96"/>
      <c r="L868" s="96">
        <v>0.152</v>
      </c>
      <c r="M868" s="96"/>
      <c r="N868" s="96"/>
      <c r="O868" s="150">
        <v>0</v>
      </c>
      <c r="P868" s="96">
        <v>0.152</v>
      </c>
      <c r="Q868" s="96" t="s">
        <v>2241</v>
      </c>
      <c r="R868" s="93" t="s">
        <v>3176</v>
      </c>
      <c r="S868" s="93"/>
      <c r="V868" s="34"/>
    </row>
    <row r="869" spans="1:22" ht="36" x14ac:dyDescent="0.2">
      <c r="A869" s="1284">
        <v>132</v>
      </c>
      <c r="B869" s="1270">
        <v>120297</v>
      </c>
      <c r="C869" s="113" t="s">
        <v>2422</v>
      </c>
      <c r="D869" s="93" t="s">
        <v>3779</v>
      </c>
      <c r="E869" s="113" t="s">
        <v>1126</v>
      </c>
      <c r="F869" s="220" t="s">
        <v>3780</v>
      </c>
      <c r="G869" s="93" t="s">
        <v>3198</v>
      </c>
      <c r="H869" s="93" t="s">
        <v>3781</v>
      </c>
      <c r="I869" s="66">
        <v>0.46</v>
      </c>
      <c r="J869" s="113">
        <v>0.437</v>
      </c>
      <c r="K869" s="113">
        <v>0.437</v>
      </c>
      <c r="L869" s="113"/>
      <c r="M869" s="113"/>
      <c r="N869" s="113"/>
      <c r="O869" s="216">
        <v>0</v>
      </c>
      <c r="P869" s="113">
        <v>0.437</v>
      </c>
      <c r="Q869" s="93" t="s">
        <v>2354</v>
      </c>
      <c r="R869" s="93" t="s">
        <v>3176</v>
      </c>
      <c r="S869" s="113"/>
      <c r="V869" s="34"/>
    </row>
    <row r="870" spans="1:22" s="28" customFormat="1" ht="36" x14ac:dyDescent="0.2">
      <c r="A870" s="142">
        <v>133</v>
      </c>
      <c r="B870" s="1270">
        <v>120298</v>
      </c>
      <c r="C870" s="96" t="s">
        <v>1569</v>
      </c>
      <c r="D870" s="93" t="s">
        <v>3782</v>
      </c>
      <c r="E870" s="96" t="s">
        <v>1127</v>
      </c>
      <c r="F870" s="212" t="s">
        <v>977</v>
      </c>
      <c r="G870" s="93" t="s">
        <v>3198</v>
      </c>
      <c r="H870" s="93" t="s">
        <v>3783</v>
      </c>
      <c r="I870" s="66">
        <v>0.13</v>
      </c>
      <c r="J870" s="96">
        <v>0.13</v>
      </c>
      <c r="K870" s="96"/>
      <c r="L870" s="96">
        <v>0.13</v>
      </c>
      <c r="M870" s="96"/>
      <c r="N870" s="96"/>
      <c r="O870" s="150">
        <v>0</v>
      </c>
      <c r="P870" s="150">
        <v>0.13</v>
      </c>
      <c r="Q870" s="96" t="s">
        <v>2241</v>
      </c>
      <c r="R870" s="93" t="s">
        <v>3176</v>
      </c>
      <c r="S870" s="256"/>
      <c r="V870" s="34"/>
    </row>
    <row r="871" spans="1:22" s="28" customFormat="1" ht="36" x14ac:dyDescent="0.2">
      <c r="A871" s="1284">
        <v>134</v>
      </c>
      <c r="B871" s="1270">
        <v>130056</v>
      </c>
      <c r="C871" s="113" t="s">
        <v>2423</v>
      </c>
      <c r="D871" s="93" t="s">
        <v>3784</v>
      </c>
      <c r="E871" s="113" t="s">
        <v>1128</v>
      </c>
      <c r="F871" s="220" t="s">
        <v>3785</v>
      </c>
      <c r="G871" s="93" t="s">
        <v>3198</v>
      </c>
      <c r="H871" s="93" t="s">
        <v>3786</v>
      </c>
      <c r="I871" s="66">
        <v>0.25</v>
      </c>
      <c r="J871" s="113">
        <v>0.24099999999999999</v>
      </c>
      <c r="K871" s="113">
        <v>0.24099999999999999</v>
      </c>
      <c r="L871" s="113"/>
      <c r="M871" s="113"/>
      <c r="N871" s="113"/>
      <c r="O871" s="216">
        <v>0</v>
      </c>
      <c r="P871" s="113">
        <v>0.24099999999999999</v>
      </c>
      <c r="Q871" s="93" t="s">
        <v>2354</v>
      </c>
      <c r="R871" s="93" t="s">
        <v>3176</v>
      </c>
      <c r="S871" s="113"/>
      <c r="V871" s="34"/>
    </row>
    <row r="872" spans="1:22" s="28" customFormat="1" ht="36" x14ac:dyDescent="0.2">
      <c r="A872" s="1284">
        <v>135</v>
      </c>
      <c r="B872" s="1270" t="s">
        <v>3787</v>
      </c>
      <c r="C872" s="96" t="s">
        <v>1294</v>
      </c>
      <c r="D872" s="93" t="s">
        <v>3788</v>
      </c>
      <c r="E872" s="96" t="s">
        <v>1129</v>
      </c>
      <c r="F872" s="212" t="s">
        <v>3789</v>
      </c>
      <c r="G872" s="93" t="s">
        <v>3198</v>
      </c>
      <c r="H872" s="93" t="s">
        <v>3790</v>
      </c>
      <c r="I872" s="66">
        <v>0.67100000000000004</v>
      </c>
      <c r="J872" s="96">
        <v>0.67100000000000004</v>
      </c>
      <c r="K872" s="96">
        <v>0.67100000000000004</v>
      </c>
      <c r="L872" s="96"/>
      <c r="M872" s="96"/>
      <c r="N872" s="96"/>
      <c r="O872" s="150">
        <v>0</v>
      </c>
      <c r="P872" s="96">
        <v>0.67100000000000004</v>
      </c>
      <c r="Q872" s="93" t="s">
        <v>2354</v>
      </c>
      <c r="R872" s="93" t="s">
        <v>3176</v>
      </c>
      <c r="S872" s="96"/>
      <c r="V872" s="34"/>
    </row>
    <row r="873" spans="1:22" ht="24" x14ac:dyDescent="0.2">
      <c r="A873" s="142">
        <v>136</v>
      </c>
      <c r="B873" s="1270" t="s">
        <v>3791</v>
      </c>
      <c r="C873" s="113" t="s">
        <v>2424</v>
      </c>
      <c r="D873" s="93" t="s">
        <v>3792</v>
      </c>
      <c r="E873" s="113" t="s">
        <v>1198</v>
      </c>
      <c r="F873" s="220" t="s">
        <v>3793</v>
      </c>
      <c r="G873" s="93" t="s">
        <v>3198</v>
      </c>
      <c r="H873" s="93" t="s">
        <v>3538</v>
      </c>
      <c r="I873" s="66">
        <v>0.1</v>
      </c>
      <c r="J873" s="113">
        <v>7.6999999999999999E-2</v>
      </c>
      <c r="K873" s="113"/>
      <c r="L873" s="113">
        <v>7.6999999999999999E-2</v>
      </c>
      <c r="M873" s="113"/>
      <c r="N873" s="113"/>
      <c r="O873" s="216">
        <v>0</v>
      </c>
      <c r="P873" s="113">
        <v>7.6999999999999999E-2</v>
      </c>
      <c r="Q873" s="113" t="s">
        <v>2241</v>
      </c>
      <c r="R873" s="93" t="s">
        <v>3176</v>
      </c>
      <c r="S873" s="113"/>
      <c r="V873" s="34"/>
    </row>
    <row r="874" spans="1:22" ht="36" x14ac:dyDescent="0.2">
      <c r="A874" s="1284">
        <v>137</v>
      </c>
      <c r="B874" s="1270" t="s">
        <v>3794</v>
      </c>
      <c r="C874" s="113" t="s">
        <v>2425</v>
      </c>
      <c r="D874" s="93" t="s">
        <v>3795</v>
      </c>
      <c r="E874" s="113" t="s">
        <v>1130</v>
      </c>
      <c r="F874" s="220" t="s">
        <v>978</v>
      </c>
      <c r="G874" s="93" t="s">
        <v>3198</v>
      </c>
      <c r="H874" s="93" t="s">
        <v>3796</v>
      </c>
      <c r="I874" s="66">
        <v>0.41</v>
      </c>
      <c r="J874" s="113">
        <v>0.39800000000000002</v>
      </c>
      <c r="K874" s="113">
        <v>0.39800000000000002</v>
      </c>
      <c r="L874" s="113"/>
      <c r="M874" s="113"/>
      <c r="N874" s="113"/>
      <c r="O874" s="216">
        <v>0</v>
      </c>
      <c r="P874" s="113">
        <v>0.39800000000000002</v>
      </c>
      <c r="Q874" s="93" t="s">
        <v>2354</v>
      </c>
      <c r="R874" s="93" t="s">
        <v>3176</v>
      </c>
      <c r="S874" s="113"/>
      <c r="V874" s="34"/>
    </row>
    <row r="875" spans="1:22" ht="24" x14ac:dyDescent="0.2">
      <c r="A875" s="1284">
        <v>138</v>
      </c>
      <c r="B875" s="1280" t="s">
        <v>6079</v>
      </c>
      <c r="C875" s="186"/>
      <c r="D875" s="186"/>
      <c r="E875" s="186" t="s">
        <v>239</v>
      </c>
      <c r="F875" s="281" t="s">
        <v>1180</v>
      </c>
      <c r="G875" s="96" t="s">
        <v>3198</v>
      </c>
      <c r="H875" s="96" t="s">
        <v>3538</v>
      </c>
      <c r="I875" s="66">
        <v>0.13</v>
      </c>
      <c r="J875" s="186">
        <v>0.13</v>
      </c>
      <c r="K875" s="186">
        <v>0.13</v>
      </c>
      <c r="L875" s="186"/>
      <c r="M875" s="186"/>
      <c r="N875" s="186"/>
      <c r="O875" s="268">
        <v>0</v>
      </c>
      <c r="P875" s="186">
        <v>0.13</v>
      </c>
      <c r="Q875" s="96" t="s">
        <v>2354</v>
      </c>
      <c r="R875" s="113" t="s">
        <v>3216</v>
      </c>
      <c r="S875" s="186"/>
      <c r="V875" s="34"/>
    </row>
    <row r="876" spans="1:22" ht="27.75" customHeight="1" x14ac:dyDescent="0.2">
      <c r="A876" s="142">
        <v>139</v>
      </c>
      <c r="B876" s="1270" t="s">
        <v>3797</v>
      </c>
      <c r="C876" s="113" t="s">
        <v>2426</v>
      </c>
      <c r="D876" s="93" t="s">
        <v>3798</v>
      </c>
      <c r="E876" s="113" t="s">
        <v>240</v>
      </c>
      <c r="F876" s="220" t="s">
        <v>1180</v>
      </c>
      <c r="G876" s="93" t="s">
        <v>3198</v>
      </c>
      <c r="H876" s="93" t="s">
        <v>3538</v>
      </c>
      <c r="I876" s="66">
        <v>0.06</v>
      </c>
      <c r="J876" s="113">
        <v>5.2999999999999999E-2</v>
      </c>
      <c r="K876" s="113">
        <v>5.2999999999999999E-2</v>
      </c>
      <c r="L876" s="113"/>
      <c r="M876" s="113"/>
      <c r="N876" s="113"/>
      <c r="O876" s="216">
        <v>0</v>
      </c>
      <c r="P876" s="113">
        <v>5.2999999999999999E-2</v>
      </c>
      <c r="Q876" s="93" t="s">
        <v>2354</v>
      </c>
      <c r="R876" s="93" t="s">
        <v>3176</v>
      </c>
      <c r="S876" s="113"/>
      <c r="V876" s="34"/>
    </row>
    <row r="877" spans="1:22" ht="27" customHeight="1" x14ac:dyDescent="0.2">
      <c r="A877" s="1284">
        <v>140</v>
      </c>
      <c r="B877" s="1280">
        <v>130165</v>
      </c>
      <c r="C877" s="99" t="s">
        <v>2427</v>
      </c>
      <c r="D877" s="99" t="s">
        <v>3799</v>
      </c>
      <c r="E877" s="99" t="s">
        <v>1131</v>
      </c>
      <c r="F877" s="279" t="s">
        <v>3800</v>
      </c>
      <c r="G877" s="91" t="s">
        <v>3198</v>
      </c>
      <c r="H877" s="91" t="s">
        <v>3801</v>
      </c>
      <c r="I877" s="66">
        <v>0.16</v>
      </c>
      <c r="J877" s="99">
        <v>0.33400000000000002</v>
      </c>
      <c r="K877" s="126"/>
      <c r="L877" s="126">
        <v>0.15</v>
      </c>
      <c r="M877" s="99"/>
      <c r="N877" s="99">
        <v>0.184</v>
      </c>
      <c r="O877" s="126">
        <v>0</v>
      </c>
      <c r="P877" s="99">
        <v>0.33400000000000002</v>
      </c>
      <c r="Q877" s="99" t="s">
        <v>3774</v>
      </c>
      <c r="R877" s="99" t="s">
        <v>3216</v>
      </c>
      <c r="S877" s="99" t="s">
        <v>3802</v>
      </c>
      <c r="V877" s="34"/>
    </row>
    <row r="878" spans="1:22" ht="24" x14ac:dyDescent="0.2">
      <c r="A878" s="1284">
        <v>141</v>
      </c>
      <c r="B878" s="1270">
        <v>130164</v>
      </c>
      <c r="C878" s="113" t="s">
        <v>2428</v>
      </c>
      <c r="D878" s="93" t="s">
        <v>3803</v>
      </c>
      <c r="E878" s="113" t="s">
        <v>1132</v>
      </c>
      <c r="F878" s="220" t="s">
        <v>3804</v>
      </c>
      <c r="G878" s="93" t="s">
        <v>3198</v>
      </c>
      <c r="H878" s="93" t="s">
        <v>3805</v>
      </c>
      <c r="I878" s="201">
        <v>0.06</v>
      </c>
      <c r="J878" s="113">
        <v>6.5000000000000002E-2</v>
      </c>
      <c r="K878" s="113"/>
      <c r="L878" s="113">
        <v>6.5000000000000002E-2</v>
      </c>
      <c r="M878" s="113"/>
      <c r="N878" s="113"/>
      <c r="O878" s="216">
        <v>0</v>
      </c>
      <c r="P878" s="113">
        <v>6.5000000000000002E-2</v>
      </c>
      <c r="Q878" s="113" t="s">
        <v>2429</v>
      </c>
      <c r="R878" s="93" t="s">
        <v>3176</v>
      </c>
      <c r="S878" s="113"/>
      <c r="V878" s="34"/>
    </row>
    <row r="879" spans="1:22" x14ac:dyDescent="0.2">
      <c r="A879" s="142">
        <v>142</v>
      </c>
      <c r="B879" s="1270" t="s">
        <v>3806</v>
      </c>
      <c r="C879" s="96" t="s">
        <v>1992</v>
      </c>
      <c r="D879" s="93" t="s">
        <v>3807</v>
      </c>
      <c r="E879" s="1463" t="s">
        <v>1133</v>
      </c>
      <c r="F879" s="1486" t="s">
        <v>3808</v>
      </c>
      <c r="G879" s="1459" t="s">
        <v>3198</v>
      </c>
      <c r="H879" s="1459" t="s">
        <v>3809</v>
      </c>
      <c r="I879" s="201">
        <v>0.28399999999999997</v>
      </c>
      <c r="J879" s="96">
        <v>0.28399999999999997</v>
      </c>
      <c r="K879" s="96">
        <v>0.28399999999999997</v>
      </c>
      <c r="L879" s="96"/>
      <c r="M879" s="96"/>
      <c r="N879" s="96"/>
      <c r="O879" s="150">
        <v>0</v>
      </c>
      <c r="P879" s="96">
        <v>0.28399999999999997</v>
      </c>
      <c r="Q879" s="96" t="s">
        <v>2354</v>
      </c>
      <c r="R879" s="93" t="s">
        <v>3176</v>
      </c>
      <c r="S879" s="93"/>
      <c r="V879" s="34"/>
    </row>
    <row r="880" spans="1:22" x14ac:dyDescent="0.2">
      <c r="A880" s="1284">
        <v>143</v>
      </c>
      <c r="B880" s="1270" t="s">
        <v>3810</v>
      </c>
      <c r="C880" s="96" t="s">
        <v>1993</v>
      </c>
      <c r="D880" s="93" t="s">
        <v>3811</v>
      </c>
      <c r="E880" s="1463"/>
      <c r="F880" s="1486"/>
      <c r="G880" s="1463"/>
      <c r="H880" s="1463"/>
      <c r="I880" s="201">
        <v>0.29799999999999999</v>
      </c>
      <c r="J880" s="96">
        <v>0.29799999999999999</v>
      </c>
      <c r="K880" s="96">
        <v>0.29799999999999999</v>
      </c>
      <c r="L880" s="96"/>
      <c r="M880" s="96"/>
      <c r="N880" s="96"/>
      <c r="O880" s="150">
        <v>0</v>
      </c>
      <c r="P880" s="96">
        <v>0.29799999999999999</v>
      </c>
      <c r="Q880" s="96" t="s">
        <v>2354</v>
      </c>
      <c r="R880" s="93" t="s">
        <v>3176</v>
      </c>
      <c r="S880" s="93"/>
      <c r="V880" s="34"/>
    </row>
    <row r="881" spans="1:22" ht="24" x14ac:dyDescent="0.2">
      <c r="A881" s="1284">
        <v>144</v>
      </c>
      <c r="B881" s="1270" t="s">
        <v>3812</v>
      </c>
      <c r="C881" s="113" t="s">
        <v>2430</v>
      </c>
      <c r="D881" s="93" t="s">
        <v>3813</v>
      </c>
      <c r="E881" s="113" t="s">
        <v>241</v>
      </c>
      <c r="F881" s="220" t="s">
        <v>3814</v>
      </c>
      <c r="G881" s="93" t="s">
        <v>3198</v>
      </c>
      <c r="H881" s="93" t="s">
        <v>3538</v>
      </c>
      <c r="I881" s="201">
        <v>0.11</v>
      </c>
      <c r="J881" s="113">
        <v>8.6999999999999994E-2</v>
      </c>
      <c r="K881" s="113">
        <v>8.6999999999999994E-2</v>
      </c>
      <c r="L881" s="113"/>
      <c r="M881" s="113"/>
      <c r="N881" s="113"/>
      <c r="O881" s="216">
        <v>0</v>
      </c>
      <c r="P881" s="113">
        <v>8.6999999999999994E-2</v>
      </c>
      <c r="Q881" s="93" t="s">
        <v>2354</v>
      </c>
      <c r="R881" s="93" t="s">
        <v>3176</v>
      </c>
      <c r="S881" s="113"/>
      <c r="V881" s="34"/>
    </row>
    <row r="882" spans="1:22" ht="36" x14ac:dyDescent="0.2">
      <c r="A882" s="142">
        <v>145</v>
      </c>
      <c r="B882" s="1270">
        <v>130166</v>
      </c>
      <c r="C882" s="96" t="s">
        <v>1570</v>
      </c>
      <c r="D882" s="93" t="s">
        <v>3815</v>
      </c>
      <c r="E882" s="96" t="s">
        <v>1134</v>
      </c>
      <c r="F882" s="212" t="s">
        <v>3816</v>
      </c>
      <c r="G882" s="93" t="s">
        <v>3198</v>
      </c>
      <c r="H882" s="93" t="s">
        <v>3817</v>
      </c>
      <c r="I882" s="66">
        <v>0.15</v>
      </c>
      <c r="J882" s="150">
        <v>0.15</v>
      </c>
      <c r="K882" s="96"/>
      <c r="L882" s="150">
        <v>0.15</v>
      </c>
      <c r="M882" s="96"/>
      <c r="N882" s="96"/>
      <c r="O882" s="150">
        <v>0</v>
      </c>
      <c r="P882" s="150">
        <v>0.15</v>
      </c>
      <c r="Q882" s="96" t="s">
        <v>2241</v>
      </c>
      <c r="R882" s="93" t="s">
        <v>3176</v>
      </c>
      <c r="S882" s="96"/>
      <c r="V882" s="34"/>
    </row>
    <row r="883" spans="1:22" ht="24" x14ac:dyDescent="0.2">
      <c r="A883" s="1284">
        <v>146</v>
      </c>
      <c r="B883" s="1280">
        <v>130060</v>
      </c>
      <c r="C883" s="113" t="s">
        <v>2431</v>
      </c>
      <c r="D883" s="93" t="s">
        <v>3818</v>
      </c>
      <c r="E883" s="113" t="s">
        <v>1135</v>
      </c>
      <c r="F883" s="220" t="s">
        <v>3819</v>
      </c>
      <c r="G883" s="93" t="s">
        <v>3198</v>
      </c>
      <c r="H883" s="93" t="s">
        <v>3820</v>
      </c>
      <c r="I883" s="66">
        <v>0.27</v>
      </c>
      <c r="J883" s="113">
        <v>0.25800000000000001</v>
      </c>
      <c r="K883" s="113">
        <v>0.25800000000000001</v>
      </c>
      <c r="L883" s="113"/>
      <c r="M883" s="113"/>
      <c r="N883" s="113"/>
      <c r="O883" s="216">
        <v>0</v>
      </c>
      <c r="P883" s="113">
        <v>0.25800000000000001</v>
      </c>
      <c r="Q883" s="93" t="s">
        <v>2354</v>
      </c>
      <c r="R883" s="93" t="s">
        <v>3176</v>
      </c>
      <c r="S883" s="113"/>
      <c r="V883" s="34"/>
    </row>
    <row r="884" spans="1:22" ht="36" x14ac:dyDescent="0.2">
      <c r="A884" s="1284">
        <v>147</v>
      </c>
      <c r="B884" s="1270">
        <v>130168</v>
      </c>
      <c r="C884" s="96" t="s">
        <v>1994</v>
      </c>
      <c r="D884" s="93" t="s">
        <v>3821</v>
      </c>
      <c r="E884" s="96" t="s">
        <v>1136</v>
      </c>
      <c r="F884" s="212" t="s">
        <v>3822</v>
      </c>
      <c r="G884" s="93" t="s">
        <v>3198</v>
      </c>
      <c r="H884" s="93" t="s">
        <v>3823</v>
      </c>
      <c r="I884" s="66">
        <v>0.30099999999999999</v>
      </c>
      <c r="J884" s="96">
        <v>0.30099999999999999</v>
      </c>
      <c r="K884" s="96"/>
      <c r="L884" s="96">
        <v>0.30099999999999999</v>
      </c>
      <c r="M884" s="96"/>
      <c r="N884" s="96"/>
      <c r="O884" s="150">
        <v>0</v>
      </c>
      <c r="P884" s="96">
        <v>0.30099999999999999</v>
      </c>
      <c r="Q884" s="96" t="s">
        <v>2241</v>
      </c>
      <c r="R884" s="93" t="s">
        <v>3176</v>
      </c>
      <c r="S884" s="93"/>
      <c r="V884" s="34"/>
    </row>
    <row r="885" spans="1:22" s="13" customFormat="1" ht="24" x14ac:dyDescent="0.2">
      <c r="A885" s="142">
        <v>148</v>
      </c>
      <c r="B885" s="1280">
        <v>130064</v>
      </c>
      <c r="C885" s="113" t="s">
        <v>2432</v>
      </c>
      <c r="D885" s="93" t="s">
        <v>3824</v>
      </c>
      <c r="E885" s="113" t="s">
        <v>1137</v>
      </c>
      <c r="F885" s="220" t="s">
        <v>3825</v>
      </c>
      <c r="G885" s="93" t="s">
        <v>3198</v>
      </c>
      <c r="H885" s="93" t="s">
        <v>3826</v>
      </c>
      <c r="I885" s="66">
        <v>0.23</v>
      </c>
      <c r="J885" s="113">
        <v>0.215</v>
      </c>
      <c r="K885" s="113">
        <v>0.215</v>
      </c>
      <c r="L885" s="113"/>
      <c r="M885" s="113"/>
      <c r="N885" s="113"/>
      <c r="O885" s="216">
        <v>0</v>
      </c>
      <c r="P885" s="113">
        <v>0.215</v>
      </c>
      <c r="Q885" s="93" t="s">
        <v>2354</v>
      </c>
      <c r="R885" s="93" t="s">
        <v>3176</v>
      </c>
      <c r="S885" s="113"/>
      <c r="V885" s="34"/>
    </row>
    <row r="886" spans="1:22" x14ac:dyDescent="0.2">
      <c r="A886" s="1284">
        <v>149</v>
      </c>
      <c r="B886" s="1270">
        <v>130062</v>
      </c>
      <c r="C886" s="93" t="s">
        <v>3827</v>
      </c>
      <c r="D886" s="1459" t="s">
        <v>3828</v>
      </c>
      <c r="E886" s="1463" t="s">
        <v>1138</v>
      </c>
      <c r="F886" s="1489" t="s">
        <v>3829</v>
      </c>
      <c r="G886" s="1459" t="s">
        <v>3198</v>
      </c>
      <c r="H886" s="1459" t="s">
        <v>3830</v>
      </c>
      <c r="I886" s="1458">
        <v>1.5940000000000001</v>
      </c>
      <c r="J886" s="93" t="s">
        <v>3831</v>
      </c>
      <c r="K886" s="93" t="s">
        <v>3831</v>
      </c>
      <c r="L886" s="93"/>
      <c r="M886" s="93"/>
      <c r="N886" s="93"/>
      <c r="O886" s="219">
        <v>0</v>
      </c>
      <c r="P886" s="93" t="s">
        <v>3831</v>
      </c>
      <c r="Q886" s="93" t="s">
        <v>2354</v>
      </c>
      <c r="R886" s="93" t="s">
        <v>3176</v>
      </c>
      <c r="S886" s="1459" t="s">
        <v>3832</v>
      </c>
      <c r="V886" s="34"/>
    </row>
    <row r="887" spans="1:22" x14ac:dyDescent="0.2">
      <c r="A887" s="1284">
        <v>150</v>
      </c>
      <c r="B887" s="1270"/>
      <c r="C887" s="93" t="s">
        <v>3833</v>
      </c>
      <c r="D887" s="1459"/>
      <c r="E887" s="1463"/>
      <c r="F887" s="1489"/>
      <c r="G887" s="1463"/>
      <c r="H887" s="1463"/>
      <c r="I887" s="1579"/>
      <c r="J887" s="93">
        <v>5.6000000000000001E-2</v>
      </c>
      <c r="K887" s="93">
        <v>5.6000000000000001E-2</v>
      </c>
      <c r="L887" s="93"/>
      <c r="M887" s="93"/>
      <c r="N887" s="93"/>
      <c r="O887" s="219">
        <v>0</v>
      </c>
      <c r="P887" s="93">
        <v>5.6000000000000001E-2</v>
      </c>
      <c r="Q887" s="93" t="s">
        <v>2354</v>
      </c>
      <c r="R887" s="93" t="s">
        <v>3176</v>
      </c>
      <c r="S887" s="1459"/>
      <c r="V887" s="34"/>
    </row>
    <row r="888" spans="1:22" ht="21" customHeight="1" x14ac:dyDescent="0.2">
      <c r="A888" s="142">
        <v>151</v>
      </c>
      <c r="B888" s="1270"/>
      <c r="C888" s="93" t="s">
        <v>3834</v>
      </c>
      <c r="D888" s="1459"/>
      <c r="E888" s="1463"/>
      <c r="F888" s="1489"/>
      <c r="G888" s="1463"/>
      <c r="H888" s="1463"/>
      <c r="I888" s="1579"/>
      <c r="J888" s="93">
        <v>0.45100000000000001</v>
      </c>
      <c r="K888" s="93">
        <v>0.45100000000000001</v>
      </c>
      <c r="L888" s="93"/>
      <c r="M888" s="93"/>
      <c r="N888" s="93"/>
      <c r="O888" s="219">
        <v>0</v>
      </c>
      <c r="P888" s="93">
        <v>0.45100000000000001</v>
      </c>
      <c r="Q888" s="93" t="s">
        <v>2354</v>
      </c>
      <c r="R888" s="93" t="s">
        <v>3176</v>
      </c>
      <c r="S888" s="1459"/>
      <c r="V888" s="34"/>
    </row>
    <row r="889" spans="1:22" ht="24" x14ac:dyDescent="0.2">
      <c r="A889" s="1284">
        <v>152</v>
      </c>
      <c r="B889" s="1279">
        <v>130167</v>
      </c>
      <c r="C889" s="113" t="s">
        <v>2433</v>
      </c>
      <c r="D889" s="93" t="s">
        <v>3835</v>
      </c>
      <c r="E889" s="113" t="s">
        <v>1139</v>
      </c>
      <c r="F889" s="220" t="s">
        <v>3836</v>
      </c>
      <c r="G889" s="93" t="s">
        <v>3198</v>
      </c>
      <c r="H889" s="93" t="s">
        <v>3837</v>
      </c>
      <c r="I889" s="66">
        <v>0.17</v>
      </c>
      <c r="J889" s="113">
        <v>0.17100000000000001</v>
      </c>
      <c r="K889" s="113">
        <v>0.106</v>
      </c>
      <c r="L889" s="113">
        <v>6.5000000000000002E-2</v>
      </c>
      <c r="M889" s="113"/>
      <c r="N889" s="113"/>
      <c r="O889" s="216">
        <v>0</v>
      </c>
      <c r="P889" s="113">
        <v>0.17100000000000001</v>
      </c>
      <c r="Q889" s="208" t="s">
        <v>2353</v>
      </c>
      <c r="R889" s="93" t="s">
        <v>3176</v>
      </c>
      <c r="S889" s="113"/>
      <c r="V889" s="34"/>
    </row>
    <row r="890" spans="1:22" ht="24" x14ac:dyDescent="0.2">
      <c r="A890" s="1284">
        <v>153</v>
      </c>
      <c r="B890" s="1280">
        <v>120299</v>
      </c>
      <c r="C890" s="113" t="s">
        <v>2434</v>
      </c>
      <c r="D890" s="93" t="s">
        <v>3838</v>
      </c>
      <c r="E890" s="113" t="s">
        <v>1199</v>
      </c>
      <c r="F890" s="220" t="s">
        <v>3839</v>
      </c>
      <c r="G890" s="93" t="s">
        <v>3198</v>
      </c>
      <c r="H890" s="93" t="s">
        <v>3840</v>
      </c>
      <c r="I890" s="66">
        <v>0.16</v>
      </c>
      <c r="J890" s="113">
        <v>0.157</v>
      </c>
      <c r="K890" s="113"/>
      <c r="L890" s="113">
        <v>0.157</v>
      </c>
      <c r="M890" s="113"/>
      <c r="N890" s="113"/>
      <c r="O890" s="216">
        <v>0</v>
      </c>
      <c r="P890" s="113">
        <v>0.157</v>
      </c>
      <c r="Q890" s="113" t="s">
        <v>2241</v>
      </c>
      <c r="R890" s="93" t="s">
        <v>3176</v>
      </c>
      <c r="S890" s="113"/>
      <c r="V890" s="34"/>
    </row>
    <row r="891" spans="1:22" ht="36" x14ac:dyDescent="0.2">
      <c r="A891" s="142">
        <v>154</v>
      </c>
      <c r="B891" s="1270" t="s">
        <v>3841</v>
      </c>
      <c r="C891" s="96" t="s">
        <v>1295</v>
      </c>
      <c r="D891" s="93" t="s">
        <v>3842</v>
      </c>
      <c r="E891" s="96" t="s">
        <v>242</v>
      </c>
      <c r="F891" s="212" t="s">
        <v>3843</v>
      </c>
      <c r="G891" s="93" t="s">
        <v>3198</v>
      </c>
      <c r="H891" s="93" t="s">
        <v>3844</v>
      </c>
      <c r="I891" s="66">
        <v>1.03</v>
      </c>
      <c r="J891" s="96">
        <v>1.03</v>
      </c>
      <c r="K891" s="96">
        <v>1.03</v>
      </c>
      <c r="L891" s="96"/>
      <c r="M891" s="96"/>
      <c r="N891" s="96"/>
      <c r="O891" s="150">
        <v>0</v>
      </c>
      <c r="P891" s="96">
        <v>1.03</v>
      </c>
      <c r="Q891" s="96" t="s">
        <v>2354</v>
      </c>
      <c r="R891" s="93" t="s">
        <v>3176</v>
      </c>
      <c r="S891" s="96"/>
      <c r="V891" s="34"/>
    </row>
    <row r="892" spans="1:22" ht="36" x14ac:dyDescent="0.2">
      <c r="A892" s="1284">
        <v>155</v>
      </c>
      <c r="B892" s="1270">
        <v>130066</v>
      </c>
      <c r="C892" s="96" t="s">
        <v>1995</v>
      </c>
      <c r="D892" s="93" t="s">
        <v>3845</v>
      </c>
      <c r="E892" s="96" t="s">
        <v>1140</v>
      </c>
      <c r="F892" s="212" t="s">
        <v>979</v>
      </c>
      <c r="G892" s="93" t="s">
        <v>3198</v>
      </c>
      <c r="H892" s="93" t="s">
        <v>3846</v>
      </c>
      <c r="I892" s="66">
        <v>0.14499999999999999</v>
      </c>
      <c r="J892" s="96">
        <v>0.14499999999999999</v>
      </c>
      <c r="K892" s="96"/>
      <c r="L892" s="96">
        <v>0.14499999999999999</v>
      </c>
      <c r="M892" s="96"/>
      <c r="N892" s="96"/>
      <c r="O892" s="150">
        <v>0</v>
      </c>
      <c r="P892" s="96">
        <v>0.14499999999999999</v>
      </c>
      <c r="Q892" s="96" t="s">
        <v>2241</v>
      </c>
      <c r="R892" s="93" t="s">
        <v>3176</v>
      </c>
      <c r="S892" s="93"/>
      <c r="V892" s="34"/>
    </row>
    <row r="893" spans="1:22" x14ac:dyDescent="0.2">
      <c r="A893" s="1284">
        <v>156</v>
      </c>
      <c r="B893" s="1280" t="s">
        <v>3847</v>
      </c>
      <c r="C893" s="113" t="s">
        <v>2435</v>
      </c>
      <c r="D893" s="1459" t="s">
        <v>3848</v>
      </c>
      <c r="E893" s="1498" t="s">
        <v>1141</v>
      </c>
      <c r="F893" s="1499" t="s">
        <v>3849</v>
      </c>
      <c r="G893" s="1459" t="s">
        <v>3198</v>
      </c>
      <c r="H893" s="1459" t="s">
        <v>3850</v>
      </c>
      <c r="I893" s="1458">
        <v>0.72</v>
      </c>
      <c r="J893" s="113">
        <v>0.35599999999999998</v>
      </c>
      <c r="K893" s="113">
        <v>0.35599999999999998</v>
      </c>
      <c r="L893" s="113"/>
      <c r="M893" s="113"/>
      <c r="N893" s="113"/>
      <c r="O893" s="216">
        <v>0</v>
      </c>
      <c r="P893" s="113">
        <v>0.35599999999999998</v>
      </c>
      <c r="Q893" s="93" t="s">
        <v>2354</v>
      </c>
      <c r="R893" s="93" t="s">
        <v>3176</v>
      </c>
      <c r="S893" s="113"/>
      <c r="V893" s="34"/>
    </row>
    <row r="894" spans="1:22" x14ac:dyDescent="0.2">
      <c r="A894" s="142">
        <v>157</v>
      </c>
      <c r="B894" s="1270" t="s">
        <v>3851</v>
      </c>
      <c r="C894" s="113" t="s">
        <v>2436</v>
      </c>
      <c r="D894" s="1463"/>
      <c r="E894" s="1459"/>
      <c r="F894" s="1489"/>
      <c r="G894" s="1463"/>
      <c r="H894" s="1463"/>
      <c r="I894" s="1474"/>
      <c r="J894" s="113">
        <v>0.33600000000000002</v>
      </c>
      <c r="K894" s="113">
        <v>0.33600000000000002</v>
      </c>
      <c r="L894" s="113"/>
      <c r="M894" s="113"/>
      <c r="N894" s="113"/>
      <c r="O894" s="216">
        <v>0</v>
      </c>
      <c r="P894" s="113">
        <v>0.33600000000000002</v>
      </c>
      <c r="Q894" s="93" t="s">
        <v>2354</v>
      </c>
      <c r="R894" s="93" t="s">
        <v>3176</v>
      </c>
      <c r="S894" s="181"/>
      <c r="V894" s="34"/>
    </row>
    <row r="895" spans="1:22" x14ac:dyDescent="0.2">
      <c r="A895" s="1284">
        <v>158</v>
      </c>
      <c r="B895" s="1270">
        <v>130143</v>
      </c>
      <c r="C895" s="96" t="s">
        <v>1296</v>
      </c>
      <c r="D895" s="93" t="s">
        <v>3852</v>
      </c>
      <c r="E895" s="1463" t="s">
        <v>1142</v>
      </c>
      <c r="F895" s="1486" t="s">
        <v>3853</v>
      </c>
      <c r="G895" s="1459" t="s">
        <v>3198</v>
      </c>
      <c r="H895" s="1459" t="s">
        <v>3854</v>
      </c>
      <c r="I895" s="66">
        <v>0.53200000000000003</v>
      </c>
      <c r="J895" s="96">
        <v>0.53200000000000003</v>
      </c>
      <c r="K895" s="96">
        <v>0.53200000000000003</v>
      </c>
      <c r="L895" s="96"/>
      <c r="M895" s="96"/>
      <c r="N895" s="96"/>
      <c r="O895" s="150">
        <v>0</v>
      </c>
      <c r="P895" s="96">
        <v>0.53200000000000003</v>
      </c>
      <c r="Q895" s="96" t="s">
        <v>2354</v>
      </c>
      <c r="R895" s="93" t="s">
        <v>3176</v>
      </c>
      <c r="S895" s="96"/>
      <c r="V895" s="34"/>
    </row>
    <row r="896" spans="1:22" ht="24" x14ac:dyDescent="0.2">
      <c r="A896" s="1284">
        <v>159</v>
      </c>
      <c r="B896" s="1270" t="s">
        <v>3855</v>
      </c>
      <c r="C896" s="93" t="s">
        <v>2437</v>
      </c>
      <c r="D896" s="93" t="s">
        <v>3856</v>
      </c>
      <c r="E896" s="1463"/>
      <c r="F896" s="1486"/>
      <c r="G896" s="1463"/>
      <c r="H896" s="1463"/>
      <c r="I896" s="66">
        <v>0.184</v>
      </c>
      <c r="J896" s="93">
        <v>0.184</v>
      </c>
      <c r="K896" s="93">
        <v>6.4000000000000001E-2</v>
      </c>
      <c r="L896" s="93">
        <v>0.12</v>
      </c>
      <c r="M896" s="93"/>
      <c r="N896" s="93"/>
      <c r="O896" s="219">
        <v>0</v>
      </c>
      <c r="P896" s="93">
        <v>0.184</v>
      </c>
      <c r="Q896" s="208" t="s">
        <v>2353</v>
      </c>
      <c r="R896" s="93" t="s">
        <v>3176</v>
      </c>
      <c r="S896" s="93"/>
      <c r="V896" s="34"/>
    </row>
    <row r="897" spans="1:22" ht="36" x14ac:dyDescent="0.2">
      <c r="A897" s="142">
        <v>160</v>
      </c>
      <c r="B897" s="1280">
        <v>130115</v>
      </c>
      <c r="C897" s="113" t="s">
        <v>2438</v>
      </c>
      <c r="D897" s="93" t="s">
        <v>3857</v>
      </c>
      <c r="E897" s="113" t="s">
        <v>1143</v>
      </c>
      <c r="F897" s="220" t="s">
        <v>980</v>
      </c>
      <c r="G897" s="93" t="s">
        <v>3198</v>
      </c>
      <c r="H897" s="93" t="s">
        <v>3858</v>
      </c>
      <c r="I897" s="66">
        <v>0.16</v>
      </c>
      <c r="J897" s="113">
        <v>0.157</v>
      </c>
      <c r="K897" s="113">
        <v>0.157</v>
      </c>
      <c r="L897" s="113"/>
      <c r="M897" s="113"/>
      <c r="N897" s="113"/>
      <c r="O897" s="216">
        <v>0</v>
      </c>
      <c r="P897" s="113">
        <v>0.157</v>
      </c>
      <c r="Q897" s="93" t="s">
        <v>2354</v>
      </c>
      <c r="R897" s="93" t="s">
        <v>3176</v>
      </c>
      <c r="S897" s="113"/>
      <c r="V897" s="34"/>
    </row>
    <row r="898" spans="1:22" ht="15" customHeight="1" x14ac:dyDescent="0.2">
      <c r="A898" s="1284">
        <v>161</v>
      </c>
      <c r="B898" s="1280">
        <v>130203</v>
      </c>
      <c r="C898" s="186"/>
      <c r="D898" s="186"/>
      <c r="E898" s="186" t="s">
        <v>1144</v>
      </c>
      <c r="F898" s="281" t="s">
        <v>981</v>
      </c>
      <c r="G898" s="186"/>
      <c r="H898" s="186"/>
      <c r="I898" s="66">
        <v>7.0000000000000007E-2</v>
      </c>
      <c r="J898" s="186">
        <v>7.0000000000000007E-2</v>
      </c>
      <c r="K898" s="186">
        <v>7.0000000000000007E-2</v>
      </c>
      <c r="L898" s="186"/>
      <c r="M898" s="186"/>
      <c r="N898" s="186"/>
      <c r="O898" s="268">
        <v>0</v>
      </c>
      <c r="P898" s="186">
        <v>7.0000000000000007E-2</v>
      </c>
      <c r="Q898" s="96" t="s">
        <v>2354</v>
      </c>
      <c r="R898" s="186"/>
      <c r="S898" s="186"/>
      <c r="V898" s="34"/>
    </row>
    <row r="899" spans="1:22" ht="24" x14ac:dyDescent="0.2">
      <c r="A899" s="1284">
        <v>162</v>
      </c>
      <c r="B899" s="1279">
        <v>130070</v>
      </c>
      <c r="C899" s="113" t="s">
        <v>2439</v>
      </c>
      <c r="D899" s="93" t="s">
        <v>3859</v>
      </c>
      <c r="E899" s="113" t="s">
        <v>1145</v>
      </c>
      <c r="F899" s="220" t="s">
        <v>3860</v>
      </c>
      <c r="G899" s="93" t="s">
        <v>3198</v>
      </c>
      <c r="H899" s="93" t="s">
        <v>3861</v>
      </c>
      <c r="I899" s="66">
        <v>0.26</v>
      </c>
      <c r="J899" s="113">
        <v>0.255</v>
      </c>
      <c r="K899" s="113">
        <v>0.255</v>
      </c>
      <c r="L899" s="113"/>
      <c r="M899" s="113"/>
      <c r="N899" s="113"/>
      <c r="O899" s="216">
        <v>0</v>
      </c>
      <c r="P899" s="113">
        <v>0.255</v>
      </c>
      <c r="Q899" s="93" t="s">
        <v>2354</v>
      </c>
      <c r="R899" s="93" t="s">
        <v>3176</v>
      </c>
      <c r="S899" s="113"/>
      <c r="V899" s="34"/>
    </row>
    <row r="900" spans="1:22" ht="24" x14ac:dyDescent="0.2">
      <c r="A900" s="142">
        <v>163</v>
      </c>
      <c r="B900" s="1270">
        <v>130169</v>
      </c>
      <c r="C900" s="96" t="s">
        <v>1996</v>
      </c>
      <c r="D900" s="93" t="s">
        <v>3862</v>
      </c>
      <c r="E900" s="96" t="s">
        <v>1146</v>
      </c>
      <c r="F900" s="212" t="s">
        <v>3863</v>
      </c>
      <c r="G900" s="93" t="s">
        <v>3198</v>
      </c>
      <c r="H900" s="93" t="s">
        <v>3864</v>
      </c>
      <c r="I900" s="66">
        <v>0.253</v>
      </c>
      <c r="J900" s="96">
        <v>0.253</v>
      </c>
      <c r="K900" s="96"/>
      <c r="L900" s="96">
        <v>0.253</v>
      </c>
      <c r="M900" s="96"/>
      <c r="N900" s="96"/>
      <c r="O900" s="150">
        <v>0</v>
      </c>
      <c r="P900" s="96">
        <v>0.253</v>
      </c>
      <c r="Q900" s="96" t="s">
        <v>2241</v>
      </c>
      <c r="R900" s="93" t="s">
        <v>3176</v>
      </c>
      <c r="S900" s="93"/>
      <c r="V900" s="34"/>
    </row>
    <row r="901" spans="1:22" s="28" customFormat="1" ht="24" x14ac:dyDescent="0.2">
      <c r="A901" s="1284">
        <v>164</v>
      </c>
      <c r="B901" s="1270">
        <v>130170</v>
      </c>
      <c r="C901" s="96" t="s">
        <v>1571</v>
      </c>
      <c r="D901" s="93" t="s">
        <v>3865</v>
      </c>
      <c r="E901" s="96" t="s">
        <v>1147</v>
      </c>
      <c r="F901" s="212" t="s">
        <v>3866</v>
      </c>
      <c r="G901" s="93" t="s">
        <v>3198</v>
      </c>
      <c r="H901" s="93" t="s">
        <v>3867</v>
      </c>
      <c r="I901" s="66">
        <v>0.224</v>
      </c>
      <c r="J901" s="96">
        <v>0.224</v>
      </c>
      <c r="K901" s="96"/>
      <c r="L901" s="96">
        <v>0.224</v>
      </c>
      <c r="M901" s="96"/>
      <c r="N901" s="96"/>
      <c r="O901" s="150">
        <v>0</v>
      </c>
      <c r="P901" s="96">
        <v>0.224</v>
      </c>
      <c r="Q901" s="96" t="s">
        <v>2241</v>
      </c>
      <c r="R901" s="93" t="s">
        <v>3176</v>
      </c>
      <c r="S901" s="96"/>
      <c r="V901" s="34"/>
    </row>
    <row r="902" spans="1:22" x14ac:dyDescent="0.2">
      <c r="A902" s="1284">
        <v>165</v>
      </c>
      <c r="B902" s="1270" t="s">
        <v>3868</v>
      </c>
      <c r="C902" s="96" t="s">
        <v>1297</v>
      </c>
      <c r="D902" s="1459" t="s">
        <v>3869</v>
      </c>
      <c r="E902" s="1463" t="s">
        <v>1148</v>
      </c>
      <c r="F902" s="1486" t="s">
        <v>3870</v>
      </c>
      <c r="G902" s="1459" t="s">
        <v>3198</v>
      </c>
      <c r="H902" s="1459" t="s">
        <v>3871</v>
      </c>
      <c r="I902" s="66">
        <v>0.19700000000000001</v>
      </c>
      <c r="J902" s="96">
        <v>0.19700000000000001</v>
      </c>
      <c r="K902" s="96">
        <v>0.19700000000000001</v>
      </c>
      <c r="L902" s="96"/>
      <c r="M902" s="96"/>
      <c r="N902" s="96"/>
      <c r="O902" s="150">
        <v>0.35</v>
      </c>
      <c r="P902" s="96">
        <v>0.54700000000000004</v>
      </c>
      <c r="Q902" s="96" t="s">
        <v>2354</v>
      </c>
      <c r="R902" s="93" t="s">
        <v>3176</v>
      </c>
      <c r="S902" s="96"/>
      <c r="V902" s="34"/>
    </row>
    <row r="903" spans="1:22" x14ac:dyDescent="0.2">
      <c r="A903" s="142">
        <v>166</v>
      </c>
      <c r="B903" s="1270" t="s">
        <v>3872</v>
      </c>
      <c r="C903" s="96" t="s">
        <v>1298</v>
      </c>
      <c r="D903" s="1463"/>
      <c r="E903" s="1463"/>
      <c r="F903" s="1486"/>
      <c r="G903" s="1463"/>
      <c r="H903" s="1463"/>
      <c r="I903" s="66">
        <v>0.33200000000000002</v>
      </c>
      <c r="J903" s="96">
        <v>0.33200000000000002</v>
      </c>
      <c r="K903" s="96">
        <v>0.33200000000000002</v>
      </c>
      <c r="L903" s="96"/>
      <c r="M903" s="96"/>
      <c r="N903" s="96"/>
      <c r="O903" s="150">
        <v>0</v>
      </c>
      <c r="P903" s="96">
        <v>0.33200000000000002</v>
      </c>
      <c r="Q903" s="96" t="s">
        <v>2354</v>
      </c>
      <c r="R903" s="93" t="s">
        <v>3176</v>
      </c>
      <c r="S903" s="96"/>
      <c r="V903" s="34"/>
    </row>
    <row r="904" spans="1:22" ht="24" x14ac:dyDescent="0.2">
      <c r="A904" s="1284">
        <v>167</v>
      </c>
      <c r="B904" s="1270" t="s">
        <v>3873</v>
      </c>
      <c r="C904" s="96" t="s">
        <v>1299</v>
      </c>
      <c r="D904" s="93" t="s">
        <v>3874</v>
      </c>
      <c r="E904" s="96" t="s">
        <v>1149</v>
      </c>
      <c r="F904" s="212" t="s">
        <v>3875</v>
      </c>
      <c r="G904" s="93" t="s">
        <v>3198</v>
      </c>
      <c r="H904" s="93" t="s">
        <v>3876</v>
      </c>
      <c r="I904" s="66">
        <v>0.91400000000000003</v>
      </c>
      <c r="J904" s="96">
        <v>0.91400000000000003</v>
      </c>
      <c r="K904" s="96">
        <v>0.91400000000000003</v>
      </c>
      <c r="L904" s="96"/>
      <c r="M904" s="96"/>
      <c r="N904" s="96"/>
      <c r="O904" s="150">
        <v>0</v>
      </c>
      <c r="P904" s="96">
        <v>0.91400000000000003</v>
      </c>
      <c r="Q904" s="96" t="s">
        <v>2354</v>
      </c>
      <c r="R904" s="93" t="s">
        <v>3176</v>
      </c>
      <c r="S904" s="96"/>
      <c r="V904" s="34"/>
    </row>
    <row r="905" spans="1:22" x14ac:dyDescent="0.2">
      <c r="A905" s="1284">
        <v>168</v>
      </c>
      <c r="B905" s="1280" t="s">
        <v>6080</v>
      </c>
      <c r="C905" s="186"/>
      <c r="D905" s="186"/>
      <c r="E905" s="186" t="s">
        <v>1200</v>
      </c>
      <c r="F905" s="281" t="s">
        <v>1181</v>
      </c>
      <c r="G905" s="186"/>
      <c r="H905" s="186"/>
      <c r="I905" s="66">
        <v>0.21</v>
      </c>
      <c r="J905" s="186">
        <v>0.21</v>
      </c>
      <c r="K905" s="186">
        <v>0.21</v>
      </c>
      <c r="L905" s="186"/>
      <c r="M905" s="186"/>
      <c r="N905" s="186"/>
      <c r="O905" s="268">
        <v>0</v>
      </c>
      <c r="P905" s="186">
        <v>0.21</v>
      </c>
      <c r="Q905" s="96" t="s">
        <v>2354</v>
      </c>
      <c r="R905" s="186" t="s">
        <v>3216</v>
      </c>
      <c r="S905" s="186"/>
      <c r="V905" s="34"/>
    </row>
    <row r="906" spans="1:22" x14ac:dyDescent="0.2">
      <c r="A906" s="142">
        <v>169</v>
      </c>
      <c r="B906" s="1280" t="s">
        <v>6081</v>
      </c>
      <c r="C906" s="186"/>
      <c r="D906" s="186"/>
      <c r="E906" s="186" t="s">
        <v>1201</v>
      </c>
      <c r="F906" s="281" t="s">
        <v>1181</v>
      </c>
      <c r="G906" s="186"/>
      <c r="H906" s="186"/>
      <c r="I906" s="66">
        <v>7.0000000000000007E-2</v>
      </c>
      <c r="J906" s="186">
        <v>7.0000000000000007E-2</v>
      </c>
      <c r="K906" s="186">
        <v>7.0000000000000007E-2</v>
      </c>
      <c r="L906" s="186"/>
      <c r="M906" s="186"/>
      <c r="N906" s="186"/>
      <c r="O906" s="268">
        <v>0</v>
      </c>
      <c r="P906" s="186">
        <v>7.0000000000000007E-2</v>
      </c>
      <c r="Q906" s="96" t="s">
        <v>2354</v>
      </c>
      <c r="R906" s="186" t="s">
        <v>3216</v>
      </c>
      <c r="S906" s="186"/>
      <c r="V906" s="34"/>
    </row>
    <row r="907" spans="1:22" s="28" customFormat="1" x14ac:dyDescent="0.2">
      <c r="A907" s="1284">
        <v>170</v>
      </c>
      <c r="B907" s="1280">
        <v>130171</v>
      </c>
      <c r="C907" s="186"/>
      <c r="D907" s="186"/>
      <c r="E907" s="186" t="s">
        <v>1150</v>
      </c>
      <c r="F907" s="281" t="s">
        <v>982</v>
      </c>
      <c r="G907" s="186"/>
      <c r="H907" s="186"/>
      <c r="I907" s="66">
        <v>0.08</v>
      </c>
      <c r="J907" s="186">
        <v>0.08</v>
      </c>
      <c r="K907" s="186">
        <v>0.08</v>
      </c>
      <c r="L907" s="186"/>
      <c r="M907" s="186"/>
      <c r="N907" s="186"/>
      <c r="O907" s="268">
        <v>0</v>
      </c>
      <c r="P907" s="186">
        <v>0.08</v>
      </c>
      <c r="Q907" s="96" t="s">
        <v>2354</v>
      </c>
      <c r="R907" s="186" t="s">
        <v>3216</v>
      </c>
      <c r="S907" s="181"/>
      <c r="V907" s="34"/>
    </row>
    <row r="908" spans="1:22" s="3" customFormat="1" ht="24" x14ac:dyDescent="0.2">
      <c r="A908" s="1284">
        <v>171</v>
      </c>
      <c r="B908" s="1270">
        <v>120300</v>
      </c>
      <c r="C908" s="96" t="s">
        <v>1997</v>
      </c>
      <c r="D908" s="93" t="s">
        <v>3877</v>
      </c>
      <c r="E908" s="96" t="s">
        <v>1151</v>
      </c>
      <c r="F908" s="212" t="s">
        <v>3878</v>
      </c>
      <c r="G908" s="93" t="s">
        <v>3198</v>
      </c>
      <c r="H908" s="93" t="s">
        <v>3879</v>
      </c>
      <c r="I908" s="66">
        <v>0.222</v>
      </c>
      <c r="J908" s="96">
        <v>0.222</v>
      </c>
      <c r="K908" s="96"/>
      <c r="L908" s="96">
        <v>0.222</v>
      </c>
      <c r="M908" s="96"/>
      <c r="N908" s="96"/>
      <c r="O908" s="150">
        <v>0</v>
      </c>
      <c r="P908" s="96">
        <v>0.222</v>
      </c>
      <c r="Q908" s="96" t="s">
        <v>2241</v>
      </c>
      <c r="R908" s="93" t="s">
        <v>3176</v>
      </c>
      <c r="S908" s="93"/>
      <c r="V908" s="34"/>
    </row>
    <row r="909" spans="1:22" ht="36" x14ac:dyDescent="0.2">
      <c r="A909" s="142">
        <v>172</v>
      </c>
      <c r="B909" s="1270">
        <v>130172</v>
      </c>
      <c r="C909" s="96" t="s">
        <v>2216</v>
      </c>
      <c r="D909" s="93" t="s">
        <v>3880</v>
      </c>
      <c r="E909" s="96" t="s">
        <v>1152</v>
      </c>
      <c r="F909" s="212" t="s">
        <v>3881</v>
      </c>
      <c r="G909" s="93" t="s">
        <v>3198</v>
      </c>
      <c r="H909" s="93" t="s">
        <v>3882</v>
      </c>
      <c r="I909" s="168">
        <v>0.16300000000000001</v>
      </c>
      <c r="J909" s="96">
        <v>0.16300000000000001</v>
      </c>
      <c r="K909" s="96"/>
      <c r="L909" s="96">
        <v>0.16300000000000001</v>
      </c>
      <c r="M909" s="96"/>
      <c r="N909" s="96"/>
      <c r="O909" s="150">
        <v>0</v>
      </c>
      <c r="P909" s="96">
        <v>0.16300000000000001</v>
      </c>
      <c r="Q909" s="96" t="s">
        <v>2241</v>
      </c>
      <c r="R909" s="93" t="s">
        <v>3176</v>
      </c>
      <c r="S909" s="93"/>
      <c r="V909" s="34"/>
    </row>
    <row r="910" spans="1:22" x14ac:dyDescent="0.2">
      <c r="A910" s="1284">
        <v>173</v>
      </c>
      <c r="B910" s="1270" t="s">
        <v>3883</v>
      </c>
      <c r="C910" s="96" t="s">
        <v>1300</v>
      </c>
      <c r="D910" s="1459" t="s">
        <v>3884</v>
      </c>
      <c r="E910" s="1463" t="s">
        <v>1153</v>
      </c>
      <c r="F910" s="1486" t="s">
        <v>3885</v>
      </c>
      <c r="G910" s="1459" t="s">
        <v>3198</v>
      </c>
      <c r="H910" s="1459" t="s">
        <v>3886</v>
      </c>
      <c r="I910" s="168">
        <v>0.58499999999999996</v>
      </c>
      <c r="J910" s="96">
        <v>0.58499999999999996</v>
      </c>
      <c r="K910" s="96">
        <v>0.58499999999999996</v>
      </c>
      <c r="L910" s="96"/>
      <c r="M910" s="96"/>
      <c r="N910" s="96"/>
      <c r="O910" s="150">
        <v>0</v>
      </c>
      <c r="P910" s="96">
        <v>0.58499999999999996</v>
      </c>
      <c r="Q910" s="96" t="s">
        <v>2354</v>
      </c>
      <c r="R910" s="93" t="s">
        <v>3176</v>
      </c>
      <c r="S910" s="96"/>
      <c r="V910" s="34"/>
    </row>
    <row r="911" spans="1:22" x14ac:dyDescent="0.2">
      <c r="A911" s="1284">
        <v>174</v>
      </c>
      <c r="B911" s="1270" t="s">
        <v>3887</v>
      </c>
      <c r="C911" s="93" t="s">
        <v>1301</v>
      </c>
      <c r="D911" s="1459"/>
      <c r="E911" s="1463"/>
      <c r="F911" s="1486"/>
      <c r="G911" s="1463"/>
      <c r="H911" s="1463"/>
      <c r="I911" s="66">
        <v>2.1720000000000002</v>
      </c>
      <c r="J911" s="93">
        <v>2.1720000000000002</v>
      </c>
      <c r="K911" s="93">
        <v>2.1720000000000002</v>
      </c>
      <c r="L911" s="93"/>
      <c r="M911" s="93"/>
      <c r="N911" s="93"/>
      <c r="O911" s="219">
        <v>0</v>
      </c>
      <c r="P911" s="93">
        <v>2.1720000000000002</v>
      </c>
      <c r="Q911" s="93" t="s">
        <v>2354</v>
      </c>
      <c r="R911" s="93" t="s">
        <v>3176</v>
      </c>
      <c r="S911" s="93"/>
      <c r="V911" s="34"/>
    </row>
    <row r="912" spans="1:22" ht="36" x14ac:dyDescent="0.2">
      <c r="A912" s="142">
        <v>175</v>
      </c>
      <c r="B912" s="1270" t="s">
        <v>3888</v>
      </c>
      <c r="C912" s="113" t="s">
        <v>2440</v>
      </c>
      <c r="D912" s="93" t="s">
        <v>3889</v>
      </c>
      <c r="E912" s="113" t="s">
        <v>1998</v>
      </c>
      <c r="F912" s="220" t="s">
        <v>3890</v>
      </c>
      <c r="G912" s="93" t="s">
        <v>3198</v>
      </c>
      <c r="H912" s="93" t="s">
        <v>3886</v>
      </c>
      <c r="I912" s="66">
        <v>0.39100000000000001</v>
      </c>
      <c r="J912" s="113">
        <v>0.371</v>
      </c>
      <c r="K912" s="113"/>
      <c r="L912" s="113">
        <v>0.371</v>
      </c>
      <c r="M912" s="113"/>
      <c r="N912" s="113"/>
      <c r="O912" s="216">
        <v>0</v>
      </c>
      <c r="P912" s="113">
        <v>0.371</v>
      </c>
      <c r="Q912" s="113" t="s">
        <v>2241</v>
      </c>
      <c r="R912" s="93" t="s">
        <v>3176</v>
      </c>
      <c r="S912" s="113"/>
      <c r="V912" s="34"/>
    </row>
    <row r="913" spans="1:22" ht="36" x14ac:dyDescent="0.2">
      <c r="A913" s="1284">
        <v>176</v>
      </c>
      <c r="B913" s="1280">
        <v>120301</v>
      </c>
      <c r="C913" s="113" t="s">
        <v>2441</v>
      </c>
      <c r="D913" s="93" t="s">
        <v>3891</v>
      </c>
      <c r="E913" s="113" t="s">
        <v>1154</v>
      </c>
      <c r="F913" s="220" t="s">
        <v>3892</v>
      </c>
      <c r="G913" s="93" t="s">
        <v>3198</v>
      </c>
      <c r="H913" s="93" t="s">
        <v>3893</v>
      </c>
      <c r="I913" s="66">
        <v>0.1</v>
      </c>
      <c r="J913" s="113">
        <v>4.2999999999999997E-2</v>
      </c>
      <c r="K913" s="113"/>
      <c r="L913" s="113">
        <v>4.2999999999999997E-2</v>
      </c>
      <c r="M913" s="113"/>
      <c r="N913" s="113"/>
      <c r="O913" s="216">
        <v>0</v>
      </c>
      <c r="P913" s="113">
        <v>4.2999999999999997E-2</v>
      </c>
      <c r="Q913" s="113" t="s">
        <v>2241</v>
      </c>
      <c r="R913" s="93" t="s">
        <v>3176</v>
      </c>
      <c r="S913" s="113"/>
      <c r="V913" s="34"/>
    </row>
    <row r="914" spans="1:22" ht="36" x14ac:dyDescent="0.2">
      <c r="A914" s="1284">
        <v>177</v>
      </c>
      <c r="B914" s="1270">
        <v>120302</v>
      </c>
      <c r="C914" s="96" t="s">
        <v>1999</v>
      </c>
      <c r="D914" s="93" t="s">
        <v>3894</v>
      </c>
      <c r="E914" s="96" t="s">
        <v>1155</v>
      </c>
      <c r="F914" s="212" t="s">
        <v>3895</v>
      </c>
      <c r="G914" s="93" t="s">
        <v>3198</v>
      </c>
      <c r="H914" s="93" t="s">
        <v>3896</v>
      </c>
      <c r="I914" s="66">
        <v>0.224</v>
      </c>
      <c r="J914" s="96">
        <v>0.224</v>
      </c>
      <c r="K914" s="96"/>
      <c r="L914" s="96">
        <v>0.224</v>
      </c>
      <c r="M914" s="96"/>
      <c r="N914" s="96"/>
      <c r="O914" s="150">
        <v>0</v>
      </c>
      <c r="P914" s="96">
        <v>0.224</v>
      </c>
      <c r="Q914" s="96" t="s">
        <v>2241</v>
      </c>
      <c r="R914" s="93" t="s">
        <v>3176</v>
      </c>
      <c r="S914" s="93"/>
      <c r="V914" s="34"/>
    </row>
    <row r="915" spans="1:22" ht="24" x14ac:dyDescent="0.2">
      <c r="A915" s="142">
        <v>178</v>
      </c>
      <c r="B915" s="1270">
        <v>130072</v>
      </c>
      <c r="C915" s="96" t="s">
        <v>1307</v>
      </c>
      <c r="D915" s="93" t="s">
        <v>3897</v>
      </c>
      <c r="E915" s="96" t="s">
        <v>1156</v>
      </c>
      <c r="F915" s="212" t="s">
        <v>3898</v>
      </c>
      <c r="G915" s="93" t="s">
        <v>3198</v>
      </c>
      <c r="H915" s="93" t="s">
        <v>3899</v>
      </c>
      <c r="I915" s="66">
        <v>0.45100000000000001</v>
      </c>
      <c r="J915" s="96">
        <v>0.45100000000000001</v>
      </c>
      <c r="K915" s="96">
        <v>0.45100000000000001</v>
      </c>
      <c r="L915" s="96"/>
      <c r="M915" s="96"/>
      <c r="N915" s="96"/>
      <c r="O915" s="150">
        <v>0</v>
      </c>
      <c r="P915" s="96">
        <v>0.45100000000000001</v>
      </c>
      <c r="Q915" s="96" t="s">
        <v>2354</v>
      </c>
      <c r="R915" s="93" t="s">
        <v>3176</v>
      </c>
      <c r="S915" s="96"/>
      <c r="V915" s="34"/>
    </row>
    <row r="916" spans="1:22" s="3" customFormat="1" ht="36" x14ac:dyDescent="0.2">
      <c r="A916" s="1284">
        <v>179</v>
      </c>
      <c r="B916" s="1270"/>
      <c r="C916" s="247" t="s">
        <v>2444</v>
      </c>
      <c r="D916" s="247" t="s">
        <v>5891</v>
      </c>
      <c r="E916" s="247" t="s">
        <v>2442</v>
      </c>
      <c r="F916" s="202" t="s">
        <v>2443</v>
      </c>
      <c r="G916" s="247" t="s">
        <v>3198</v>
      </c>
      <c r="H916" s="247" t="s">
        <v>3900</v>
      </c>
      <c r="I916" s="247"/>
      <c r="J916" s="247">
        <v>0.46600000000000003</v>
      </c>
      <c r="K916" s="247">
        <v>9.0999999999999998E-2</v>
      </c>
      <c r="L916" s="247">
        <v>0.375</v>
      </c>
      <c r="M916" s="247"/>
      <c r="N916" s="247"/>
      <c r="O916" s="157">
        <v>0</v>
      </c>
      <c r="P916" s="247">
        <v>0.46600000000000003</v>
      </c>
      <c r="Q916" s="247" t="s">
        <v>2353</v>
      </c>
      <c r="R916" s="247" t="s">
        <v>3216</v>
      </c>
      <c r="S916" s="247" t="s">
        <v>1983</v>
      </c>
      <c r="V916" s="34"/>
    </row>
    <row r="917" spans="1:22" ht="36" x14ac:dyDescent="0.2">
      <c r="A917" s="1284">
        <v>180</v>
      </c>
      <c r="B917" s="1280">
        <v>120303</v>
      </c>
      <c r="C917" s="186"/>
      <c r="D917" s="186"/>
      <c r="E917" s="186" t="s">
        <v>1158</v>
      </c>
      <c r="F917" s="281" t="s">
        <v>1036</v>
      </c>
      <c r="G917" s="93" t="s">
        <v>3198</v>
      </c>
      <c r="H917" s="93" t="s">
        <v>3901</v>
      </c>
      <c r="I917" s="66">
        <v>0.14000000000000001</v>
      </c>
      <c r="J917" s="186">
        <v>0.14000000000000001</v>
      </c>
      <c r="K917" s="186"/>
      <c r="L917" s="186"/>
      <c r="M917" s="186">
        <v>0.14000000000000001</v>
      </c>
      <c r="N917" s="186"/>
      <c r="O917" s="268">
        <v>0</v>
      </c>
      <c r="P917" s="186">
        <v>0.14000000000000001</v>
      </c>
      <c r="Q917" s="186" t="s">
        <v>2244</v>
      </c>
      <c r="R917" s="186" t="s">
        <v>3216</v>
      </c>
      <c r="S917" s="186"/>
      <c r="V917" s="34"/>
    </row>
    <row r="918" spans="1:22" ht="27" customHeight="1" x14ac:dyDescent="0.2">
      <c r="A918" s="142">
        <v>181</v>
      </c>
      <c r="B918" s="1270" t="s">
        <v>3902</v>
      </c>
      <c r="C918" s="96" t="s">
        <v>1320</v>
      </c>
      <c r="D918" s="1459" t="s">
        <v>3903</v>
      </c>
      <c r="E918" s="1463" t="s">
        <v>1159</v>
      </c>
      <c r="F918" s="1486" t="s">
        <v>1037</v>
      </c>
      <c r="G918" s="1459" t="s">
        <v>3198</v>
      </c>
      <c r="H918" s="1459" t="s">
        <v>3904</v>
      </c>
      <c r="I918" s="66">
        <v>5.0999999999999997E-2</v>
      </c>
      <c r="J918" s="96">
        <v>5.0999999999999997E-2</v>
      </c>
      <c r="K918" s="96">
        <v>5.0999999999999997E-2</v>
      </c>
      <c r="L918" s="96"/>
      <c r="M918" s="96"/>
      <c r="N918" s="96"/>
      <c r="O918" s="150">
        <v>0</v>
      </c>
      <c r="P918" s="96">
        <v>5.0999999999999997E-2</v>
      </c>
      <c r="Q918" s="96" t="s">
        <v>2354</v>
      </c>
      <c r="R918" s="93" t="s">
        <v>3176</v>
      </c>
      <c r="S918" s="96"/>
      <c r="V918" s="34"/>
    </row>
    <row r="919" spans="1:22" s="28" customFormat="1" ht="23.25" customHeight="1" x14ac:dyDescent="0.2">
      <c r="A919" s="1284">
        <v>182</v>
      </c>
      <c r="B919" s="1270" t="s">
        <v>3905</v>
      </c>
      <c r="C919" s="96" t="s">
        <v>1321</v>
      </c>
      <c r="D919" s="1459"/>
      <c r="E919" s="1463"/>
      <c r="F919" s="1486"/>
      <c r="G919" s="1463"/>
      <c r="H919" s="1463"/>
      <c r="I919" s="66">
        <v>0.24099999999999999</v>
      </c>
      <c r="J919" s="96">
        <v>0.24099999999999999</v>
      </c>
      <c r="K919" s="96">
        <v>0.24099999999999999</v>
      </c>
      <c r="L919" s="96"/>
      <c r="M919" s="96"/>
      <c r="N919" s="96"/>
      <c r="O919" s="150">
        <v>6.3E-2</v>
      </c>
      <c r="P919" s="96">
        <v>0.30399999999999999</v>
      </c>
      <c r="Q919" s="96" t="s">
        <v>2354</v>
      </c>
      <c r="R919" s="93" t="s">
        <v>3176</v>
      </c>
      <c r="S919" s="96"/>
      <c r="V919" s="34"/>
    </row>
    <row r="920" spans="1:22" ht="24" x14ac:dyDescent="0.2">
      <c r="A920" s="1284">
        <v>183</v>
      </c>
      <c r="B920" s="1270" t="s">
        <v>3906</v>
      </c>
      <c r="C920" s="93" t="s">
        <v>1303</v>
      </c>
      <c r="D920" s="93" t="s">
        <v>3907</v>
      </c>
      <c r="E920" s="93" t="s">
        <v>1161</v>
      </c>
      <c r="F920" s="214" t="s">
        <v>3908</v>
      </c>
      <c r="G920" s="93" t="s">
        <v>3198</v>
      </c>
      <c r="H920" s="93" t="s">
        <v>3909</v>
      </c>
      <c r="I920" s="66">
        <v>1.4730000000000001</v>
      </c>
      <c r="J920" s="93">
        <v>1.46</v>
      </c>
      <c r="K920" s="93">
        <v>1.46</v>
      </c>
      <c r="L920" s="93"/>
      <c r="M920" s="93"/>
      <c r="N920" s="93"/>
      <c r="O920" s="219">
        <v>0</v>
      </c>
      <c r="P920" s="93">
        <v>1.46</v>
      </c>
      <c r="Q920" s="96" t="s">
        <v>2354</v>
      </c>
      <c r="R920" s="93" t="s">
        <v>3176</v>
      </c>
      <c r="S920" s="93"/>
      <c r="V920" s="34"/>
    </row>
    <row r="921" spans="1:22" ht="24" x14ac:dyDescent="0.2">
      <c r="A921" s="142">
        <v>184</v>
      </c>
      <c r="B921" s="1270" t="s">
        <v>3910</v>
      </c>
      <c r="C921" s="113" t="s">
        <v>2445</v>
      </c>
      <c r="D921" s="93" t="s">
        <v>3911</v>
      </c>
      <c r="E921" s="113" t="s">
        <v>1202</v>
      </c>
      <c r="F921" s="220" t="s">
        <v>1157</v>
      </c>
      <c r="G921" s="113" t="s">
        <v>3198</v>
      </c>
      <c r="H921" s="93" t="s">
        <v>3909</v>
      </c>
      <c r="I921" s="66">
        <v>0.12</v>
      </c>
      <c r="J921" s="113">
        <v>8.5999999999999993E-2</v>
      </c>
      <c r="K921" s="113">
        <v>8.5999999999999993E-2</v>
      </c>
      <c r="L921" s="113"/>
      <c r="M921" s="113"/>
      <c r="N921" s="113"/>
      <c r="O921" s="216">
        <v>0</v>
      </c>
      <c r="P921" s="113">
        <v>8.5999999999999993E-2</v>
      </c>
      <c r="Q921" s="96" t="s">
        <v>2354</v>
      </c>
      <c r="R921" s="93" t="s">
        <v>3176</v>
      </c>
      <c r="S921" s="113"/>
      <c r="V921" s="34"/>
    </row>
    <row r="922" spans="1:22" ht="24" x14ac:dyDescent="0.2">
      <c r="A922" s="1284">
        <v>185</v>
      </c>
      <c r="B922" s="1270" t="s">
        <v>3912</v>
      </c>
      <c r="C922" s="96" t="s">
        <v>1304</v>
      </c>
      <c r="D922" s="93" t="s">
        <v>3913</v>
      </c>
      <c r="E922" s="96" t="s">
        <v>1162</v>
      </c>
      <c r="F922" s="212" t="s">
        <v>3914</v>
      </c>
      <c r="G922" s="113" t="s">
        <v>3198</v>
      </c>
      <c r="H922" s="113" t="s">
        <v>3915</v>
      </c>
      <c r="I922" s="66">
        <v>1.0960000000000001</v>
      </c>
      <c r="J922" s="96">
        <v>1.0960000000000001</v>
      </c>
      <c r="K922" s="96">
        <v>1.0960000000000001</v>
      </c>
      <c r="L922" s="96"/>
      <c r="M922" s="96"/>
      <c r="N922" s="96"/>
      <c r="O922" s="150">
        <v>0</v>
      </c>
      <c r="P922" s="96">
        <v>1.0960000000000001</v>
      </c>
      <c r="Q922" s="96" t="s">
        <v>2354</v>
      </c>
      <c r="R922" s="93" t="s">
        <v>3176</v>
      </c>
      <c r="S922" s="96"/>
      <c r="V922" s="34"/>
    </row>
    <row r="923" spans="1:22" s="3" customFormat="1" ht="36" x14ac:dyDescent="0.2">
      <c r="A923" s="1284">
        <v>186</v>
      </c>
      <c r="B923" s="1270">
        <v>130174</v>
      </c>
      <c r="C923" s="231" t="s">
        <v>1572</v>
      </c>
      <c r="D923" s="93" t="s">
        <v>3916</v>
      </c>
      <c r="E923" s="96" t="s">
        <v>1163</v>
      </c>
      <c r="F923" s="212" t="s">
        <v>1038</v>
      </c>
      <c r="G923" s="113" t="s">
        <v>3198</v>
      </c>
      <c r="H923" s="113" t="s">
        <v>3917</v>
      </c>
      <c r="I923" s="37">
        <v>0.98899999999999999</v>
      </c>
      <c r="J923" s="150">
        <v>0.98899999999999999</v>
      </c>
      <c r="K923" s="150">
        <v>0.23300000000000001</v>
      </c>
      <c r="L923" s="150">
        <v>0.75600000000000001</v>
      </c>
      <c r="M923" s="150"/>
      <c r="N923" s="150"/>
      <c r="O923" s="150">
        <v>0</v>
      </c>
      <c r="P923" s="150">
        <v>0.98899999999999999</v>
      </c>
      <c r="Q923" s="231" t="s">
        <v>2353</v>
      </c>
      <c r="R923" s="93" t="s">
        <v>3176</v>
      </c>
      <c r="S923" s="256"/>
      <c r="V923" s="34"/>
    </row>
    <row r="924" spans="1:22" ht="36" x14ac:dyDescent="0.2">
      <c r="A924" s="142">
        <v>187</v>
      </c>
      <c r="B924" s="1270" t="s">
        <v>3918</v>
      </c>
      <c r="C924" s="367" t="s">
        <v>2446</v>
      </c>
      <c r="D924" s="93" t="s">
        <v>3919</v>
      </c>
      <c r="E924" s="93" t="s">
        <v>2205</v>
      </c>
      <c r="F924" s="214" t="s">
        <v>3920</v>
      </c>
      <c r="G924" s="113" t="s">
        <v>3198</v>
      </c>
      <c r="H924" s="113" t="s">
        <v>3917</v>
      </c>
      <c r="I924" s="37">
        <v>0.08</v>
      </c>
      <c r="J924" s="219">
        <v>7.9000000000000001E-2</v>
      </c>
      <c r="K924" s="219"/>
      <c r="L924" s="219">
        <v>7.9000000000000001E-2</v>
      </c>
      <c r="M924" s="219"/>
      <c r="N924" s="219"/>
      <c r="O924" s="219">
        <v>0</v>
      </c>
      <c r="P924" s="219">
        <v>7.9000000000000001E-2</v>
      </c>
      <c r="Q924" s="367" t="s">
        <v>2241</v>
      </c>
      <c r="R924" s="93" t="s">
        <v>3176</v>
      </c>
      <c r="S924" s="93"/>
      <c r="V924" s="34"/>
    </row>
    <row r="925" spans="1:22" ht="36" x14ac:dyDescent="0.2">
      <c r="A925" s="1284">
        <v>188</v>
      </c>
      <c r="B925" s="1280">
        <v>120304</v>
      </c>
      <c r="C925" s="113" t="s">
        <v>2447</v>
      </c>
      <c r="D925" s="93" t="s">
        <v>3921</v>
      </c>
      <c r="E925" s="113" t="s">
        <v>1164</v>
      </c>
      <c r="F925" s="220" t="s">
        <v>1039</v>
      </c>
      <c r="G925" s="113" t="s">
        <v>3198</v>
      </c>
      <c r="H925" s="113" t="s">
        <v>3922</v>
      </c>
      <c r="I925" s="66">
        <v>0.15</v>
      </c>
      <c r="J925" s="113">
        <v>0.23400000000000001</v>
      </c>
      <c r="K925" s="113"/>
      <c r="L925" s="113">
        <v>0.23400000000000001</v>
      </c>
      <c r="M925" s="113"/>
      <c r="N925" s="113"/>
      <c r="O925" s="216">
        <v>0</v>
      </c>
      <c r="P925" s="113">
        <v>0.23400000000000001</v>
      </c>
      <c r="Q925" s="113" t="s">
        <v>2241</v>
      </c>
      <c r="R925" s="93" t="s">
        <v>3176</v>
      </c>
      <c r="S925" s="113"/>
      <c r="V925" s="34"/>
    </row>
    <row r="926" spans="1:22" ht="24" x14ac:dyDescent="0.2">
      <c r="A926" s="1284">
        <v>189</v>
      </c>
      <c r="B926" s="1270">
        <v>120305</v>
      </c>
      <c r="C926" s="96" t="s">
        <v>2000</v>
      </c>
      <c r="D926" s="93" t="s">
        <v>3923</v>
      </c>
      <c r="E926" s="96" t="s">
        <v>1165</v>
      </c>
      <c r="F926" s="212" t="s">
        <v>3924</v>
      </c>
      <c r="G926" s="113" t="s">
        <v>3198</v>
      </c>
      <c r="H926" s="113" t="s">
        <v>3925</v>
      </c>
      <c r="I926" s="66">
        <v>0.378</v>
      </c>
      <c r="J926" s="96">
        <v>0.378</v>
      </c>
      <c r="K926" s="96">
        <v>0.19400000000000001</v>
      </c>
      <c r="L926" s="96">
        <v>0.184</v>
      </c>
      <c r="M926" s="96"/>
      <c r="N926" s="96"/>
      <c r="O926" s="150">
        <v>0</v>
      </c>
      <c r="P926" s="96">
        <v>0.378</v>
      </c>
      <c r="Q926" s="96" t="s">
        <v>2353</v>
      </c>
      <c r="R926" s="93" t="s">
        <v>3176</v>
      </c>
      <c r="S926" s="93"/>
      <c r="V926" s="34"/>
    </row>
    <row r="927" spans="1:22" ht="24" x14ac:dyDescent="0.2">
      <c r="A927" s="142">
        <v>190</v>
      </c>
      <c r="B927" s="1280">
        <v>120306</v>
      </c>
      <c r="C927" s="113" t="s">
        <v>2448</v>
      </c>
      <c r="D927" s="93" t="s">
        <v>3926</v>
      </c>
      <c r="E927" s="113" t="s">
        <v>1210</v>
      </c>
      <c r="F927" s="220" t="s">
        <v>1211</v>
      </c>
      <c r="G927" s="113" t="s">
        <v>3198</v>
      </c>
      <c r="H927" s="113" t="s">
        <v>3925</v>
      </c>
      <c r="I927" s="66">
        <v>0.11</v>
      </c>
      <c r="J927" s="113">
        <v>0.10299999999999999</v>
      </c>
      <c r="K927" s="113"/>
      <c r="L927" s="113">
        <v>0.10299999999999999</v>
      </c>
      <c r="M927" s="113"/>
      <c r="N927" s="113"/>
      <c r="O927" s="216">
        <v>0</v>
      </c>
      <c r="P927" s="113">
        <v>0.10299999999999999</v>
      </c>
      <c r="Q927" s="113" t="s">
        <v>2241</v>
      </c>
      <c r="R927" s="93" t="s">
        <v>3176</v>
      </c>
      <c r="S927" s="113"/>
      <c r="V927" s="34"/>
    </row>
    <row r="928" spans="1:22" ht="24" x14ac:dyDescent="0.2">
      <c r="A928" s="1284">
        <v>191</v>
      </c>
      <c r="B928" s="1270">
        <v>120307</v>
      </c>
      <c r="C928" s="96" t="s">
        <v>2215</v>
      </c>
      <c r="D928" s="93" t="s">
        <v>3927</v>
      </c>
      <c r="E928" s="96" t="s">
        <v>1166</v>
      </c>
      <c r="F928" s="212" t="s">
        <v>3928</v>
      </c>
      <c r="G928" s="113" t="s">
        <v>3198</v>
      </c>
      <c r="H928" s="113" t="s">
        <v>3929</v>
      </c>
      <c r="I928" s="66">
        <v>9.1999999999999998E-2</v>
      </c>
      <c r="J928" s="96">
        <v>9.1999999999999998E-2</v>
      </c>
      <c r="K928" s="96"/>
      <c r="L928" s="96">
        <v>9.1999999999999998E-2</v>
      </c>
      <c r="M928" s="96"/>
      <c r="N928" s="96"/>
      <c r="O928" s="150">
        <v>0</v>
      </c>
      <c r="P928" s="96">
        <v>9.1999999999999998E-2</v>
      </c>
      <c r="Q928" s="96" t="s">
        <v>2241</v>
      </c>
      <c r="R928" s="93" t="s">
        <v>3176</v>
      </c>
      <c r="S928" s="93"/>
      <c r="V928" s="34"/>
    </row>
    <row r="929" spans="1:22" x14ac:dyDescent="0.2">
      <c r="A929" s="1284">
        <v>192</v>
      </c>
      <c r="B929" s="1280" t="s">
        <v>3930</v>
      </c>
      <c r="C929" s="113" t="s">
        <v>2449</v>
      </c>
      <c r="D929" s="93" t="s">
        <v>3931</v>
      </c>
      <c r="E929" s="1498" t="s">
        <v>1167</v>
      </c>
      <c r="F929" s="1499" t="s">
        <v>3932</v>
      </c>
      <c r="G929" s="1498" t="s">
        <v>3198</v>
      </c>
      <c r="H929" s="1498" t="s">
        <v>3933</v>
      </c>
      <c r="I929" s="1458">
        <v>0.63</v>
      </c>
      <c r="J929" s="113">
        <v>0.224</v>
      </c>
      <c r="K929" s="113">
        <v>0.224</v>
      </c>
      <c r="L929" s="113"/>
      <c r="M929" s="113"/>
      <c r="N929" s="113"/>
      <c r="O929" s="216">
        <v>0</v>
      </c>
      <c r="P929" s="113">
        <v>0.224</v>
      </c>
      <c r="Q929" s="93" t="s">
        <v>2354</v>
      </c>
      <c r="R929" s="93" t="s">
        <v>3176</v>
      </c>
      <c r="S929" s="181"/>
      <c r="V929" s="34"/>
    </row>
    <row r="930" spans="1:22" s="28" customFormat="1" x14ac:dyDescent="0.2">
      <c r="A930" s="142">
        <v>193</v>
      </c>
      <c r="B930" s="1270" t="s">
        <v>3934</v>
      </c>
      <c r="C930" s="113" t="s">
        <v>2450</v>
      </c>
      <c r="D930" s="93" t="s">
        <v>3935</v>
      </c>
      <c r="E930" s="1459"/>
      <c r="F930" s="1489"/>
      <c r="G930" s="1463"/>
      <c r="H930" s="1463"/>
      <c r="I930" s="1474"/>
      <c r="J930" s="113">
        <v>0.38600000000000001</v>
      </c>
      <c r="K930" s="113">
        <v>0.38600000000000001</v>
      </c>
      <c r="L930" s="113"/>
      <c r="M930" s="113"/>
      <c r="N930" s="113"/>
      <c r="O930" s="216">
        <v>0</v>
      </c>
      <c r="P930" s="113">
        <v>0.38600000000000001</v>
      </c>
      <c r="Q930" s="93" t="s">
        <v>2354</v>
      </c>
      <c r="R930" s="93" t="s">
        <v>3176</v>
      </c>
      <c r="S930" s="181"/>
      <c r="V930" s="34"/>
    </row>
    <row r="931" spans="1:22" ht="36" x14ac:dyDescent="0.2">
      <c r="A931" s="1284">
        <v>194</v>
      </c>
      <c r="B931" s="1280">
        <v>130075</v>
      </c>
      <c r="C931" s="113" t="s">
        <v>2451</v>
      </c>
      <c r="D931" s="93" t="s">
        <v>3936</v>
      </c>
      <c r="E931" s="113" t="s">
        <v>1168</v>
      </c>
      <c r="F931" s="220" t="s">
        <v>3937</v>
      </c>
      <c r="G931" s="113" t="s">
        <v>3198</v>
      </c>
      <c r="H931" s="113" t="s">
        <v>3938</v>
      </c>
      <c r="I931" s="66">
        <v>0.23</v>
      </c>
      <c r="J931" s="113">
        <v>0.22500000000000001</v>
      </c>
      <c r="K931" s="113">
        <v>0.22500000000000001</v>
      </c>
      <c r="L931" s="113"/>
      <c r="M931" s="113"/>
      <c r="N931" s="113"/>
      <c r="O931" s="216">
        <v>0</v>
      </c>
      <c r="P931" s="113">
        <v>0.22500000000000001</v>
      </c>
      <c r="Q931" s="93" t="s">
        <v>2354</v>
      </c>
      <c r="R931" s="93" t="s">
        <v>3176</v>
      </c>
      <c r="S931" s="113"/>
      <c r="V931" s="34"/>
    </row>
    <row r="932" spans="1:22" ht="24" x14ac:dyDescent="0.2">
      <c r="A932" s="1284">
        <v>195</v>
      </c>
      <c r="B932" s="1270" t="s">
        <v>3939</v>
      </c>
      <c r="C932" s="96" t="s">
        <v>1305</v>
      </c>
      <c r="D932" s="93" t="s">
        <v>3940</v>
      </c>
      <c r="E932" s="96" t="s">
        <v>1170</v>
      </c>
      <c r="F932" s="212" t="s">
        <v>3941</v>
      </c>
      <c r="G932" s="113" t="s">
        <v>3198</v>
      </c>
      <c r="H932" s="113" t="s">
        <v>3942</v>
      </c>
      <c r="I932" s="66">
        <v>0.16800000000000001</v>
      </c>
      <c r="J932" s="96">
        <v>0.16800000000000001</v>
      </c>
      <c r="K932" s="96">
        <v>0.16800000000000001</v>
      </c>
      <c r="L932" s="96"/>
      <c r="M932" s="96"/>
      <c r="N932" s="96"/>
      <c r="O932" s="150">
        <v>0</v>
      </c>
      <c r="P932" s="96">
        <v>0.16800000000000001</v>
      </c>
      <c r="Q932" s="96" t="s">
        <v>2354</v>
      </c>
      <c r="R932" s="93" t="s">
        <v>3176</v>
      </c>
      <c r="S932" s="96"/>
      <c r="V932" s="34"/>
    </row>
    <row r="933" spans="1:22" ht="48" x14ac:dyDescent="0.2">
      <c r="A933" s="142">
        <v>196</v>
      </c>
      <c r="B933" s="1280"/>
      <c r="C933" s="186"/>
      <c r="D933" s="186"/>
      <c r="E933" s="329" t="s">
        <v>1203</v>
      </c>
      <c r="F933" s="333" t="s">
        <v>1160</v>
      </c>
      <c r="G933" s="329"/>
      <c r="H933" s="329"/>
      <c r="I933" s="66">
        <v>0.16</v>
      </c>
      <c r="J933" s="329"/>
      <c r="K933" s="329"/>
      <c r="L933" s="329"/>
      <c r="M933" s="329"/>
      <c r="N933" s="329"/>
      <c r="O933" s="366">
        <v>0</v>
      </c>
      <c r="P933" s="329">
        <v>0.16</v>
      </c>
      <c r="Q933" s="329" t="s">
        <v>2452</v>
      </c>
      <c r="R933" s="186"/>
      <c r="S933" s="186" t="s">
        <v>3943</v>
      </c>
      <c r="V933" s="34"/>
    </row>
    <row r="934" spans="1:22" ht="24" x14ac:dyDescent="0.2">
      <c r="A934" s="1284">
        <v>197</v>
      </c>
      <c r="B934" s="1270">
        <v>130202</v>
      </c>
      <c r="C934" s="96" t="s">
        <v>1306</v>
      </c>
      <c r="D934" s="93" t="s">
        <v>3944</v>
      </c>
      <c r="E934" s="96" t="s">
        <v>1171</v>
      </c>
      <c r="F934" s="212" t="s">
        <v>3945</v>
      </c>
      <c r="G934" s="113" t="s">
        <v>3198</v>
      </c>
      <c r="H934" s="113" t="s">
        <v>3946</v>
      </c>
      <c r="I934" s="66">
        <v>6.0999999999999999E-2</v>
      </c>
      <c r="J934" s="96">
        <v>6.0999999999999999E-2</v>
      </c>
      <c r="K934" s="96">
        <v>6.0999999999999999E-2</v>
      </c>
      <c r="L934" s="96"/>
      <c r="M934" s="96"/>
      <c r="N934" s="96"/>
      <c r="O934" s="150">
        <v>0</v>
      </c>
      <c r="P934" s="96">
        <v>6.0999999999999999E-2</v>
      </c>
      <c r="Q934" s="96" t="s">
        <v>2354</v>
      </c>
      <c r="R934" s="93" t="s">
        <v>3176</v>
      </c>
      <c r="S934" s="96"/>
      <c r="V934" s="34"/>
    </row>
    <row r="935" spans="1:22" ht="24" x14ac:dyDescent="0.2">
      <c r="A935" s="1284">
        <v>198</v>
      </c>
      <c r="B935" s="1270" t="s">
        <v>3947</v>
      </c>
      <c r="C935" s="113" t="s">
        <v>2453</v>
      </c>
      <c r="D935" s="93" t="s">
        <v>3948</v>
      </c>
      <c r="E935" s="1498" t="s">
        <v>1204</v>
      </c>
      <c r="F935" s="1499" t="s">
        <v>1040</v>
      </c>
      <c r="G935" s="1498" t="s">
        <v>3198</v>
      </c>
      <c r="H935" s="1498" t="s">
        <v>3949</v>
      </c>
      <c r="I935" s="1572">
        <v>0.83</v>
      </c>
      <c r="J935" s="113">
        <v>0.72799999999999998</v>
      </c>
      <c r="K935" s="113">
        <v>8.1000000000000003E-2</v>
      </c>
      <c r="L935" s="113">
        <v>0.64700000000000002</v>
      </c>
      <c r="M935" s="113"/>
      <c r="N935" s="113"/>
      <c r="O935" s="216">
        <v>0</v>
      </c>
      <c r="P935" s="113">
        <v>0.72799999999999998</v>
      </c>
      <c r="Q935" s="113" t="s">
        <v>2353</v>
      </c>
      <c r="R935" s="93" t="s">
        <v>3176</v>
      </c>
      <c r="S935" s="113"/>
      <c r="V935" s="34"/>
    </row>
    <row r="936" spans="1:22" x14ac:dyDescent="0.2">
      <c r="A936" s="142">
        <v>199</v>
      </c>
      <c r="B936" s="1270" t="s">
        <v>3950</v>
      </c>
      <c r="C936" s="113" t="s">
        <v>2454</v>
      </c>
      <c r="D936" s="93" t="s">
        <v>3951</v>
      </c>
      <c r="E936" s="1463"/>
      <c r="F936" s="1486"/>
      <c r="G936" s="1463"/>
      <c r="H936" s="1463"/>
      <c r="I936" s="1475"/>
      <c r="J936" s="113">
        <v>0.23100000000000001</v>
      </c>
      <c r="K936" s="113">
        <v>0.23100000000000001</v>
      </c>
      <c r="L936" s="113"/>
      <c r="M936" s="113"/>
      <c r="N936" s="113"/>
      <c r="O936" s="216">
        <v>0</v>
      </c>
      <c r="P936" s="113">
        <v>0.23100000000000001</v>
      </c>
      <c r="Q936" s="93" t="s">
        <v>2354</v>
      </c>
      <c r="R936" s="93" t="s">
        <v>3176</v>
      </c>
      <c r="S936" s="113"/>
      <c r="V936" s="34"/>
    </row>
    <row r="937" spans="1:22" ht="13.5" customHeight="1" x14ac:dyDescent="0.2">
      <c r="A937" s="1284">
        <v>200</v>
      </c>
      <c r="B937" s="1280" t="s">
        <v>6082</v>
      </c>
      <c r="C937" s="186"/>
      <c r="D937" s="186"/>
      <c r="E937" s="186" t="s">
        <v>1205</v>
      </c>
      <c r="F937" s="281" t="s">
        <v>1169</v>
      </c>
      <c r="G937" s="186"/>
      <c r="H937" s="186"/>
      <c r="I937" s="66">
        <v>0.18</v>
      </c>
      <c r="J937" s="186">
        <v>0.18</v>
      </c>
      <c r="K937" s="186">
        <v>0.18</v>
      </c>
      <c r="L937" s="186"/>
      <c r="M937" s="186"/>
      <c r="N937" s="186"/>
      <c r="O937" s="268">
        <v>0</v>
      </c>
      <c r="P937" s="186">
        <v>0.18</v>
      </c>
      <c r="Q937" s="96" t="s">
        <v>2354</v>
      </c>
      <c r="R937" s="113" t="s">
        <v>3216</v>
      </c>
      <c r="S937" s="186"/>
      <c r="V937" s="34"/>
    </row>
    <row r="938" spans="1:22" s="28" customFormat="1" ht="13.5" customHeight="1" x14ac:dyDescent="0.2">
      <c r="A938" s="1284">
        <v>201</v>
      </c>
      <c r="B938" s="1280" t="s">
        <v>6083</v>
      </c>
      <c r="C938" s="186"/>
      <c r="D938" s="186"/>
      <c r="E938" s="186" t="s">
        <v>1206</v>
      </c>
      <c r="F938" s="281" t="s">
        <v>1169</v>
      </c>
      <c r="G938" s="186"/>
      <c r="H938" s="186"/>
      <c r="I938" s="66">
        <v>0.22</v>
      </c>
      <c r="J938" s="186">
        <v>0.22</v>
      </c>
      <c r="K938" s="186"/>
      <c r="L938" s="186">
        <v>0.22</v>
      </c>
      <c r="M938" s="186"/>
      <c r="N938" s="186"/>
      <c r="O938" s="268">
        <v>0</v>
      </c>
      <c r="P938" s="186">
        <v>0.22</v>
      </c>
      <c r="Q938" s="186" t="s">
        <v>2241</v>
      </c>
      <c r="R938" s="113" t="s">
        <v>3216</v>
      </c>
      <c r="S938" s="186"/>
      <c r="V938" s="34"/>
    </row>
    <row r="939" spans="1:22" ht="36" x14ac:dyDescent="0.2">
      <c r="A939" s="142">
        <v>202</v>
      </c>
      <c r="B939" s="1270"/>
      <c r="C939" s="113"/>
      <c r="D939" s="96"/>
      <c r="E939" s="360" t="s">
        <v>2455</v>
      </c>
      <c r="F939" s="202" t="s">
        <v>2456</v>
      </c>
      <c r="G939" s="247"/>
      <c r="H939" s="247"/>
      <c r="I939" s="247"/>
      <c r="J939" s="360">
        <v>0.59399999999999997</v>
      </c>
      <c r="K939" s="360">
        <v>0.59399999999999997</v>
      </c>
      <c r="L939" s="360"/>
      <c r="M939" s="360"/>
      <c r="N939" s="360"/>
      <c r="O939" s="361"/>
      <c r="P939" s="360"/>
      <c r="Q939" s="93" t="s">
        <v>2354</v>
      </c>
      <c r="R939" s="360" t="s">
        <v>3216</v>
      </c>
      <c r="S939" s="360" t="s">
        <v>5397</v>
      </c>
      <c r="V939" s="34"/>
    </row>
    <row r="940" spans="1:22" ht="36" x14ac:dyDescent="0.2">
      <c r="A940" s="1284">
        <v>203</v>
      </c>
      <c r="B940" s="1270">
        <v>130175</v>
      </c>
      <c r="C940" s="93" t="s">
        <v>2001</v>
      </c>
      <c r="D940" s="93" t="s">
        <v>3952</v>
      </c>
      <c r="E940" s="93" t="s">
        <v>1207</v>
      </c>
      <c r="F940" s="214" t="s">
        <v>3953</v>
      </c>
      <c r="G940" s="113" t="s">
        <v>3198</v>
      </c>
      <c r="H940" s="113" t="s">
        <v>3954</v>
      </c>
      <c r="I940" s="66">
        <v>0.26800000000000002</v>
      </c>
      <c r="J940" s="93">
        <v>0.25</v>
      </c>
      <c r="K940" s="93">
        <v>0.25</v>
      </c>
      <c r="L940" s="93"/>
      <c r="M940" s="93"/>
      <c r="N940" s="93"/>
      <c r="O940" s="219">
        <v>0</v>
      </c>
      <c r="P940" s="93">
        <v>0.25</v>
      </c>
      <c r="Q940" s="93" t="s">
        <v>2354</v>
      </c>
      <c r="R940" s="93" t="s">
        <v>3176</v>
      </c>
      <c r="S940" s="93"/>
      <c r="V940" s="34"/>
    </row>
    <row r="941" spans="1:22" ht="24" x14ac:dyDescent="0.2">
      <c r="A941" s="1284">
        <v>204</v>
      </c>
      <c r="B941" s="1270">
        <v>130078</v>
      </c>
      <c r="C941" s="96" t="s">
        <v>2002</v>
      </c>
      <c r="D941" s="93" t="s">
        <v>3955</v>
      </c>
      <c r="E941" s="96" t="s">
        <v>1208</v>
      </c>
      <c r="F941" s="212" t="s">
        <v>3956</v>
      </c>
      <c r="G941" s="113" t="s">
        <v>3198</v>
      </c>
      <c r="H941" s="113" t="s">
        <v>3957</v>
      </c>
      <c r="I941" s="66">
        <v>0.57199999999999995</v>
      </c>
      <c r="J941" s="96">
        <v>0.57199999999999995</v>
      </c>
      <c r="K941" s="96">
        <v>0.57199999999999995</v>
      </c>
      <c r="L941" s="96"/>
      <c r="M941" s="96"/>
      <c r="N941" s="96"/>
      <c r="O941" s="150">
        <v>0</v>
      </c>
      <c r="P941" s="96">
        <v>0.57199999999999995</v>
      </c>
      <c r="Q941" s="96" t="s">
        <v>2354</v>
      </c>
      <c r="R941" s="93" t="s">
        <v>3176</v>
      </c>
      <c r="S941" s="93" t="s">
        <v>2968</v>
      </c>
      <c r="V941" s="34"/>
    </row>
    <row r="942" spans="1:22" ht="24" x14ac:dyDescent="0.2">
      <c r="A942" s="142">
        <v>205</v>
      </c>
      <c r="B942" s="1280" t="s">
        <v>3958</v>
      </c>
      <c r="C942" s="113" t="s">
        <v>2457</v>
      </c>
      <c r="D942" s="93" t="s">
        <v>3959</v>
      </c>
      <c r="E942" s="113" t="s">
        <v>1209</v>
      </c>
      <c r="F942" s="220" t="s">
        <v>3960</v>
      </c>
      <c r="G942" s="113" t="s">
        <v>3198</v>
      </c>
      <c r="H942" s="113" t="s">
        <v>3961</v>
      </c>
      <c r="I942" s="66">
        <v>0.31</v>
      </c>
      <c r="J942" s="113">
        <v>0.31</v>
      </c>
      <c r="K942" s="113">
        <v>0.28599999999999998</v>
      </c>
      <c r="L942" s="113">
        <v>2.4E-2</v>
      </c>
      <c r="M942" s="113"/>
      <c r="N942" s="113"/>
      <c r="O942" s="216">
        <v>0</v>
      </c>
      <c r="P942" s="113">
        <v>0.31</v>
      </c>
      <c r="Q942" s="113" t="s">
        <v>2353</v>
      </c>
      <c r="R942" s="93" t="s">
        <v>3176</v>
      </c>
      <c r="S942" s="113"/>
      <c r="V942" s="34"/>
    </row>
    <row r="943" spans="1:22" ht="24" x14ac:dyDescent="0.2">
      <c r="A943" s="1284">
        <v>206</v>
      </c>
      <c r="B943" s="1270" t="s">
        <v>3962</v>
      </c>
      <c r="C943" s="113" t="s">
        <v>2458</v>
      </c>
      <c r="D943" s="93" t="s">
        <v>3963</v>
      </c>
      <c r="E943" s="113" t="s">
        <v>1213</v>
      </c>
      <c r="F943" s="220" t="s">
        <v>1212</v>
      </c>
      <c r="G943" s="113" t="s">
        <v>3198</v>
      </c>
      <c r="H943" s="113" t="s">
        <v>3961</v>
      </c>
      <c r="I943" s="201">
        <v>0.11</v>
      </c>
      <c r="J943" s="113">
        <v>0.105</v>
      </c>
      <c r="K943" s="113">
        <v>0.105</v>
      </c>
      <c r="L943" s="113"/>
      <c r="M943" s="113"/>
      <c r="N943" s="113"/>
      <c r="O943" s="216">
        <v>0</v>
      </c>
      <c r="P943" s="113">
        <v>0.105</v>
      </c>
      <c r="Q943" s="93" t="s">
        <v>2354</v>
      </c>
      <c r="R943" s="93" t="s">
        <v>3176</v>
      </c>
      <c r="S943" s="113"/>
      <c r="V943" s="34"/>
    </row>
    <row r="944" spans="1:22" ht="24" x14ac:dyDescent="0.2">
      <c r="A944" s="1284">
        <v>207</v>
      </c>
      <c r="B944" s="1270" t="s">
        <v>3964</v>
      </c>
      <c r="C944" s="113" t="s">
        <v>2459</v>
      </c>
      <c r="D944" s="93" t="s">
        <v>3965</v>
      </c>
      <c r="E944" s="113" t="s">
        <v>1214</v>
      </c>
      <c r="F944" s="220" t="s">
        <v>1212</v>
      </c>
      <c r="G944" s="113" t="s">
        <v>3198</v>
      </c>
      <c r="H944" s="113" t="s">
        <v>3961</v>
      </c>
      <c r="I944" s="201">
        <v>0.1</v>
      </c>
      <c r="J944" s="113">
        <v>9.1999999999999998E-2</v>
      </c>
      <c r="K944" s="113">
        <v>9.1999999999999998E-2</v>
      </c>
      <c r="L944" s="113"/>
      <c r="M944" s="113"/>
      <c r="N944" s="113"/>
      <c r="O944" s="216">
        <v>0</v>
      </c>
      <c r="P944" s="113">
        <v>9.1999999999999998E-2</v>
      </c>
      <c r="Q944" s="93" t="s">
        <v>2354</v>
      </c>
      <c r="R944" s="93" t="s">
        <v>3176</v>
      </c>
      <c r="S944" s="113"/>
      <c r="V944" s="34"/>
    </row>
    <row r="945" spans="1:22" ht="24" x14ac:dyDescent="0.2">
      <c r="A945" s="142">
        <v>208</v>
      </c>
      <c r="B945" s="1270">
        <v>120309</v>
      </c>
      <c r="C945" s="113" t="s">
        <v>2460</v>
      </c>
      <c r="D945" s="93" t="s">
        <v>3966</v>
      </c>
      <c r="E945" s="113" t="s">
        <v>1217</v>
      </c>
      <c r="F945" s="220" t="s">
        <v>3967</v>
      </c>
      <c r="G945" s="113" t="s">
        <v>3198</v>
      </c>
      <c r="H945" s="113" t="s">
        <v>3968</v>
      </c>
      <c r="I945" s="66">
        <v>0.09</v>
      </c>
      <c r="J945" s="113">
        <v>0.17199999999999999</v>
      </c>
      <c r="K945" s="113">
        <v>6.0999999999999999E-2</v>
      </c>
      <c r="L945" s="113">
        <v>0.111</v>
      </c>
      <c r="M945" s="113"/>
      <c r="N945" s="113"/>
      <c r="O945" s="216">
        <v>0</v>
      </c>
      <c r="P945" s="113">
        <v>0.17199999999999999</v>
      </c>
      <c r="Q945" s="113" t="s">
        <v>2353</v>
      </c>
      <c r="R945" s="93" t="s">
        <v>3176</v>
      </c>
      <c r="S945" s="113"/>
      <c r="V945" s="34"/>
    </row>
    <row r="946" spans="1:22" x14ac:dyDescent="0.2">
      <c r="A946" s="1284">
        <v>209</v>
      </c>
      <c r="B946" s="1270" t="s">
        <v>3969</v>
      </c>
      <c r="C946" s="113" t="s">
        <v>2461</v>
      </c>
      <c r="D946" s="1459" t="s">
        <v>3970</v>
      </c>
      <c r="E946" s="1498" t="s">
        <v>1218</v>
      </c>
      <c r="F946" s="1499" t="s">
        <v>1041</v>
      </c>
      <c r="G946" s="1498" t="s">
        <v>3198</v>
      </c>
      <c r="H946" s="1498" t="s">
        <v>3971</v>
      </c>
      <c r="I946" s="1458">
        <v>0.63</v>
      </c>
      <c r="J946" s="113">
        <v>0.35699999999999998</v>
      </c>
      <c r="K946" s="113">
        <v>0.35699999999999998</v>
      </c>
      <c r="L946" s="113"/>
      <c r="M946" s="113"/>
      <c r="N946" s="113"/>
      <c r="O946" s="216">
        <v>0</v>
      </c>
      <c r="P946" s="113">
        <v>0.35699999999999998</v>
      </c>
      <c r="Q946" s="113" t="s">
        <v>2354</v>
      </c>
      <c r="R946" s="93" t="s">
        <v>3176</v>
      </c>
      <c r="S946" s="113"/>
      <c r="V946" s="34"/>
    </row>
    <row r="947" spans="1:22" x14ac:dyDescent="0.2">
      <c r="A947" s="1284">
        <v>210</v>
      </c>
      <c r="B947" s="1270" t="s">
        <v>3972</v>
      </c>
      <c r="C947" s="113" t="s">
        <v>2462</v>
      </c>
      <c r="D947" s="1463"/>
      <c r="E947" s="1459"/>
      <c r="F947" s="1489"/>
      <c r="G947" s="1463"/>
      <c r="H947" s="1463"/>
      <c r="I947" s="1474"/>
      <c r="J947" s="113">
        <v>0.253</v>
      </c>
      <c r="K947" s="113">
        <v>0.253</v>
      </c>
      <c r="L947" s="113"/>
      <c r="M947" s="113"/>
      <c r="N947" s="113"/>
      <c r="O947" s="216">
        <v>0</v>
      </c>
      <c r="P947" s="113">
        <v>0.253</v>
      </c>
      <c r="Q947" s="113" t="s">
        <v>2354</v>
      </c>
      <c r="R947" s="93" t="s">
        <v>3176</v>
      </c>
      <c r="S947" s="113"/>
      <c r="V947" s="34"/>
    </row>
    <row r="948" spans="1:22" ht="24" x14ac:dyDescent="0.2">
      <c r="A948" s="142">
        <v>211</v>
      </c>
      <c r="B948" s="1270" t="s">
        <v>3973</v>
      </c>
      <c r="C948" s="113" t="s">
        <v>2463</v>
      </c>
      <c r="D948" s="93" t="s">
        <v>3974</v>
      </c>
      <c r="E948" s="113" t="s">
        <v>1219</v>
      </c>
      <c r="F948" s="220" t="s">
        <v>3975</v>
      </c>
      <c r="G948" s="113" t="s">
        <v>3198</v>
      </c>
      <c r="H948" s="113" t="s">
        <v>3976</v>
      </c>
      <c r="I948" s="66">
        <v>0.54</v>
      </c>
      <c r="J948" s="113">
        <v>0.54900000000000004</v>
      </c>
      <c r="K948" s="113">
        <v>0.39800000000000002</v>
      </c>
      <c r="L948" s="113">
        <v>0.151</v>
      </c>
      <c r="M948" s="113"/>
      <c r="N948" s="113"/>
      <c r="O948" s="216">
        <v>0</v>
      </c>
      <c r="P948" s="113">
        <v>0.54900000000000004</v>
      </c>
      <c r="Q948" s="113" t="s">
        <v>2353</v>
      </c>
      <c r="R948" s="93" t="s">
        <v>3176</v>
      </c>
      <c r="S948" s="113"/>
      <c r="V948" s="34"/>
    </row>
    <row r="949" spans="1:22" ht="24" x14ac:dyDescent="0.2">
      <c r="A949" s="1284">
        <v>212</v>
      </c>
      <c r="B949" s="1270" t="s">
        <v>3977</v>
      </c>
      <c r="C949" s="96" t="s">
        <v>2226</v>
      </c>
      <c r="D949" s="1459" t="s">
        <v>3978</v>
      </c>
      <c r="E949" s="1463" t="s">
        <v>0</v>
      </c>
      <c r="F949" s="1486" t="s">
        <v>3979</v>
      </c>
      <c r="G949" s="1498" t="s">
        <v>3198</v>
      </c>
      <c r="H949" s="1498" t="s">
        <v>3980</v>
      </c>
      <c r="I949" s="66">
        <v>0.316</v>
      </c>
      <c r="J949" s="96">
        <v>0.316</v>
      </c>
      <c r="K949" s="96">
        <v>0.21099999999999999</v>
      </c>
      <c r="L949" s="96">
        <v>0.105</v>
      </c>
      <c r="M949" s="96"/>
      <c r="N949" s="96"/>
      <c r="O949" s="150">
        <v>0</v>
      </c>
      <c r="P949" s="96">
        <v>0.316</v>
      </c>
      <c r="Q949" s="186" t="s">
        <v>2353</v>
      </c>
      <c r="R949" s="93" t="s">
        <v>3176</v>
      </c>
      <c r="S949" s="93"/>
      <c r="V949" s="34"/>
    </row>
    <row r="950" spans="1:22" x14ac:dyDescent="0.2">
      <c r="A950" s="1284">
        <v>213</v>
      </c>
      <c r="B950" s="1270" t="s">
        <v>3981</v>
      </c>
      <c r="C950" s="96" t="s">
        <v>2227</v>
      </c>
      <c r="D950" s="1463"/>
      <c r="E950" s="1463"/>
      <c r="F950" s="1486"/>
      <c r="G950" s="1463"/>
      <c r="H950" s="1463"/>
      <c r="I950" s="66">
        <v>0.13700000000000001</v>
      </c>
      <c r="J950" s="96">
        <v>0.13700000000000001</v>
      </c>
      <c r="K950" s="96">
        <v>0.13700000000000001</v>
      </c>
      <c r="L950" s="96"/>
      <c r="M950" s="96"/>
      <c r="N950" s="96"/>
      <c r="O950" s="150">
        <v>0</v>
      </c>
      <c r="P950" s="96">
        <v>0.13700000000000001</v>
      </c>
      <c r="Q950" s="113" t="s">
        <v>2354</v>
      </c>
      <c r="R950" s="93" t="s">
        <v>3176</v>
      </c>
      <c r="S950" s="93"/>
      <c r="V950" s="34"/>
    </row>
    <row r="951" spans="1:22" x14ac:dyDescent="0.2">
      <c r="A951" s="142">
        <v>214</v>
      </c>
      <c r="B951" s="1270" t="s">
        <v>3982</v>
      </c>
      <c r="C951" s="113" t="s">
        <v>2464</v>
      </c>
      <c r="D951" s="1459" t="s">
        <v>3983</v>
      </c>
      <c r="E951" s="1498" t="s">
        <v>1</v>
      </c>
      <c r="F951" s="1499" t="s">
        <v>3984</v>
      </c>
      <c r="G951" s="1498" t="s">
        <v>3198</v>
      </c>
      <c r="H951" s="1498" t="s">
        <v>3985</v>
      </c>
      <c r="I951" s="1572">
        <v>0.56000000000000005</v>
      </c>
      <c r="J951" s="113">
        <v>0.08</v>
      </c>
      <c r="K951" s="113">
        <v>0.08</v>
      </c>
      <c r="L951" s="113"/>
      <c r="M951" s="113"/>
      <c r="N951" s="113"/>
      <c r="O951" s="216">
        <v>0</v>
      </c>
      <c r="P951" s="113">
        <v>0.08</v>
      </c>
      <c r="Q951" s="113" t="s">
        <v>2354</v>
      </c>
      <c r="R951" s="93" t="s">
        <v>3176</v>
      </c>
      <c r="S951" s="113"/>
      <c r="V951" s="34"/>
    </row>
    <row r="952" spans="1:22" s="3" customFormat="1" x14ac:dyDescent="0.2">
      <c r="A952" s="1284">
        <v>215</v>
      </c>
      <c r="B952" s="1270" t="s">
        <v>3986</v>
      </c>
      <c r="C952" s="113" t="s">
        <v>2465</v>
      </c>
      <c r="D952" s="1459"/>
      <c r="E952" s="1459"/>
      <c r="F952" s="1489"/>
      <c r="G952" s="1463"/>
      <c r="H952" s="1463"/>
      <c r="I952" s="1475"/>
      <c r="J952" s="113">
        <v>8.4000000000000005E-2</v>
      </c>
      <c r="K952" s="113">
        <v>8.4000000000000005E-2</v>
      </c>
      <c r="L952" s="113"/>
      <c r="M952" s="113"/>
      <c r="N952" s="113"/>
      <c r="O952" s="216">
        <v>0</v>
      </c>
      <c r="P952" s="113">
        <v>8.4000000000000005E-2</v>
      </c>
      <c r="Q952" s="113" t="s">
        <v>2354</v>
      </c>
      <c r="R952" s="93" t="s">
        <v>3176</v>
      </c>
      <c r="S952" s="113"/>
      <c r="V952" s="34"/>
    </row>
    <row r="953" spans="1:22" x14ac:dyDescent="0.2">
      <c r="A953" s="1284">
        <v>216</v>
      </c>
      <c r="B953" s="1270" t="s">
        <v>3987</v>
      </c>
      <c r="C953" s="113" t="s">
        <v>2466</v>
      </c>
      <c r="D953" s="1459"/>
      <c r="E953" s="1459"/>
      <c r="F953" s="1489"/>
      <c r="G953" s="1463"/>
      <c r="H953" s="1463"/>
      <c r="I953" s="1475"/>
      <c r="J953" s="113">
        <v>0.08</v>
      </c>
      <c r="K953" s="113">
        <v>0.08</v>
      </c>
      <c r="L953" s="113"/>
      <c r="M953" s="113"/>
      <c r="N953" s="113"/>
      <c r="O953" s="216">
        <v>0</v>
      </c>
      <c r="P953" s="113">
        <v>0.08</v>
      </c>
      <c r="Q953" s="113" t="s">
        <v>2354</v>
      </c>
      <c r="R953" s="93" t="s">
        <v>3176</v>
      </c>
      <c r="S953" s="113"/>
      <c r="V953" s="34"/>
    </row>
    <row r="954" spans="1:22" ht="15" customHeight="1" x14ac:dyDescent="0.2">
      <c r="A954" s="142">
        <v>217</v>
      </c>
      <c r="B954" s="1270" t="s">
        <v>3988</v>
      </c>
      <c r="C954" s="113" t="s">
        <v>2467</v>
      </c>
      <c r="D954" s="1459"/>
      <c r="E954" s="1459"/>
      <c r="F954" s="1489"/>
      <c r="G954" s="1463"/>
      <c r="H954" s="1463"/>
      <c r="I954" s="1475"/>
      <c r="J954" s="113">
        <v>0.26500000000000001</v>
      </c>
      <c r="K954" s="113">
        <v>0.26500000000000001</v>
      </c>
      <c r="L954" s="113"/>
      <c r="M954" s="113"/>
      <c r="N954" s="113"/>
      <c r="O954" s="216">
        <v>0</v>
      </c>
      <c r="P954" s="113">
        <v>0.26500000000000001</v>
      </c>
      <c r="Q954" s="113" t="s">
        <v>2354</v>
      </c>
      <c r="R954" s="93" t="s">
        <v>3176</v>
      </c>
      <c r="S954" s="113"/>
      <c r="V954" s="34"/>
    </row>
    <row r="955" spans="1:22" ht="24" x14ac:dyDescent="0.2">
      <c r="A955" s="1284">
        <v>218</v>
      </c>
      <c r="B955" s="1279">
        <v>130084</v>
      </c>
      <c r="C955" s="113" t="s">
        <v>2468</v>
      </c>
      <c r="D955" s="93" t="s">
        <v>3989</v>
      </c>
      <c r="E955" s="113" t="s">
        <v>2</v>
      </c>
      <c r="F955" s="220" t="s">
        <v>3990</v>
      </c>
      <c r="G955" s="113" t="s">
        <v>3198</v>
      </c>
      <c r="H955" s="113" t="s">
        <v>3991</v>
      </c>
      <c r="I955" s="66">
        <v>0.56000000000000005</v>
      </c>
      <c r="J955" s="113">
        <v>0.55400000000000005</v>
      </c>
      <c r="K955" s="113">
        <v>0.55400000000000005</v>
      </c>
      <c r="L955" s="113"/>
      <c r="M955" s="113"/>
      <c r="N955" s="113"/>
      <c r="O955" s="216">
        <v>0</v>
      </c>
      <c r="P955" s="113">
        <v>0.55400000000000005</v>
      </c>
      <c r="Q955" s="113" t="s">
        <v>2354</v>
      </c>
      <c r="R955" s="93" t="s">
        <v>3176</v>
      </c>
      <c r="S955" s="113"/>
      <c r="V955" s="34"/>
    </row>
    <row r="956" spans="1:22" ht="24" x14ac:dyDescent="0.2">
      <c r="A956" s="1284">
        <v>219</v>
      </c>
      <c r="B956" s="1270">
        <v>120311</v>
      </c>
      <c r="C956" s="113" t="s">
        <v>2469</v>
      </c>
      <c r="D956" s="93" t="s">
        <v>3992</v>
      </c>
      <c r="E956" s="113" t="s">
        <v>3</v>
      </c>
      <c r="F956" s="220" t="s">
        <v>3993</v>
      </c>
      <c r="G956" s="113" t="s">
        <v>3198</v>
      </c>
      <c r="H956" s="113" t="s">
        <v>3994</v>
      </c>
      <c r="I956" s="66">
        <v>0.12</v>
      </c>
      <c r="J956" s="113">
        <v>0.11</v>
      </c>
      <c r="K956" s="113">
        <v>0.11</v>
      </c>
      <c r="L956" s="113"/>
      <c r="M956" s="113"/>
      <c r="N956" s="113"/>
      <c r="O956" s="216">
        <v>0</v>
      </c>
      <c r="P956" s="113">
        <v>0.11</v>
      </c>
      <c r="Q956" s="113" t="s">
        <v>2354</v>
      </c>
      <c r="R956" s="93" t="s">
        <v>3176</v>
      </c>
      <c r="S956" s="113"/>
      <c r="V956" s="34"/>
    </row>
    <row r="957" spans="1:22" ht="24" x14ac:dyDescent="0.2">
      <c r="A957" s="142">
        <v>220</v>
      </c>
      <c r="B957" s="1280">
        <v>130083</v>
      </c>
      <c r="C957" s="113" t="s">
        <v>2470</v>
      </c>
      <c r="D957" s="93" t="s">
        <v>3995</v>
      </c>
      <c r="E957" s="113" t="s">
        <v>4</v>
      </c>
      <c r="F957" s="220" t="s">
        <v>3996</v>
      </c>
      <c r="G957" s="113" t="s">
        <v>3198</v>
      </c>
      <c r="H957" s="113" t="s">
        <v>3997</v>
      </c>
      <c r="I957" s="66">
        <v>0.15</v>
      </c>
      <c r="J957" s="113">
        <v>0.14099999999999999</v>
      </c>
      <c r="K957" s="113">
        <v>0.14099999999999999</v>
      </c>
      <c r="L957" s="113"/>
      <c r="M957" s="113"/>
      <c r="N957" s="113"/>
      <c r="O957" s="216">
        <v>0</v>
      </c>
      <c r="P957" s="113">
        <v>0.14099999999999999</v>
      </c>
      <c r="Q957" s="113" t="s">
        <v>2354</v>
      </c>
      <c r="R957" s="93" t="s">
        <v>3176</v>
      </c>
      <c r="S957" s="113"/>
      <c r="V957" s="34"/>
    </row>
    <row r="958" spans="1:22" s="28" customFormat="1" ht="36" x14ac:dyDescent="0.2">
      <c r="A958" s="1284">
        <v>221</v>
      </c>
      <c r="B958" s="1270">
        <v>130192</v>
      </c>
      <c r="C958" s="96" t="s">
        <v>2003</v>
      </c>
      <c r="D958" s="93" t="s">
        <v>3998</v>
      </c>
      <c r="E958" s="96" t="s">
        <v>5</v>
      </c>
      <c r="F958" s="212" t="s">
        <v>3999</v>
      </c>
      <c r="G958" s="113" t="s">
        <v>3198</v>
      </c>
      <c r="H958" s="113" t="s">
        <v>4000</v>
      </c>
      <c r="I958" s="66">
        <v>0.35599999999999998</v>
      </c>
      <c r="J958" s="96">
        <v>0.35599999999999998</v>
      </c>
      <c r="K958" s="96"/>
      <c r="L958" s="96">
        <v>0.35599999999999998</v>
      </c>
      <c r="M958" s="96"/>
      <c r="N958" s="96"/>
      <c r="O958" s="150">
        <v>0</v>
      </c>
      <c r="P958" s="96">
        <v>0.35599999999999998</v>
      </c>
      <c r="Q958" s="96" t="s">
        <v>2241</v>
      </c>
      <c r="R958" s="93" t="s">
        <v>3176</v>
      </c>
      <c r="S958" s="93"/>
      <c r="V958" s="34"/>
    </row>
    <row r="959" spans="1:22" ht="60" x14ac:dyDescent="0.2">
      <c r="A959" s="1284">
        <v>222</v>
      </c>
      <c r="B959" s="1270">
        <v>130176</v>
      </c>
      <c r="C959" s="93" t="s">
        <v>2004</v>
      </c>
      <c r="D959" s="93" t="s">
        <v>4001</v>
      </c>
      <c r="E959" s="93" t="s">
        <v>6</v>
      </c>
      <c r="F959" s="214" t="s">
        <v>4002</v>
      </c>
      <c r="G959" s="113" t="s">
        <v>3198</v>
      </c>
      <c r="H959" s="113" t="s">
        <v>4003</v>
      </c>
      <c r="I959" s="66">
        <v>0.29699999999999999</v>
      </c>
      <c r="J959" s="93">
        <v>0.25600000000000001</v>
      </c>
      <c r="K959" s="93">
        <v>0.25600000000000001</v>
      </c>
      <c r="L959" s="93"/>
      <c r="M959" s="93"/>
      <c r="N959" s="93"/>
      <c r="O959" s="219">
        <v>0</v>
      </c>
      <c r="P959" s="93">
        <v>0.25600000000000001</v>
      </c>
      <c r="Q959" s="93" t="s">
        <v>2354</v>
      </c>
      <c r="R959" s="93" t="s">
        <v>3176</v>
      </c>
      <c r="S959" s="93" t="s">
        <v>2471</v>
      </c>
      <c r="V959" s="34"/>
    </row>
    <row r="960" spans="1:22" ht="36" x14ac:dyDescent="0.2">
      <c r="A960" s="142">
        <v>223</v>
      </c>
      <c r="B960" s="1280">
        <v>130114</v>
      </c>
      <c r="C960" s="113" t="s">
        <v>2472</v>
      </c>
      <c r="D960" s="93" t="s">
        <v>4004</v>
      </c>
      <c r="E960" s="113" t="s">
        <v>7</v>
      </c>
      <c r="F960" s="220" t="s">
        <v>4005</v>
      </c>
      <c r="G960" s="113" t="s">
        <v>3198</v>
      </c>
      <c r="H960" s="113" t="s">
        <v>4006</v>
      </c>
      <c r="I960" s="66">
        <v>0.15</v>
      </c>
      <c r="J960" s="113">
        <v>0.14199999999999999</v>
      </c>
      <c r="K960" s="113">
        <v>0.14199999999999999</v>
      </c>
      <c r="L960" s="113"/>
      <c r="M960" s="113"/>
      <c r="N960" s="113"/>
      <c r="O960" s="216">
        <v>0</v>
      </c>
      <c r="P960" s="113">
        <v>0.14199999999999999</v>
      </c>
      <c r="Q960" s="93" t="s">
        <v>2354</v>
      </c>
      <c r="R960" s="93" t="s">
        <v>3176</v>
      </c>
      <c r="S960" s="113"/>
      <c r="V960" s="34"/>
    </row>
    <row r="961" spans="1:22" ht="24" x14ac:dyDescent="0.2">
      <c r="A961" s="1284">
        <v>224</v>
      </c>
      <c r="B961" s="1280">
        <v>120312</v>
      </c>
      <c r="C961" s="113" t="s">
        <v>2473</v>
      </c>
      <c r="D961" s="93" t="s">
        <v>4007</v>
      </c>
      <c r="E961" s="113" t="s">
        <v>8</v>
      </c>
      <c r="F961" s="220" t="s">
        <v>4008</v>
      </c>
      <c r="G961" s="113" t="s">
        <v>3198</v>
      </c>
      <c r="H961" s="113" t="s">
        <v>4009</v>
      </c>
      <c r="I961" s="66">
        <v>0.17</v>
      </c>
      <c r="J961" s="113">
        <v>0.16800000000000001</v>
      </c>
      <c r="K961" s="113"/>
      <c r="L961" s="113">
        <v>0.16800000000000001</v>
      </c>
      <c r="M961" s="113"/>
      <c r="N961" s="113"/>
      <c r="O961" s="216">
        <v>0</v>
      </c>
      <c r="P961" s="113">
        <v>0.16800000000000001</v>
      </c>
      <c r="Q961" s="113" t="s">
        <v>2241</v>
      </c>
      <c r="R961" s="93" t="s">
        <v>3176</v>
      </c>
      <c r="S961" s="113" t="s">
        <v>2474</v>
      </c>
      <c r="V961" s="34"/>
    </row>
    <row r="962" spans="1:22" ht="36" x14ac:dyDescent="0.2">
      <c r="A962" s="1284">
        <v>225</v>
      </c>
      <c r="B962" s="1279">
        <v>120313</v>
      </c>
      <c r="C962" s="96" t="s">
        <v>2005</v>
      </c>
      <c r="D962" s="93" t="s">
        <v>4010</v>
      </c>
      <c r="E962" s="96" t="s">
        <v>9</v>
      </c>
      <c r="F962" s="212" t="s">
        <v>4011</v>
      </c>
      <c r="G962" s="113" t="s">
        <v>3198</v>
      </c>
      <c r="H962" s="113" t="s">
        <v>4012</v>
      </c>
      <c r="I962" s="66">
        <v>0.11799999999999999</v>
      </c>
      <c r="J962" s="96">
        <v>0.11799999999999999</v>
      </c>
      <c r="K962" s="96"/>
      <c r="L962" s="96">
        <v>0.11799999999999999</v>
      </c>
      <c r="M962" s="96"/>
      <c r="N962" s="96"/>
      <c r="O962" s="150">
        <v>0</v>
      </c>
      <c r="P962" s="96">
        <v>0.11799999999999999</v>
      </c>
      <c r="Q962" s="96" t="s">
        <v>2241</v>
      </c>
      <c r="R962" s="93" t="s">
        <v>3176</v>
      </c>
      <c r="S962" s="193"/>
      <c r="V962" s="34"/>
    </row>
    <row r="963" spans="1:22" ht="24" x14ac:dyDescent="0.2">
      <c r="A963" s="142">
        <v>226</v>
      </c>
      <c r="B963" s="1270">
        <v>130177</v>
      </c>
      <c r="C963" s="96" t="s">
        <v>2006</v>
      </c>
      <c r="D963" s="93" t="s">
        <v>4013</v>
      </c>
      <c r="E963" s="96" t="s">
        <v>10</v>
      </c>
      <c r="F963" s="212" t="s">
        <v>4014</v>
      </c>
      <c r="G963" s="113" t="s">
        <v>3198</v>
      </c>
      <c r="H963" s="113" t="s">
        <v>4015</v>
      </c>
      <c r="I963" s="168">
        <v>0.14699999999999999</v>
      </c>
      <c r="J963" s="96">
        <v>0.14699999999999999</v>
      </c>
      <c r="K963" s="96"/>
      <c r="L963" s="96">
        <v>0.14699999999999999</v>
      </c>
      <c r="M963" s="96"/>
      <c r="N963" s="96"/>
      <c r="O963" s="150">
        <v>0</v>
      </c>
      <c r="P963" s="96">
        <v>0.14699999999999999</v>
      </c>
      <c r="Q963" s="96" t="s">
        <v>2241</v>
      </c>
      <c r="R963" s="93" t="s">
        <v>3176</v>
      </c>
      <c r="S963" s="93"/>
      <c r="V963" s="34"/>
    </row>
    <row r="964" spans="1:22" ht="24" x14ac:dyDescent="0.2">
      <c r="A964" s="1284">
        <v>227</v>
      </c>
      <c r="B964" s="1270">
        <v>130102</v>
      </c>
      <c r="C964" s="113" t="s">
        <v>2475</v>
      </c>
      <c r="D964" s="93" t="s">
        <v>4016</v>
      </c>
      <c r="E964" s="113" t="s">
        <v>11</v>
      </c>
      <c r="F964" s="220" t="s">
        <v>4017</v>
      </c>
      <c r="G964" s="113" t="s">
        <v>3198</v>
      </c>
      <c r="H964" s="113" t="s">
        <v>4018</v>
      </c>
      <c r="I964" s="168">
        <v>0.25</v>
      </c>
      <c r="J964" s="113">
        <v>0.251</v>
      </c>
      <c r="K964" s="113">
        <v>0.251</v>
      </c>
      <c r="L964" s="113"/>
      <c r="M964" s="113"/>
      <c r="N964" s="113"/>
      <c r="O964" s="216">
        <v>0</v>
      </c>
      <c r="P964" s="113">
        <v>0.251</v>
      </c>
      <c r="Q964" s="93" t="s">
        <v>2354</v>
      </c>
      <c r="R964" s="93" t="s">
        <v>3176</v>
      </c>
      <c r="S964" s="113"/>
      <c r="V964" s="34"/>
    </row>
    <row r="965" spans="1:22" ht="24" x14ac:dyDescent="0.2">
      <c r="A965" s="1284">
        <v>228</v>
      </c>
      <c r="B965" s="1280">
        <v>130103</v>
      </c>
      <c r="C965" s="113" t="s">
        <v>2476</v>
      </c>
      <c r="D965" s="113" t="s">
        <v>4019</v>
      </c>
      <c r="E965" s="113" t="s">
        <v>12</v>
      </c>
      <c r="F965" s="220" t="s">
        <v>4020</v>
      </c>
      <c r="G965" s="113" t="s">
        <v>3198</v>
      </c>
      <c r="H965" s="113" t="s">
        <v>4021</v>
      </c>
      <c r="I965" s="168">
        <v>0.61</v>
      </c>
      <c r="J965" s="113">
        <v>0.60199999999999998</v>
      </c>
      <c r="K965" s="113">
        <v>0.57399999999999995</v>
      </c>
      <c r="L965" s="113">
        <v>2.8000000000000001E-2</v>
      </c>
      <c r="M965" s="113"/>
      <c r="N965" s="113"/>
      <c r="O965" s="216">
        <v>0</v>
      </c>
      <c r="P965" s="113">
        <v>0.60199999999999998</v>
      </c>
      <c r="Q965" s="113" t="s">
        <v>2353</v>
      </c>
      <c r="R965" s="93" t="s">
        <v>3176</v>
      </c>
      <c r="S965" s="113"/>
      <c r="V965" s="34"/>
    </row>
    <row r="966" spans="1:22" ht="15" customHeight="1" x14ac:dyDescent="0.2">
      <c r="A966" s="142">
        <v>229</v>
      </c>
      <c r="B966" s="1270" t="s">
        <v>4022</v>
      </c>
      <c r="C966" s="96" t="s">
        <v>2224</v>
      </c>
      <c r="D966" s="1459" t="s">
        <v>4023</v>
      </c>
      <c r="E966" s="1463" t="s">
        <v>13</v>
      </c>
      <c r="F966" s="1486" t="s">
        <v>4024</v>
      </c>
      <c r="G966" s="1498" t="s">
        <v>3198</v>
      </c>
      <c r="H966" s="1498" t="s">
        <v>4025</v>
      </c>
      <c r="I966" s="168">
        <v>0.12</v>
      </c>
      <c r="J966" s="96">
        <v>0.12</v>
      </c>
      <c r="K966" s="96">
        <v>0.12</v>
      </c>
      <c r="L966" s="96"/>
      <c r="M966" s="96"/>
      <c r="N966" s="96"/>
      <c r="O966" s="150">
        <v>0</v>
      </c>
      <c r="P966" s="96">
        <v>0.12</v>
      </c>
      <c r="Q966" s="96" t="s">
        <v>2354</v>
      </c>
      <c r="R966" s="93" t="s">
        <v>3176</v>
      </c>
      <c r="S966" s="93"/>
      <c r="V966" s="34"/>
    </row>
    <row r="967" spans="1:22" s="26" customFormat="1" ht="24" x14ac:dyDescent="0.2">
      <c r="A967" s="1284">
        <v>230</v>
      </c>
      <c r="B967" s="1270" t="s">
        <v>4026</v>
      </c>
      <c r="C967" s="96" t="s">
        <v>2223</v>
      </c>
      <c r="D967" s="1463"/>
      <c r="E967" s="1463"/>
      <c r="F967" s="1486"/>
      <c r="G967" s="1463"/>
      <c r="H967" s="1463"/>
      <c r="I967" s="168">
        <v>0.09</v>
      </c>
      <c r="J967" s="96">
        <v>0.09</v>
      </c>
      <c r="K967" s="96">
        <v>2.9000000000000001E-2</v>
      </c>
      <c r="L967" s="96"/>
      <c r="M967" s="96"/>
      <c r="N967" s="96">
        <v>6.0999999999999999E-2</v>
      </c>
      <c r="O967" s="150">
        <v>0</v>
      </c>
      <c r="P967" s="96">
        <v>0.09</v>
      </c>
      <c r="Q967" s="96" t="s">
        <v>4027</v>
      </c>
      <c r="R967" s="93" t="s">
        <v>3176</v>
      </c>
      <c r="S967" s="209"/>
      <c r="V967" s="34"/>
    </row>
    <row r="968" spans="1:22" ht="24" x14ac:dyDescent="0.2">
      <c r="A968" s="1284">
        <v>231</v>
      </c>
      <c r="B968" s="1270" t="s">
        <v>4028</v>
      </c>
      <c r="C968" s="96" t="s">
        <v>1573</v>
      </c>
      <c r="D968" s="1459" t="s">
        <v>4029</v>
      </c>
      <c r="E968" s="1463" t="s">
        <v>14</v>
      </c>
      <c r="F968" s="1486" t="s">
        <v>1042</v>
      </c>
      <c r="G968" s="1498" t="s">
        <v>3198</v>
      </c>
      <c r="H968" s="1498" t="s">
        <v>4030</v>
      </c>
      <c r="I968" s="168">
        <v>0.54100000000000004</v>
      </c>
      <c r="J968" s="96">
        <v>0.54100000000000004</v>
      </c>
      <c r="K968" s="96">
        <v>0.32900000000000001</v>
      </c>
      <c r="L968" s="96">
        <v>0.21199999999999999</v>
      </c>
      <c r="M968" s="96"/>
      <c r="N968" s="96"/>
      <c r="O968" s="150">
        <v>0</v>
      </c>
      <c r="P968" s="96">
        <v>0.54100000000000004</v>
      </c>
      <c r="Q968" s="186" t="s">
        <v>2353</v>
      </c>
      <c r="R968" s="93" t="s">
        <v>3176</v>
      </c>
      <c r="S968" s="96"/>
      <c r="V968" s="34"/>
    </row>
    <row r="969" spans="1:22" x14ac:dyDescent="0.2">
      <c r="A969" s="142">
        <v>232</v>
      </c>
      <c r="B969" s="1270" t="s">
        <v>4031</v>
      </c>
      <c r="C969" s="93" t="s">
        <v>1574</v>
      </c>
      <c r="D969" s="1459"/>
      <c r="E969" s="1463"/>
      <c r="F969" s="1486"/>
      <c r="G969" s="1463"/>
      <c r="H969" s="1463"/>
      <c r="I969" s="168">
        <v>0.25900000000000001</v>
      </c>
      <c r="J969" s="93">
        <v>0.25900000000000001</v>
      </c>
      <c r="K969" s="93">
        <v>0.25900000000000001</v>
      </c>
      <c r="L969" s="93"/>
      <c r="M969" s="93"/>
      <c r="N969" s="93"/>
      <c r="O969" s="219">
        <v>0</v>
      </c>
      <c r="P969" s="93">
        <v>0.25900000000000001</v>
      </c>
      <c r="Q969" s="93" t="s">
        <v>2354</v>
      </c>
      <c r="R969" s="93" t="s">
        <v>3176</v>
      </c>
      <c r="S969" s="93"/>
      <c r="V969" s="34"/>
    </row>
    <row r="970" spans="1:22" x14ac:dyDescent="0.2">
      <c r="A970" s="1284">
        <v>233</v>
      </c>
      <c r="B970" s="1270" t="s">
        <v>4032</v>
      </c>
      <c r="C970" s="96" t="s">
        <v>1575</v>
      </c>
      <c r="D970" s="1459"/>
      <c r="E970" s="1463"/>
      <c r="F970" s="1486"/>
      <c r="G970" s="1463"/>
      <c r="H970" s="1463"/>
      <c r="I970" s="168">
        <v>0.13900000000000001</v>
      </c>
      <c r="J970" s="96">
        <v>0.13900000000000001</v>
      </c>
      <c r="K970" s="96"/>
      <c r="L970" s="96">
        <v>0.13900000000000001</v>
      </c>
      <c r="M970" s="96"/>
      <c r="N970" s="96"/>
      <c r="O970" s="150">
        <v>0</v>
      </c>
      <c r="P970" s="96">
        <v>0.13900000000000001</v>
      </c>
      <c r="Q970" s="96" t="s">
        <v>2241</v>
      </c>
      <c r="R970" s="93" t="s">
        <v>3176</v>
      </c>
      <c r="S970" s="96"/>
      <c r="V970" s="34"/>
    </row>
    <row r="971" spans="1:22" ht="24" x14ac:dyDescent="0.2">
      <c r="A971" s="1284">
        <v>234</v>
      </c>
      <c r="B971" s="1270">
        <v>130106</v>
      </c>
      <c r="C971" s="96" t="s">
        <v>1576</v>
      </c>
      <c r="D971" s="93" t="s">
        <v>4033</v>
      </c>
      <c r="E971" s="96" t="s">
        <v>15</v>
      </c>
      <c r="F971" s="212" t="s">
        <v>1043</v>
      </c>
      <c r="G971" s="113" t="s">
        <v>3198</v>
      </c>
      <c r="H971" s="113" t="s">
        <v>4034</v>
      </c>
      <c r="I971" s="168">
        <v>0.19400000000000001</v>
      </c>
      <c r="J971" s="96">
        <v>0.19400000000000001</v>
      </c>
      <c r="K971" s="96">
        <v>0.19400000000000001</v>
      </c>
      <c r="L971" s="96"/>
      <c r="M971" s="96"/>
      <c r="N971" s="96"/>
      <c r="O971" s="150">
        <v>0</v>
      </c>
      <c r="P971" s="96">
        <v>0.19400000000000001</v>
      </c>
      <c r="Q971" s="96" t="s">
        <v>2354</v>
      </c>
      <c r="R971" s="93" t="s">
        <v>3176</v>
      </c>
      <c r="S971" s="96"/>
      <c r="V971" s="34"/>
    </row>
    <row r="972" spans="1:22" ht="67.5" x14ac:dyDescent="0.2">
      <c r="A972" s="142">
        <v>235</v>
      </c>
      <c r="B972" s="1280">
        <v>120314</v>
      </c>
      <c r="C972" s="1280" t="s">
        <v>2477</v>
      </c>
      <c r="D972" s="1280" t="s">
        <v>4035</v>
      </c>
      <c r="E972" s="1280" t="s">
        <v>16</v>
      </c>
      <c r="F972" s="1282" t="s">
        <v>4036</v>
      </c>
      <c r="G972" s="1280" t="s">
        <v>3198</v>
      </c>
      <c r="H972" s="1280" t="s">
        <v>4037</v>
      </c>
      <c r="I972" s="156">
        <v>0.25</v>
      </c>
      <c r="J972" s="1280">
        <v>0.39600000000000002</v>
      </c>
      <c r="K972" s="1280"/>
      <c r="L972" s="1280">
        <v>0.39600000000000002</v>
      </c>
      <c r="M972" s="1280"/>
      <c r="N972" s="1280"/>
      <c r="O972" s="216">
        <v>0</v>
      </c>
      <c r="P972" s="1280">
        <v>0.39600000000000002</v>
      </c>
      <c r="Q972" s="1280" t="s">
        <v>2241</v>
      </c>
      <c r="R972" s="1280" t="s">
        <v>3216</v>
      </c>
      <c r="S972" s="1332" t="s">
        <v>6187</v>
      </c>
      <c r="V972" s="34"/>
    </row>
    <row r="973" spans="1:22" ht="24" x14ac:dyDescent="0.2">
      <c r="A973" s="1284">
        <v>236</v>
      </c>
      <c r="B973" s="1270">
        <v>130179</v>
      </c>
      <c r="C973" s="96" t="s">
        <v>2007</v>
      </c>
      <c r="D973" s="93" t="s">
        <v>4039</v>
      </c>
      <c r="E973" s="96" t="s">
        <v>17</v>
      </c>
      <c r="F973" s="212" t="s">
        <v>4040</v>
      </c>
      <c r="G973" s="113" t="s">
        <v>3198</v>
      </c>
      <c r="H973" s="113" t="s">
        <v>4041</v>
      </c>
      <c r="I973" s="66">
        <v>0.254</v>
      </c>
      <c r="J973" s="96">
        <v>0.254</v>
      </c>
      <c r="K973" s="96"/>
      <c r="L973" s="96">
        <v>0.254</v>
      </c>
      <c r="M973" s="96"/>
      <c r="N973" s="96"/>
      <c r="O973" s="150">
        <v>0</v>
      </c>
      <c r="P973" s="96">
        <v>0.254</v>
      </c>
      <c r="Q973" s="96" t="s">
        <v>2241</v>
      </c>
      <c r="R973" s="93" t="s">
        <v>3176</v>
      </c>
      <c r="S973" s="93"/>
      <c r="V973" s="34"/>
    </row>
    <row r="974" spans="1:22" ht="36" x14ac:dyDescent="0.2">
      <c r="A974" s="1284">
        <v>237</v>
      </c>
      <c r="B974" s="1270">
        <v>130085</v>
      </c>
      <c r="C974" s="96" t="s">
        <v>1308</v>
      </c>
      <c r="D974" s="93" t="s">
        <v>4042</v>
      </c>
      <c r="E974" s="96" t="s">
        <v>18</v>
      </c>
      <c r="F974" s="212" t="s">
        <v>1044</v>
      </c>
      <c r="G974" s="113" t="s">
        <v>3198</v>
      </c>
      <c r="H974" s="113" t="s">
        <v>4043</v>
      </c>
      <c r="I974" s="66">
        <v>1.05</v>
      </c>
      <c r="J974" s="96">
        <v>1.05</v>
      </c>
      <c r="K974" s="96">
        <v>1.05</v>
      </c>
      <c r="L974" s="96"/>
      <c r="M974" s="96"/>
      <c r="N974" s="96"/>
      <c r="O974" s="150">
        <v>0</v>
      </c>
      <c r="P974" s="96">
        <v>1.05</v>
      </c>
      <c r="Q974" s="96" t="s">
        <v>2354</v>
      </c>
      <c r="R974" s="93" t="s">
        <v>3176</v>
      </c>
      <c r="S974" s="96"/>
      <c r="V974" s="34"/>
    </row>
    <row r="975" spans="1:22" s="3" customFormat="1" ht="36" x14ac:dyDescent="0.2">
      <c r="A975" s="142">
        <v>238</v>
      </c>
      <c r="B975" s="1270">
        <v>130061</v>
      </c>
      <c r="C975" s="93" t="s">
        <v>2478</v>
      </c>
      <c r="D975" s="93" t="s">
        <v>4044</v>
      </c>
      <c r="E975" s="93" t="s">
        <v>19</v>
      </c>
      <c r="F975" s="214" t="s">
        <v>1215</v>
      </c>
      <c r="G975" s="113" t="s">
        <v>3198</v>
      </c>
      <c r="H975" s="113" t="s">
        <v>4043</v>
      </c>
      <c r="I975" s="66">
        <v>0.21</v>
      </c>
      <c r="J975" s="93">
        <v>0.20599999999999999</v>
      </c>
      <c r="K975" s="93">
        <v>0.20599999999999999</v>
      </c>
      <c r="L975" s="93"/>
      <c r="M975" s="93"/>
      <c r="N975" s="93"/>
      <c r="O975" s="219">
        <v>0</v>
      </c>
      <c r="P975" s="93">
        <v>0.20599999999999999</v>
      </c>
      <c r="Q975" s="93" t="s">
        <v>2354</v>
      </c>
      <c r="R975" s="93" t="s">
        <v>3176</v>
      </c>
      <c r="S975" s="93"/>
      <c r="V975" s="34"/>
    </row>
    <row r="976" spans="1:22" ht="24" x14ac:dyDescent="0.2">
      <c r="A976" s="1284">
        <v>239</v>
      </c>
      <c r="B976" s="1270">
        <v>130178</v>
      </c>
      <c r="C976" s="96" t="s">
        <v>2008</v>
      </c>
      <c r="D976" s="93" t="s">
        <v>4045</v>
      </c>
      <c r="E976" s="96" t="s">
        <v>20</v>
      </c>
      <c r="F976" s="212" t="s">
        <v>4046</v>
      </c>
      <c r="G976" s="113" t="s">
        <v>3198</v>
      </c>
      <c r="H976" s="113" t="s">
        <v>4047</v>
      </c>
      <c r="I976" s="66">
        <v>0.33600000000000002</v>
      </c>
      <c r="J976" s="96">
        <v>0.33600000000000002</v>
      </c>
      <c r="K976" s="96">
        <v>0.33600000000000002</v>
      </c>
      <c r="L976" s="96"/>
      <c r="M976" s="96"/>
      <c r="N976" s="96"/>
      <c r="O976" s="150">
        <v>0</v>
      </c>
      <c r="P976" s="96">
        <v>0.33600000000000002</v>
      </c>
      <c r="Q976" s="93" t="s">
        <v>2354</v>
      </c>
      <c r="R976" s="93" t="s">
        <v>3176</v>
      </c>
      <c r="S976" s="93"/>
      <c r="V976" s="34"/>
    </row>
    <row r="977" spans="1:22" ht="36" x14ac:dyDescent="0.2">
      <c r="A977" s="1284">
        <v>240</v>
      </c>
      <c r="B977" s="1270" t="s">
        <v>4048</v>
      </c>
      <c r="C977" s="96" t="s">
        <v>1309</v>
      </c>
      <c r="D977" s="93" t="s">
        <v>4049</v>
      </c>
      <c r="E977" s="96" t="s">
        <v>21</v>
      </c>
      <c r="F977" s="212" t="s">
        <v>4050</v>
      </c>
      <c r="G977" s="113" t="s">
        <v>3198</v>
      </c>
      <c r="H977" s="113" t="s">
        <v>4051</v>
      </c>
      <c r="I977" s="66">
        <v>0.30399999999999999</v>
      </c>
      <c r="J977" s="96">
        <v>0.30399999999999999</v>
      </c>
      <c r="K977" s="96"/>
      <c r="L977" s="96"/>
      <c r="M977" s="96"/>
      <c r="N977" s="96">
        <v>0.30399999999999999</v>
      </c>
      <c r="O977" s="150">
        <v>0</v>
      </c>
      <c r="P977" s="96">
        <v>0.30399999999999999</v>
      </c>
      <c r="Q977" s="96" t="s">
        <v>4052</v>
      </c>
      <c r="R977" s="93" t="s">
        <v>3176</v>
      </c>
      <c r="S977" s="96"/>
      <c r="V977" s="34"/>
    </row>
    <row r="978" spans="1:22" x14ac:dyDescent="0.2">
      <c r="A978" s="142">
        <v>241</v>
      </c>
      <c r="B978" s="1270" t="s">
        <v>4053</v>
      </c>
      <c r="C978" s="96" t="s">
        <v>2009</v>
      </c>
      <c r="D978" s="1459" t="s">
        <v>4054</v>
      </c>
      <c r="E978" s="1463" t="s">
        <v>22</v>
      </c>
      <c r="F978" s="1486" t="s">
        <v>4055</v>
      </c>
      <c r="G978" s="1498" t="s">
        <v>3198</v>
      </c>
      <c r="H978" s="1498" t="s">
        <v>4056</v>
      </c>
      <c r="I978" s="66">
        <v>0.129</v>
      </c>
      <c r="J978" s="96">
        <v>0.129</v>
      </c>
      <c r="K978" s="96"/>
      <c r="L978" s="96">
        <v>0.129</v>
      </c>
      <c r="M978" s="96"/>
      <c r="N978" s="96"/>
      <c r="O978" s="150">
        <v>0</v>
      </c>
      <c r="P978" s="96">
        <v>0.129</v>
      </c>
      <c r="Q978" s="96" t="s">
        <v>2241</v>
      </c>
      <c r="R978" s="93" t="s">
        <v>3176</v>
      </c>
      <c r="S978" s="93"/>
      <c r="V978" s="34"/>
    </row>
    <row r="979" spans="1:22" x14ac:dyDescent="0.2">
      <c r="A979" s="1284">
        <v>242</v>
      </c>
      <c r="B979" s="1270" t="s">
        <v>4057</v>
      </c>
      <c r="C979" s="96" t="s">
        <v>2010</v>
      </c>
      <c r="D979" s="1463"/>
      <c r="E979" s="1463"/>
      <c r="F979" s="1486"/>
      <c r="G979" s="1463"/>
      <c r="H979" s="1463"/>
      <c r="I979" s="66">
        <v>7.8E-2</v>
      </c>
      <c r="J979" s="96">
        <v>7.8E-2</v>
      </c>
      <c r="K979" s="96"/>
      <c r="L979" s="96">
        <v>7.8E-2</v>
      </c>
      <c r="M979" s="96"/>
      <c r="N979" s="96"/>
      <c r="O979" s="150">
        <v>0</v>
      </c>
      <c r="P979" s="96">
        <v>7.8E-2</v>
      </c>
      <c r="Q979" s="96" t="s">
        <v>2241</v>
      </c>
      <c r="R979" s="93" t="s">
        <v>3176</v>
      </c>
      <c r="S979" s="93"/>
      <c r="V979" s="34"/>
    </row>
    <row r="980" spans="1:22" ht="24" x14ac:dyDescent="0.2">
      <c r="A980" s="1284">
        <v>243</v>
      </c>
      <c r="B980" s="1270" t="s">
        <v>4058</v>
      </c>
      <c r="C980" s="113" t="s">
        <v>2480</v>
      </c>
      <c r="D980" s="93" t="s">
        <v>4059</v>
      </c>
      <c r="E980" s="113" t="s">
        <v>23</v>
      </c>
      <c r="F980" s="220" t="s">
        <v>4060</v>
      </c>
      <c r="G980" s="113" t="s">
        <v>3198</v>
      </c>
      <c r="H980" s="113" t="s">
        <v>4061</v>
      </c>
      <c r="I980" s="66">
        <v>0.28999999999999998</v>
      </c>
      <c r="J980" s="113">
        <v>0.27100000000000002</v>
      </c>
      <c r="K980" s="113">
        <v>0.27100000000000002</v>
      </c>
      <c r="L980" s="113"/>
      <c r="M980" s="113"/>
      <c r="N980" s="113"/>
      <c r="O980" s="216">
        <v>0</v>
      </c>
      <c r="P980" s="113">
        <v>0.27100000000000002</v>
      </c>
      <c r="Q980" s="113" t="s">
        <v>2354</v>
      </c>
      <c r="R980" s="93" t="s">
        <v>3176</v>
      </c>
      <c r="S980" s="113"/>
      <c r="V980" s="34"/>
    </row>
    <row r="981" spans="1:22" s="3" customFormat="1" ht="13.5" customHeight="1" x14ac:dyDescent="0.2">
      <c r="A981" s="142">
        <v>244</v>
      </c>
      <c r="B981" s="1280" t="s">
        <v>6084</v>
      </c>
      <c r="C981" s="186"/>
      <c r="D981" s="186"/>
      <c r="E981" s="186" t="s">
        <v>24</v>
      </c>
      <c r="F981" s="281" t="s">
        <v>1216</v>
      </c>
      <c r="G981" s="186"/>
      <c r="H981" s="186"/>
      <c r="I981" s="66">
        <v>0.09</v>
      </c>
      <c r="J981" s="186">
        <v>0.09</v>
      </c>
      <c r="K981" s="186">
        <v>0.09</v>
      </c>
      <c r="L981" s="186"/>
      <c r="M981" s="186"/>
      <c r="N981" s="186"/>
      <c r="O981" s="268">
        <v>0</v>
      </c>
      <c r="P981" s="186">
        <v>0.09</v>
      </c>
      <c r="Q981" s="186" t="s">
        <v>2354</v>
      </c>
      <c r="R981" s="186" t="s">
        <v>3216</v>
      </c>
      <c r="S981" s="186"/>
      <c r="V981" s="34"/>
    </row>
    <row r="982" spans="1:22" x14ac:dyDescent="0.2">
      <c r="A982" s="1284">
        <v>245</v>
      </c>
      <c r="B982" s="1270" t="s">
        <v>4062</v>
      </c>
      <c r="C982" s="113" t="s">
        <v>2481</v>
      </c>
      <c r="D982" s="93" t="s">
        <v>4063</v>
      </c>
      <c r="E982" s="1498" t="s">
        <v>25</v>
      </c>
      <c r="F982" s="1499" t="s">
        <v>4064</v>
      </c>
      <c r="G982" s="1498" t="s">
        <v>3198</v>
      </c>
      <c r="H982" s="1498" t="s">
        <v>4065</v>
      </c>
      <c r="I982" s="1572">
        <v>0.23</v>
      </c>
      <c r="J982" s="113">
        <v>8.7999999999999995E-2</v>
      </c>
      <c r="K982" s="113">
        <v>8.7999999999999995E-2</v>
      </c>
      <c r="L982" s="113"/>
      <c r="M982" s="113"/>
      <c r="N982" s="113"/>
      <c r="O982" s="216">
        <v>0</v>
      </c>
      <c r="P982" s="113">
        <v>8.7999999999999995E-2</v>
      </c>
      <c r="Q982" s="113" t="s">
        <v>2354</v>
      </c>
      <c r="R982" s="93" t="s">
        <v>3176</v>
      </c>
      <c r="S982" s="113"/>
      <c r="V982" s="34"/>
    </row>
    <row r="983" spans="1:22" x14ac:dyDescent="0.2">
      <c r="A983" s="1284">
        <v>246</v>
      </c>
      <c r="B983" s="1270" t="s">
        <v>4066</v>
      </c>
      <c r="C983" s="113" t="s">
        <v>2482</v>
      </c>
      <c r="D983" s="93" t="s">
        <v>4067</v>
      </c>
      <c r="E983" s="1459"/>
      <c r="F983" s="1489"/>
      <c r="G983" s="1463"/>
      <c r="H983" s="1463"/>
      <c r="I983" s="1475"/>
      <c r="J983" s="113">
        <v>8.5000000000000006E-2</v>
      </c>
      <c r="K983" s="113">
        <v>8.5000000000000006E-2</v>
      </c>
      <c r="L983" s="113"/>
      <c r="M983" s="113"/>
      <c r="N983" s="113"/>
      <c r="O983" s="216">
        <v>0</v>
      </c>
      <c r="P983" s="113">
        <v>8.5000000000000006E-2</v>
      </c>
      <c r="Q983" s="113" t="s">
        <v>2354</v>
      </c>
      <c r="R983" s="93" t="s">
        <v>3176</v>
      </c>
      <c r="S983" s="113"/>
      <c r="V983" s="34"/>
    </row>
    <row r="984" spans="1:22" s="3" customFormat="1" ht="24" x14ac:dyDescent="0.2">
      <c r="A984" s="142">
        <v>247</v>
      </c>
      <c r="B984" s="1270">
        <v>130107</v>
      </c>
      <c r="C984" s="93" t="s">
        <v>1310</v>
      </c>
      <c r="D984" s="93" t="s">
        <v>4068</v>
      </c>
      <c r="E984" s="93" t="s">
        <v>26</v>
      </c>
      <c r="F984" s="214" t="s">
        <v>4069</v>
      </c>
      <c r="G984" s="113" t="s">
        <v>3198</v>
      </c>
      <c r="H984" s="113" t="s">
        <v>4070</v>
      </c>
      <c r="I984" s="168">
        <v>0.74299999999999999</v>
      </c>
      <c r="J984" s="93">
        <v>0.74399999999999999</v>
      </c>
      <c r="K984" s="93">
        <v>0.61599999999999999</v>
      </c>
      <c r="L984" s="93">
        <v>0.128</v>
      </c>
      <c r="M984" s="93"/>
      <c r="N984" s="93"/>
      <c r="O984" s="219">
        <v>0</v>
      </c>
      <c r="P984" s="93">
        <v>0.74399999999999999</v>
      </c>
      <c r="Q984" s="93" t="s">
        <v>2353</v>
      </c>
      <c r="R984" s="93" t="s">
        <v>3176</v>
      </c>
      <c r="S984" s="93"/>
      <c r="V984" s="34"/>
    </row>
    <row r="985" spans="1:22" s="3" customFormat="1" ht="24" x14ac:dyDescent="0.2">
      <c r="A985" s="1284">
        <v>248</v>
      </c>
      <c r="B985" s="1270">
        <v>130181</v>
      </c>
      <c r="C985" s="96" t="s">
        <v>2011</v>
      </c>
      <c r="D985" s="93" t="s">
        <v>4071</v>
      </c>
      <c r="E985" s="96" t="s">
        <v>27</v>
      </c>
      <c r="F985" s="212" t="s">
        <v>4072</v>
      </c>
      <c r="G985" s="113" t="s">
        <v>3198</v>
      </c>
      <c r="H985" s="113" t="s">
        <v>4073</v>
      </c>
      <c r="I985" s="168">
        <v>0.34799999999999998</v>
      </c>
      <c r="J985" s="96">
        <v>0.34799999999999998</v>
      </c>
      <c r="K985" s="96"/>
      <c r="L985" s="96">
        <v>0.34799999999999998</v>
      </c>
      <c r="M985" s="96"/>
      <c r="N985" s="96"/>
      <c r="O985" s="150">
        <v>0</v>
      </c>
      <c r="P985" s="96">
        <v>0.34799999999999998</v>
      </c>
      <c r="Q985" s="96" t="s">
        <v>2241</v>
      </c>
      <c r="R985" s="93" t="s">
        <v>3176</v>
      </c>
      <c r="S985" s="93"/>
      <c r="V985" s="34"/>
    </row>
    <row r="986" spans="1:22" x14ac:dyDescent="0.2">
      <c r="A986" s="1284">
        <v>249</v>
      </c>
      <c r="B986" s="1270" t="s">
        <v>4074</v>
      </c>
      <c r="C986" s="96" t="s">
        <v>2012</v>
      </c>
      <c r="D986" s="1459" t="s">
        <v>4075</v>
      </c>
      <c r="E986" s="1463" t="s">
        <v>28</v>
      </c>
      <c r="F986" s="1486" t="s">
        <v>4076</v>
      </c>
      <c r="G986" s="1498" t="s">
        <v>3198</v>
      </c>
      <c r="H986" s="1498" t="s">
        <v>4077</v>
      </c>
      <c r="I986" s="168">
        <v>0.17199999999999999</v>
      </c>
      <c r="J986" s="96">
        <v>0.17199999999999999</v>
      </c>
      <c r="K986" s="96"/>
      <c r="L986" s="96">
        <v>0.17199999999999999</v>
      </c>
      <c r="M986" s="96"/>
      <c r="N986" s="96"/>
      <c r="O986" s="150">
        <v>0</v>
      </c>
      <c r="P986" s="96">
        <v>0.17199999999999999</v>
      </c>
      <c r="Q986" s="96" t="s">
        <v>2241</v>
      </c>
      <c r="R986" s="93" t="s">
        <v>3176</v>
      </c>
      <c r="S986" s="193"/>
      <c r="V986" s="34"/>
    </row>
    <row r="987" spans="1:22" x14ac:dyDescent="0.2">
      <c r="A987" s="142">
        <v>250</v>
      </c>
      <c r="B987" s="1270" t="s">
        <v>4078</v>
      </c>
      <c r="C987" s="96" t="s">
        <v>2013</v>
      </c>
      <c r="D987" s="1459"/>
      <c r="E987" s="1463"/>
      <c r="F987" s="1486"/>
      <c r="G987" s="1463"/>
      <c r="H987" s="1463"/>
      <c r="I987" s="168">
        <v>8.2000000000000003E-2</v>
      </c>
      <c r="J987" s="96">
        <v>8.2000000000000003E-2</v>
      </c>
      <c r="K987" s="96"/>
      <c r="L987" s="96">
        <v>8.2000000000000003E-2</v>
      </c>
      <c r="M987" s="96"/>
      <c r="N987" s="96"/>
      <c r="O987" s="150">
        <v>0</v>
      </c>
      <c r="P987" s="96">
        <v>8.2000000000000003E-2</v>
      </c>
      <c r="Q987" s="96" t="s">
        <v>2241</v>
      </c>
      <c r="R987" s="93" t="s">
        <v>3176</v>
      </c>
      <c r="S987" s="193"/>
      <c r="V987" s="34"/>
    </row>
    <row r="988" spans="1:22" x14ac:dyDescent="0.2">
      <c r="A988" s="1284">
        <v>251</v>
      </c>
      <c r="B988" s="1270" t="s">
        <v>4079</v>
      </c>
      <c r="C988" s="113" t="s">
        <v>2483</v>
      </c>
      <c r="D988" s="93" t="s">
        <v>4080</v>
      </c>
      <c r="E988" s="1498" t="s">
        <v>29</v>
      </c>
      <c r="F988" s="1499" t="s">
        <v>4081</v>
      </c>
      <c r="G988" s="1498" t="s">
        <v>3198</v>
      </c>
      <c r="H988" s="1498" t="s">
        <v>4082</v>
      </c>
      <c r="I988" s="1458">
        <v>0.62</v>
      </c>
      <c r="J988" s="113">
        <v>0.21099999999999999</v>
      </c>
      <c r="K988" s="113"/>
      <c r="L988" s="113">
        <v>0.21099999999999999</v>
      </c>
      <c r="M988" s="113"/>
      <c r="N988" s="113"/>
      <c r="O988" s="216">
        <v>0</v>
      </c>
      <c r="P988" s="113">
        <v>0.21099999999999999</v>
      </c>
      <c r="Q988" s="113" t="s">
        <v>2241</v>
      </c>
      <c r="R988" s="93" t="s">
        <v>3176</v>
      </c>
      <c r="S988" s="113"/>
      <c r="V988" s="34"/>
    </row>
    <row r="989" spans="1:22" x14ac:dyDescent="0.2">
      <c r="A989" s="1284">
        <v>252</v>
      </c>
      <c r="B989" s="1270" t="s">
        <v>4083</v>
      </c>
      <c r="C989" s="113" t="s">
        <v>2484</v>
      </c>
      <c r="D989" s="93" t="s">
        <v>4084</v>
      </c>
      <c r="E989" s="1463"/>
      <c r="F989" s="1486"/>
      <c r="G989" s="1463"/>
      <c r="H989" s="1463"/>
      <c r="I989" s="1474"/>
      <c r="J989" s="113">
        <v>0.36199999999999999</v>
      </c>
      <c r="K989" s="113">
        <v>0.36199999999999999</v>
      </c>
      <c r="L989" s="113"/>
      <c r="M989" s="113"/>
      <c r="N989" s="113"/>
      <c r="O989" s="216">
        <v>0</v>
      </c>
      <c r="P989" s="113">
        <v>0.36199999999999999</v>
      </c>
      <c r="Q989" s="113" t="s">
        <v>2354</v>
      </c>
      <c r="R989" s="93" t="s">
        <v>3176</v>
      </c>
      <c r="S989" s="113"/>
      <c r="V989" s="34"/>
    </row>
    <row r="990" spans="1:22" ht="36" x14ac:dyDescent="0.2">
      <c r="A990" s="142">
        <v>253</v>
      </c>
      <c r="B990" s="1270">
        <v>130182</v>
      </c>
      <c r="C990" s="96" t="s">
        <v>2014</v>
      </c>
      <c r="D990" s="93" t="s">
        <v>4085</v>
      </c>
      <c r="E990" s="96" t="s">
        <v>30</v>
      </c>
      <c r="F990" s="212" t="s">
        <v>1046</v>
      </c>
      <c r="G990" s="113" t="s">
        <v>3198</v>
      </c>
      <c r="H990" s="113" t="s">
        <v>4086</v>
      </c>
      <c r="I990" s="66">
        <v>0.219</v>
      </c>
      <c r="J990" s="96">
        <v>0.219</v>
      </c>
      <c r="K990" s="96"/>
      <c r="L990" s="96">
        <v>0.219</v>
      </c>
      <c r="M990" s="96"/>
      <c r="N990" s="96"/>
      <c r="O990" s="150">
        <v>0</v>
      </c>
      <c r="P990" s="96">
        <v>0.219</v>
      </c>
      <c r="Q990" s="96" t="s">
        <v>2241</v>
      </c>
      <c r="R990" s="93" t="s">
        <v>3176</v>
      </c>
      <c r="S990" s="93"/>
      <c r="V990" s="34"/>
    </row>
    <row r="991" spans="1:22" s="28" customFormat="1" ht="24" x14ac:dyDescent="0.2">
      <c r="A991" s="1284">
        <v>254</v>
      </c>
      <c r="B991" s="1270">
        <v>130183</v>
      </c>
      <c r="C991" s="96" t="s">
        <v>2015</v>
      </c>
      <c r="D991" s="93" t="s">
        <v>4087</v>
      </c>
      <c r="E991" s="96" t="s">
        <v>31</v>
      </c>
      <c r="F991" s="212" t="s">
        <v>4088</v>
      </c>
      <c r="G991" s="113" t="s">
        <v>3198</v>
      </c>
      <c r="H991" s="113" t="s">
        <v>4089</v>
      </c>
      <c r="I991" s="293">
        <v>0.39200000000000002</v>
      </c>
      <c r="J991" s="96">
        <v>0.39200000000000002</v>
      </c>
      <c r="K991" s="96"/>
      <c r="L991" s="96">
        <v>0.39200000000000002</v>
      </c>
      <c r="M991" s="96"/>
      <c r="N991" s="96"/>
      <c r="O991" s="150">
        <v>0</v>
      </c>
      <c r="P991" s="96">
        <v>0.39200000000000002</v>
      </c>
      <c r="Q991" s="96" t="s">
        <v>2241</v>
      </c>
      <c r="R991" s="93" t="s">
        <v>3176</v>
      </c>
      <c r="S991" s="93"/>
      <c r="V991" s="34"/>
    </row>
    <row r="992" spans="1:22" s="28" customFormat="1" ht="24" x14ac:dyDescent="0.2">
      <c r="A992" s="1284">
        <v>255</v>
      </c>
      <c r="B992" s="1279">
        <v>130184</v>
      </c>
      <c r="C992" s="113" t="s">
        <v>2485</v>
      </c>
      <c r="D992" s="93" t="s">
        <v>4090</v>
      </c>
      <c r="E992" s="113" t="s">
        <v>32</v>
      </c>
      <c r="F992" s="220" t="s">
        <v>4091</v>
      </c>
      <c r="G992" s="113" t="s">
        <v>3198</v>
      </c>
      <c r="H992" s="113" t="s">
        <v>4092</v>
      </c>
      <c r="I992" s="66">
        <v>0.28999999999999998</v>
      </c>
      <c r="J992" s="113">
        <v>0.28399999999999997</v>
      </c>
      <c r="K992" s="113">
        <v>0.28399999999999997</v>
      </c>
      <c r="L992" s="113"/>
      <c r="M992" s="113"/>
      <c r="N992" s="113"/>
      <c r="O992" s="216">
        <v>0</v>
      </c>
      <c r="P992" s="113">
        <v>0.28399999999999997</v>
      </c>
      <c r="Q992" s="113" t="s">
        <v>2354</v>
      </c>
      <c r="R992" s="93" t="s">
        <v>3176</v>
      </c>
      <c r="S992" s="398"/>
      <c r="V992" s="34"/>
    </row>
    <row r="993" spans="1:22" ht="18.75" customHeight="1" x14ac:dyDescent="0.2">
      <c r="A993" s="142">
        <v>256</v>
      </c>
      <c r="B993" s="1270" t="s">
        <v>4093</v>
      </c>
      <c r="C993" s="96" t="s">
        <v>1577</v>
      </c>
      <c r="D993" s="93" t="s">
        <v>4094</v>
      </c>
      <c r="E993" s="1463" t="s">
        <v>33</v>
      </c>
      <c r="F993" s="1486" t="s">
        <v>4095</v>
      </c>
      <c r="G993" s="1498" t="s">
        <v>3198</v>
      </c>
      <c r="H993" s="1498" t="s">
        <v>4096</v>
      </c>
      <c r="I993" s="66">
        <v>0.53</v>
      </c>
      <c r="J993" s="96">
        <v>0.53</v>
      </c>
      <c r="K993" s="96">
        <v>0.53</v>
      </c>
      <c r="L993" s="96"/>
      <c r="M993" s="96"/>
      <c r="N993" s="96"/>
      <c r="O993" s="150">
        <v>0</v>
      </c>
      <c r="P993" s="150">
        <v>0.53</v>
      </c>
      <c r="Q993" s="113" t="s">
        <v>2354</v>
      </c>
      <c r="R993" s="93" t="s">
        <v>3176</v>
      </c>
      <c r="S993" s="1459"/>
      <c r="V993" s="34"/>
    </row>
    <row r="994" spans="1:22" ht="17.25" customHeight="1" x14ac:dyDescent="0.2">
      <c r="A994" s="1284">
        <v>257</v>
      </c>
      <c r="B994" s="1270" t="s">
        <v>4097</v>
      </c>
      <c r="C994" s="93" t="s">
        <v>2016</v>
      </c>
      <c r="D994" s="93" t="s">
        <v>4098</v>
      </c>
      <c r="E994" s="1463"/>
      <c r="F994" s="1486"/>
      <c r="G994" s="1463"/>
      <c r="H994" s="1463"/>
      <c r="I994" s="37">
        <v>7.8E-2</v>
      </c>
      <c r="J994" s="93">
        <v>7.8E-2</v>
      </c>
      <c r="K994" s="93"/>
      <c r="L994" s="93">
        <v>7.8E-2</v>
      </c>
      <c r="M994" s="93"/>
      <c r="N994" s="93"/>
      <c r="O994" s="219">
        <v>0</v>
      </c>
      <c r="P994" s="219">
        <v>7.8E-2</v>
      </c>
      <c r="Q994" s="93" t="s">
        <v>2241</v>
      </c>
      <c r="R994" s="93" t="s">
        <v>3176</v>
      </c>
      <c r="S994" s="1459"/>
      <c r="V994" s="34"/>
    </row>
    <row r="995" spans="1:22" ht="42" customHeight="1" x14ac:dyDescent="0.2">
      <c r="A995" s="1284">
        <v>258</v>
      </c>
      <c r="B995" s="1270">
        <v>120316</v>
      </c>
      <c r="C995" s="96" t="s">
        <v>1578</v>
      </c>
      <c r="D995" s="93" t="s">
        <v>4099</v>
      </c>
      <c r="E995" s="96" t="s">
        <v>34</v>
      </c>
      <c r="F995" s="212" t="s">
        <v>1047</v>
      </c>
      <c r="G995" s="113" t="s">
        <v>3198</v>
      </c>
      <c r="H995" s="113" t="s">
        <v>4100</v>
      </c>
      <c r="I995" s="66">
        <v>0.105</v>
      </c>
      <c r="J995" s="96">
        <v>0.105</v>
      </c>
      <c r="K995" s="96"/>
      <c r="L995" s="96">
        <v>0.105</v>
      </c>
      <c r="M995" s="96"/>
      <c r="N995" s="96"/>
      <c r="O995" s="150">
        <v>0</v>
      </c>
      <c r="P995" s="96">
        <v>0.105</v>
      </c>
      <c r="Q995" s="96" t="s">
        <v>2241</v>
      </c>
      <c r="R995" s="93" t="s">
        <v>3176</v>
      </c>
      <c r="S995" s="96"/>
      <c r="V995" s="34"/>
    </row>
    <row r="996" spans="1:22" s="28" customFormat="1" ht="72" customHeight="1" x14ac:dyDescent="0.2">
      <c r="A996" s="142">
        <v>259</v>
      </c>
      <c r="B996" s="1270">
        <v>130089</v>
      </c>
      <c r="C996" s="113" t="s">
        <v>2486</v>
      </c>
      <c r="D996" s="93" t="s">
        <v>4101</v>
      </c>
      <c r="E996" s="113" t="s">
        <v>35</v>
      </c>
      <c r="F996" s="220" t="s">
        <v>4102</v>
      </c>
      <c r="G996" s="113" t="s">
        <v>3198</v>
      </c>
      <c r="H996" s="113" t="s">
        <v>4103</v>
      </c>
      <c r="I996" s="66">
        <v>0.26</v>
      </c>
      <c r="J996" s="113">
        <v>0.25</v>
      </c>
      <c r="K996" s="113">
        <v>0.25</v>
      </c>
      <c r="L996" s="113"/>
      <c r="M996" s="113"/>
      <c r="N996" s="113"/>
      <c r="O996" s="216">
        <v>0</v>
      </c>
      <c r="P996" s="113">
        <v>0.25</v>
      </c>
      <c r="Q996" s="113" t="s">
        <v>2354</v>
      </c>
      <c r="R996" s="93" t="s">
        <v>3176</v>
      </c>
      <c r="S996" s="113"/>
      <c r="V996" s="34"/>
    </row>
    <row r="997" spans="1:22" ht="24" x14ac:dyDescent="0.2">
      <c r="A997" s="1284">
        <v>260</v>
      </c>
      <c r="B997" s="1270">
        <v>120317</v>
      </c>
      <c r="C997" s="96" t="s">
        <v>2017</v>
      </c>
      <c r="D997" s="93" t="s">
        <v>4104</v>
      </c>
      <c r="E997" s="96" t="s">
        <v>36</v>
      </c>
      <c r="F997" s="212" t="s">
        <v>4105</v>
      </c>
      <c r="G997" s="113" t="s">
        <v>3198</v>
      </c>
      <c r="H997" s="113" t="s">
        <v>4106</v>
      </c>
      <c r="I997" s="66">
        <v>7.9000000000000001E-2</v>
      </c>
      <c r="J997" s="96">
        <v>7.9000000000000001E-2</v>
      </c>
      <c r="K997" s="96"/>
      <c r="L997" s="96">
        <v>7.9000000000000001E-2</v>
      </c>
      <c r="M997" s="96"/>
      <c r="N997" s="96"/>
      <c r="O997" s="150">
        <v>0</v>
      </c>
      <c r="P997" s="96">
        <v>7.9000000000000001E-2</v>
      </c>
      <c r="Q997" s="96" t="s">
        <v>2241</v>
      </c>
      <c r="R997" s="93" t="s">
        <v>3176</v>
      </c>
      <c r="S997" s="93"/>
      <c r="V997" s="34"/>
    </row>
    <row r="998" spans="1:22" ht="36" x14ac:dyDescent="0.2">
      <c r="A998" s="1284">
        <v>261</v>
      </c>
      <c r="B998" s="1270">
        <v>130186</v>
      </c>
      <c r="C998" s="96" t="s">
        <v>1317</v>
      </c>
      <c r="D998" s="93" t="s">
        <v>4107</v>
      </c>
      <c r="E998" s="96" t="s">
        <v>37</v>
      </c>
      <c r="F998" s="212" t="s">
        <v>4108</v>
      </c>
      <c r="G998" s="113" t="s">
        <v>3198</v>
      </c>
      <c r="H998" s="113" t="s">
        <v>4109</v>
      </c>
      <c r="I998" s="66">
        <v>0.26900000000000002</v>
      </c>
      <c r="J998" s="96">
        <v>0.26900000000000002</v>
      </c>
      <c r="K998" s="96">
        <v>0.26900000000000002</v>
      </c>
      <c r="L998" s="96"/>
      <c r="M998" s="96"/>
      <c r="N998" s="96"/>
      <c r="O998" s="150">
        <v>0</v>
      </c>
      <c r="P998" s="96">
        <v>0.26900000000000002</v>
      </c>
      <c r="Q998" s="186" t="s">
        <v>2354</v>
      </c>
      <c r="R998" s="93" t="s">
        <v>3176</v>
      </c>
      <c r="S998" s="96"/>
      <c r="V998" s="34"/>
    </row>
    <row r="999" spans="1:22" ht="36" x14ac:dyDescent="0.2">
      <c r="A999" s="142">
        <v>262</v>
      </c>
      <c r="B999" s="1270">
        <v>130090</v>
      </c>
      <c r="C999" s="113" t="s">
        <v>4110</v>
      </c>
      <c r="D999" s="93" t="s">
        <v>4111</v>
      </c>
      <c r="E999" s="113" t="s">
        <v>38</v>
      </c>
      <c r="F999" s="220" t="s">
        <v>4112</v>
      </c>
      <c r="G999" s="113" t="s">
        <v>3198</v>
      </c>
      <c r="H999" s="113" t="s">
        <v>4113</v>
      </c>
      <c r="I999" s="66">
        <v>0.64</v>
      </c>
      <c r="J999" s="113">
        <v>0.628</v>
      </c>
      <c r="K999" s="113">
        <v>0.313</v>
      </c>
      <c r="L999" s="113">
        <v>0.315</v>
      </c>
      <c r="M999" s="113"/>
      <c r="N999" s="113"/>
      <c r="O999" s="216">
        <v>0</v>
      </c>
      <c r="P999" s="113">
        <v>0.628</v>
      </c>
      <c r="Q999" s="93" t="s">
        <v>2353</v>
      </c>
      <c r="R999" s="93" t="s">
        <v>3176</v>
      </c>
      <c r="S999" s="113"/>
      <c r="V999" s="34"/>
    </row>
    <row r="1000" spans="1:22" ht="24.75" customHeight="1" x14ac:dyDescent="0.2">
      <c r="A1000" s="1284">
        <v>263</v>
      </c>
      <c r="B1000" s="1270" t="s">
        <v>4114</v>
      </c>
      <c r="C1000" s="93" t="s">
        <v>4115</v>
      </c>
      <c r="D1000" s="1459" t="s">
        <v>4116</v>
      </c>
      <c r="E1000" s="1459" t="s">
        <v>39</v>
      </c>
      <c r="F1000" s="1489" t="s">
        <v>1048</v>
      </c>
      <c r="G1000" s="1498" t="s">
        <v>3198</v>
      </c>
      <c r="H1000" s="1498" t="s">
        <v>4117</v>
      </c>
      <c r="I1000" s="1573">
        <v>1</v>
      </c>
      <c r="J1000" s="219">
        <v>0.436</v>
      </c>
      <c r="K1000" s="219">
        <v>0.436</v>
      </c>
      <c r="L1000" s="367"/>
      <c r="M1000" s="367"/>
      <c r="N1000" s="367"/>
      <c r="O1000" s="219">
        <v>0</v>
      </c>
      <c r="P1000" s="219">
        <v>0.436</v>
      </c>
      <c r="Q1000" s="113" t="s">
        <v>2354</v>
      </c>
      <c r="R1000" s="93" t="s">
        <v>3176</v>
      </c>
      <c r="S1000" s="1459" t="s">
        <v>2487</v>
      </c>
      <c r="V1000" s="34"/>
    </row>
    <row r="1001" spans="1:22" ht="23.25" customHeight="1" x14ac:dyDescent="0.2">
      <c r="A1001" s="1284">
        <v>264</v>
      </c>
      <c r="B1001" s="1270"/>
      <c r="C1001" s="367" t="s">
        <v>2488</v>
      </c>
      <c r="D1001" s="1459"/>
      <c r="E1001" s="1463"/>
      <c r="F1001" s="1486"/>
      <c r="G1001" s="1463"/>
      <c r="H1001" s="1463"/>
      <c r="I1001" s="1474"/>
      <c r="J1001" s="219">
        <v>0.56499999999999995</v>
      </c>
      <c r="K1001" s="219">
        <v>0.56499999999999995</v>
      </c>
      <c r="L1001" s="367"/>
      <c r="M1001" s="367"/>
      <c r="N1001" s="367"/>
      <c r="O1001" s="219">
        <v>0</v>
      </c>
      <c r="P1001" s="367">
        <v>0.56499999999999995</v>
      </c>
      <c r="Q1001" s="113" t="s">
        <v>2354</v>
      </c>
      <c r="R1001" s="93" t="s">
        <v>3176</v>
      </c>
      <c r="S1001" s="1463"/>
      <c r="V1001" s="34"/>
    </row>
    <row r="1002" spans="1:22" ht="49.5" customHeight="1" x14ac:dyDescent="0.2">
      <c r="A1002" s="142">
        <v>265</v>
      </c>
      <c r="B1002" s="1270">
        <v>130092</v>
      </c>
      <c r="C1002" s="96" t="s">
        <v>4118</v>
      </c>
      <c r="D1002" s="93" t="s">
        <v>4119</v>
      </c>
      <c r="E1002" s="96" t="s">
        <v>40</v>
      </c>
      <c r="F1002" s="212" t="s">
        <v>4120</v>
      </c>
      <c r="G1002" s="113" t="s">
        <v>3198</v>
      </c>
      <c r="H1002" s="113" t="s">
        <v>4121</v>
      </c>
      <c r="I1002" s="66">
        <v>0.88</v>
      </c>
      <c r="J1002" s="150">
        <v>0.878</v>
      </c>
      <c r="K1002" s="96">
        <v>0.75800000000000001</v>
      </c>
      <c r="L1002" s="96"/>
      <c r="M1002" s="96"/>
      <c r="N1002" s="96">
        <v>0.12</v>
      </c>
      <c r="O1002" s="150">
        <v>0</v>
      </c>
      <c r="P1002" s="96">
        <v>0.878</v>
      </c>
      <c r="Q1002" s="113" t="s">
        <v>4122</v>
      </c>
      <c r="R1002" s="93" t="s">
        <v>3176</v>
      </c>
      <c r="S1002" s="96"/>
      <c r="V1002" s="34"/>
    </row>
    <row r="1003" spans="1:22" ht="30" customHeight="1" x14ac:dyDescent="0.2">
      <c r="A1003" s="1284">
        <v>266</v>
      </c>
      <c r="B1003" s="1270">
        <v>130093</v>
      </c>
      <c r="C1003" s="96" t="s">
        <v>2018</v>
      </c>
      <c r="D1003" s="93" t="s">
        <v>4123</v>
      </c>
      <c r="E1003" s="96" t="s">
        <v>41</v>
      </c>
      <c r="F1003" s="212" t="s">
        <v>4124</v>
      </c>
      <c r="G1003" s="113" t="s">
        <v>3198</v>
      </c>
      <c r="H1003" s="113" t="s">
        <v>4125</v>
      </c>
      <c r="I1003" s="66">
        <v>0.68300000000000005</v>
      </c>
      <c r="J1003" s="96">
        <v>0.68300000000000005</v>
      </c>
      <c r="K1003" s="96">
        <v>0.308</v>
      </c>
      <c r="L1003" s="96">
        <v>0.375</v>
      </c>
      <c r="M1003" s="96"/>
      <c r="N1003" s="96"/>
      <c r="O1003" s="150">
        <v>0</v>
      </c>
      <c r="P1003" s="96">
        <v>0.68300000000000005</v>
      </c>
      <c r="Q1003" s="96" t="s">
        <v>2353</v>
      </c>
      <c r="R1003" s="93" t="s">
        <v>3176</v>
      </c>
      <c r="S1003" s="93"/>
      <c r="V1003" s="34"/>
    </row>
    <row r="1004" spans="1:22" ht="24" x14ac:dyDescent="0.2">
      <c r="A1004" s="1284">
        <v>267</v>
      </c>
      <c r="B1004" s="1270">
        <v>130191</v>
      </c>
      <c r="C1004" s="96" t="s">
        <v>2019</v>
      </c>
      <c r="D1004" s="93" t="s">
        <v>4126</v>
      </c>
      <c r="E1004" s="96" t="s">
        <v>42</v>
      </c>
      <c r="F1004" s="212" t="s">
        <v>4127</v>
      </c>
      <c r="G1004" s="113" t="s">
        <v>3198</v>
      </c>
      <c r="H1004" s="113" t="s">
        <v>4128</v>
      </c>
      <c r="I1004" s="66">
        <v>0.26200000000000001</v>
      </c>
      <c r="J1004" s="96">
        <v>0.26200000000000001</v>
      </c>
      <c r="K1004" s="96"/>
      <c r="L1004" s="96">
        <v>0.26200000000000001</v>
      </c>
      <c r="M1004" s="96"/>
      <c r="N1004" s="96"/>
      <c r="O1004" s="150">
        <v>0</v>
      </c>
      <c r="P1004" s="96">
        <v>0.26200000000000001</v>
      </c>
      <c r="Q1004" s="96" t="s">
        <v>2241</v>
      </c>
      <c r="R1004" s="93" t="s">
        <v>3176</v>
      </c>
      <c r="S1004" s="93"/>
      <c r="V1004" s="34"/>
    </row>
    <row r="1005" spans="1:22" ht="36" x14ac:dyDescent="0.2">
      <c r="A1005" s="142">
        <v>268</v>
      </c>
      <c r="B1005" s="1270">
        <v>130094</v>
      </c>
      <c r="C1005" s="96" t="s">
        <v>1311</v>
      </c>
      <c r="D1005" s="93" t="s">
        <v>4129</v>
      </c>
      <c r="E1005" s="96" t="s">
        <v>43</v>
      </c>
      <c r="F1005" s="212" t="s">
        <v>4130</v>
      </c>
      <c r="G1005" s="113" t="s">
        <v>3198</v>
      </c>
      <c r="H1005" s="113" t="s">
        <v>4131</v>
      </c>
      <c r="I1005" s="66">
        <v>0.68600000000000005</v>
      </c>
      <c r="J1005" s="96">
        <v>0.68600000000000005</v>
      </c>
      <c r="K1005" s="96">
        <v>0.68600000000000005</v>
      </c>
      <c r="L1005" s="96"/>
      <c r="M1005" s="96"/>
      <c r="N1005" s="96"/>
      <c r="O1005" s="150">
        <v>0</v>
      </c>
      <c r="P1005" s="96">
        <v>0.68600000000000005</v>
      </c>
      <c r="Q1005" s="186" t="s">
        <v>2354</v>
      </c>
      <c r="R1005" s="93" t="s">
        <v>3176</v>
      </c>
      <c r="S1005" s="96"/>
      <c r="V1005" s="34"/>
    </row>
    <row r="1006" spans="1:22" x14ac:dyDescent="0.2">
      <c r="A1006" s="1284">
        <v>269</v>
      </c>
      <c r="B1006" s="1270">
        <v>130188</v>
      </c>
      <c r="C1006" s="96" t="s">
        <v>1579</v>
      </c>
      <c r="D1006" s="1459" t="s">
        <v>4132</v>
      </c>
      <c r="E1006" s="1463" t="s">
        <v>44</v>
      </c>
      <c r="F1006" s="212" t="s">
        <v>1050</v>
      </c>
      <c r="G1006" s="1498" t="s">
        <v>3198</v>
      </c>
      <c r="H1006" s="1498" t="s">
        <v>4133</v>
      </c>
      <c r="I1006" s="201">
        <v>0.496</v>
      </c>
      <c r="J1006" s="96">
        <v>0.496</v>
      </c>
      <c r="K1006" s="96">
        <v>0.496</v>
      </c>
      <c r="L1006" s="96"/>
      <c r="M1006" s="96"/>
      <c r="N1006" s="96"/>
      <c r="O1006" s="150">
        <v>0</v>
      </c>
      <c r="P1006" s="96">
        <v>0.496</v>
      </c>
      <c r="Q1006" s="186" t="s">
        <v>2354</v>
      </c>
      <c r="R1006" s="93" t="s">
        <v>3176</v>
      </c>
      <c r="S1006" s="186"/>
      <c r="V1006" s="34"/>
    </row>
    <row r="1007" spans="1:22" ht="24" x14ac:dyDescent="0.2">
      <c r="A1007" s="1284">
        <v>270</v>
      </c>
      <c r="B1007" s="1270" t="s">
        <v>4134</v>
      </c>
      <c r="C1007" s="96" t="s">
        <v>1581</v>
      </c>
      <c r="D1007" s="1459"/>
      <c r="E1007" s="1463"/>
      <c r="F1007" s="212" t="s">
        <v>1580</v>
      </c>
      <c r="G1007" s="1463"/>
      <c r="H1007" s="1463"/>
      <c r="I1007" s="201">
        <v>6.2E-2</v>
      </c>
      <c r="J1007" s="96">
        <v>6.2E-2</v>
      </c>
      <c r="K1007" s="96">
        <v>6.0999999999999999E-2</v>
      </c>
      <c r="L1007" s="96">
        <v>1E-4</v>
      </c>
      <c r="M1007" s="96"/>
      <c r="N1007" s="96"/>
      <c r="O1007" s="272"/>
      <c r="P1007" s="96"/>
      <c r="Q1007" s="96" t="s">
        <v>2353</v>
      </c>
      <c r="R1007" s="93" t="s">
        <v>3176</v>
      </c>
      <c r="S1007" s="96"/>
      <c r="V1007" s="34"/>
    </row>
    <row r="1008" spans="1:22" ht="24" x14ac:dyDescent="0.2">
      <c r="A1008" s="142">
        <v>271</v>
      </c>
      <c r="B1008" s="1270" t="s">
        <v>4135</v>
      </c>
      <c r="C1008" s="96" t="s">
        <v>1582</v>
      </c>
      <c r="D1008" s="1459"/>
      <c r="E1008" s="1463"/>
      <c r="F1008" s="212" t="s">
        <v>1580</v>
      </c>
      <c r="G1008" s="1463"/>
      <c r="H1008" s="1463"/>
      <c r="I1008" s="201">
        <v>0.21099999999999999</v>
      </c>
      <c r="J1008" s="96">
        <v>0.21099999999999999</v>
      </c>
      <c r="K1008" s="96">
        <v>0.20499999999999999</v>
      </c>
      <c r="L1008" s="96">
        <v>6.0000000000000001E-3</v>
      </c>
      <c r="M1008" s="96"/>
      <c r="N1008" s="96"/>
      <c r="O1008" s="272"/>
      <c r="P1008" s="96"/>
      <c r="Q1008" s="96" t="s">
        <v>2353</v>
      </c>
      <c r="R1008" s="93" t="s">
        <v>3176</v>
      </c>
      <c r="S1008" s="96"/>
      <c r="V1008" s="34"/>
    </row>
    <row r="1009" spans="1:22" ht="36" x14ac:dyDescent="0.2">
      <c r="A1009" s="1284">
        <v>272</v>
      </c>
      <c r="B1009" s="1270">
        <v>130082</v>
      </c>
      <c r="C1009" s="96" t="s">
        <v>1312</v>
      </c>
      <c r="D1009" s="93" t="s">
        <v>3084</v>
      </c>
      <c r="E1009" s="96" t="s">
        <v>1225</v>
      </c>
      <c r="F1009" s="212" t="s">
        <v>4136</v>
      </c>
      <c r="G1009" s="113" t="s">
        <v>3198</v>
      </c>
      <c r="H1009" s="113" t="s">
        <v>4137</v>
      </c>
      <c r="I1009" s="201">
        <v>1.647</v>
      </c>
      <c r="J1009" s="96">
        <v>1.647</v>
      </c>
      <c r="K1009" s="96">
        <v>1.647</v>
      </c>
      <c r="L1009" s="96"/>
      <c r="M1009" s="96"/>
      <c r="N1009" s="96"/>
      <c r="O1009" s="150">
        <v>0</v>
      </c>
      <c r="P1009" s="96">
        <v>1.647</v>
      </c>
      <c r="Q1009" s="186" t="s">
        <v>2354</v>
      </c>
      <c r="R1009" s="93" t="s">
        <v>3176</v>
      </c>
      <c r="S1009" s="96"/>
      <c r="V1009" s="34"/>
    </row>
    <row r="1010" spans="1:22" ht="36" x14ac:dyDescent="0.2">
      <c r="A1010" s="1284">
        <v>273</v>
      </c>
      <c r="B1010" s="1270">
        <v>130095</v>
      </c>
      <c r="C1010" s="96" t="s">
        <v>1313</v>
      </c>
      <c r="D1010" s="93" t="s">
        <v>4138</v>
      </c>
      <c r="E1010" s="96" t="s">
        <v>45</v>
      </c>
      <c r="F1010" s="212" t="s">
        <v>4139</v>
      </c>
      <c r="G1010" s="113" t="s">
        <v>3198</v>
      </c>
      <c r="H1010" s="113" t="s">
        <v>4140</v>
      </c>
      <c r="I1010" s="201">
        <v>0.22700000000000001</v>
      </c>
      <c r="J1010" s="96">
        <v>0.22700000000000001</v>
      </c>
      <c r="K1010" s="96">
        <v>0.22700000000000001</v>
      </c>
      <c r="L1010" s="96"/>
      <c r="M1010" s="96"/>
      <c r="N1010" s="96"/>
      <c r="O1010" s="150">
        <v>1.2E-2</v>
      </c>
      <c r="P1010" s="150">
        <v>0.27</v>
      </c>
      <c r="Q1010" s="186" t="s">
        <v>2354</v>
      </c>
      <c r="R1010" s="93" t="s">
        <v>3176</v>
      </c>
      <c r="S1010" s="96"/>
      <c r="V1010" s="34"/>
    </row>
    <row r="1011" spans="1:22" x14ac:dyDescent="0.2">
      <c r="A1011" s="142">
        <v>274</v>
      </c>
      <c r="B1011" s="1270" t="s">
        <v>4141</v>
      </c>
      <c r="C1011" s="113" t="s">
        <v>2489</v>
      </c>
      <c r="D1011" s="1459" t="s">
        <v>4142</v>
      </c>
      <c r="E1011" s="1498" t="s">
        <v>46</v>
      </c>
      <c r="F1011" s="1499" t="s">
        <v>4143</v>
      </c>
      <c r="G1011" s="1498" t="s">
        <v>3198</v>
      </c>
      <c r="H1011" s="1498" t="s">
        <v>4144</v>
      </c>
      <c r="I1011" s="1458">
        <v>0.82</v>
      </c>
      <c r="J1011" s="113">
        <v>0.24199999999999999</v>
      </c>
      <c r="K1011" s="113">
        <v>0.24199999999999999</v>
      </c>
      <c r="L1011" s="113"/>
      <c r="M1011" s="113"/>
      <c r="N1011" s="113"/>
      <c r="O1011" s="216">
        <v>0</v>
      </c>
      <c r="P1011" s="113">
        <v>0.24199999999999999</v>
      </c>
      <c r="Q1011" s="113" t="s">
        <v>2354</v>
      </c>
      <c r="R1011" s="93" t="s">
        <v>3176</v>
      </c>
      <c r="S1011" s="1498"/>
      <c r="V1011" s="34"/>
    </row>
    <row r="1012" spans="1:22" s="3" customFormat="1" ht="25.5" customHeight="1" x14ac:dyDescent="0.2">
      <c r="A1012" s="1284">
        <v>275</v>
      </c>
      <c r="B1012" s="1270" t="s">
        <v>4145</v>
      </c>
      <c r="C1012" s="113" t="s">
        <v>2490</v>
      </c>
      <c r="D1012" s="1459"/>
      <c r="E1012" s="1459"/>
      <c r="F1012" s="1489"/>
      <c r="G1012" s="1463"/>
      <c r="H1012" s="1463"/>
      <c r="I1012" s="1474"/>
      <c r="J1012" s="113">
        <v>0.54800000000000004</v>
      </c>
      <c r="K1012" s="113">
        <v>0.54800000000000004</v>
      </c>
      <c r="L1012" s="113"/>
      <c r="M1012" s="113"/>
      <c r="N1012" s="113"/>
      <c r="O1012" s="216">
        <v>0</v>
      </c>
      <c r="P1012" s="113">
        <v>0.54800000000000004</v>
      </c>
      <c r="Q1012" s="113" t="s">
        <v>2354</v>
      </c>
      <c r="R1012" s="93" t="s">
        <v>3176</v>
      </c>
      <c r="S1012" s="1459"/>
      <c r="V1012" s="34"/>
    </row>
    <row r="1013" spans="1:22" ht="24" x14ac:dyDescent="0.2">
      <c r="A1013" s="1284">
        <v>276</v>
      </c>
      <c r="B1013" s="1270">
        <v>120318</v>
      </c>
      <c r="C1013" s="96" t="s">
        <v>2020</v>
      </c>
      <c r="D1013" s="93" t="s">
        <v>4146</v>
      </c>
      <c r="E1013" s="96" t="s">
        <v>47</v>
      </c>
      <c r="F1013" s="212" t="s">
        <v>4147</v>
      </c>
      <c r="G1013" s="113" t="s">
        <v>3198</v>
      </c>
      <c r="H1013" s="113" t="s">
        <v>4148</v>
      </c>
      <c r="I1013" s="66">
        <v>0.24</v>
      </c>
      <c r="J1013" s="96">
        <v>0.24</v>
      </c>
      <c r="K1013" s="96"/>
      <c r="L1013" s="96">
        <v>0.24</v>
      </c>
      <c r="M1013" s="96"/>
      <c r="N1013" s="96"/>
      <c r="O1013" s="150">
        <v>0</v>
      </c>
      <c r="P1013" s="96">
        <v>0.24</v>
      </c>
      <c r="Q1013" s="96" t="s">
        <v>2241</v>
      </c>
      <c r="R1013" s="93" t="s">
        <v>3176</v>
      </c>
      <c r="S1013" s="93"/>
      <c r="V1013" s="34"/>
    </row>
    <row r="1014" spans="1:22" ht="40.5" customHeight="1" x14ac:dyDescent="0.2">
      <c r="A1014" s="142">
        <v>277</v>
      </c>
      <c r="B1014" s="1280">
        <v>130096</v>
      </c>
      <c r="C1014" s="113" t="s">
        <v>2491</v>
      </c>
      <c r="D1014" s="93" t="s">
        <v>4149</v>
      </c>
      <c r="E1014" s="113" t="s">
        <v>48</v>
      </c>
      <c r="F1014" s="220" t="s">
        <v>4150</v>
      </c>
      <c r="G1014" s="113" t="s">
        <v>3198</v>
      </c>
      <c r="H1014" s="113" t="s">
        <v>4151</v>
      </c>
      <c r="I1014" s="66">
        <v>0.19</v>
      </c>
      <c r="J1014" s="113">
        <v>0.215</v>
      </c>
      <c r="K1014" s="113">
        <v>0.215</v>
      </c>
      <c r="L1014" s="113"/>
      <c r="M1014" s="113"/>
      <c r="N1014" s="113"/>
      <c r="O1014" s="216">
        <v>0</v>
      </c>
      <c r="P1014" s="113">
        <v>0.215</v>
      </c>
      <c r="Q1014" s="113" t="s">
        <v>2354</v>
      </c>
      <c r="R1014" s="93" t="s">
        <v>3176</v>
      </c>
      <c r="S1014" s="113"/>
      <c r="V1014" s="34"/>
    </row>
    <row r="1015" spans="1:22" s="3" customFormat="1" ht="13.5" customHeight="1" x14ac:dyDescent="0.2">
      <c r="A1015" s="1284">
        <v>278</v>
      </c>
      <c r="B1015" s="1280" t="s">
        <v>6085</v>
      </c>
      <c r="C1015" s="398"/>
      <c r="D1015" s="186"/>
      <c r="E1015" s="186" t="s">
        <v>50</v>
      </c>
      <c r="F1015" s="281" t="s">
        <v>49</v>
      </c>
      <c r="G1015" s="186"/>
      <c r="H1015" s="186"/>
      <c r="I1015" s="66">
        <v>7.0000000000000007E-2</v>
      </c>
      <c r="J1015" s="186">
        <v>7.0000000000000007E-2</v>
      </c>
      <c r="K1015" s="186"/>
      <c r="L1015" s="186">
        <v>7.0000000000000007E-2</v>
      </c>
      <c r="M1015" s="186"/>
      <c r="N1015" s="186"/>
      <c r="O1015" s="268">
        <v>0</v>
      </c>
      <c r="P1015" s="186">
        <v>7.0000000000000007E-2</v>
      </c>
      <c r="Q1015" s="186" t="s">
        <v>2241</v>
      </c>
      <c r="R1015" s="113" t="s">
        <v>3216</v>
      </c>
      <c r="S1015" s="186"/>
      <c r="V1015" s="34"/>
    </row>
    <row r="1016" spans="1:22" x14ac:dyDescent="0.2">
      <c r="A1016" s="1284">
        <v>279</v>
      </c>
      <c r="B1016" s="1280" t="s">
        <v>6086</v>
      </c>
      <c r="C1016" s="398"/>
      <c r="D1016" s="186"/>
      <c r="E1016" s="186" t="s">
        <v>51</v>
      </c>
      <c r="F1016" s="281" t="s">
        <v>49</v>
      </c>
      <c r="G1016" s="186"/>
      <c r="H1016" s="186"/>
      <c r="I1016" s="66">
        <v>0.16</v>
      </c>
      <c r="J1016" s="186">
        <v>0.16</v>
      </c>
      <c r="K1016" s="186">
        <v>0.16</v>
      </c>
      <c r="L1016" s="186"/>
      <c r="M1016" s="186"/>
      <c r="N1016" s="186"/>
      <c r="O1016" s="268">
        <v>0</v>
      </c>
      <c r="P1016" s="186">
        <v>0.16</v>
      </c>
      <c r="Q1016" s="186" t="s">
        <v>2251</v>
      </c>
      <c r="R1016" s="113" t="s">
        <v>3216</v>
      </c>
      <c r="S1016" s="186"/>
      <c r="V1016" s="34"/>
    </row>
    <row r="1017" spans="1:22" ht="38.25" customHeight="1" x14ac:dyDescent="0.2">
      <c r="A1017" s="142">
        <v>280</v>
      </c>
      <c r="B1017" s="1280" t="s">
        <v>6087</v>
      </c>
      <c r="C1017" s="453" t="s">
        <v>5862</v>
      </c>
      <c r="D1017" s="453" t="s">
        <v>5861</v>
      </c>
      <c r="E1017" s="453" t="s">
        <v>52</v>
      </c>
      <c r="F1017" s="281" t="s">
        <v>5159</v>
      </c>
      <c r="G1017" s="453" t="s">
        <v>2588</v>
      </c>
      <c r="H1017" s="453" t="s">
        <v>2791</v>
      </c>
      <c r="I1017" s="66">
        <v>1.61</v>
      </c>
      <c r="J1017" s="453">
        <v>1.482</v>
      </c>
      <c r="K1017" s="453"/>
      <c r="L1017" s="453">
        <v>1.482</v>
      </c>
      <c r="M1017" s="453"/>
      <c r="N1017" s="453"/>
      <c r="O1017" s="216">
        <v>0</v>
      </c>
      <c r="P1017" s="453">
        <v>1.482</v>
      </c>
      <c r="Q1017" s="186" t="s">
        <v>2241</v>
      </c>
      <c r="R1017" s="93" t="s">
        <v>3216</v>
      </c>
      <c r="S1017" s="113" t="s">
        <v>4152</v>
      </c>
      <c r="V1017" s="34"/>
    </row>
    <row r="1018" spans="1:22" ht="26.25" customHeight="1" x14ac:dyDescent="0.2">
      <c r="A1018" s="1284">
        <v>281</v>
      </c>
      <c r="B1018" s="1270">
        <v>130189</v>
      </c>
      <c r="C1018" s="96" t="s">
        <v>2021</v>
      </c>
      <c r="D1018" s="93" t="s">
        <v>4153</v>
      </c>
      <c r="E1018" s="96" t="s">
        <v>53</v>
      </c>
      <c r="F1018" s="212" t="s">
        <v>4154</v>
      </c>
      <c r="G1018" s="113" t="s">
        <v>3198</v>
      </c>
      <c r="H1018" s="113" t="s">
        <v>4155</v>
      </c>
      <c r="I1018" s="66">
        <v>0.42299999999999999</v>
      </c>
      <c r="J1018" s="96">
        <v>0.42299999999999999</v>
      </c>
      <c r="K1018" s="96"/>
      <c r="L1018" s="96">
        <v>0.42299999999999999</v>
      </c>
      <c r="M1018" s="96"/>
      <c r="N1018" s="96"/>
      <c r="O1018" s="150">
        <v>0</v>
      </c>
      <c r="P1018" s="96">
        <v>0.42299999999999999</v>
      </c>
      <c r="Q1018" s="96" t="s">
        <v>2241</v>
      </c>
      <c r="R1018" s="93" t="s">
        <v>3176</v>
      </c>
      <c r="S1018" s="93"/>
      <c r="V1018" s="34"/>
    </row>
    <row r="1019" spans="1:22" ht="24" x14ac:dyDescent="0.2">
      <c r="A1019" s="1284">
        <v>282</v>
      </c>
      <c r="B1019" s="1270" t="s">
        <v>4156</v>
      </c>
      <c r="C1019" s="113" t="s">
        <v>2492</v>
      </c>
      <c r="D1019" s="1459" t="s">
        <v>4157</v>
      </c>
      <c r="E1019" s="1498" t="s">
        <v>54</v>
      </c>
      <c r="F1019" s="1499" t="s">
        <v>1051</v>
      </c>
      <c r="G1019" s="1498" t="s">
        <v>3198</v>
      </c>
      <c r="H1019" s="1498" t="s">
        <v>4158</v>
      </c>
      <c r="I1019" s="1458">
        <v>0.4</v>
      </c>
      <c r="J1019" s="113">
        <v>0.30499999999999999</v>
      </c>
      <c r="K1019" s="113">
        <v>8.5999999999999993E-2</v>
      </c>
      <c r="L1019" s="113">
        <v>0.219</v>
      </c>
      <c r="M1019" s="113"/>
      <c r="N1019" s="113"/>
      <c r="O1019" s="216">
        <v>0</v>
      </c>
      <c r="P1019" s="113">
        <v>0.30499999999999999</v>
      </c>
      <c r="Q1019" s="93" t="s">
        <v>2353</v>
      </c>
      <c r="R1019" s="93" t="s">
        <v>3176</v>
      </c>
      <c r="S1019" s="113"/>
      <c r="V1019" s="34"/>
    </row>
    <row r="1020" spans="1:22" x14ac:dyDescent="0.2">
      <c r="A1020" s="142">
        <v>283</v>
      </c>
      <c r="B1020" s="1270" t="s">
        <v>4159</v>
      </c>
      <c r="C1020" s="113" t="s">
        <v>2493</v>
      </c>
      <c r="D1020" s="1459"/>
      <c r="E1020" s="1463"/>
      <c r="F1020" s="1486"/>
      <c r="G1020" s="1463"/>
      <c r="H1020" s="1463"/>
      <c r="I1020" s="1474"/>
      <c r="J1020" s="113">
        <v>9.4E-2</v>
      </c>
      <c r="K1020" s="113">
        <v>9.4E-2</v>
      </c>
      <c r="L1020" s="113"/>
      <c r="M1020" s="113"/>
      <c r="N1020" s="113"/>
      <c r="O1020" s="216">
        <v>0</v>
      </c>
      <c r="P1020" s="113">
        <v>9.4E-2</v>
      </c>
      <c r="Q1020" s="113" t="s">
        <v>2354</v>
      </c>
      <c r="R1020" s="93" t="s">
        <v>3176</v>
      </c>
      <c r="S1020" s="113"/>
      <c r="V1020" s="34"/>
    </row>
    <row r="1021" spans="1:22" ht="48" x14ac:dyDescent="0.2">
      <c r="A1021" s="1284">
        <v>284</v>
      </c>
      <c r="B1021" s="1498">
        <v>120319</v>
      </c>
      <c r="C1021" s="113" t="s">
        <v>2494</v>
      </c>
      <c r="D1021" s="1459" t="s">
        <v>4160</v>
      </c>
      <c r="E1021" s="1498" t="s">
        <v>55</v>
      </c>
      <c r="F1021" s="1499" t="s">
        <v>1052</v>
      </c>
      <c r="G1021" s="1498" t="s">
        <v>3198</v>
      </c>
      <c r="H1021" s="1498" t="s">
        <v>4161</v>
      </c>
      <c r="I1021" s="1458">
        <v>0.2</v>
      </c>
      <c r="J1021" s="113">
        <v>9.5000000000000001E-2</v>
      </c>
      <c r="K1021" s="113"/>
      <c r="L1021" s="113">
        <v>9.5000000000000001E-2</v>
      </c>
      <c r="M1021" s="113"/>
      <c r="N1021" s="113"/>
      <c r="O1021" s="216">
        <v>0</v>
      </c>
      <c r="P1021" s="113">
        <v>9.5000000000000001E-2</v>
      </c>
      <c r="Q1021" s="113" t="s">
        <v>2241</v>
      </c>
      <c r="R1021" s="93" t="s">
        <v>3176</v>
      </c>
      <c r="S1021" s="113" t="s">
        <v>2495</v>
      </c>
      <c r="V1021" s="34"/>
    </row>
    <row r="1022" spans="1:22" x14ac:dyDescent="0.2">
      <c r="A1022" s="1284">
        <v>285</v>
      </c>
      <c r="B1022" s="1459"/>
      <c r="C1022" s="93" t="s">
        <v>4162</v>
      </c>
      <c r="D1022" s="1459"/>
      <c r="E1022" s="1463"/>
      <c r="F1022" s="1486"/>
      <c r="G1022" s="1463"/>
      <c r="H1022" s="1463"/>
      <c r="I1022" s="1474"/>
      <c r="J1022" s="113">
        <v>4.1000000000000002E-2</v>
      </c>
      <c r="K1022" s="113"/>
      <c r="L1022" s="113">
        <v>4.1000000000000002E-2</v>
      </c>
      <c r="M1022" s="113"/>
      <c r="N1022" s="113"/>
      <c r="O1022" s="216">
        <v>0</v>
      </c>
      <c r="P1022" s="113">
        <v>4.1000000000000002E-2</v>
      </c>
      <c r="Q1022" s="113" t="s">
        <v>2241</v>
      </c>
      <c r="R1022" s="93" t="s">
        <v>3176</v>
      </c>
      <c r="S1022" s="113"/>
      <c r="V1022" s="34"/>
    </row>
    <row r="1023" spans="1:22" s="3" customFormat="1" ht="24" x14ac:dyDescent="0.2">
      <c r="A1023" s="142">
        <v>286</v>
      </c>
      <c r="B1023" s="1270">
        <v>130099</v>
      </c>
      <c r="C1023" s="96" t="s">
        <v>1319</v>
      </c>
      <c r="D1023" s="93" t="s">
        <v>4163</v>
      </c>
      <c r="E1023" s="96" t="s">
        <v>56</v>
      </c>
      <c r="F1023" s="212" t="s">
        <v>4164</v>
      </c>
      <c r="G1023" s="113" t="s">
        <v>3198</v>
      </c>
      <c r="H1023" s="113" t="s">
        <v>4165</v>
      </c>
      <c r="I1023" s="66">
        <v>0.65500000000000003</v>
      </c>
      <c r="J1023" s="96">
        <v>0.65500000000000003</v>
      </c>
      <c r="K1023" s="96">
        <v>0.49399999999999999</v>
      </c>
      <c r="L1023" s="96">
        <v>0.161</v>
      </c>
      <c r="M1023" s="96"/>
      <c r="N1023" s="96"/>
      <c r="O1023" s="150">
        <v>0</v>
      </c>
      <c r="P1023" s="96">
        <v>0.65500000000000003</v>
      </c>
      <c r="Q1023" s="96" t="s">
        <v>2353</v>
      </c>
      <c r="R1023" s="93" t="s">
        <v>3176</v>
      </c>
      <c r="S1023" s="96"/>
      <c r="V1023" s="34"/>
    </row>
    <row r="1024" spans="1:22" s="3" customFormat="1" ht="24" x14ac:dyDescent="0.2">
      <c r="A1024" s="1284">
        <v>287</v>
      </c>
      <c r="B1024" s="1270" t="s">
        <v>4166</v>
      </c>
      <c r="C1024" s="96" t="s">
        <v>2022</v>
      </c>
      <c r="D1024" s="1459" t="s">
        <v>4167</v>
      </c>
      <c r="E1024" s="96" t="s">
        <v>57</v>
      </c>
      <c r="F1024" s="1486" t="s">
        <v>4168</v>
      </c>
      <c r="G1024" s="1498" t="s">
        <v>3198</v>
      </c>
      <c r="H1024" s="1498" t="s">
        <v>4169</v>
      </c>
      <c r="I1024" s="66">
        <v>0.57199999999999995</v>
      </c>
      <c r="J1024" s="96">
        <v>0.57199999999999995</v>
      </c>
      <c r="K1024" s="96">
        <v>0.129</v>
      </c>
      <c r="L1024" s="96">
        <v>0.443</v>
      </c>
      <c r="M1024" s="96"/>
      <c r="N1024" s="96"/>
      <c r="O1024" s="150">
        <v>0</v>
      </c>
      <c r="P1024" s="96">
        <v>0.57199999999999995</v>
      </c>
      <c r="Q1024" s="96" t="s">
        <v>2353</v>
      </c>
      <c r="R1024" s="93" t="s">
        <v>3176</v>
      </c>
      <c r="S1024" s="93"/>
      <c r="V1024" s="34"/>
    </row>
    <row r="1025" spans="1:22" x14ac:dyDescent="0.2">
      <c r="A1025" s="1284">
        <v>288</v>
      </c>
      <c r="B1025" s="1270" t="s">
        <v>4170</v>
      </c>
      <c r="C1025" s="96" t="s">
        <v>2023</v>
      </c>
      <c r="D1025" s="1463"/>
      <c r="E1025" s="96" t="s">
        <v>57</v>
      </c>
      <c r="F1025" s="1486"/>
      <c r="G1025" s="1463"/>
      <c r="H1025" s="1463"/>
      <c r="I1025" s="66">
        <v>0.38800000000000001</v>
      </c>
      <c r="J1025" s="96">
        <v>0.38800000000000001</v>
      </c>
      <c r="K1025" s="96">
        <v>0.38800000000000001</v>
      </c>
      <c r="L1025" s="96"/>
      <c r="M1025" s="96"/>
      <c r="N1025" s="96"/>
      <c r="O1025" s="150">
        <v>0</v>
      </c>
      <c r="P1025" s="96">
        <v>0.38800000000000001</v>
      </c>
      <c r="Q1025" s="96" t="s">
        <v>2354</v>
      </c>
      <c r="R1025" s="93" t="s">
        <v>3176</v>
      </c>
      <c r="S1025" s="93"/>
      <c r="V1025" s="34"/>
    </row>
    <row r="1026" spans="1:22" ht="36" x14ac:dyDescent="0.2">
      <c r="A1026" s="142">
        <v>289</v>
      </c>
      <c r="B1026" s="1270" t="s">
        <v>4171</v>
      </c>
      <c r="C1026" s="93" t="s">
        <v>1285</v>
      </c>
      <c r="D1026" s="93" t="s">
        <v>3083</v>
      </c>
      <c r="E1026" s="93" t="s">
        <v>244</v>
      </c>
      <c r="F1026" s="214" t="s">
        <v>4172</v>
      </c>
      <c r="G1026" s="113" t="s">
        <v>3198</v>
      </c>
      <c r="H1026" s="113" t="s">
        <v>4173</v>
      </c>
      <c r="I1026" s="201">
        <v>1.9710000000000001</v>
      </c>
      <c r="J1026" s="93">
        <v>1.9710000000000001</v>
      </c>
      <c r="K1026" s="93">
        <v>1.9710000000000001</v>
      </c>
      <c r="L1026" s="93"/>
      <c r="M1026" s="93"/>
      <c r="N1026" s="93"/>
      <c r="O1026" s="219" t="s">
        <v>1409</v>
      </c>
      <c r="P1026" s="93" t="s">
        <v>4174</v>
      </c>
      <c r="Q1026" s="186" t="s">
        <v>2354</v>
      </c>
      <c r="R1026" s="93" t="s">
        <v>3176</v>
      </c>
      <c r="S1026" s="93"/>
      <c r="V1026" s="34"/>
    </row>
    <row r="1027" spans="1:22" x14ac:dyDescent="0.2">
      <c r="A1027" s="1284">
        <v>290</v>
      </c>
      <c r="B1027" s="1270" t="s">
        <v>4175</v>
      </c>
      <c r="C1027" s="96" t="s">
        <v>1583</v>
      </c>
      <c r="D1027" s="1459" t="s">
        <v>4176</v>
      </c>
      <c r="E1027" s="1463" t="s">
        <v>245</v>
      </c>
      <c r="F1027" s="1486" t="s">
        <v>1053</v>
      </c>
      <c r="G1027" s="1498" t="s">
        <v>3198</v>
      </c>
      <c r="H1027" s="1498" t="s">
        <v>4177</v>
      </c>
      <c r="I1027" s="66">
        <v>0.47</v>
      </c>
      <c r="J1027" s="96">
        <v>0.47</v>
      </c>
      <c r="K1027" s="96">
        <v>0.47</v>
      </c>
      <c r="L1027" s="96"/>
      <c r="M1027" s="96"/>
      <c r="N1027" s="96"/>
      <c r="O1027" s="150">
        <v>0</v>
      </c>
      <c r="P1027" s="96">
        <v>0.47</v>
      </c>
      <c r="Q1027" s="186" t="s">
        <v>2354</v>
      </c>
      <c r="R1027" s="93" t="s">
        <v>3176</v>
      </c>
      <c r="S1027" s="96"/>
      <c r="V1027" s="34"/>
    </row>
    <row r="1028" spans="1:22" s="3" customFormat="1" x14ac:dyDescent="0.2">
      <c r="A1028" s="1284">
        <v>291</v>
      </c>
      <c r="B1028" s="1270" t="s">
        <v>4178</v>
      </c>
      <c r="C1028" s="96" t="s">
        <v>1584</v>
      </c>
      <c r="D1028" s="1459"/>
      <c r="E1028" s="1463"/>
      <c r="F1028" s="1486"/>
      <c r="G1028" s="1463"/>
      <c r="H1028" s="1463"/>
      <c r="I1028" s="66">
        <v>0.16200000000000001</v>
      </c>
      <c r="J1028" s="96">
        <v>0.16200000000000001</v>
      </c>
      <c r="K1028" s="96">
        <v>0.16200000000000001</v>
      </c>
      <c r="L1028" s="96"/>
      <c r="M1028" s="96"/>
      <c r="N1028" s="96"/>
      <c r="O1028" s="150">
        <v>0</v>
      </c>
      <c r="P1028" s="96">
        <v>0.16200000000000001</v>
      </c>
      <c r="Q1028" s="186" t="s">
        <v>2354</v>
      </c>
      <c r="R1028" s="93" t="s">
        <v>3176</v>
      </c>
      <c r="S1028" s="96"/>
      <c r="V1028" s="34"/>
    </row>
    <row r="1029" spans="1:22" ht="24" x14ac:dyDescent="0.2">
      <c r="A1029" s="142">
        <v>292</v>
      </c>
      <c r="B1029" s="1270">
        <v>130194</v>
      </c>
      <c r="C1029" s="96" t="s">
        <v>2024</v>
      </c>
      <c r="D1029" s="93" t="s">
        <v>4179</v>
      </c>
      <c r="E1029" s="96" t="s">
        <v>246</v>
      </c>
      <c r="F1029" s="212" t="s">
        <v>4180</v>
      </c>
      <c r="G1029" s="113" t="s">
        <v>3198</v>
      </c>
      <c r="H1029" s="113" t="s">
        <v>4181</v>
      </c>
      <c r="I1029" s="66">
        <v>8.5000000000000006E-2</v>
      </c>
      <c r="J1029" s="96">
        <v>8.5000000000000006E-2</v>
      </c>
      <c r="K1029" s="96">
        <v>4.0000000000000001E-3</v>
      </c>
      <c r="L1029" s="96">
        <v>8.1000000000000003E-2</v>
      </c>
      <c r="M1029" s="96"/>
      <c r="N1029" s="96"/>
      <c r="O1029" s="150">
        <v>0</v>
      </c>
      <c r="P1029" s="96">
        <v>8.5000000000000006E-2</v>
      </c>
      <c r="Q1029" s="96" t="s">
        <v>2353</v>
      </c>
      <c r="R1029" s="93" t="s">
        <v>3176</v>
      </c>
      <c r="S1029" s="93"/>
      <c r="V1029" s="34"/>
    </row>
    <row r="1030" spans="1:22" ht="25.5" customHeight="1" x14ac:dyDescent="0.2">
      <c r="A1030" s="1284">
        <v>293</v>
      </c>
      <c r="B1030" s="1270" t="s">
        <v>4182</v>
      </c>
      <c r="C1030" s="96" t="s">
        <v>1585</v>
      </c>
      <c r="D1030" s="1459" t="s">
        <v>4183</v>
      </c>
      <c r="E1030" s="1463" t="s">
        <v>247</v>
      </c>
      <c r="F1030" s="1486" t="s">
        <v>4184</v>
      </c>
      <c r="G1030" s="1498" t="s">
        <v>3198</v>
      </c>
      <c r="H1030" s="1498" t="s">
        <v>4185</v>
      </c>
      <c r="I1030" s="66">
        <v>0.442</v>
      </c>
      <c r="J1030" s="96">
        <v>0.442</v>
      </c>
      <c r="K1030" s="96"/>
      <c r="L1030" s="96">
        <v>0.442</v>
      </c>
      <c r="M1030" s="96"/>
      <c r="N1030" s="96"/>
      <c r="O1030" s="150">
        <v>0</v>
      </c>
      <c r="P1030" s="96">
        <v>0.442</v>
      </c>
      <c r="Q1030" s="96" t="s">
        <v>2241</v>
      </c>
      <c r="R1030" s="93" t="s">
        <v>3176</v>
      </c>
      <c r="S1030" s="96"/>
      <c r="V1030" s="34"/>
    </row>
    <row r="1031" spans="1:22" ht="25.5" customHeight="1" x14ac:dyDescent="0.2">
      <c r="A1031" s="1284">
        <v>294</v>
      </c>
      <c r="B1031" s="1270" t="s">
        <v>4186</v>
      </c>
      <c r="C1031" s="96" t="s">
        <v>1586</v>
      </c>
      <c r="D1031" s="1459"/>
      <c r="E1031" s="1463"/>
      <c r="F1031" s="1486"/>
      <c r="G1031" s="1463"/>
      <c r="H1031" s="1463"/>
      <c r="I1031" s="66">
        <v>0.28399999999999997</v>
      </c>
      <c r="J1031" s="96">
        <v>0.28399999999999997</v>
      </c>
      <c r="K1031" s="96"/>
      <c r="L1031" s="96">
        <v>0.28399999999999997</v>
      </c>
      <c r="M1031" s="96"/>
      <c r="N1031" s="96"/>
      <c r="O1031" s="150">
        <v>0.45400000000000001</v>
      </c>
      <c r="P1031" s="96">
        <v>0.73799999999999999</v>
      </c>
      <c r="Q1031" s="96" t="s">
        <v>2241</v>
      </c>
      <c r="R1031" s="93" t="s">
        <v>3176</v>
      </c>
      <c r="S1031" s="96"/>
      <c r="V1031" s="34"/>
    </row>
    <row r="1032" spans="1:22" x14ac:dyDescent="0.2">
      <c r="A1032" s="142">
        <v>295</v>
      </c>
      <c r="B1032" s="1270" t="s">
        <v>4187</v>
      </c>
      <c r="C1032" s="96" t="s">
        <v>1587</v>
      </c>
      <c r="D1032" s="1459" t="s">
        <v>4188</v>
      </c>
      <c r="E1032" s="1463" t="s">
        <v>248</v>
      </c>
      <c r="F1032" s="1486" t="s">
        <v>1054</v>
      </c>
      <c r="G1032" s="1498" t="s">
        <v>3198</v>
      </c>
      <c r="H1032" s="1498" t="s">
        <v>4189</v>
      </c>
      <c r="I1032" s="66">
        <v>0.23699999999999999</v>
      </c>
      <c r="J1032" s="96">
        <v>0.23699999999999999</v>
      </c>
      <c r="K1032" s="96">
        <v>0.23699999999999999</v>
      </c>
      <c r="L1032" s="96"/>
      <c r="M1032" s="96"/>
      <c r="N1032" s="96"/>
      <c r="O1032" s="150">
        <v>0</v>
      </c>
      <c r="P1032" s="96">
        <v>0.23699999999999999</v>
      </c>
      <c r="Q1032" s="186" t="s">
        <v>2354</v>
      </c>
      <c r="R1032" s="93" t="s">
        <v>3176</v>
      </c>
      <c r="S1032" s="96"/>
      <c r="V1032" s="34"/>
    </row>
    <row r="1033" spans="1:22" ht="24" x14ac:dyDescent="0.2">
      <c r="A1033" s="1284">
        <v>296</v>
      </c>
      <c r="B1033" s="1270" t="s">
        <v>4190</v>
      </c>
      <c r="C1033" s="96" t="s">
        <v>1588</v>
      </c>
      <c r="D1033" s="1459"/>
      <c r="E1033" s="1463"/>
      <c r="F1033" s="1486"/>
      <c r="G1033" s="1463"/>
      <c r="H1033" s="1463"/>
      <c r="I1033" s="66">
        <v>0.121</v>
      </c>
      <c r="J1033" s="96">
        <v>0.121</v>
      </c>
      <c r="K1033" s="96">
        <v>3.4000000000000002E-2</v>
      </c>
      <c r="L1033" s="96">
        <v>8.6999999999999994E-2</v>
      </c>
      <c r="M1033" s="96"/>
      <c r="N1033" s="96"/>
      <c r="O1033" s="150">
        <v>0</v>
      </c>
      <c r="P1033" s="96">
        <v>1.121</v>
      </c>
      <c r="Q1033" s="96" t="s">
        <v>2353</v>
      </c>
      <c r="R1033" s="93" t="s">
        <v>3176</v>
      </c>
      <c r="S1033" s="96"/>
      <c r="V1033" s="34"/>
    </row>
    <row r="1034" spans="1:22" ht="24" x14ac:dyDescent="0.2">
      <c r="A1034" s="1284">
        <v>297</v>
      </c>
      <c r="B1034" s="1270" t="s">
        <v>4191</v>
      </c>
      <c r="C1034" s="113" t="s">
        <v>2496</v>
      </c>
      <c r="D1034" s="93" t="s">
        <v>4192</v>
      </c>
      <c r="E1034" s="113" t="s">
        <v>249</v>
      </c>
      <c r="F1034" s="220" t="s">
        <v>4193</v>
      </c>
      <c r="G1034" s="113" t="s">
        <v>3198</v>
      </c>
      <c r="H1034" s="113" t="s">
        <v>4194</v>
      </c>
      <c r="I1034" s="66">
        <v>0.28999999999999998</v>
      </c>
      <c r="J1034" s="113">
        <v>0.27500000000000002</v>
      </c>
      <c r="K1034" s="113">
        <v>0.27500000000000002</v>
      </c>
      <c r="L1034" s="113"/>
      <c r="M1034" s="113"/>
      <c r="N1034" s="113"/>
      <c r="O1034" s="216">
        <v>0</v>
      </c>
      <c r="P1034" s="113">
        <v>0.27500000000000002</v>
      </c>
      <c r="Q1034" s="186" t="s">
        <v>2354</v>
      </c>
      <c r="R1034" s="93" t="s">
        <v>3176</v>
      </c>
      <c r="S1034" s="113"/>
      <c r="V1034" s="34"/>
    </row>
    <row r="1035" spans="1:22" x14ac:dyDescent="0.2">
      <c r="A1035" s="142">
        <v>298</v>
      </c>
      <c r="B1035" s="1270" t="s">
        <v>4195</v>
      </c>
      <c r="C1035" s="96" t="s">
        <v>1314</v>
      </c>
      <c r="D1035" s="1459" t="s">
        <v>4196</v>
      </c>
      <c r="E1035" s="1463" t="s">
        <v>250</v>
      </c>
      <c r="F1035" s="1486" t="s">
        <v>4197</v>
      </c>
      <c r="G1035" s="1498" t="s">
        <v>3198</v>
      </c>
      <c r="H1035" s="1498" t="s">
        <v>4198</v>
      </c>
      <c r="I1035" s="66">
        <v>1.1319999999999999</v>
      </c>
      <c r="J1035" s="96">
        <v>1.1319999999999999</v>
      </c>
      <c r="K1035" s="96">
        <v>1.1319999999999999</v>
      </c>
      <c r="L1035" s="96"/>
      <c r="M1035" s="96"/>
      <c r="N1035" s="96"/>
      <c r="O1035" s="150">
        <v>0</v>
      </c>
      <c r="P1035" s="96">
        <v>1.1319999999999999</v>
      </c>
      <c r="Q1035" s="186" t="s">
        <v>2354</v>
      </c>
      <c r="R1035" s="93" t="s">
        <v>3176</v>
      </c>
      <c r="S1035" s="96"/>
      <c r="V1035" s="34"/>
    </row>
    <row r="1036" spans="1:22" x14ac:dyDescent="0.2">
      <c r="A1036" s="1284">
        <v>299</v>
      </c>
      <c r="B1036" s="1270" t="s">
        <v>4199</v>
      </c>
      <c r="C1036" s="96" t="s">
        <v>1315</v>
      </c>
      <c r="D1036" s="1459"/>
      <c r="E1036" s="1463"/>
      <c r="F1036" s="1486"/>
      <c r="G1036" s="1463"/>
      <c r="H1036" s="1463"/>
      <c r="I1036" s="66">
        <v>0.39500000000000002</v>
      </c>
      <c r="J1036" s="96">
        <v>0.39500000000000002</v>
      </c>
      <c r="K1036" s="96">
        <v>0.39500000000000002</v>
      </c>
      <c r="L1036" s="96"/>
      <c r="M1036" s="96"/>
      <c r="N1036" s="96"/>
      <c r="O1036" s="150">
        <v>0</v>
      </c>
      <c r="P1036" s="96">
        <v>0.39500000000000002</v>
      </c>
      <c r="Q1036" s="186" t="s">
        <v>2354</v>
      </c>
      <c r="R1036" s="93" t="s">
        <v>3176</v>
      </c>
      <c r="S1036" s="96"/>
      <c r="V1036" s="34"/>
    </row>
    <row r="1037" spans="1:22" x14ac:dyDescent="0.2">
      <c r="A1037" s="1284">
        <v>300</v>
      </c>
      <c r="B1037" s="1270" t="s">
        <v>4200</v>
      </c>
      <c r="C1037" s="186" t="s">
        <v>1316</v>
      </c>
      <c r="D1037" s="1459"/>
      <c r="E1037" s="1463"/>
      <c r="F1037" s="1486"/>
      <c r="G1037" s="1463"/>
      <c r="H1037" s="1463"/>
      <c r="I1037" s="66">
        <v>1.1890000000000001</v>
      </c>
      <c r="J1037" s="186">
        <v>1.1890000000000001</v>
      </c>
      <c r="K1037" s="186">
        <v>1.1890000000000001</v>
      </c>
      <c r="L1037" s="186"/>
      <c r="M1037" s="186"/>
      <c r="N1037" s="186"/>
      <c r="O1037" s="268">
        <v>0</v>
      </c>
      <c r="P1037" s="186">
        <v>1.1890000000000001</v>
      </c>
      <c r="Q1037" s="186" t="s">
        <v>2354</v>
      </c>
      <c r="R1037" s="93" t="s">
        <v>3176</v>
      </c>
      <c r="S1037" s="113"/>
      <c r="V1037" s="34"/>
    </row>
    <row r="1038" spans="1:22" x14ac:dyDescent="0.2">
      <c r="A1038" s="142">
        <v>301</v>
      </c>
      <c r="B1038" s="1280" t="s">
        <v>6088</v>
      </c>
      <c r="C1038" s="186"/>
      <c r="D1038" s="186"/>
      <c r="E1038" s="186" t="s">
        <v>251</v>
      </c>
      <c r="F1038" s="281" t="s">
        <v>58</v>
      </c>
      <c r="G1038" s="186"/>
      <c r="H1038" s="186"/>
      <c r="I1038" s="66">
        <v>0.21</v>
      </c>
      <c r="J1038" s="186">
        <v>0.21</v>
      </c>
      <c r="K1038" s="186">
        <v>0.21</v>
      </c>
      <c r="L1038" s="186"/>
      <c r="M1038" s="186"/>
      <c r="N1038" s="186"/>
      <c r="O1038" s="268">
        <v>0</v>
      </c>
      <c r="P1038" s="186">
        <v>0.21</v>
      </c>
      <c r="Q1038" s="186" t="s">
        <v>2354</v>
      </c>
      <c r="R1038" s="113" t="s">
        <v>3216</v>
      </c>
      <c r="S1038" s="186"/>
    </row>
    <row r="1039" spans="1:22" ht="24" x14ac:dyDescent="0.2">
      <c r="A1039" s="1284">
        <v>302</v>
      </c>
      <c r="B1039" s="1270">
        <v>130195</v>
      </c>
      <c r="C1039" s="96" t="s">
        <v>2225</v>
      </c>
      <c r="D1039" s="93" t="s">
        <v>4201</v>
      </c>
      <c r="E1039" s="96" t="s">
        <v>252</v>
      </c>
      <c r="F1039" s="212" t="s">
        <v>4202</v>
      </c>
      <c r="G1039" s="113" t="s">
        <v>3198</v>
      </c>
      <c r="H1039" s="113" t="s">
        <v>4203</v>
      </c>
      <c r="I1039" s="66">
        <v>0.222</v>
      </c>
      <c r="J1039" s="96">
        <v>0.222</v>
      </c>
      <c r="K1039" s="96"/>
      <c r="L1039" s="96">
        <v>0.222</v>
      </c>
      <c r="M1039" s="96"/>
      <c r="N1039" s="96"/>
      <c r="O1039" s="150">
        <v>0</v>
      </c>
      <c r="P1039" s="96">
        <v>0.222</v>
      </c>
      <c r="Q1039" s="96" t="s">
        <v>2241</v>
      </c>
      <c r="R1039" s="93" t="s">
        <v>3176</v>
      </c>
      <c r="S1039" s="93"/>
    </row>
    <row r="1040" spans="1:22" x14ac:dyDescent="0.2">
      <c r="A1040" s="1284">
        <v>303</v>
      </c>
      <c r="B1040" s="1280" t="s">
        <v>4204</v>
      </c>
      <c r="C1040" s="113" t="s">
        <v>2497</v>
      </c>
      <c r="D1040" s="1459" t="s">
        <v>4205</v>
      </c>
      <c r="E1040" s="1498" t="s">
        <v>253</v>
      </c>
      <c r="F1040" s="1499" t="s">
        <v>4206</v>
      </c>
      <c r="G1040" s="1498" t="s">
        <v>3198</v>
      </c>
      <c r="H1040" s="1498" t="s">
        <v>4207</v>
      </c>
      <c r="I1040" s="1458">
        <v>0.23</v>
      </c>
      <c r="J1040" s="113">
        <v>7.2999999999999995E-2</v>
      </c>
      <c r="K1040" s="113"/>
      <c r="L1040" s="113"/>
      <c r="M1040" s="113"/>
      <c r="N1040" s="113">
        <v>7.2999999999999995E-2</v>
      </c>
      <c r="O1040" s="216">
        <v>0</v>
      </c>
      <c r="P1040" s="113">
        <v>7.2999999999999995E-2</v>
      </c>
      <c r="Q1040" s="113" t="s">
        <v>2498</v>
      </c>
      <c r="R1040" s="93" t="s">
        <v>3176</v>
      </c>
      <c r="S1040" s="181"/>
    </row>
    <row r="1041" spans="1:23" ht="36" x14ac:dyDescent="0.2">
      <c r="A1041" s="142">
        <v>304</v>
      </c>
      <c r="B1041" s="1270" t="s">
        <v>4208</v>
      </c>
      <c r="C1041" s="113" t="s">
        <v>2499</v>
      </c>
      <c r="D1041" s="1459"/>
      <c r="E1041" s="1459"/>
      <c r="F1041" s="1489"/>
      <c r="G1041" s="1463"/>
      <c r="H1041" s="1463"/>
      <c r="I1041" s="1474"/>
      <c r="J1041" s="113">
        <v>7.9000000000000001E-2</v>
      </c>
      <c r="K1041" s="113"/>
      <c r="L1041" s="113"/>
      <c r="M1041" s="113"/>
      <c r="N1041" s="113">
        <v>7.9000000000000001E-2</v>
      </c>
      <c r="O1041" s="216">
        <v>0</v>
      </c>
      <c r="P1041" s="113">
        <v>7.9000000000000001E-2</v>
      </c>
      <c r="Q1041" s="113" t="s">
        <v>2500</v>
      </c>
      <c r="R1041" s="93" t="s">
        <v>3176</v>
      </c>
      <c r="S1041" s="181"/>
    </row>
    <row r="1042" spans="1:23" x14ac:dyDescent="0.2">
      <c r="A1042" s="1438" t="s">
        <v>1429</v>
      </c>
      <c r="B1042" s="1438"/>
      <c r="C1042" s="1438"/>
      <c r="D1042" s="1438"/>
      <c r="E1042" s="1438"/>
      <c r="F1042" s="1438"/>
      <c r="G1042" s="175"/>
      <c r="H1042" s="175"/>
      <c r="I1042" s="284">
        <f>SUM(I738:I1041)</f>
        <v>100.02400000000002</v>
      </c>
      <c r="J1042" s="370">
        <f>SUM(J738:J1041)</f>
        <v>101.92200000000003</v>
      </c>
      <c r="K1042" s="253"/>
      <c r="L1042" s="253"/>
      <c r="M1042" s="253"/>
      <c r="N1042" s="253"/>
      <c r="O1042" s="189"/>
      <c r="P1042" s="119"/>
      <c r="Q1042" s="119"/>
      <c r="R1042" s="119"/>
      <c r="S1042" s="172"/>
      <c r="T1042" s="740">
        <f>SUM(J1042-J743-J750-J752-J753-J756-J766-J778-J779-J787-J788-J789-J793-J795-J796-J799-J800-J801-J802-J808-J809-J811-J812-J825-J835-J840-J841-J855-J856-J858-J859-J875-J877-J898-J905-J906-J907-J916-J917-J937-J938-J939-J972-J981-J1015-J1016-J1017-J1038)</f>
        <v>88.641000000000076</v>
      </c>
    </row>
    <row r="1043" spans="1:23" x14ac:dyDescent="0.2">
      <c r="A1043" s="1497" t="s">
        <v>5946</v>
      </c>
      <c r="B1043" s="1497"/>
      <c r="C1043" s="1497"/>
      <c r="D1043" s="1497"/>
      <c r="E1043" s="1497"/>
      <c r="F1043" s="1497"/>
      <c r="G1043" s="106"/>
      <c r="H1043" s="106"/>
      <c r="I1043" s="106"/>
      <c r="J1043" s="253"/>
      <c r="K1043" s="363">
        <f>SUM(K738:K1041)</f>
        <v>72.934000000000069</v>
      </c>
      <c r="L1043" s="253"/>
      <c r="M1043" s="253"/>
      <c r="N1043" s="253"/>
      <c r="O1043" s="189"/>
      <c r="P1043" s="119"/>
      <c r="Q1043" s="119"/>
      <c r="R1043" s="119"/>
      <c r="S1043" s="172"/>
      <c r="U1043" s="736"/>
    </row>
    <row r="1044" spans="1:23" ht="13.5" customHeight="1" x14ac:dyDescent="0.2">
      <c r="A1044" s="1494" t="s">
        <v>5944</v>
      </c>
      <c r="B1044" s="1494"/>
      <c r="C1044" s="1494"/>
      <c r="D1044" s="1494"/>
      <c r="E1044" s="1494"/>
      <c r="F1044" s="1494"/>
      <c r="G1044" s="159"/>
      <c r="H1044" s="159"/>
      <c r="I1044" s="159"/>
      <c r="J1044" s="253"/>
      <c r="K1044" s="253"/>
      <c r="L1044" s="298">
        <f>SUM(L738:L1041)</f>
        <v>27.290099999999999</v>
      </c>
      <c r="M1044" s="253"/>
      <c r="N1044" s="253"/>
      <c r="O1044" s="189"/>
      <c r="P1044" s="119"/>
      <c r="Q1044" s="119"/>
      <c r="R1044" s="119"/>
      <c r="S1044" s="172"/>
      <c r="V1044" s="736"/>
    </row>
    <row r="1045" spans="1:23" x14ac:dyDescent="0.2">
      <c r="A1045" s="1495" t="s">
        <v>5945</v>
      </c>
      <c r="B1045" s="1495"/>
      <c r="C1045" s="1495"/>
      <c r="D1045" s="1495"/>
      <c r="E1045" s="1496"/>
      <c r="F1045" s="1496"/>
      <c r="G1045" s="178"/>
      <c r="H1045" s="178"/>
      <c r="I1045" s="178"/>
      <c r="J1045" s="253"/>
      <c r="K1045" s="253"/>
      <c r="L1045" s="253"/>
      <c r="M1045" s="299">
        <f>SUM(M738:M1041)</f>
        <v>0.14000000000000001</v>
      </c>
      <c r="N1045" s="299"/>
      <c r="O1045" s="189"/>
      <c r="P1045" s="119"/>
      <c r="Q1045" s="119"/>
      <c r="R1045" s="119"/>
      <c r="S1045" s="172"/>
    </row>
    <row r="1046" spans="1:23" x14ac:dyDescent="0.2">
      <c r="A1046" s="1490" t="s">
        <v>5947</v>
      </c>
      <c r="B1046" s="1486"/>
      <c r="C1046" s="1486"/>
      <c r="D1046" s="1486"/>
      <c r="E1046" s="1486"/>
      <c r="F1046" s="1486"/>
      <c r="G1046" s="102"/>
      <c r="H1046" s="102"/>
      <c r="I1046" s="102"/>
      <c r="J1046" s="350"/>
      <c r="K1046" s="350"/>
      <c r="L1046" s="350"/>
      <c r="M1046" s="350"/>
      <c r="N1046" s="357">
        <f>SUM(N738:N1041)</f>
        <v>1.5569999999999997</v>
      </c>
      <c r="O1046" s="189"/>
      <c r="P1046" s="119"/>
      <c r="Q1046" s="119"/>
      <c r="R1046" s="119"/>
      <c r="S1046" s="172"/>
    </row>
    <row r="1047" spans="1:23" ht="38.25" customHeight="1" x14ac:dyDescent="0.2">
      <c r="A1047" s="1433"/>
      <c r="B1047" s="1433"/>
      <c r="C1047" s="1433"/>
      <c r="D1047" s="1433"/>
      <c r="E1047" s="1433"/>
      <c r="F1047" s="1433"/>
      <c r="G1047" s="1433"/>
      <c r="H1047" s="1433"/>
      <c r="I1047" s="1433"/>
      <c r="J1047" s="1433"/>
      <c r="K1047" s="1433"/>
      <c r="L1047" s="1433"/>
      <c r="M1047" s="1433"/>
      <c r="N1047" s="1433"/>
      <c r="O1047" s="1433"/>
      <c r="P1047" s="1433"/>
      <c r="Q1047" s="119"/>
      <c r="R1047" s="119"/>
      <c r="S1047" s="172"/>
    </row>
    <row r="1048" spans="1:23" x14ac:dyDescent="0.2">
      <c r="A1048" s="1431" t="s">
        <v>788</v>
      </c>
      <c r="B1048" s="1431"/>
      <c r="C1048" s="1431"/>
      <c r="D1048" s="1431"/>
      <c r="E1048" s="1431"/>
      <c r="F1048" s="1431"/>
      <c r="G1048" s="179"/>
      <c r="H1048" s="179"/>
      <c r="I1048" s="179"/>
      <c r="J1048" s="172"/>
      <c r="K1048" s="172"/>
      <c r="L1048" s="172"/>
      <c r="M1048" s="172"/>
      <c r="N1048" s="172"/>
      <c r="O1048" s="172"/>
      <c r="P1048" s="172"/>
      <c r="Q1048" s="172"/>
      <c r="R1048" s="172"/>
      <c r="S1048" s="172"/>
    </row>
    <row r="1049" spans="1:23" ht="24" x14ac:dyDescent="0.2">
      <c r="A1049" s="1284">
        <v>1</v>
      </c>
      <c r="B1049" s="1270">
        <v>130739</v>
      </c>
      <c r="C1049" s="272" t="s">
        <v>1791</v>
      </c>
      <c r="D1049" s="93" t="s">
        <v>4209</v>
      </c>
      <c r="E1049" s="96" t="s">
        <v>800</v>
      </c>
      <c r="F1049" s="212" t="s">
        <v>5160</v>
      </c>
      <c r="G1049" s="93" t="s">
        <v>3198</v>
      </c>
      <c r="H1049" s="93" t="s">
        <v>3015</v>
      </c>
      <c r="I1049" s="66">
        <v>0.78400000000000003</v>
      </c>
      <c r="J1049" s="96">
        <v>0.78400000000000003</v>
      </c>
      <c r="K1049" s="272"/>
      <c r="L1049" s="96">
        <v>0.78400000000000003</v>
      </c>
      <c r="M1049" s="272"/>
      <c r="N1049" s="272"/>
      <c r="O1049" s="150">
        <v>0</v>
      </c>
      <c r="P1049" s="96">
        <v>0.78400000000000003</v>
      </c>
      <c r="Q1049" s="272" t="s">
        <v>2241</v>
      </c>
      <c r="R1049" s="191" t="s">
        <v>3176</v>
      </c>
      <c r="S1049" s="93"/>
      <c r="V1049" s="34"/>
      <c r="W1049" s="34"/>
    </row>
    <row r="1050" spans="1:23" ht="36" x14ac:dyDescent="0.2">
      <c r="A1050" s="1284">
        <v>2</v>
      </c>
      <c r="B1050" s="1270">
        <v>120320</v>
      </c>
      <c r="C1050" s="96" t="s">
        <v>2025</v>
      </c>
      <c r="D1050" s="93" t="s">
        <v>4210</v>
      </c>
      <c r="E1050" s="96" t="s">
        <v>288</v>
      </c>
      <c r="F1050" s="212" t="s">
        <v>5161</v>
      </c>
      <c r="G1050" s="93" t="s">
        <v>3198</v>
      </c>
      <c r="H1050" s="93" t="s">
        <v>4211</v>
      </c>
      <c r="I1050" s="66">
        <v>0.185</v>
      </c>
      <c r="J1050" s="96">
        <v>0.185</v>
      </c>
      <c r="K1050" s="96">
        <v>0.185</v>
      </c>
      <c r="L1050" s="96"/>
      <c r="M1050" s="96"/>
      <c r="N1050" s="96"/>
      <c r="O1050" s="150">
        <v>0</v>
      </c>
      <c r="P1050" s="96">
        <v>0.185</v>
      </c>
      <c r="Q1050" s="96" t="s">
        <v>2354</v>
      </c>
      <c r="R1050" s="191" t="s">
        <v>3176</v>
      </c>
      <c r="S1050" s="93"/>
      <c r="V1050" s="34"/>
      <c r="W1050" s="34"/>
    </row>
    <row r="1051" spans="1:23" x14ac:dyDescent="0.2">
      <c r="A1051" s="1284">
        <v>3</v>
      </c>
      <c r="B1051" s="1270" t="s">
        <v>4212</v>
      </c>
      <c r="C1051" s="96" t="s">
        <v>2026</v>
      </c>
      <c r="D1051" s="93" t="s">
        <v>4213</v>
      </c>
      <c r="E1051" s="1463" t="s">
        <v>289</v>
      </c>
      <c r="F1051" s="1486" t="s">
        <v>5162</v>
      </c>
      <c r="G1051" s="1459" t="s">
        <v>3198</v>
      </c>
      <c r="H1051" s="1459" t="s">
        <v>4214</v>
      </c>
      <c r="I1051" s="66">
        <v>0.39400000000000002</v>
      </c>
      <c r="J1051" s="96">
        <v>0.39400000000000002</v>
      </c>
      <c r="K1051" s="96">
        <v>0.39400000000000002</v>
      </c>
      <c r="L1051" s="96"/>
      <c r="M1051" s="96"/>
      <c r="N1051" s="96"/>
      <c r="O1051" s="150">
        <v>0</v>
      </c>
      <c r="P1051" s="96">
        <v>0.39400000000000002</v>
      </c>
      <c r="Q1051" s="96" t="s">
        <v>2354</v>
      </c>
      <c r="R1051" s="191" t="s">
        <v>3176</v>
      </c>
      <c r="S1051" s="93"/>
      <c r="V1051" s="34"/>
      <c r="W1051" s="34"/>
    </row>
    <row r="1052" spans="1:23" ht="21" customHeight="1" x14ac:dyDescent="0.2">
      <c r="A1052" s="1284">
        <v>4</v>
      </c>
      <c r="B1052" s="1270" t="s">
        <v>4215</v>
      </c>
      <c r="C1052" s="96" t="s">
        <v>2240</v>
      </c>
      <c r="D1052" s="93" t="s">
        <v>4216</v>
      </c>
      <c r="E1052" s="1463"/>
      <c r="F1052" s="1486"/>
      <c r="G1052" s="1463"/>
      <c r="H1052" s="1463"/>
      <c r="I1052" s="66">
        <v>0.26700000000000002</v>
      </c>
      <c r="J1052" s="96">
        <v>0.26700000000000002</v>
      </c>
      <c r="K1052" s="96">
        <v>0.26700000000000002</v>
      </c>
      <c r="L1052" s="96"/>
      <c r="M1052" s="96"/>
      <c r="N1052" s="96"/>
      <c r="O1052" s="150">
        <v>0</v>
      </c>
      <c r="P1052" s="96">
        <v>0.26700000000000002</v>
      </c>
      <c r="Q1052" s="96" t="s">
        <v>2354</v>
      </c>
      <c r="R1052" s="191" t="s">
        <v>3176</v>
      </c>
      <c r="S1052" s="93"/>
      <c r="V1052" s="34"/>
      <c r="W1052" s="34"/>
    </row>
    <row r="1053" spans="1:23" ht="36" x14ac:dyDescent="0.2">
      <c r="A1053" s="1284">
        <v>5</v>
      </c>
      <c r="B1053" s="1270">
        <v>120322</v>
      </c>
      <c r="C1053" s="96" t="s">
        <v>2027</v>
      </c>
      <c r="D1053" s="93" t="s">
        <v>4217</v>
      </c>
      <c r="E1053" s="96" t="s">
        <v>290</v>
      </c>
      <c r="F1053" s="212" t="s">
        <v>5163</v>
      </c>
      <c r="G1053" s="93" t="s">
        <v>3198</v>
      </c>
      <c r="H1053" s="93" t="s">
        <v>4218</v>
      </c>
      <c r="I1053" s="66">
        <v>0.29799999999999999</v>
      </c>
      <c r="J1053" s="96">
        <v>0.29799999999999999</v>
      </c>
      <c r="K1053" s="96">
        <v>0.29799999999999999</v>
      </c>
      <c r="L1053" s="96"/>
      <c r="M1053" s="96"/>
      <c r="N1053" s="96"/>
      <c r="O1053" s="150">
        <v>0</v>
      </c>
      <c r="P1053" s="96">
        <v>0.29799999999999999</v>
      </c>
      <c r="Q1053" s="96" t="s">
        <v>2354</v>
      </c>
      <c r="R1053" s="191" t="s">
        <v>3176</v>
      </c>
      <c r="S1053" s="193"/>
      <c r="V1053" s="34"/>
      <c r="W1053" s="34"/>
    </row>
    <row r="1054" spans="1:23" ht="46.5" customHeight="1" x14ac:dyDescent="0.2">
      <c r="A1054" s="1284">
        <v>6</v>
      </c>
      <c r="B1054" s="1270">
        <v>120323</v>
      </c>
      <c r="C1054" s="96" t="s">
        <v>2028</v>
      </c>
      <c r="D1054" s="93" t="s">
        <v>4219</v>
      </c>
      <c r="E1054" s="96" t="s">
        <v>291</v>
      </c>
      <c r="F1054" s="212" t="s">
        <v>86</v>
      </c>
      <c r="G1054" s="93" t="s">
        <v>3198</v>
      </c>
      <c r="H1054" s="93" t="s">
        <v>4220</v>
      </c>
      <c r="I1054" s="201">
        <v>0.89300000000000002</v>
      </c>
      <c r="J1054" s="96">
        <v>0.89300000000000002</v>
      </c>
      <c r="K1054" s="96">
        <v>0.89300000000000002</v>
      </c>
      <c r="L1054" s="96"/>
      <c r="M1054" s="96"/>
      <c r="N1054" s="96"/>
      <c r="O1054" s="150">
        <v>0</v>
      </c>
      <c r="P1054" s="96">
        <v>0.89300000000000002</v>
      </c>
      <c r="Q1054" s="96" t="s">
        <v>2354</v>
      </c>
      <c r="R1054" s="191" t="s">
        <v>3176</v>
      </c>
      <c r="S1054" s="93" t="s">
        <v>6013</v>
      </c>
      <c r="V1054" s="34"/>
      <c r="W1054" s="34"/>
    </row>
    <row r="1055" spans="1:23" ht="55.5" customHeight="1" x14ac:dyDescent="0.2">
      <c r="A1055" s="1284">
        <v>7</v>
      </c>
      <c r="B1055" s="1270" t="s">
        <v>4221</v>
      </c>
      <c r="C1055" s="96" t="s">
        <v>2029</v>
      </c>
      <c r="D1055" s="93" t="s">
        <v>4222</v>
      </c>
      <c r="E1055" s="96" t="s">
        <v>292</v>
      </c>
      <c r="F1055" s="1486" t="s">
        <v>5164</v>
      </c>
      <c r="G1055" s="1459" t="s">
        <v>3198</v>
      </c>
      <c r="H1055" s="1459" t="s">
        <v>4223</v>
      </c>
      <c r="I1055" s="201">
        <v>0.52300000000000002</v>
      </c>
      <c r="J1055" s="96">
        <v>0.52300000000000002</v>
      </c>
      <c r="K1055" s="96">
        <v>0.52300000000000002</v>
      </c>
      <c r="L1055" s="96"/>
      <c r="M1055" s="96"/>
      <c r="N1055" s="96"/>
      <c r="O1055" s="150">
        <v>0</v>
      </c>
      <c r="P1055" s="96">
        <v>0.52300000000000002</v>
      </c>
      <c r="Q1055" s="96" t="s">
        <v>2354</v>
      </c>
      <c r="R1055" s="191" t="s">
        <v>3176</v>
      </c>
      <c r="S1055" s="93"/>
      <c r="V1055" s="34"/>
      <c r="W1055" s="34"/>
    </row>
    <row r="1056" spans="1:23" x14ac:dyDescent="0.2">
      <c r="A1056" s="1284">
        <v>8</v>
      </c>
      <c r="B1056" s="1270" t="s">
        <v>4224</v>
      </c>
      <c r="C1056" s="96" t="s">
        <v>2030</v>
      </c>
      <c r="D1056" s="93" t="s">
        <v>4225</v>
      </c>
      <c r="E1056" s="96" t="s">
        <v>292</v>
      </c>
      <c r="F1056" s="1486"/>
      <c r="G1056" s="1463"/>
      <c r="H1056" s="1463"/>
      <c r="I1056" s="201">
        <v>0.29799999999999999</v>
      </c>
      <c r="J1056" s="96">
        <v>0.29799999999999999</v>
      </c>
      <c r="K1056" s="96">
        <v>0.29799999999999999</v>
      </c>
      <c r="L1056" s="96"/>
      <c r="M1056" s="96"/>
      <c r="N1056" s="96"/>
      <c r="O1056" s="150">
        <v>0</v>
      </c>
      <c r="P1056" s="96">
        <v>0.29799999999999999</v>
      </c>
      <c r="Q1056" s="96" t="s">
        <v>2354</v>
      </c>
      <c r="R1056" s="191" t="s">
        <v>3176</v>
      </c>
      <c r="S1056" s="93"/>
      <c r="V1056" s="34"/>
      <c r="W1056" s="34"/>
    </row>
    <row r="1057" spans="1:23" ht="24" x14ac:dyDescent="0.2">
      <c r="A1057" s="1284">
        <v>9</v>
      </c>
      <c r="B1057" s="1270">
        <v>120325</v>
      </c>
      <c r="C1057" s="96" t="s">
        <v>2031</v>
      </c>
      <c r="D1057" s="93" t="s">
        <v>4226</v>
      </c>
      <c r="E1057" s="96" t="s">
        <v>293</v>
      </c>
      <c r="F1057" s="212" t="s">
        <v>5165</v>
      </c>
      <c r="G1057" s="93" t="s">
        <v>3198</v>
      </c>
      <c r="H1057" s="93" t="s">
        <v>4227</v>
      </c>
      <c r="I1057" s="66">
        <v>0.54300000000000004</v>
      </c>
      <c r="J1057" s="96">
        <v>0.54300000000000004</v>
      </c>
      <c r="K1057" s="96">
        <v>0.54300000000000004</v>
      </c>
      <c r="L1057" s="96"/>
      <c r="M1057" s="96"/>
      <c r="N1057" s="96"/>
      <c r="O1057" s="150">
        <v>0</v>
      </c>
      <c r="P1057" s="96">
        <v>0.54300000000000004</v>
      </c>
      <c r="Q1057" s="96" t="s">
        <v>2354</v>
      </c>
      <c r="R1057" s="191" t="s">
        <v>3176</v>
      </c>
      <c r="S1057" s="93"/>
      <c r="V1057" s="34"/>
      <c r="W1057" s="34"/>
    </row>
    <row r="1058" spans="1:23" ht="24" x14ac:dyDescent="0.2">
      <c r="A1058" s="1284">
        <v>10</v>
      </c>
      <c r="B1058" s="1270" t="s">
        <v>4228</v>
      </c>
      <c r="C1058" s="96" t="s">
        <v>2032</v>
      </c>
      <c r="D1058" s="93" t="s">
        <v>4229</v>
      </c>
      <c r="E1058" s="96" t="s">
        <v>294</v>
      </c>
      <c r="F1058" s="212" t="s">
        <v>5166</v>
      </c>
      <c r="G1058" s="93" t="s">
        <v>3198</v>
      </c>
      <c r="H1058" s="93" t="s">
        <v>4230</v>
      </c>
      <c r="I1058" s="66">
        <v>0.3</v>
      </c>
      <c r="J1058" s="96">
        <v>0.3</v>
      </c>
      <c r="K1058" s="96">
        <v>0.3</v>
      </c>
      <c r="L1058" s="96"/>
      <c r="M1058" s="96"/>
      <c r="N1058" s="96"/>
      <c r="O1058" s="150">
        <v>0</v>
      </c>
      <c r="P1058" s="96">
        <v>0.3</v>
      </c>
      <c r="Q1058" s="96" t="s">
        <v>2354</v>
      </c>
      <c r="R1058" s="191" t="s">
        <v>3176</v>
      </c>
      <c r="S1058" s="93"/>
      <c r="V1058" s="34"/>
      <c r="W1058" s="34"/>
    </row>
    <row r="1059" spans="1:23" s="3" customFormat="1" ht="24" x14ac:dyDescent="0.2">
      <c r="A1059" s="1284">
        <v>11</v>
      </c>
      <c r="B1059" s="1270" t="s">
        <v>4231</v>
      </c>
      <c r="C1059" s="96" t="s">
        <v>2034</v>
      </c>
      <c r="D1059" s="93" t="s">
        <v>4232</v>
      </c>
      <c r="E1059" s="93" t="s">
        <v>117</v>
      </c>
      <c r="F1059" s="212" t="s">
        <v>2033</v>
      </c>
      <c r="G1059" s="93" t="s">
        <v>3544</v>
      </c>
      <c r="H1059" s="93" t="s">
        <v>4233</v>
      </c>
      <c r="I1059" s="66">
        <v>0.34399999999999997</v>
      </c>
      <c r="J1059" s="96">
        <v>0.34399999999999997</v>
      </c>
      <c r="K1059" s="96">
        <v>0.34399999999999997</v>
      </c>
      <c r="L1059" s="96"/>
      <c r="M1059" s="96"/>
      <c r="N1059" s="96"/>
      <c r="O1059" s="150">
        <v>0</v>
      </c>
      <c r="P1059" s="96">
        <v>0.34399999999999997</v>
      </c>
      <c r="Q1059" s="96" t="s">
        <v>2354</v>
      </c>
      <c r="R1059" s="191" t="s">
        <v>3176</v>
      </c>
      <c r="S1059" s="93"/>
      <c r="V1059" s="34"/>
      <c r="W1059" s="34"/>
    </row>
    <row r="1060" spans="1:23" s="3" customFormat="1" ht="24" x14ac:dyDescent="0.2">
      <c r="A1060" s="1284">
        <v>12</v>
      </c>
      <c r="B1060" s="1270" t="s">
        <v>4234</v>
      </c>
      <c r="C1060" s="96" t="s">
        <v>2040</v>
      </c>
      <c r="D1060" s="93" t="s">
        <v>4235</v>
      </c>
      <c r="E1060" s="93" t="s">
        <v>4236</v>
      </c>
      <c r="F1060" s="212" t="s">
        <v>2033</v>
      </c>
      <c r="G1060" s="93" t="s">
        <v>3544</v>
      </c>
      <c r="H1060" s="93" t="s">
        <v>4233</v>
      </c>
      <c r="I1060" s="66">
        <v>0.28000000000000003</v>
      </c>
      <c r="J1060" s="96">
        <v>0.28000000000000003</v>
      </c>
      <c r="K1060" s="96">
        <v>0.28000000000000003</v>
      </c>
      <c r="L1060" s="96"/>
      <c r="M1060" s="96"/>
      <c r="N1060" s="96"/>
      <c r="O1060" s="150">
        <v>0</v>
      </c>
      <c r="P1060" s="96">
        <v>0.28000000000000003</v>
      </c>
      <c r="Q1060" s="96" t="s">
        <v>2354</v>
      </c>
      <c r="R1060" s="191" t="s">
        <v>3176</v>
      </c>
      <c r="S1060" s="93"/>
      <c r="V1060" s="34"/>
      <c r="W1060" s="34"/>
    </row>
    <row r="1061" spans="1:23" x14ac:dyDescent="0.2">
      <c r="A1061" s="1284">
        <v>13</v>
      </c>
      <c r="B1061" s="1270">
        <v>120328</v>
      </c>
      <c r="C1061" s="186"/>
      <c r="D1061" s="113"/>
      <c r="E1061" s="186" t="s">
        <v>295</v>
      </c>
      <c r="F1061" s="281" t="s">
        <v>118</v>
      </c>
      <c r="G1061" s="186"/>
      <c r="H1061" s="186"/>
      <c r="I1061" s="66">
        <v>2.8</v>
      </c>
      <c r="J1061" s="186">
        <v>2.8</v>
      </c>
      <c r="K1061" s="186"/>
      <c r="L1061" s="186"/>
      <c r="M1061" s="186">
        <v>2.8</v>
      </c>
      <c r="N1061" s="186"/>
      <c r="O1061" s="268">
        <v>0</v>
      </c>
      <c r="P1061" s="186">
        <v>2.8</v>
      </c>
      <c r="Q1061" s="186" t="s">
        <v>2244</v>
      </c>
      <c r="R1061" s="186"/>
      <c r="S1061" s="186" t="s">
        <v>2502</v>
      </c>
      <c r="V1061" s="34"/>
      <c r="W1061" s="34"/>
    </row>
    <row r="1062" spans="1:23" ht="24" x14ac:dyDescent="0.2">
      <c r="A1062" s="1284">
        <v>14</v>
      </c>
      <c r="B1062" s="1270">
        <v>120330</v>
      </c>
      <c r="C1062" s="96" t="s">
        <v>1589</v>
      </c>
      <c r="D1062" s="93" t="s">
        <v>4237</v>
      </c>
      <c r="E1062" s="96" t="s">
        <v>296</v>
      </c>
      <c r="F1062" s="212" t="s">
        <v>5167</v>
      </c>
      <c r="G1062" s="93" t="s">
        <v>3198</v>
      </c>
      <c r="H1062" s="93" t="s">
        <v>4238</v>
      </c>
      <c r="I1062" s="66">
        <v>0.42</v>
      </c>
      <c r="J1062" s="96">
        <v>0.42</v>
      </c>
      <c r="K1062" s="96">
        <v>0.42</v>
      </c>
      <c r="L1062" s="96"/>
      <c r="M1062" s="96"/>
      <c r="N1062" s="96"/>
      <c r="O1062" s="150">
        <v>0</v>
      </c>
      <c r="P1062" s="96">
        <v>0.42</v>
      </c>
      <c r="Q1062" s="96" t="s">
        <v>2354</v>
      </c>
      <c r="R1062" s="191" t="s">
        <v>3176</v>
      </c>
      <c r="S1062" s="256"/>
      <c r="V1062" s="34"/>
      <c r="W1062" s="34"/>
    </row>
    <row r="1063" spans="1:23" ht="24" x14ac:dyDescent="0.2">
      <c r="A1063" s="1284">
        <v>15</v>
      </c>
      <c r="B1063" s="1270">
        <v>120329</v>
      </c>
      <c r="C1063" s="96" t="s">
        <v>1590</v>
      </c>
      <c r="D1063" s="93" t="s">
        <v>4239</v>
      </c>
      <c r="E1063" s="96" t="s">
        <v>297</v>
      </c>
      <c r="F1063" s="212" t="s">
        <v>5168</v>
      </c>
      <c r="G1063" s="93" t="s">
        <v>3198</v>
      </c>
      <c r="H1063" s="93" t="s">
        <v>4240</v>
      </c>
      <c r="I1063" s="66">
        <v>0.59899999999999998</v>
      </c>
      <c r="J1063" s="96">
        <v>0.59899999999999998</v>
      </c>
      <c r="K1063" s="96">
        <v>0.59899999999999998</v>
      </c>
      <c r="L1063" s="96"/>
      <c r="M1063" s="96"/>
      <c r="N1063" s="96"/>
      <c r="O1063" s="150">
        <v>0</v>
      </c>
      <c r="P1063" s="96">
        <v>0.59899999999999998</v>
      </c>
      <c r="Q1063" s="96" t="s">
        <v>2354</v>
      </c>
      <c r="R1063" s="191" t="s">
        <v>3176</v>
      </c>
      <c r="S1063" s="193"/>
      <c r="V1063" s="34"/>
      <c r="W1063" s="34"/>
    </row>
    <row r="1064" spans="1:23" ht="25.5" customHeight="1" x14ac:dyDescent="0.2">
      <c r="A1064" s="1284">
        <v>16</v>
      </c>
      <c r="B1064" s="1270">
        <v>120331</v>
      </c>
      <c r="C1064" s="96" t="s">
        <v>2035</v>
      </c>
      <c r="D1064" s="93" t="s">
        <v>4241</v>
      </c>
      <c r="E1064" s="96" t="s">
        <v>298</v>
      </c>
      <c r="F1064" s="212" t="s">
        <v>5169</v>
      </c>
      <c r="G1064" s="93" t="s">
        <v>3198</v>
      </c>
      <c r="H1064" s="93" t="s">
        <v>4242</v>
      </c>
      <c r="I1064" s="201">
        <v>0.247</v>
      </c>
      <c r="J1064" s="96">
        <v>0.247</v>
      </c>
      <c r="K1064" s="96">
        <v>0.247</v>
      </c>
      <c r="L1064" s="96"/>
      <c r="M1064" s="96"/>
      <c r="N1064" s="96"/>
      <c r="O1064" s="150">
        <v>0</v>
      </c>
      <c r="P1064" s="96">
        <v>0.247</v>
      </c>
      <c r="Q1064" s="96" t="s">
        <v>2354</v>
      </c>
      <c r="R1064" s="191" t="s">
        <v>3176</v>
      </c>
      <c r="S1064" s="93"/>
      <c r="V1064" s="34"/>
      <c r="W1064" s="34"/>
    </row>
    <row r="1065" spans="1:23" s="3" customFormat="1" ht="24" x14ac:dyDescent="0.2">
      <c r="A1065" s="1284">
        <v>17</v>
      </c>
      <c r="B1065" s="1270">
        <v>120332</v>
      </c>
      <c r="C1065" s="96" t="s">
        <v>2036</v>
      </c>
      <c r="D1065" s="93" t="s">
        <v>4243</v>
      </c>
      <c r="E1065" s="96" t="s">
        <v>299</v>
      </c>
      <c r="F1065" s="212" t="s">
        <v>5170</v>
      </c>
      <c r="G1065" s="93" t="s">
        <v>3198</v>
      </c>
      <c r="H1065" s="93" t="s">
        <v>4242</v>
      </c>
      <c r="I1065" s="201">
        <v>0.33800000000000002</v>
      </c>
      <c r="J1065" s="96">
        <v>0.33800000000000002</v>
      </c>
      <c r="K1065" s="96">
        <v>0.23699999999999999</v>
      </c>
      <c r="L1065" s="96">
        <v>0.10100000000000001</v>
      </c>
      <c r="M1065" s="96"/>
      <c r="N1065" s="96"/>
      <c r="O1065" s="150">
        <v>0</v>
      </c>
      <c r="P1065" s="96">
        <v>0.33800000000000002</v>
      </c>
      <c r="Q1065" s="96" t="s">
        <v>2353</v>
      </c>
      <c r="R1065" s="191" t="s">
        <v>3176</v>
      </c>
      <c r="S1065" s="93"/>
      <c r="V1065" s="34"/>
      <c r="W1065" s="34"/>
    </row>
    <row r="1066" spans="1:23" ht="24" x14ac:dyDescent="0.2">
      <c r="A1066" s="1284">
        <v>18</v>
      </c>
      <c r="B1066" s="1270">
        <v>120333</v>
      </c>
      <c r="C1066" s="96" t="s">
        <v>1591</v>
      </c>
      <c r="D1066" s="93" t="s">
        <v>4244</v>
      </c>
      <c r="E1066" s="96" t="s">
        <v>300</v>
      </c>
      <c r="F1066" s="212" t="s">
        <v>5171</v>
      </c>
      <c r="G1066" s="93" t="s">
        <v>3198</v>
      </c>
      <c r="H1066" s="93" t="s">
        <v>4245</v>
      </c>
      <c r="I1066" s="66">
        <v>0.1</v>
      </c>
      <c r="J1066" s="96">
        <v>0.1</v>
      </c>
      <c r="K1066" s="96">
        <v>0.1</v>
      </c>
      <c r="L1066" s="96"/>
      <c r="M1066" s="96"/>
      <c r="N1066" s="96"/>
      <c r="O1066" s="150">
        <v>0</v>
      </c>
      <c r="P1066" s="150">
        <v>0.1</v>
      </c>
      <c r="Q1066" s="96" t="s">
        <v>2354</v>
      </c>
      <c r="R1066" s="191" t="s">
        <v>3176</v>
      </c>
      <c r="S1066" s="256"/>
      <c r="V1066" s="34"/>
      <c r="W1066" s="34"/>
    </row>
    <row r="1067" spans="1:23" ht="24" x14ac:dyDescent="0.2">
      <c r="A1067" s="1284">
        <v>19</v>
      </c>
      <c r="B1067" s="1270">
        <v>120334</v>
      </c>
      <c r="C1067" s="96" t="s">
        <v>2037</v>
      </c>
      <c r="D1067" s="93" t="s">
        <v>4246</v>
      </c>
      <c r="E1067" s="96" t="s">
        <v>301</v>
      </c>
      <c r="F1067" s="212" t="s">
        <v>5172</v>
      </c>
      <c r="G1067" s="93" t="s">
        <v>3198</v>
      </c>
      <c r="H1067" s="93" t="s">
        <v>4247</v>
      </c>
      <c r="I1067" s="66">
        <v>0.67800000000000005</v>
      </c>
      <c r="J1067" s="96">
        <v>0.67800000000000005</v>
      </c>
      <c r="K1067" s="96">
        <v>0.67800000000000005</v>
      </c>
      <c r="L1067" s="96"/>
      <c r="M1067" s="96"/>
      <c r="N1067" s="96"/>
      <c r="O1067" s="150">
        <v>0</v>
      </c>
      <c r="P1067" s="96">
        <v>0.67800000000000005</v>
      </c>
      <c r="Q1067" s="96" t="s">
        <v>2354</v>
      </c>
      <c r="R1067" s="191" t="s">
        <v>3176</v>
      </c>
      <c r="S1067" s="193"/>
      <c r="V1067" s="34"/>
      <c r="W1067" s="34"/>
    </row>
    <row r="1068" spans="1:23" ht="24" x14ac:dyDescent="0.2">
      <c r="A1068" s="1284">
        <v>20</v>
      </c>
      <c r="B1068" s="1270">
        <v>120335</v>
      </c>
      <c r="C1068" s="96" t="s">
        <v>2038</v>
      </c>
      <c r="D1068" s="93" t="s">
        <v>4248</v>
      </c>
      <c r="E1068" s="96" t="s">
        <v>302</v>
      </c>
      <c r="F1068" s="212" t="s">
        <v>5173</v>
      </c>
      <c r="G1068" s="93" t="s">
        <v>3198</v>
      </c>
      <c r="H1068" s="93" t="s">
        <v>4249</v>
      </c>
      <c r="I1068" s="201">
        <v>0.40600000000000003</v>
      </c>
      <c r="J1068" s="96">
        <v>0.40600000000000003</v>
      </c>
      <c r="K1068" s="96">
        <v>0.30199999999999999</v>
      </c>
      <c r="L1068" s="96">
        <v>0.104</v>
      </c>
      <c r="M1068" s="96"/>
      <c r="N1068" s="96"/>
      <c r="O1068" s="150">
        <v>0</v>
      </c>
      <c r="P1068" s="96">
        <v>0.40600000000000003</v>
      </c>
      <c r="Q1068" s="96" t="s">
        <v>2353</v>
      </c>
      <c r="R1068" s="191" t="s">
        <v>3176</v>
      </c>
      <c r="S1068" s="93"/>
      <c r="V1068" s="34"/>
      <c r="W1068" s="34"/>
    </row>
    <row r="1069" spans="1:23" ht="24" x14ac:dyDescent="0.2">
      <c r="A1069" s="1284">
        <v>21</v>
      </c>
      <c r="B1069" s="1270">
        <v>120338</v>
      </c>
      <c r="C1069" s="337" t="s">
        <v>2039</v>
      </c>
      <c r="D1069" s="93" t="s">
        <v>4250</v>
      </c>
      <c r="E1069" s="337" t="s">
        <v>121</v>
      </c>
      <c r="F1069" s="417" t="s">
        <v>5174</v>
      </c>
      <c r="G1069" s="93" t="s">
        <v>3198</v>
      </c>
      <c r="H1069" s="93" t="s">
        <v>4251</v>
      </c>
      <c r="I1069" s="448">
        <v>0.106</v>
      </c>
      <c r="J1069" s="358">
        <v>0.106</v>
      </c>
      <c r="K1069" s="358">
        <v>0.106</v>
      </c>
      <c r="L1069" s="422"/>
      <c r="M1069" s="422"/>
      <c r="N1069" s="422"/>
      <c r="O1069" s="358">
        <v>0</v>
      </c>
      <c r="P1069" s="337">
        <v>0.106</v>
      </c>
      <c r="Q1069" s="96" t="s">
        <v>2354</v>
      </c>
      <c r="R1069" s="191" t="s">
        <v>3176</v>
      </c>
      <c r="S1069" s="188"/>
      <c r="V1069" s="34"/>
      <c r="W1069" s="34"/>
    </row>
    <row r="1070" spans="1:23" ht="36" x14ac:dyDescent="0.2">
      <c r="A1070" s="1284">
        <v>22</v>
      </c>
      <c r="B1070" s="1270">
        <v>120610</v>
      </c>
      <c r="C1070" s="96" t="s">
        <v>1592</v>
      </c>
      <c r="D1070" s="93" t="s">
        <v>4252</v>
      </c>
      <c r="E1070" s="96" t="s">
        <v>1228</v>
      </c>
      <c r="F1070" s="212" t="s">
        <v>5175</v>
      </c>
      <c r="G1070" s="93" t="s">
        <v>3198</v>
      </c>
      <c r="H1070" s="93" t="s">
        <v>4253</v>
      </c>
      <c r="I1070" s="66">
        <v>0.66700000000000004</v>
      </c>
      <c r="J1070" s="96">
        <v>0.66700000000000004</v>
      </c>
      <c r="K1070" s="96">
        <v>1.7000000000000001E-2</v>
      </c>
      <c r="L1070" s="96">
        <v>0.65</v>
      </c>
      <c r="M1070" s="96"/>
      <c r="N1070" s="96"/>
      <c r="O1070" s="150">
        <v>0</v>
      </c>
      <c r="P1070" s="96">
        <v>0.66700000000000004</v>
      </c>
      <c r="Q1070" s="96" t="s">
        <v>2353</v>
      </c>
      <c r="R1070" s="191" t="s">
        <v>3176</v>
      </c>
      <c r="S1070" s="256"/>
      <c r="V1070" s="34"/>
      <c r="W1070" s="34"/>
    </row>
    <row r="1071" spans="1:23" ht="36" x14ac:dyDescent="0.2">
      <c r="A1071" s="1284">
        <v>23</v>
      </c>
      <c r="B1071" s="1270">
        <v>120611</v>
      </c>
      <c r="C1071" s="96" t="s">
        <v>1593</v>
      </c>
      <c r="D1071" s="93" t="s">
        <v>4254</v>
      </c>
      <c r="E1071" s="96" t="s">
        <v>1229</v>
      </c>
      <c r="F1071" s="212" t="s">
        <v>5176</v>
      </c>
      <c r="G1071" s="93" t="s">
        <v>3198</v>
      </c>
      <c r="H1071" s="93" t="s">
        <v>4255</v>
      </c>
      <c r="I1071" s="37">
        <v>0.16400000000000001</v>
      </c>
      <c r="J1071" s="150">
        <v>0.16400000000000001</v>
      </c>
      <c r="K1071" s="150"/>
      <c r="L1071" s="150">
        <v>0.16400000000000001</v>
      </c>
      <c r="M1071" s="150"/>
      <c r="N1071" s="150"/>
      <c r="O1071" s="150">
        <v>0</v>
      </c>
      <c r="P1071" s="96">
        <v>0.16400000000000001</v>
      </c>
      <c r="Q1071" s="96" t="s">
        <v>2241</v>
      </c>
      <c r="R1071" s="191" t="s">
        <v>3176</v>
      </c>
      <c r="S1071" s="96"/>
      <c r="V1071" s="34"/>
      <c r="W1071" s="34"/>
    </row>
    <row r="1072" spans="1:23" s="3" customFormat="1" x14ac:dyDescent="0.2">
      <c r="A1072" s="1566" t="s">
        <v>1436</v>
      </c>
      <c r="B1072" s="1566"/>
      <c r="C1072" s="1566"/>
      <c r="D1072" s="1566"/>
      <c r="E1072" s="1566"/>
      <c r="F1072" s="1566"/>
      <c r="G1072" s="284"/>
      <c r="H1072" s="284"/>
      <c r="I1072" s="284">
        <f>SUM(I1049:I1071)</f>
        <v>11.634</v>
      </c>
      <c r="J1072" s="423">
        <f>SUM(J1049:J1071)</f>
        <v>11.634</v>
      </c>
      <c r="K1072" s="41"/>
      <c r="L1072" s="41"/>
      <c r="M1072" s="41"/>
      <c r="N1072" s="41"/>
      <c r="O1072" s="96"/>
      <c r="P1072" s="96"/>
      <c r="Q1072" s="96"/>
      <c r="R1072" s="96"/>
      <c r="S1072" s="96"/>
      <c r="T1072" s="740">
        <f>SUM(J1072-I1061)</f>
        <v>8.8339999999999996</v>
      </c>
      <c r="V1072" s="34"/>
      <c r="W1072" s="34"/>
    </row>
    <row r="1073" spans="1:22" x14ac:dyDescent="0.2">
      <c r="A1073" s="1497" t="s">
        <v>5946</v>
      </c>
      <c r="B1073" s="1497"/>
      <c r="C1073" s="1497"/>
      <c r="D1073" s="1497"/>
      <c r="E1073" s="1497"/>
      <c r="F1073" s="1497"/>
      <c r="G1073" s="302"/>
      <c r="H1073" s="302"/>
      <c r="I1073" s="302"/>
      <c r="J1073" s="41"/>
      <c r="K1073" s="424">
        <f>SUM(K1049:K1071)</f>
        <v>7.0309999999999997</v>
      </c>
      <c r="L1073" s="41"/>
      <c r="M1073" s="41"/>
      <c r="N1073" s="41"/>
      <c r="O1073" s="96"/>
      <c r="P1073" s="96"/>
      <c r="Q1073" s="96"/>
      <c r="R1073" s="96"/>
      <c r="S1073" s="96"/>
      <c r="U1073" s="740"/>
    </row>
    <row r="1074" spans="1:22" x14ac:dyDescent="0.2">
      <c r="A1074" s="1494" t="s">
        <v>5944</v>
      </c>
      <c r="B1074" s="1494"/>
      <c r="C1074" s="1494"/>
      <c r="D1074" s="1494"/>
      <c r="E1074" s="1494"/>
      <c r="F1074" s="1494"/>
      <c r="G1074" s="317"/>
      <c r="H1074" s="317"/>
      <c r="I1074" s="317"/>
      <c r="J1074" s="41"/>
      <c r="K1074" s="41"/>
      <c r="L1074" s="425">
        <f>SUM(L1049:L1071)</f>
        <v>1.8029999999999999</v>
      </c>
      <c r="M1074" s="41"/>
      <c r="N1074" s="41"/>
      <c r="O1074" s="96"/>
      <c r="P1074" s="96"/>
      <c r="Q1074" s="96"/>
      <c r="R1074" s="96"/>
      <c r="S1074" s="96"/>
    </row>
    <row r="1075" spans="1:22" x14ac:dyDescent="0.2">
      <c r="A1075" s="1495" t="s">
        <v>5945</v>
      </c>
      <c r="B1075" s="1495"/>
      <c r="C1075" s="1495"/>
      <c r="D1075" s="1495"/>
      <c r="E1075" s="1496"/>
      <c r="F1075" s="1496"/>
      <c r="G1075" s="289"/>
      <c r="H1075" s="289"/>
      <c r="I1075" s="289"/>
      <c r="J1075" s="41"/>
      <c r="K1075" s="41"/>
      <c r="L1075" s="41"/>
      <c r="M1075" s="405">
        <f>SUM(M1049:M1071)</f>
        <v>2.8</v>
      </c>
      <c r="N1075" s="405"/>
      <c r="O1075" s="96"/>
      <c r="P1075" s="96"/>
      <c r="Q1075" s="96"/>
      <c r="R1075" s="96"/>
      <c r="S1075" s="96"/>
    </row>
    <row r="1076" spans="1:22" x14ac:dyDescent="0.2">
      <c r="A1076" s="1490" t="s">
        <v>5947</v>
      </c>
      <c r="B1076" s="1486"/>
      <c r="C1076" s="1486"/>
      <c r="D1076" s="1486"/>
      <c r="E1076" s="1486"/>
      <c r="F1076" s="1486"/>
      <c r="G1076" s="305"/>
      <c r="H1076" s="305"/>
      <c r="I1076" s="305"/>
      <c r="J1076" s="407"/>
      <c r="K1076" s="407"/>
      <c r="L1076" s="407"/>
      <c r="M1076" s="407"/>
      <c r="N1076" s="426">
        <f>SUM(N1049:N1071)</f>
        <v>0</v>
      </c>
      <c r="O1076" s="96"/>
      <c r="P1076" s="96"/>
      <c r="Q1076" s="96"/>
      <c r="R1076" s="96"/>
      <c r="S1076" s="96"/>
    </row>
    <row r="1077" spans="1:22" x14ac:dyDescent="0.2">
      <c r="A1077" s="172"/>
      <c r="B1077" s="172"/>
      <c r="C1077" s="172"/>
      <c r="D1077" s="172"/>
      <c r="E1077" s="172"/>
      <c r="F1077" s="172"/>
      <c r="G1077" s="172"/>
      <c r="H1077" s="172"/>
      <c r="I1077" s="172"/>
      <c r="J1077" s="365"/>
      <c r="K1077" s="365"/>
      <c r="L1077" s="365"/>
      <c r="M1077" s="365"/>
      <c r="N1077" s="365"/>
      <c r="O1077" s="172"/>
      <c r="P1077" s="172"/>
      <c r="Q1077" s="172"/>
      <c r="R1077" s="172"/>
      <c r="S1077" s="172"/>
    </row>
    <row r="1078" spans="1:22" x14ac:dyDescent="0.2">
      <c r="A1078" s="1431" t="s">
        <v>816</v>
      </c>
      <c r="B1078" s="1431"/>
      <c r="C1078" s="1431"/>
      <c r="D1078" s="1431"/>
      <c r="E1078" s="1431"/>
      <c r="F1078" s="1431"/>
      <c r="G1078" s="179"/>
      <c r="H1078" s="179"/>
      <c r="I1078" s="179"/>
      <c r="J1078" s="172"/>
      <c r="K1078" s="172"/>
      <c r="L1078" s="172"/>
      <c r="M1078" s="172"/>
      <c r="N1078" s="172"/>
      <c r="O1078" s="172"/>
      <c r="P1078" s="172"/>
      <c r="Q1078" s="172"/>
      <c r="R1078" s="172"/>
      <c r="S1078" s="328"/>
    </row>
    <row r="1079" spans="1:22" x14ac:dyDescent="0.2">
      <c r="A1079" s="179"/>
      <c r="B1079" s="179"/>
      <c r="C1079" s="179"/>
      <c r="D1079" s="179"/>
      <c r="E1079" s="179"/>
      <c r="F1079" s="179"/>
      <c r="G1079" s="179"/>
      <c r="H1079" s="179"/>
      <c r="I1079" s="179"/>
      <c r="J1079" s="172"/>
      <c r="K1079" s="172"/>
      <c r="L1079" s="172"/>
      <c r="M1079" s="172"/>
      <c r="N1079" s="172"/>
      <c r="O1079" s="172"/>
      <c r="P1079" s="172"/>
      <c r="Q1079" s="172"/>
      <c r="R1079" s="172"/>
      <c r="S1079" s="328"/>
      <c r="V1079" s="34"/>
    </row>
    <row r="1080" spans="1:22" ht="58.5" customHeight="1" x14ac:dyDescent="0.2">
      <c r="A1080" s="1284">
        <v>1</v>
      </c>
      <c r="B1080" s="1270">
        <v>120354</v>
      </c>
      <c r="C1080" s="96" t="s">
        <v>2052</v>
      </c>
      <c r="D1080" s="93" t="s">
        <v>4256</v>
      </c>
      <c r="E1080" s="96" t="s">
        <v>824</v>
      </c>
      <c r="F1080" s="212" t="s">
        <v>5177</v>
      </c>
      <c r="G1080" s="93" t="s">
        <v>3198</v>
      </c>
      <c r="H1080" s="93" t="s">
        <v>4257</v>
      </c>
      <c r="I1080" s="201">
        <v>0.754</v>
      </c>
      <c r="J1080" s="96">
        <v>0.754</v>
      </c>
      <c r="K1080" s="96"/>
      <c r="L1080" s="96">
        <v>0.754</v>
      </c>
      <c r="M1080" s="96"/>
      <c r="N1080" s="96"/>
      <c r="O1080" s="150">
        <v>0</v>
      </c>
      <c r="P1080" s="96">
        <v>0.754</v>
      </c>
      <c r="Q1080" s="96" t="s">
        <v>2241</v>
      </c>
      <c r="R1080" s="191" t="s">
        <v>3176</v>
      </c>
      <c r="S1080" s="93"/>
      <c r="V1080" s="34"/>
    </row>
    <row r="1081" spans="1:22" ht="24" x14ac:dyDescent="0.2">
      <c r="A1081" s="1284">
        <v>2</v>
      </c>
      <c r="B1081" s="1270">
        <v>120628</v>
      </c>
      <c r="C1081" s="96" t="s">
        <v>1599</v>
      </c>
      <c r="D1081" s="93" t="s">
        <v>4258</v>
      </c>
      <c r="E1081" s="96" t="s">
        <v>827</v>
      </c>
      <c r="F1081" s="212" t="s">
        <v>5178</v>
      </c>
      <c r="G1081" s="93" t="s">
        <v>3198</v>
      </c>
      <c r="H1081" s="93" t="s">
        <v>3036</v>
      </c>
      <c r="I1081" s="201">
        <v>0.64900000000000002</v>
      </c>
      <c r="J1081" s="96">
        <v>0.64900000000000002</v>
      </c>
      <c r="K1081" s="96">
        <v>0.02</v>
      </c>
      <c r="L1081" s="96">
        <v>0.629</v>
      </c>
      <c r="M1081" s="96"/>
      <c r="N1081" s="96"/>
      <c r="O1081" s="150">
        <v>0</v>
      </c>
      <c r="P1081" s="96">
        <v>0.64900000000000002</v>
      </c>
      <c r="Q1081" s="96" t="s">
        <v>2353</v>
      </c>
      <c r="R1081" s="191" t="s">
        <v>3176</v>
      </c>
      <c r="S1081" s="193"/>
      <c r="V1081" s="34"/>
    </row>
    <row r="1082" spans="1:22" ht="24" x14ac:dyDescent="0.2">
      <c r="A1082" s="1284">
        <v>3</v>
      </c>
      <c r="B1082" s="1270" t="s">
        <v>4259</v>
      </c>
      <c r="C1082" s="96" t="s">
        <v>1594</v>
      </c>
      <c r="D1082" s="1459" t="s">
        <v>4260</v>
      </c>
      <c r="E1082" s="1463" t="s">
        <v>1441</v>
      </c>
      <c r="F1082" s="174" t="s">
        <v>5179</v>
      </c>
      <c r="G1082" s="1459" t="s">
        <v>3198</v>
      </c>
      <c r="H1082" s="1459" t="s">
        <v>4261</v>
      </c>
      <c r="I1082" s="201">
        <v>0.124</v>
      </c>
      <c r="J1082" s="96">
        <v>0.124</v>
      </c>
      <c r="K1082" s="96"/>
      <c r="L1082" s="96">
        <v>0.124</v>
      </c>
      <c r="M1082" s="96"/>
      <c r="N1082" s="96"/>
      <c r="O1082" s="150">
        <v>0</v>
      </c>
      <c r="P1082" s="96">
        <v>0.124</v>
      </c>
      <c r="Q1082" s="96" t="s">
        <v>2241</v>
      </c>
      <c r="R1082" s="191" t="s">
        <v>3176</v>
      </c>
      <c r="S1082" s="91"/>
      <c r="V1082" s="34"/>
    </row>
    <row r="1083" spans="1:22" x14ac:dyDescent="0.2">
      <c r="A1083" s="1284">
        <v>4</v>
      </c>
      <c r="B1083" s="1270" t="s">
        <v>4262</v>
      </c>
      <c r="C1083" s="96" t="s">
        <v>2053</v>
      </c>
      <c r="D1083" s="1459"/>
      <c r="E1083" s="1463"/>
      <c r="F1083" s="212" t="s">
        <v>5180</v>
      </c>
      <c r="G1083" s="1463"/>
      <c r="H1083" s="1463"/>
      <c r="I1083" s="201">
        <v>0.46200000000000002</v>
      </c>
      <c r="J1083" s="96">
        <v>0.46200000000000002</v>
      </c>
      <c r="K1083" s="96"/>
      <c r="L1083" s="96"/>
      <c r="M1083" s="96">
        <v>0.46200000000000002</v>
      </c>
      <c r="N1083" s="96"/>
      <c r="O1083" s="150">
        <v>0</v>
      </c>
      <c r="P1083" s="96">
        <v>0.46200000000000002</v>
      </c>
      <c r="Q1083" s="96" t="s">
        <v>2244</v>
      </c>
      <c r="R1083" s="191" t="s">
        <v>3176</v>
      </c>
      <c r="S1083" s="91"/>
      <c r="V1083" s="34"/>
    </row>
    <row r="1084" spans="1:22" s="4" customFormat="1" ht="36" x14ac:dyDescent="0.2">
      <c r="A1084" s="1284">
        <v>5</v>
      </c>
      <c r="B1084" s="1270" t="s">
        <v>4263</v>
      </c>
      <c r="C1084" s="96" t="s">
        <v>2054</v>
      </c>
      <c r="D1084" s="1459"/>
      <c r="E1084" s="1463"/>
      <c r="F1084" s="212" t="s">
        <v>5180</v>
      </c>
      <c r="G1084" s="1463"/>
      <c r="H1084" s="1463"/>
      <c r="I1084" s="201">
        <v>0.61399999999999999</v>
      </c>
      <c r="J1084" s="96">
        <v>0.61399999999999999</v>
      </c>
      <c r="K1084" s="96">
        <v>8.9999999999999993E-3</v>
      </c>
      <c r="L1084" s="96">
        <v>0.437</v>
      </c>
      <c r="M1084" s="96">
        <v>0.16800000000000001</v>
      </c>
      <c r="N1084" s="96"/>
      <c r="O1084" s="150">
        <v>0</v>
      </c>
      <c r="P1084" s="96">
        <v>0.61399999999999999</v>
      </c>
      <c r="Q1084" s="96" t="s">
        <v>3458</v>
      </c>
      <c r="R1084" s="191" t="s">
        <v>3176</v>
      </c>
      <c r="S1084" s="91"/>
      <c r="V1084" s="34"/>
    </row>
    <row r="1085" spans="1:22" ht="36" x14ac:dyDescent="0.2">
      <c r="A1085" s="1284">
        <v>6</v>
      </c>
      <c r="B1085" s="1270">
        <v>130677</v>
      </c>
      <c r="C1085" s="96" t="s">
        <v>2056</v>
      </c>
      <c r="D1085" s="93" t="s">
        <v>4264</v>
      </c>
      <c r="E1085" s="96" t="s">
        <v>835</v>
      </c>
      <c r="F1085" s="212" t="s">
        <v>5181</v>
      </c>
      <c r="G1085" s="93" t="s">
        <v>3198</v>
      </c>
      <c r="H1085" s="93" t="s">
        <v>4265</v>
      </c>
      <c r="I1085" s="201">
        <v>0.59699999999999998</v>
      </c>
      <c r="J1085" s="96">
        <v>0.59699999999999998</v>
      </c>
      <c r="K1085" s="96">
        <v>0.59699999999999998</v>
      </c>
      <c r="L1085" s="96"/>
      <c r="M1085" s="96"/>
      <c r="N1085" s="96"/>
      <c r="O1085" s="150">
        <v>0</v>
      </c>
      <c r="P1085" s="96">
        <v>0.59699999999999998</v>
      </c>
      <c r="Q1085" s="96" t="s">
        <v>2354</v>
      </c>
      <c r="R1085" s="191" t="s">
        <v>3176</v>
      </c>
      <c r="S1085" s="247"/>
      <c r="V1085" s="34"/>
    </row>
    <row r="1086" spans="1:22" ht="36" x14ac:dyDescent="0.2">
      <c r="A1086" s="1284">
        <v>7</v>
      </c>
      <c r="B1086" s="1270">
        <v>130679</v>
      </c>
      <c r="C1086" s="96" t="s">
        <v>2057</v>
      </c>
      <c r="D1086" s="93" t="s">
        <v>4266</v>
      </c>
      <c r="E1086" s="96" t="s">
        <v>836</v>
      </c>
      <c r="F1086" s="212" t="s">
        <v>5181</v>
      </c>
      <c r="G1086" s="93" t="s">
        <v>3198</v>
      </c>
      <c r="H1086" s="93" t="s">
        <v>4265</v>
      </c>
      <c r="I1086" s="201">
        <v>0.48599999999999999</v>
      </c>
      <c r="J1086" s="96">
        <v>0.48599999999999999</v>
      </c>
      <c r="K1086" s="96">
        <v>6.7000000000000004E-2</v>
      </c>
      <c r="L1086" s="96"/>
      <c r="M1086" s="96">
        <v>0.41899999999999998</v>
      </c>
      <c r="N1086" s="96"/>
      <c r="O1086" s="150">
        <v>0</v>
      </c>
      <c r="P1086" s="96">
        <v>0.48599999999999999</v>
      </c>
      <c r="Q1086" s="96" t="s">
        <v>3450</v>
      </c>
      <c r="R1086" s="191" t="s">
        <v>3176</v>
      </c>
      <c r="S1086" s="247"/>
      <c r="V1086" s="34"/>
    </row>
    <row r="1087" spans="1:22" ht="36" x14ac:dyDescent="0.2">
      <c r="A1087" s="1284">
        <v>8</v>
      </c>
      <c r="B1087" s="1270">
        <v>130695</v>
      </c>
      <c r="C1087" s="96" t="s">
        <v>2058</v>
      </c>
      <c r="D1087" s="93" t="s">
        <v>4267</v>
      </c>
      <c r="E1087" s="96" t="s">
        <v>875</v>
      </c>
      <c r="F1087" s="212" t="s">
        <v>5182</v>
      </c>
      <c r="G1087" s="93" t="s">
        <v>3198</v>
      </c>
      <c r="H1087" s="93" t="s">
        <v>3078</v>
      </c>
      <c r="I1087" s="201">
        <v>2.0390000000000001</v>
      </c>
      <c r="J1087" s="96">
        <v>2.0390000000000001</v>
      </c>
      <c r="K1087" s="96"/>
      <c r="L1087" s="96">
        <v>2.0390000000000001</v>
      </c>
      <c r="M1087" s="96"/>
      <c r="N1087" s="96"/>
      <c r="O1087" s="150">
        <v>0</v>
      </c>
      <c r="P1087" s="96">
        <v>2.0390000000000001</v>
      </c>
      <c r="Q1087" s="96" t="s">
        <v>2241</v>
      </c>
      <c r="R1087" s="191" t="s">
        <v>3176</v>
      </c>
      <c r="S1087" s="96"/>
      <c r="V1087" s="34"/>
    </row>
    <row r="1088" spans="1:22" x14ac:dyDescent="0.2">
      <c r="A1088" s="1284">
        <v>9</v>
      </c>
      <c r="B1088" s="1280">
        <v>120339</v>
      </c>
      <c r="C1088" s="186"/>
      <c r="D1088" s="186"/>
      <c r="E1088" s="1554" t="s">
        <v>184</v>
      </c>
      <c r="F1088" s="1555" t="s">
        <v>5183</v>
      </c>
      <c r="G1088" s="1498" t="s">
        <v>3198</v>
      </c>
      <c r="H1088" s="1498" t="s">
        <v>3040</v>
      </c>
      <c r="I1088" s="1572">
        <v>0.86</v>
      </c>
      <c r="J1088" s="113">
        <v>0.48</v>
      </c>
      <c r="K1088" s="113">
        <v>0.48</v>
      </c>
      <c r="L1088" s="113"/>
      <c r="M1088" s="113"/>
      <c r="N1088" s="113"/>
      <c r="O1088" s="216">
        <v>0</v>
      </c>
      <c r="P1088" s="113">
        <v>0.48</v>
      </c>
      <c r="Q1088" s="113" t="s">
        <v>2251</v>
      </c>
      <c r="R1088" s="113" t="s">
        <v>4038</v>
      </c>
      <c r="S1088" s="1498" t="s">
        <v>5184</v>
      </c>
      <c r="V1088" s="34"/>
    </row>
    <row r="1089" spans="1:22" ht="23.25" customHeight="1" x14ac:dyDescent="0.2">
      <c r="A1089" s="1284">
        <v>10</v>
      </c>
      <c r="B1089" s="1280"/>
      <c r="C1089" s="186"/>
      <c r="D1089" s="186"/>
      <c r="E1089" s="1554"/>
      <c r="F1089" s="1555"/>
      <c r="G1089" s="1459"/>
      <c r="H1089" s="1459"/>
      <c r="I1089" s="1475"/>
      <c r="J1089" s="113">
        <v>0.182</v>
      </c>
      <c r="K1089" s="113">
        <v>0.182</v>
      </c>
      <c r="L1089" s="113"/>
      <c r="M1089" s="113"/>
      <c r="N1089" s="113"/>
      <c r="O1089" s="216">
        <v>0</v>
      </c>
      <c r="P1089" s="113">
        <v>0.182</v>
      </c>
      <c r="Q1089" s="113" t="s">
        <v>2251</v>
      </c>
      <c r="R1089" s="113" t="s">
        <v>4038</v>
      </c>
      <c r="S1089" s="1498"/>
      <c r="V1089" s="34"/>
    </row>
    <row r="1090" spans="1:22" ht="23.25" customHeight="1" x14ac:dyDescent="0.2">
      <c r="A1090" s="1284">
        <v>11</v>
      </c>
      <c r="B1090" s="1280"/>
      <c r="C1090" s="186"/>
      <c r="D1090" s="186"/>
      <c r="E1090" s="1554"/>
      <c r="F1090" s="1555"/>
      <c r="G1090" s="1459"/>
      <c r="H1090" s="1459"/>
      <c r="I1090" s="1475"/>
      <c r="J1090" s="113">
        <v>0.109</v>
      </c>
      <c r="K1090" s="113">
        <v>0.109</v>
      </c>
      <c r="L1090" s="113"/>
      <c r="M1090" s="113"/>
      <c r="N1090" s="113"/>
      <c r="O1090" s="216">
        <v>0</v>
      </c>
      <c r="P1090" s="113">
        <v>0.109</v>
      </c>
      <c r="Q1090" s="113" t="s">
        <v>2251</v>
      </c>
      <c r="R1090" s="113" t="s">
        <v>4038</v>
      </c>
      <c r="S1090" s="1498"/>
      <c r="V1090" s="34"/>
    </row>
    <row r="1091" spans="1:22" ht="23.25" customHeight="1" x14ac:dyDescent="0.2">
      <c r="A1091" s="1284">
        <v>12</v>
      </c>
      <c r="B1091" s="1280"/>
      <c r="C1091" s="186"/>
      <c r="D1091" s="186"/>
      <c r="E1091" s="1463"/>
      <c r="F1091" s="1486"/>
      <c r="G1091" s="1459"/>
      <c r="H1091" s="1459"/>
      <c r="I1091" s="1475"/>
      <c r="J1091" s="113">
        <v>0.34799999999999998</v>
      </c>
      <c r="K1091" s="113">
        <v>0.34799999999999998</v>
      </c>
      <c r="L1091" s="113"/>
      <c r="M1091" s="113"/>
      <c r="N1091" s="113"/>
      <c r="O1091" s="216">
        <v>0</v>
      </c>
      <c r="P1091" s="113">
        <v>0.34799999999999998</v>
      </c>
      <c r="Q1091" s="113" t="s">
        <v>2251</v>
      </c>
      <c r="R1091" s="113" t="s">
        <v>4038</v>
      </c>
      <c r="S1091" s="1463"/>
      <c r="V1091" s="34"/>
    </row>
    <row r="1092" spans="1:22" ht="36" x14ac:dyDescent="0.2">
      <c r="A1092" s="1284">
        <v>13</v>
      </c>
      <c r="B1092" s="1270">
        <v>120340</v>
      </c>
      <c r="C1092" s="96" t="s">
        <v>2041</v>
      </c>
      <c r="D1092" s="93" t="s">
        <v>4268</v>
      </c>
      <c r="E1092" s="96" t="s">
        <v>185</v>
      </c>
      <c r="F1092" s="212" t="s">
        <v>5185</v>
      </c>
      <c r="G1092" s="93" t="s">
        <v>3198</v>
      </c>
      <c r="H1092" s="93" t="s">
        <v>4269</v>
      </c>
      <c r="I1092" s="201">
        <v>1.2170000000000001</v>
      </c>
      <c r="J1092" s="96">
        <v>1.2170000000000001</v>
      </c>
      <c r="K1092" s="96"/>
      <c r="L1092" s="96">
        <v>1.2170000000000001</v>
      </c>
      <c r="M1092" s="96"/>
      <c r="N1092" s="96"/>
      <c r="O1092" s="150">
        <v>0</v>
      </c>
      <c r="P1092" s="96">
        <v>1.2170000000000001</v>
      </c>
      <c r="Q1092" s="96" t="s">
        <v>2241</v>
      </c>
      <c r="R1092" s="191" t="s">
        <v>3176</v>
      </c>
      <c r="S1092" s="93"/>
      <c r="V1092" s="34"/>
    </row>
    <row r="1093" spans="1:22" ht="36" x14ac:dyDescent="0.2">
      <c r="A1093" s="1284">
        <v>14</v>
      </c>
      <c r="B1093" s="1270">
        <v>120341</v>
      </c>
      <c r="C1093" s="96" t="s">
        <v>1324</v>
      </c>
      <c r="D1093" s="93" t="s">
        <v>4270</v>
      </c>
      <c r="E1093" s="96" t="s">
        <v>186</v>
      </c>
      <c r="F1093" s="174" t="s">
        <v>5186</v>
      </c>
      <c r="G1093" s="93" t="s">
        <v>3198</v>
      </c>
      <c r="H1093" s="93" t="s">
        <v>4271</v>
      </c>
      <c r="I1093" s="201">
        <v>0.26400000000000001</v>
      </c>
      <c r="J1093" s="96">
        <v>0.26400000000000001</v>
      </c>
      <c r="K1093" s="96">
        <v>0.26400000000000001</v>
      </c>
      <c r="L1093" s="96"/>
      <c r="M1093" s="96"/>
      <c r="N1093" s="96"/>
      <c r="O1093" s="150">
        <v>0</v>
      </c>
      <c r="P1093" s="96">
        <v>0.26400000000000001</v>
      </c>
      <c r="Q1093" s="96" t="s">
        <v>2354</v>
      </c>
      <c r="R1093" s="191" t="s">
        <v>3176</v>
      </c>
      <c r="S1093" s="96"/>
      <c r="V1093" s="34"/>
    </row>
    <row r="1094" spans="1:22" ht="24" x14ac:dyDescent="0.2">
      <c r="A1094" s="1284">
        <v>15</v>
      </c>
      <c r="B1094" s="1280"/>
      <c r="C1094" s="186"/>
      <c r="D1094" s="113"/>
      <c r="E1094" s="360" t="s">
        <v>2503</v>
      </c>
      <c r="F1094" s="258" t="s">
        <v>2504</v>
      </c>
      <c r="G1094" s="360"/>
      <c r="H1094" s="360"/>
      <c r="I1094" s="293"/>
      <c r="J1094" s="360">
        <v>0.66300000000000003</v>
      </c>
      <c r="K1094" s="360">
        <v>0.66300000000000003</v>
      </c>
      <c r="L1094" s="360"/>
      <c r="M1094" s="360"/>
      <c r="N1094" s="360"/>
      <c r="O1094" s="361">
        <v>0</v>
      </c>
      <c r="P1094" s="360">
        <v>0.66300000000000003</v>
      </c>
      <c r="Q1094" s="247" t="s">
        <v>2354</v>
      </c>
      <c r="R1094" s="360"/>
      <c r="S1094" s="360" t="s">
        <v>5386</v>
      </c>
      <c r="V1094" s="34"/>
    </row>
    <row r="1095" spans="1:22" ht="36" x14ac:dyDescent="0.2">
      <c r="A1095" s="1284">
        <v>16</v>
      </c>
      <c r="B1095" s="1270">
        <v>120342</v>
      </c>
      <c r="C1095" s="96" t="s">
        <v>1325</v>
      </c>
      <c r="D1095" s="93" t="s">
        <v>4272</v>
      </c>
      <c r="E1095" s="96" t="s">
        <v>187</v>
      </c>
      <c r="F1095" s="212" t="s">
        <v>5187</v>
      </c>
      <c r="G1095" s="93" t="s">
        <v>3198</v>
      </c>
      <c r="H1095" s="93" t="s">
        <v>4271</v>
      </c>
      <c r="I1095" s="201">
        <v>0.52300000000000002</v>
      </c>
      <c r="J1095" s="96">
        <v>0.52300000000000002</v>
      </c>
      <c r="K1095" s="96">
        <v>0.52300000000000002</v>
      </c>
      <c r="L1095" s="96"/>
      <c r="M1095" s="96"/>
      <c r="N1095" s="96"/>
      <c r="O1095" s="150">
        <v>0</v>
      </c>
      <c r="P1095" s="96">
        <v>0.52300000000000002</v>
      </c>
      <c r="Q1095" s="96" t="s">
        <v>2354</v>
      </c>
      <c r="R1095" s="191" t="s">
        <v>3176</v>
      </c>
      <c r="S1095" s="96"/>
      <c r="V1095" s="34"/>
    </row>
    <row r="1096" spans="1:22" ht="36" x14ac:dyDescent="0.2">
      <c r="A1096" s="1284">
        <v>17</v>
      </c>
      <c r="B1096" s="1270">
        <v>120343</v>
      </c>
      <c r="C1096" s="96" t="s">
        <v>1326</v>
      </c>
      <c r="D1096" s="93" t="s">
        <v>4273</v>
      </c>
      <c r="E1096" s="96" t="s">
        <v>188</v>
      </c>
      <c r="F1096" s="212" t="s">
        <v>5188</v>
      </c>
      <c r="G1096" s="93" t="s">
        <v>3198</v>
      </c>
      <c r="H1096" s="93" t="s">
        <v>4271</v>
      </c>
      <c r="I1096" s="201">
        <v>0.27900000000000003</v>
      </c>
      <c r="J1096" s="96">
        <v>0.27900000000000003</v>
      </c>
      <c r="K1096" s="96">
        <v>0.27900000000000003</v>
      </c>
      <c r="L1096" s="96"/>
      <c r="M1096" s="96"/>
      <c r="N1096" s="96"/>
      <c r="O1096" s="150">
        <v>0</v>
      </c>
      <c r="P1096" s="96">
        <v>0.27900000000000003</v>
      </c>
      <c r="Q1096" s="96" t="s">
        <v>2354</v>
      </c>
      <c r="R1096" s="191" t="s">
        <v>3176</v>
      </c>
      <c r="S1096" s="96"/>
      <c r="V1096" s="34"/>
    </row>
    <row r="1097" spans="1:22" ht="72" x14ac:dyDescent="0.2">
      <c r="A1097" s="1284">
        <v>18</v>
      </c>
      <c r="B1097" s="1270">
        <v>120344</v>
      </c>
      <c r="C1097" s="96" t="s">
        <v>1327</v>
      </c>
      <c r="D1097" s="93" t="s">
        <v>4274</v>
      </c>
      <c r="E1097" s="96" t="s">
        <v>189</v>
      </c>
      <c r="F1097" s="212" t="s">
        <v>5189</v>
      </c>
      <c r="G1097" s="93" t="s">
        <v>3198</v>
      </c>
      <c r="H1097" s="93" t="s">
        <v>4271</v>
      </c>
      <c r="I1097" s="201">
        <v>0.33700000000000002</v>
      </c>
      <c r="J1097" s="96">
        <v>0.33700000000000002</v>
      </c>
      <c r="K1097" s="96"/>
      <c r="L1097" s="96">
        <v>0.33700000000000002</v>
      </c>
      <c r="M1097" s="96"/>
      <c r="N1097" s="96"/>
      <c r="O1097" s="150">
        <v>0</v>
      </c>
      <c r="P1097" s="96">
        <v>0.33700000000000002</v>
      </c>
      <c r="Q1097" s="96" t="s">
        <v>2241</v>
      </c>
      <c r="R1097" s="191" t="s">
        <v>3176</v>
      </c>
      <c r="S1097" s="93" t="s">
        <v>4275</v>
      </c>
      <c r="V1097" s="34"/>
    </row>
    <row r="1098" spans="1:22" ht="36" x14ac:dyDescent="0.2">
      <c r="A1098" s="1284">
        <v>19</v>
      </c>
      <c r="B1098" s="1270">
        <v>130810</v>
      </c>
      <c r="C1098" s="96" t="s">
        <v>1328</v>
      </c>
      <c r="D1098" s="93" t="s">
        <v>4276</v>
      </c>
      <c r="E1098" s="96" t="s">
        <v>190</v>
      </c>
      <c r="F1098" s="174" t="s">
        <v>5190</v>
      </c>
      <c r="G1098" s="93" t="s">
        <v>3198</v>
      </c>
      <c r="H1098" s="93" t="s">
        <v>4271</v>
      </c>
      <c r="I1098" s="201">
        <v>0.25</v>
      </c>
      <c r="J1098" s="96">
        <v>0.25</v>
      </c>
      <c r="K1098" s="96">
        <v>0.25</v>
      </c>
      <c r="L1098" s="96"/>
      <c r="M1098" s="96"/>
      <c r="N1098" s="96"/>
      <c r="O1098" s="150">
        <v>0</v>
      </c>
      <c r="P1098" s="96">
        <v>0.25</v>
      </c>
      <c r="Q1098" s="96" t="s">
        <v>2354</v>
      </c>
      <c r="R1098" s="191" t="s">
        <v>3176</v>
      </c>
      <c r="S1098" s="96"/>
      <c r="V1098" s="34"/>
    </row>
    <row r="1099" spans="1:22" ht="36" x14ac:dyDescent="0.2">
      <c r="A1099" s="1284">
        <v>20</v>
      </c>
      <c r="B1099" s="1270">
        <v>120346</v>
      </c>
      <c r="C1099" s="96" t="s">
        <v>2042</v>
      </c>
      <c r="D1099" s="93" t="s">
        <v>4277</v>
      </c>
      <c r="E1099" s="96" t="s">
        <v>191</v>
      </c>
      <c r="F1099" s="212" t="s">
        <v>5191</v>
      </c>
      <c r="G1099" s="93" t="s">
        <v>3198</v>
      </c>
      <c r="H1099" s="93" t="s">
        <v>4278</v>
      </c>
      <c r="I1099" s="201">
        <v>0.29199999999999998</v>
      </c>
      <c r="J1099" s="96">
        <v>0.29199999999999998</v>
      </c>
      <c r="K1099" s="96"/>
      <c r="L1099" s="96">
        <v>0.29199999999999998</v>
      </c>
      <c r="M1099" s="96"/>
      <c r="N1099" s="96"/>
      <c r="O1099" s="150">
        <v>0</v>
      </c>
      <c r="P1099" s="96">
        <v>0.29199999999999998</v>
      </c>
      <c r="Q1099" s="96" t="s">
        <v>2241</v>
      </c>
      <c r="R1099" s="191" t="s">
        <v>3176</v>
      </c>
      <c r="S1099" s="93"/>
      <c r="V1099" s="34"/>
    </row>
    <row r="1100" spans="1:22" ht="13.5" customHeight="1" x14ac:dyDescent="0.2">
      <c r="A1100" s="1284">
        <v>21</v>
      </c>
      <c r="B1100" s="1270" t="s">
        <v>4279</v>
      </c>
      <c r="C1100" s="96" t="s">
        <v>2044</v>
      </c>
      <c r="D1100" s="1459" t="s">
        <v>4280</v>
      </c>
      <c r="E1100" s="1463" t="s">
        <v>192</v>
      </c>
      <c r="F1100" s="1486" t="s">
        <v>5192</v>
      </c>
      <c r="G1100" s="1459" t="s">
        <v>3198</v>
      </c>
      <c r="H1100" s="1459" t="s">
        <v>4281</v>
      </c>
      <c r="I1100" s="201">
        <v>0.123</v>
      </c>
      <c r="J1100" s="96">
        <v>0.123</v>
      </c>
      <c r="K1100" s="96"/>
      <c r="L1100" s="96">
        <v>0.123</v>
      </c>
      <c r="M1100" s="96"/>
      <c r="N1100" s="96"/>
      <c r="O1100" s="150">
        <v>0</v>
      </c>
      <c r="P1100" s="96">
        <v>0.123</v>
      </c>
      <c r="Q1100" s="96" t="s">
        <v>2241</v>
      </c>
      <c r="R1100" s="191" t="s">
        <v>3176</v>
      </c>
      <c r="S1100" s="93"/>
      <c r="V1100" s="34"/>
    </row>
    <row r="1101" spans="1:22" ht="24" x14ac:dyDescent="0.2">
      <c r="A1101" s="1284">
        <v>22</v>
      </c>
      <c r="B1101" s="1270" t="s">
        <v>4282</v>
      </c>
      <c r="C1101" s="96" t="s">
        <v>2043</v>
      </c>
      <c r="D1101" s="1459"/>
      <c r="E1101" s="1463"/>
      <c r="F1101" s="1486"/>
      <c r="G1101" s="1463"/>
      <c r="H1101" s="1463"/>
      <c r="I1101" s="201">
        <v>0.40600000000000003</v>
      </c>
      <c r="J1101" s="96">
        <v>0.40600000000000003</v>
      </c>
      <c r="K1101" s="96"/>
      <c r="L1101" s="96">
        <v>0.25900000000000001</v>
      </c>
      <c r="M1101" s="96">
        <v>0.14699999999999999</v>
      </c>
      <c r="N1101" s="96"/>
      <c r="O1101" s="150">
        <v>0</v>
      </c>
      <c r="P1101" s="96">
        <v>0.40600000000000003</v>
      </c>
      <c r="Q1101" s="96" t="s">
        <v>2296</v>
      </c>
      <c r="R1101" s="191" t="s">
        <v>3176</v>
      </c>
      <c r="S1101" s="93"/>
      <c r="V1101" s="34"/>
    </row>
    <row r="1102" spans="1:22" ht="36" x14ac:dyDescent="0.2">
      <c r="A1102" s="1284">
        <v>23</v>
      </c>
      <c r="B1102" s="1270">
        <v>120348</v>
      </c>
      <c r="C1102" s="96" t="s">
        <v>2045</v>
      </c>
      <c r="D1102" s="93" t="s">
        <v>4283</v>
      </c>
      <c r="E1102" s="96" t="s">
        <v>193</v>
      </c>
      <c r="F1102" s="212" t="s">
        <v>5193</v>
      </c>
      <c r="G1102" s="93" t="s">
        <v>3198</v>
      </c>
      <c r="H1102" s="93" t="s">
        <v>4281</v>
      </c>
      <c r="I1102" s="201">
        <v>0.46300000000000002</v>
      </c>
      <c r="J1102" s="96">
        <v>0.46300000000000002</v>
      </c>
      <c r="K1102" s="96"/>
      <c r="L1102" s="96">
        <v>0.46300000000000002</v>
      </c>
      <c r="M1102" s="96"/>
      <c r="N1102" s="96"/>
      <c r="O1102" s="150">
        <v>0</v>
      </c>
      <c r="P1102" s="96">
        <v>0.46300000000000002</v>
      </c>
      <c r="Q1102" s="96" t="s">
        <v>2241</v>
      </c>
      <c r="R1102" s="191" t="s">
        <v>3176</v>
      </c>
      <c r="S1102" s="93"/>
      <c r="V1102" s="34"/>
    </row>
    <row r="1103" spans="1:22" ht="24" x14ac:dyDescent="0.2">
      <c r="A1103" s="1284">
        <v>24</v>
      </c>
      <c r="B1103" s="1270" t="s">
        <v>4284</v>
      </c>
      <c r="C1103" s="96" t="s">
        <v>2046</v>
      </c>
      <c r="D1103" s="1459" t="s">
        <v>4285</v>
      </c>
      <c r="E1103" s="1463" t="s">
        <v>194</v>
      </c>
      <c r="F1103" s="1486" t="s">
        <v>5194</v>
      </c>
      <c r="G1103" s="1459" t="s">
        <v>3198</v>
      </c>
      <c r="H1103" s="1459" t="s">
        <v>4286</v>
      </c>
      <c r="I1103" s="201">
        <v>0.40100000000000002</v>
      </c>
      <c r="J1103" s="96">
        <v>0.40100000000000002</v>
      </c>
      <c r="K1103" s="96">
        <v>0.22500000000000001</v>
      </c>
      <c r="L1103" s="96">
        <v>0.17599999999999999</v>
      </c>
      <c r="M1103" s="96"/>
      <c r="N1103" s="96"/>
      <c r="O1103" s="150">
        <v>0</v>
      </c>
      <c r="P1103" s="96">
        <v>0.40100000000000002</v>
      </c>
      <c r="Q1103" s="96" t="s">
        <v>2353</v>
      </c>
      <c r="R1103" s="191" t="s">
        <v>3176</v>
      </c>
      <c r="S1103" s="93"/>
      <c r="V1103" s="34"/>
    </row>
    <row r="1104" spans="1:22" x14ac:dyDescent="0.2">
      <c r="A1104" s="1284">
        <v>25</v>
      </c>
      <c r="B1104" s="1270" t="s">
        <v>4287</v>
      </c>
      <c r="C1104" s="96" t="s">
        <v>2047</v>
      </c>
      <c r="D1104" s="1459"/>
      <c r="E1104" s="1463"/>
      <c r="F1104" s="1486"/>
      <c r="G1104" s="1463"/>
      <c r="H1104" s="1463"/>
      <c r="I1104" s="201">
        <v>0.27800000000000002</v>
      </c>
      <c r="J1104" s="96">
        <v>0.27800000000000002</v>
      </c>
      <c r="K1104" s="96">
        <v>0.27800000000000002</v>
      </c>
      <c r="L1104" s="96"/>
      <c r="M1104" s="96"/>
      <c r="N1104" s="96"/>
      <c r="O1104" s="150">
        <v>0</v>
      </c>
      <c r="P1104" s="96">
        <v>0.27800000000000002</v>
      </c>
      <c r="Q1104" s="96" t="s">
        <v>2354</v>
      </c>
      <c r="R1104" s="191" t="s">
        <v>3176</v>
      </c>
      <c r="S1104" s="93"/>
      <c r="V1104" s="34"/>
    </row>
    <row r="1105" spans="1:22" ht="36" x14ac:dyDescent="0.2">
      <c r="A1105" s="1284">
        <v>26</v>
      </c>
      <c r="B1105" s="1270">
        <v>120350</v>
      </c>
      <c r="C1105" s="96" t="s">
        <v>2048</v>
      </c>
      <c r="D1105" s="93" t="s">
        <v>4288</v>
      </c>
      <c r="E1105" s="96" t="s">
        <v>195</v>
      </c>
      <c r="F1105" s="212" t="s">
        <v>5195</v>
      </c>
      <c r="G1105" s="93" t="s">
        <v>3198</v>
      </c>
      <c r="H1105" s="93" t="s">
        <v>4289</v>
      </c>
      <c r="I1105" s="201">
        <v>0.19500000000000001</v>
      </c>
      <c r="J1105" s="96">
        <v>0.19500000000000001</v>
      </c>
      <c r="K1105" s="96">
        <v>0.19500000000000001</v>
      </c>
      <c r="L1105" s="96"/>
      <c r="M1105" s="96"/>
      <c r="N1105" s="96"/>
      <c r="O1105" s="150">
        <v>0</v>
      </c>
      <c r="P1105" s="96">
        <v>0.19500000000000001</v>
      </c>
      <c r="Q1105" s="96" t="s">
        <v>2354</v>
      </c>
      <c r="R1105" s="191" t="s">
        <v>3176</v>
      </c>
      <c r="S1105" s="93"/>
      <c r="V1105" s="34"/>
    </row>
    <row r="1106" spans="1:22" ht="21.75" customHeight="1" x14ac:dyDescent="0.2">
      <c r="A1106" s="1284">
        <v>27</v>
      </c>
      <c r="B1106" s="1270">
        <v>120351</v>
      </c>
      <c r="C1106" s="96" t="s">
        <v>2049</v>
      </c>
      <c r="D1106" s="93" t="s">
        <v>4290</v>
      </c>
      <c r="E1106" s="1463" t="s">
        <v>196</v>
      </c>
      <c r="F1106" s="1486" t="s">
        <v>5196</v>
      </c>
      <c r="G1106" s="1459" t="s">
        <v>3198</v>
      </c>
      <c r="H1106" s="1459" t="s">
        <v>4289</v>
      </c>
      <c r="I1106" s="1458">
        <v>1.0309999999999999</v>
      </c>
      <c r="J1106" s="96">
        <v>1.0309999999999999</v>
      </c>
      <c r="K1106" s="96">
        <v>1.0309999999999999</v>
      </c>
      <c r="L1106" s="96"/>
      <c r="M1106" s="96"/>
      <c r="N1106" s="96"/>
      <c r="O1106" s="150">
        <v>0</v>
      </c>
      <c r="P1106" s="96">
        <v>1.0309999999999999</v>
      </c>
      <c r="Q1106" s="96" t="s">
        <v>2354</v>
      </c>
      <c r="R1106" s="191" t="s">
        <v>3176</v>
      </c>
      <c r="S1106" s="93"/>
      <c r="V1106" s="34"/>
    </row>
    <row r="1107" spans="1:22" ht="18" customHeight="1" x14ac:dyDescent="0.2">
      <c r="A1107" s="1284">
        <v>28</v>
      </c>
      <c r="B1107" s="1270"/>
      <c r="C1107" s="93"/>
      <c r="D1107" s="93"/>
      <c r="E1107" s="1463"/>
      <c r="F1107" s="1486"/>
      <c r="G1107" s="1463"/>
      <c r="H1107" s="1463"/>
      <c r="I1107" s="1475"/>
      <c r="J1107" s="247">
        <v>7.9000000000000001E-2</v>
      </c>
      <c r="K1107" s="247">
        <v>7.9000000000000001E-2</v>
      </c>
      <c r="L1107" s="247"/>
      <c r="M1107" s="247"/>
      <c r="N1107" s="247"/>
      <c r="O1107" s="157">
        <v>0</v>
      </c>
      <c r="P1107" s="247">
        <v>7.9000000000000001E-2</v>
      </c>
      <c r="Q1107" s="903" t="s">
        <v>2354</v>
      </c>
      <c r="R1107" s="327" t="s">
        <v>4038</v>
      </c>
      <c r="S1107" s="247" t="s">
        <v>1983</v>
      </c>
      <c r="V1107" s="34"/>
    </row>
    <row r="1108" spans="1:22" x14ac:dyDescent="0.2">
      <c r="A1108" s="1284">
        <v>29</v>
      </c>
      <c r="B1108" s="1270">
        <v>130138</v>
      </c>
      <c r="C1108" s="96" t="s">
        <v>2050</v>
      </c>
      <c r="D1108" s="93" t="s">
        <v>4291</v>
      </c>
      <c r="E1108" s="1463" t="s">
        <v>197</v>
      </c>
      <c r="F1108" s="1556" t="s">
        <v>5197</v>
      </c>
      <c r="G1108" s="1459" t="s">
        <v>3198</v>
      </c>
      <c r="H1108" s="1459" t="s">
        <v>4292</v>
      </c>
      <c r="I1108" s="1458">
        <v>0.23899999999999999</v>
      </c>
      <c r="J1108" s="96">
        <v>0.23899999999999999</v>
      </c>
      <c r="K1108" s="96">
        <v>0.23899999999999999</v>
      </c>
      <c r="L1108" s="96"/>
      <c r="M1108" s="96"/>
      <c r="N1108" s="96"/>
      <c r="O1108" s="150">
        <v>0</v>
      </c>
      <c r="P1108" s="96">
        <v>0.23899999999999999</v>
      </c>
      <c r="Q1108" s="903" t="s">
        <v>2354</v>
      </c>
      <c r="R1108" s="191" t="s">
        <v>3176</v>
      </c>
      <c r="S1108" s="93"/>
      <c r="V1108" s="34"/>
    </row>
    <row r="1109" spans="1:22" ht="26.25" customHeight="1" x14ac:dyDescent="0.2">
      <c r="A1109" s="1284">
        <v>30</v>
      </c>
      <c r="B1109" s="1270"/>
      <c r="C1109" s="93"/>
      <c r="D1109" s="93"/>
      <c r="E1109" s="1463"/>
      <c r="F1109" s="1556"/>
      <c r="G1109" s="1463"/>
      <c r="H1109" s="1463"/>
      <c r="I1109" s="1475"/>
      <c r="J1109" s="247">
        <v>0.41199999999999998</v>
      </c>
      <c r="K1109" s="247">
        <v>0.41199999999999998</v>
      </c>
      <c r="L1109" s="247"/>
      <c r="M1109" s="247"/>
      <c r="N1109" s="247"/>
      <c r="O1109" s="157">
        <v>0</v>
      </c>
      <c r="P1109" s="247">
        <v>0.41199999999999998</v>
      </c>
      <c r="Q1109" s="903" t="s">
        <v>2354</v>
      </c>
      <c r="R1109" s="247" t="s">
        <v>4038</v>
      </c>
      <c r="S1109" s="247" t="s">
        <v>1983</v>
      </c>
      <c r="V1109" s="34"/>
    </row>
    <row r="1110" spans="1:22" ht="48" x14ac:dyDescent="0.2">
      <c r="A1110" s="1284">
        <v>31</v>
      </c>
      <c r="B1110" s="1270"/>
      <c r="C1110" s="93"/>
      <c r="D1110" s="93"/>
      <c r="E1110" s="247" t="s">
        <v>4293</v>
      </c>
      <c r="F1110" s="202" t="s">
        <v>4294</v>
      </c>
      <c r="G1110" s="247" t="s">
        <v>3198</v>
      </c>
      <c r="H1110" s="247" t="s">
        <v>4292</v>
      </c>
      <c r="I1110" s="201"/>
      <c r="J1110" s="247">
        <v>9.9000000000000005E-2</v>
      </c>
      <c r="K1110" s="247">
        <v>6.9000000000000006E-2</v>
      </c>
      <c r="L1110" s="157">
        <v>0.03</v>
      </c>
      <c r="M1110" s="247"/>
      <c r="N1110" s="247"/>
      <c r="O1110" s="157">
        <v>0</v>
      </c>
      <c r="P1110" s="247">
        <v>9.9000000000000005E-2</v>
      </c>
      <c r="Q1110" s="918" t="s">
        <v>2353</v>
      </c>
      <c r="R1110" s="247" t="s">
        <v>4038</v>
      </c>
      <c r="S1110" s="247" t="s">
        <v>4295</v>
      </c>
      <c r="V1110" s="34"/>
    </row>
    <row r="1111" spans="1:22" ht="36" x14ac:dyDescent="0.2">
      <c r="A1111" s="1284">
        <v>32</v>
      </c>
      <c r="B1111" s="1270">
        <v>120627</v>
      </c>
      <c r="C1111" s="96" t="s">
        <v>2051</v>
      </c>
      <c r="D1111" s="93" t="s">
        <v>4296</v>
      </c>
      <c r="E1111" s="96" t="s">
        <v>198</v>
      </c>
      <c r="F1111" s="212" t="s">
        <v>5198</v>
      </c>
      <c r="G1111" s="93" t="s">
        <v>3198</v>
      </c>
      <c r="H1111" s="93" t="s">
        <v>4297</v>
      </c>
      <c r="I1111" s="201">
        <v>0.94499999999999995</v>
      </c>
      <c r="J1111" s="96">
        <v>0.94499999999999995</v>
      </c>
      <c r="K1111" s="96">
        <v>0.94499999999999995</v>
      </c>
      <c r="L1111" s="96"/>
      <c r="M1111" s="96"/>
      <c r="N1111" s="96"/>
      <c r="O1111" s="150">
        <v>0</v>
      </c>
      <c r="P1111" s="96">
        <v>0.94499999999999995</v>
      </c>
      <c r="Q1111" s="96" t="s">
        <v>2354</v>
      </c>
      <c r="R1111" s="191" t="s">
        <v>3176</v>
      </c>
      <c r="S1111" s="209"/>
      <c r="V1111" s="34"/>
    </row>
    <row r="1112" spans="1:22" x14ac:dyDescent="0.2">
      <c r="A1112" s="1284">
        <v>33</v>
      </c>
      <c r="B1112" s="1270" t="s">
        <v>4298</v>
      </c>
      <c r="C1112" s="93" t="s">
        <v>1595</v>
      </c>
      <c r="D1112" s="1459" t="s">
        <v>4299</v>
      </c>
      <c r="E1112" s="1463" t="s">
        <v>199</v>
      </c>
      <c r="F1112" s="214" t="s">
        <v>5199</v>
      </c>
      <c r="G1112" s="1459" t="s">
        <v>3198</v>
      </c>
      <c r="H1112" s="1459" t="s">
        <v>4300</v>
      </c>
      <c r="I1112" s="201">
        <v>0.81</v>
      </c>
      <c r="J1112" s="93">
        <v>0.81</v>
      </c>
      <c r="K1112" s="93">
        <v>0.81</v>
      </c>
      <c r="L1112" s="93"/>
      <c r="M1112" s="93"/>
      <c r="N1112" s="93"/>
      <c r="O1112" s="219">
        <v>0</v>
      </c>
      <c r="P1112" s="191">
        <v>0.81</v>
      </c>
      <c r="Q1112" s="93" t="s">
        <v>2354</v>
      </c>
      <c r="R1112" s="191" t="s">
        <v>3176</v>
      </c>
      <c r="S1112" s="93"/>
      <c r="V1112" s="34"/>
    </row>
    <row r="1113" spans="1:22" s="4" customFormat="1" x14ac:dyDescent="0.2">
      <c r="A1113" s="1284">
        <v>34</v>
      </c>
      <c r="B1113" s="1270" t="s">
        <v>4301</v>
      </c>
      <c r="C1113" s="93" t="s">
        <v>2055</v>
      </c>
      <c r="D1113" s="1459"/>
      <c r="E1113" s="1463"/>
      <c r="F1113" s="214" t="s">
        <v>5200</v>
      </c>
      <c r="G1113" s="1459"/>
      <c r="H1113" s="1459"/>
      <c r="I1113" s="201">
        <v>0.109</v>
      </c>
      <c r="J1113" s="93">
        <v>0.109</v>
      </c>
      <c r="K1113" s="93">
        <v>0.109</v>
      </c>
      <c r="L1113" s="93"/>
      <c r="M1113" s="93"/>
      <c r="N1113" s="93"/>
      <c r="O1113" s="219">
        <v>0</v>
      </c>
      <c r="P1113" s="93">
        <v>0.109</v>
      </c>
      <c r="Q1113" s="93" t="s">
        <v>2354</v>
      </c>
      <c r="R1113" s="191" t="s">
        <v>3176</v>
      </c>
      <c r="S1113" s="93"/>
      <c r="V1113" s="34"/>
    </row>
    <row r="1114" spans="1:22" ht="24" x14ac:dyDescent="0.2">
      <c r="A1114" s="1284">
        <v>35</v>
      </c>
      <c r="B1114" s="1270" t="s">
        <v>4302</v>
      </c>
      <c r="C1114" s="96" t="s">
        <v>1596</v>
      </c>
      <c r="D1114" s="1459"/>
      <c r="E1114" s="93" t="s">
        <v>4303</v>
      </c>
      <c r="F1114" s="212" t="s">
        <v>5201</v>
      </c>
      <c r="G1114" s="1463"/>
      <c r="H1114" s="1463"/>
      <c r="I1114" s="201">
        <v>0.19600000000000001</v>
      </c>
      <c r="J1114" s="96">
        <v>0.19600000000000001</v>
      </c>
      <c r="K1114" s="96"/>
      <c r="L1114" s="96">
        <v>0.19600000000000001</v>
      </c>
      <c r="M1114" s="96"/>
      <c r="N1114" s="96"/>
      <c r="O1114" s="272"/>
      <c r="P1114" s="96"/>
      <c r="Q1114" s="96" t="s">
        <v>2241</v>
      </c>
      <c r="R1114" s="191" t="s">
        <v>3176</v>
      </c>
      <c r="S1114" s="93"/>
      <c r="V1114" s="34"/>
    </row>
    <row r="1115" spans="1:22" x14ac:dyDescent="0.2">
      <c r="A1115" s="1284">
        <v>36</v>
      </c>
      <c r="B1115" s="1270" t="s">
        <v>4304</v>
      </c>
      <c r="C1115" s="96" t="s">
        <v>1597</v>
      </c>
      <c r="D1115" s="1459"/>
      <c r="E1115" s="93" t="s">
        <v>4305</v>
      </c>
      <c r="F1115" s="212" t="s">
        <v>5202</v>
      </c>
      <c r="G1115" s="1463"/>
      <c r="H1115" s="1463"/>
      <c r="I1115" s="201">
        <v>0.19</v>
      </c>
      <c r="J1115" s="96">
        <v>0.19</v>
      </c>
      <c r="K1115" s="96"/>
      <c r="L1115" s="96">
        <v>0.19</v>
      </c>
      <c r="M1115" s="96"/>
      <c r="N1115" s="96"/>
      <c r="O1115" s="272"/>
      <c r="P1115" s="96"/>
      <c r="Q1115" s="96" t="s">
        <v>2241</v>
      </c>
      <c r="R1115" s="191" t="s">
        <v>3176</v>
      </c>
      <c r="S1115" s="93"/>
      <c r="V1115" s="34"/>
    </row>
    <row r="1116" spans="1:22" ht="26.25" customHeight="1" x14ac:dyDescent="0.2">
      <c r="A1116" s="1284">
        <v>37</v>
      </c>
      <c r="B1116" s="1270">
        <v>120360</v>
      </c>
      <c r="C1116" s="96" t="s">
        <v>1598</v>
      </c>
      <c r="D1116" s="93" t="s">
        <v>4306</v>
      </c>
      <c r="E1116" s="96" t="s">
        <v>200</v>
      </c>
      <c r="F1116" s="212" t="s">
        <v>5203</v>
      </c>
      <c r="G1116" s="93" t="s">
        <v>3198</v>
      </c>
      <c r="H1116" s="93" t="s">
        <v>4307</v>
      </c>
      <c r="I1116" s="201">
        <v>0.26</v>
      </c>
      <c r="J1116" s="96">
        <v>0.26</v>
      </c>
      <c r="K1116" s="96"/>
      <c r="L1116" s="96">
        <v>0.26</v>
      </c>
      <c r="M1116" s="96"/>
      <c r="N1116" s="96"/>
      <c r="O1116" s="150">
        <v>0</v>
      </c>
      <c r="P1116" s="96">
        <v>0.26</v>
      </c>
      <c r="Q1116" s="96" t="s">
        <v>2241</v>
      </c>
      <c r="R1116" s="191" t="s">
        <v>3176</v>
      </c>
      <c r="S1116" s="96"/>
      <c r="V1116" s="34"/>
    </row>
    <row r="1117" spans="1:22" ht="27.75" customHeight="1" x14ac:dyDescent="0.2">
      <c r="A1117" s="1284">
        <v>38</v>
      </c>
      <c r="B1117" s="1279" t="s">
        <v>4308</v>
      </c>
      <c r="C1117" s="96" t="s">
        <v>1378</v>
      </c>
      <c r="D1117" s="1459" t="s">
        <v>4309</v>
      </c>
      <c r="E1117" s="93" t="s">
        <v>4310</v>
      </c>
      <c r="F1117" s="212" t="s">
        <v>5204</v>
      </c>
      <c r="G1117" s="1459" t="s">
        <v>3198</v>
      </c>
      <c r="H1117" s="1459" t="s">
        <v>3036</v>
      </c>
      <c r="I1117" s="201">
        <v>0.05</v>
      </c>
      <c r="J1117" s="96">
        <v>0.05</v>
      </c>
      <c r="K1117" s="96">
        <v>0.05</v>
      </c>
      <c r="L1117" s="96"/>
      <c r="M1117" s="96"/>
      <c r="N1117" s="96"/>
      <c r="O1117" s="150">
        <v>0.32500000000000001</v>
      </c>
      <c r="P1117" s="96">
        <v>0.375</v>
      </c>
      <c r="Q1117" s="96" t="s">
        <v>2354</v>
      </c>
      <c r="R1117" s="191" t="s">
        <v>3176</v>
      </c>
      <c r="S1117" s="93" t="s">
        <v>4311</v>
      </c>
      <c r="V1117" s="34"/>
    </row>
    <row r="1118" spans="1:22" ht="46.5" customHeight="1" x14ac:dyDescent="0.2">
      <c r="A1118" s="1284">
        <v>39</v>
      </c>
      <c r="B1118" s="1279" t="s">
        <v>4312</v>
      </c>
      <c r="C1118" s="96" t="s">
        <v>1379</v>
      </c>
      <c r="D1118" s="1459"/>
      <c r="E1118" s="93" t="s">
        <v>4313</v>
      </c>
      <c r="F1118" s="212" t="s">
        <v>5205</v>
      </c>
      <c r="G1118" s="1463"/>
      <c r="H1118" s="1463"/>
      <c r="I1118" s="201">
        <v>0.14000000000000001</v>
      </c>
      <c r="J1118" s="96">
        <v>0.14000000000000001</v>
      </c>
      <c r="K1118" s="96">
        <v>0.14000000000000001</v>
      </c>
      <c r="L1118" s="96"/>
      <c r="M1118" s="96"/>
      <c r="N1118" s="96"/>
      <c r="O1118" s="272"/>
      <c r="P1118" s="96"/>
      <c r="Q1118" s="93" t="s">
        <v>2354</v>
      </c>
      <c r="R1118" s="191" t="s">
        <v>3176</v>
      </c>
      <c r="S1118" s="93" t="s">
        <v>4311</v>
      </c>
      <c r="V1118" s="34"/>
    </row>
    <row r="1119" spans="1:22" x14ac:dyDescent="0.2">
      <c r="A1119" s="1284">
        <v>40</v>
      </c>
      <c r="B1119" s="1412">
        <v>120361</v>
      </c>
      <c r="C1119" s="904"/>
      <c r="D1119" s="904"/>
      <c r="E1119" s="1415" t="s">
        <v>201</v>
      </c>
      <c r="F1119" s="1576" t="s">
        <v>6240</v>
      </c>
      <c r="G1119" s="1415" t="s">
        <v>3198</v>
      </c>
      <c r="H1119" s="1415" t="s">
        <v>3036</v>
      </c>
      <c r="I1119" s="1574">
        <v>0.78</v>
      </c>
      <c r="J1119" s="904">
        <v>0.25900000000000001</v>
      </c>
      <c r="K1119" s="904"/>
      <c r="L1119" s="904">
        <v>0.25900000000000001</v>
      </c>
      <c r="M1119" s="904"/>
      <c r="N1119" s="904"/>
      <c r="O1119" s="216">
        <v>0</v>
      </c>
      <c r="P1119" s="904">
        <v>0.25900000000000001</v>
      </c>
      <c r="Q1119" s="904" t="s">
        <v>2241</v>
      </c>
      <c r="R1119" s="904" t="s">
        <v>4038</v>
      </c>
      <c r="S1119" s="113"/>
      <c r="V1119" s="34"/>
    </row>
    <row r="1120" spans="1:22" s="897" customFormat="1" x14ac:dyDescent="0.2">
      <c r="A1120" s="1284">
        <v>41</v>
      </c>
      <c r="B1120" s="1280"/>
      <c r="C1120" s="904"/>
      <c r="D1120" s="904"/>
      <c r="E1120" s="1575"/>
      <c r="F1120" s="1577"/>
      <c r="G1120" s="1575"/>
      <c r="H1120" s="1575"/>
      <c r="I1120" s="1575"/>
      <c r="J1120" s="904">
        <v>0.19900000000000001</v>
      </c>
      <c r="K1120" s="904"/>
      <c r="L1120" s="904">
        <v>0.19900000000000001</v>
      </c>
      <c r="M1120" s="904"/>
      <c r="N1120" s="904"/>
      <c r="O1120" s="216">
        <v>0</v>
      </c>
      <c r="P1120" s="904">
        <v>0.19900000000000001</v>
      </c>
      <c r="Q1120" s="904" t="s">
        <v>2241</v>
      </c>
      <c r="R1120" s="1280" t="s">
        <v>4038</v>
      </c>
      <c r="S1120" s="904"/>
    </row>
    <row r="1121" spans="1:22" s="897" customFormat="1" x14ac:dyDescent="0.2">
      <c r="A1121" s="1284">
        <v>42</v>
      </c>
      <c r="B1121" s="1280"/>
      <c r="C1121" s="904"/>
      <c r="D1121" s="904"/>
      <c r="E1121" s="1418"/>
      <c r="F1121" s="1578"/>
      <c r="G1121" s="1418"/>
      <c r="H1121" s="1418"/>
      <c r="I1121" s="1418"/>
      <c r="J1121" s="904">
        <v>0.189</v>
      </c>
      <c r="K1121" s="904"/>
      <c r="L1121" s="904">
        <v>0.189</v>
      </c>
      <c r="M1121" s="904"/>
      <c r="N1121" s="904"/>
      <c r="O1121" s="216">
        <v>0</v>
      </c>
      <c r="P1121" s="904">
        <v>0.189</v>
      </c>
      <c r="Q1121" s="904" t="s">
        <v>2241</v>
      </c>
      <c r="R1121" s="1280" t="s">
        <v>4038</v>
      </c>
      <c r="S1121" s="904"/>
    </row>
    <row r="1122" spans="1:22" ht="28.5" customHeight="1" x14ac:dyDescent="0.2">
      <c r="A1122" s="1284">
        <v>43</v>
      </c>
      <c r="B1122" s="1270">
        <v>120362</v>
      </c>
      <c r="C1122" s="93" t="s">
        <v>1600</v>
      </c>
      <c r="D1122" s="1459" t="s">
        <v>4314</v>
      </c>
      <c r="E1122" s="1463" t="s">
        <v>202</v>
      </c>
      <c r="F1122" s="214" t="s">
        <v>5206</v>
      </c>
      <c r="G1122" s="1459" t="s">
        <v>3198</v>
      </c>
      <c r="H1122" s="1459" t="s">
        <v>4315</v>
      </c>
      <c r="I1122" s="201">
        <v>0.67200000000000004</v>
      </c>
      <c r="J1122" s="93">
        <v>0.67400000000000004</v>
      </c>
      <c r="K1122" s="93">
        <v>0.67400000000000004</v>
      </c>
      <c r="L1122" s="93"/>
      <c r="M1122" s="93"/>
      <c r="N1122" s="93"/>
      <c r="O1122" s="219">
        <v>0</v>
      </c>
      <c r="P1122" s="93">
        <v>0.67400000000000004</v>
      </c>
      <c r="Q1122" s="93" t="s">
        <v>2354</v>
      </c>
      <c r="R1122" s="191" t="s">
        <v>3176</v>
      </c>
      <c r="S1122" s="93"/>
    </row>
    <row r="1123" spans="1:22" ht="27.75" customHeight="1" x14ac:dyDescent="0.2">
      <c r="A1123" s="1284">
        <v>44</v>
      </c>
      <c r="B1123" s="1279" t="s">
        <v>4316</v>
      </c>
      <c r="C1123" s="93" t="s">
        <v>1602</v>
      </c>
      <c r="D1123" s="1459"/>
      <c r="E1123" s="1463"/>
      <c r="F1123" s="214" t="s">
        <v>4317</v>
      </c>
      <c r="G1123" s="1463"/>
      <c r="H1123" s="1463"/>
      <c r="I1123" s="201">
        <v>0.106</v>
      </c>
      <c r="J1123" s="93">
        <v>0.107</v>
      </c>
      <c r="K1123" s="93">
        <v>0.107</v>
      </c>
      <c r="L1123" s="93"/>
      <c r="M1123" s="93"/>
      <c r="N1123" s="93"/>
      <c r="O1123" s="191"/>
      <c r="P1123" s="93"/>
      <c r="Q1123" s="93" t="s">
        <v>2354</v>
      </c>
      <c r="R1123" s="191" t="s">
        <v>3176</v>
      </c>
      <c r="S1123" s="93"/>
    </row>
    <row r="1124" spans="1:22" ht="27.75" customHeight="1" x14ac:dyDescent="0.2">
      <c r="A1124" s="1284">
        <v>45</v>
      </c>
      <c r="B1124" s="1279" t="s">
        <v>4318</v>
      </c>
      <c r="C1124" s="93" t="s">
        <v>1603</v>
      </c>
      <c r="D1124" s="1459"/>
      <c r="E1124" s="1463"/>
      <c r="F1124" s="214" t="s">
        <v>1601</v>
      </c>
      <c r="G1124" s="1463"/>
      <c r="H1124" s="1463"/>
      <c r="I1124" s="201">
        <v>8.6999999999999994E-2</v>
      </c>
      <c r="J1124" s="93">
        <v>8.6999999999999994E-2</v>
      </c>
      <c r="K1124" s="93">
        <v>8.6999999999999994E-2</v>
      </c>
      <c r="L1124" s="93"/>
      <c r="M1124" s="93"/>
      <c r="N1124" s="93"/>
      <c r="O1124" s="191"/>
      <c r="P1124" s="93"/>
      <c r="Q1124" s="93" t="s">
        <v>2354</v>
      </c>
      <c r="R1124" s="191" t="s">
        <v>3176</v>
      </c>
      <c r="S1124" s="93"/>
    </row>
    <row r="1125" spans="1:22" ht="27.75" customHeight="1" x14ac:dyDescent="0.2">
      <c r="A1125" s="1284">
        <v>46</v>
      </c>
      <c r="B1125" s="1279" t="s">
        <v>4319</v>
      </c>
      <c r="C1125" s="96" t="s">
        <v>1604</v>
      </c>
      <c r="D1125" s="1459"/>
      <c r="E1125" s="1463"/>
      <c r="F1125" s="212" t="s">
        <v>1601</v>
      </c>
      <c r="G1125" s="1463"/>
      <c r="H1125" s="1463"/>
      <c r="I1125" s="201">
        <v>0.125</v>
      </c>
      <c r="J1125" s="96">
        <v>0.125</v>
      </c>
      <c r="K1125" s="96">
        <v>0.125</v>
      </c>
      <c r="L1125" s="96"/>
      <c r="M1125" s="96"/>
      <c r="N1125" s="96"/>
      <c r="O1125" s="272"/>
      <c r="P1125" s="96"/>
      <c r="Q1125" s="96" t="s">
        <v>2354</v>
      </c>
      <c r="R1125" s="191" t="s">
        <v>3176</v>
      </c>
      <c r="S1125" s="96"/>
    </row>
    <row r="1126" spans="1:22" ht="26.25" customHeight="1" x14ac:dyDescent="0.2">
      <c r="A1126" s="1284">
        <v>47</v>
      </c>
      <c r="B1126" s="1279" t="s">
        <v>4320</v>
      </c>
      <c r="C1126" s="93" t="s">
        <v>1605</v>
      </c>
      <c r="D1126" s="1459"/>
      <c r="E1126" s="1463"/>
      <c r="F1126" s="214" t="s">
        <v>1601</v>
      </c>
      <c r="G1126" s="1463"/>
      <c r="H1126" s="1463"/>
      <c r="I1126" s="201">
        <v>0.13300000000000001</v>
      </c>
      <c r="J1126" s="93">
        <v>0.13200000000000001</v>
      </c>
      <c r="K1126" s="93">
        <v>0.13200000000000001</v>
      </c>
      <c r="L1126" s="93"/>
      <c r="M1126" s="93"/>
      <c r="N1126" s="93"/>
      <c r="O1126" s="191"/>
      <c r="P1126" s="93"/>
      <c r="Q1126" s="93" t="s">
        <v>2354</v>
      </c>
      <c r="R1126" s="191" t="s">
        <v>3176</v>
      </c>
      <c r="S1126" s="93"/>
    </row>
    <row r="1127" spans="1:22" ht="24" x14ac:dyDescent="0.2">
      <c r="A1127" s="1284">
        <v>48</v>
      </c>
      <c r="B1127" s="1270">
        <v>120353</v>
      </c>
      <c r="C1127" s="96" t="s">
        <v>1606</v>
      </c>
      <c r="D1127" s="93" t="s">
        <v>4321</v>
      </c>
      <c r="E1127" s="96" t="s">
        <v>203</v>
      </c>
      <c r="F1127" s="212" t="s">
        <v>5207</v>
      </c>
      <c r="G1127" s="93" t="s">
        <v>3198</v>
      </c>
      <c r="H1127" s="93" t="s">
        <v>4322</v>
      </c>
      <c r="I1127" s="201">
        <v>0.25600000000000001</v>
      </c>
      <c r="J1127" s="96">
        <v>0.25600000000000001</v>
      </c>
      <c r="K1127" s="96">
        <v>0.22900000000000001</v>
      </c>
      <c r="L1127" s="96">
        <v>2.7E-2</v>
      </c>
      <c r="M1127" s="96"/>
      <c r="N1127" s="96"/>
      <c r="O1127" s="150">
        <v>0</v>
      </c>
      <c r="P1127" s="96">
        <v>0.25600000000000001</v>
      </c>
      <c r="Q1127" s="900" t="s">
        <v>2353</v>
      </c>
      <c r="R1127" s="191" t="s">
        <v>3176</v>
      </c>
      <c r="S1127" s="247"/>
    </row>
    <row r="1128" spans="1:22" x14ac:dyDescent="0.2">
      <c r="A1128" s="1438" t="s">
        <v>1430</v>
      </c>
      <c r="B1128" s="1438"/>
      <c r="C1128" s="1438"/>
      <c r="D1128" s="1438"/>
      <c r="E1128" s="1438"/>
      <c r="F1128" s="1438"/>
      <c r="G1128" s="175"/>
      <c r="H1128" s="175"/>
      <c r="I1128" s="427">
        <f>SUM(I1080:I1127)</f>
        <v>17.742000000000001</v>
      </c>
      <c r="J1128" s="345">
        <f>SUM(J1080:J1127)</f>
        <v>19.123000000000012</v>
      </c>
      <c r="K1128" s="346"/>
      <c r="L1128" s="346"/>
      <c r="M1128" s="346"/>
      <c r="N1128" s="346"/>
      <c r="O1128" s="172"/>
      <c r="P1128" s="172"/>
      <c r="Q1128" s="172"/>
      <c r="R1128" s="172"/>
      <c r="S1128" s="119"/>
      <c r="T1128" s="740">
        <f>SUM(J1128-J1088-J1089-J1090-J1091-J1094-J1107-J1109-J1110-J1119-J1120-J1121)</f>
        <v>16.10400000000001</v>
      </c>
    </row>
    <row r="1129" spans="1:22" x14ac:dyDescent="0.2">
      <c r="A1129" s="1497" t="s">
        <v>5946</v>
      </c>
      <c r="B1129" s="1497"/>
      <c r="C1129" s="1497"/>
      <c r="D1129" s="1497"/>
      <c r="E1129" s="1497"/>
      <c r="F1129" s="1497"/>
      <c r="G1129" s="106"/>
      <c r="H1129" s="106"/>
      <c r="I1129" s="106"/>
      <c r="J1129" s="346"/>
      <c r="K1129" s="347">
        <f>SUM(K1080:K1127)</f>
        <v>9.7269999999999985</v>
      </c>
      <c r="L1129" s="346"/>
      <c r="M1129" s="346"/>
      <c r="N1129" s="346"/>
      <c r="O1129" s="172"/>
      <c r="P1129" s="172"/>
      <c r="Q1129" s="172"/>
      <c r="R1129" s="172"/>
      <c r="S1129" s="119"/>
    </row>
    <row r="1130" spans="1:22" ht="13.5" customHeight="1" x14ac:dyDescent="0.2">
      <c r="A1130" s="1494" t="s">
        <v>5944</v>
      </c>
      <c r="B1130" s="1494"/>
      <c r="C1130" s="1494"/>
      <c r="D1130" s="1494"/>
      <c r="E1130" s="1494"/>
      <c r="F1130" s="1494"/>
      <c r="G1130" s="159"/>
      <c r="H1130" s="159"/>
      <c r="I1130" s="159"/>
      <c r="J1130" s="346"/>
      <c r="K1130" s="346"/>
      <c r="L1130" s="348">
        <f>SUM(L1080:L1127)</f>
        <v>8.2000000000000011</v>
      </c>
      <c r="M1130" s="346"/>
      <c r="N1130" s="346"/>
      <c r="O1130" s="172"/>
      <c r="P1130" s="172"/>
      <c r="Q1130" s="172"/>
      <c r="R1130" s="172"/>
      <c r="S1130" s="119"/>
      <c r="U1130" s="740"/>
    </row>
    <row r="1131" spans="1:22" x14ac:dyDescent="0.2">
      <c r="A1131" s="1495" t="s">
        <v>5945</v>
      </c>
      <c r="B1131" s="1495"/>
      <c r="C1131" s="1495"/>
      <c r="D1131" s="1495"/>
      <c r="E1131" s="1496"/>
      <c r="F1131" s="1496"/>
      <c r="G1131" s="178"/>
      <c r="H1131" s="178"/>
      <c r="I1131" s="178"/>
      <c r="J1131" s="346"/>
      <c r="K1131" s="346"/>
      <c r="L1131" s="346"/>
      <c r="M1131" s="349">
        <f>SUM(M1080:M1127)</f>
        <v>1.196</v>
      </c>
      <c r="N1131" s="349"/>
      <c r="O1131" s="172"/>
      <c r="P1131" s="172"/>
      <c r="Q1131" s="172"/>
      <c r="R1131" s="172"/>
      <c r="S1131" s="119"/>
    </row>
    <row r="1132" spans="1:22" ht="27.75" customHeight="1" x14ac:dyDescent="0.2">
      <c r="A1132" s="1490" t="s">
        <v>5947</v>
      </c>
      <c r="B1132" s="1486"/>
      <c r="C1132" s="1486"/>
      <c r="D1132" s="1486"/>
      <c r="E1132" s="1486"/>
      <c r="F1132" s="1486"/>
      <c r="G1132" s="102"/>
      <c r="H1132" s="102"/>
      <c r="I1132" s="102"/>
      <c r="J1132" s="350"/>
      <c r="K1132" s="350"/>
      <c r="L1132" s="350"/>
      <c r="M1132" s="350"/>
      <c r="N1132" s="357">
        <f>SUM(N1080:N1127)</f>
        <v>0</v>
      </c>
      <c r="O1132" s="172"/>
      <c r="P1132" s="172"/>
      <c r="Q1132" s="172"/>
      <c r="R1132" s="172"/>
      <c r="S1132" s="119"/>
    </row>
    <row r="1133" spans="1:22" ht="28.5" customHeight="1" x14ac:dyDescent="0.2">
      <c r="A1133" s="179"/>
      <c r="B1133" s="179"/>
      <c r="C1133" s="179"/>
      <c r="D1133" s="179"/>
      <c r="E1133" s="179"/>
      <c r="F1133" s="179"/>
      <c r="G1133" s="179"/>
      <c r="H1133" s="179"/>
      <c r="I1133" s="179"/>
      <c r="J1133" s="346"/>
      <c r="K1133" s="346"/>
      <c r="L1133" s="346"/>
      <c r="M1133" s="346"/>
      <c r="N1133" s="346"/>
      <c r="O1133" s="172"/>
      <c r="P1133" s="172"/>
      <c r="Q1133" s="172"/>
      <c r="R1133" s="172"/>
      <c r="S1133" s="119"/>
    </row>
    <row r="1134" spans="1:22" ht="25.5" customHeight="1" x14ac:dyDescent="0.2">
      <c r="A1134" s="1433"/>
      <c r="B1134" s="1433"/>
      <c r="C1134" s="1433"/>
      <c r="D1134" s="1433"/>
      <c r="E1134" s="1433"/>
      <c r="F1134" s="1433"/>
      <c r="G1134" s="1433"/>
      <c r="H1134" s="1433"/>
      <c r="I1134" s="1433"/>
      <c r="J1134" s="1433"/>
      <c r="K1134" s="1433"/>
      <c r="L1134" s="1433"/>
      <c r="M1134" s="1433"/>
      <c r="N1134" s="1433"/>
      <c r="O1134" s="1433"/>
      <c r="P1134" s="1433"/>
      <c r="Q1134" s="119"/>
      <c r="R1134" s="119"/>
      <c r="S1134" s="119"/>
    </row>
    <row r="1135" spans="1:22" x14ac:dyDescent="0.2">
      <c r="A1135" s="1431" t="s">
        <v>881</v>
      </c>
      <c r="B1135" s="1431"/>
      <c r="C1135" s="1431"/>
      <c r="D1135" s="1431"/>
      <c r="E1135" s="1431"/>
      <c r="F1135" s="1431"/>
      <c r="G1135" s="179"/>
      <c r="H1135" s="179"/>
      <c r="I1135" s="179"/>
      <c r="J1135" s="172"/>
      <c r="K1135" s="172"/>
      <c r="L1135" s="172"/>
      <c r="M1135" s="172"/>
      <c r="N1135" s="172"/>
      <c r="O1135" s="172"/>
      <c r="P1135" s="172"/>
      <c r="Q1135" s="172"/>
      <c r="R1135" s="172"/>
      <c r="S1135" s="177"/>
    </row>
    <row r="1136" spans="1:22" ht="36" x14ac:dyDescent="0.2">
      <c r="A1136" s="1284">
        <v>1</v>
      </c>
      <c r="B1136" s="93">
        <v>120370</v>
      </c>
      <c r="C1136" s="96" t="s">
        <v>1329</v>
      </c>
      <c r="D1136" s="93" t="s">
        <v>4323</v>
      </c>
      <c r="E1136" s="96" t="s">
        <v>898</v>
      </c>
      <c r="F1136" s="94" t="s">
        <v>5208</v>
      </c>
      <c r="G1136" s="93" t="s">
        <v>3198</v>
      </c>
      <c r="H1136" s="93" t="s">
        <v>5703</v>
      </c>
      <c r="I1136" s="66">
        <v>0.74399999999999999</v>
      </c>
      <c r="J1136" s="96">
        <v>0.74399999999999999</v>
      </c>
      <c r="K1136" s="96">
        <v>0.74399999999999999</v>
      </c>
      <c r="L1136" s="96"/>
      <c r="M1136" s="96"/>
      <c r="N1136" s="96"/>
      <c r="O1136" s="150">
        <v>0</v>
      </c>
      <c r="P1136" s="96">
        <v>0.74399999999999999</v>
      </c>
      <c r="Q1136" s="96" t="s">
        <v>2354</v>
      </c>
      <c r="R1136" s="191" t="s">
        <v>3176</v>
      </c>
      <c r="S1136" s="94"/>
      <c r="V1136" s="34"/>
    </row>
    <row r="1137" spans="1:22" s="263" customFormat="1" ht="36" x14ac:dyDescent="0.2">
      <c r="A1137" s="1284">
        <v>2</v>
      </c>
      <c r="B1137" s="260"/>
      <c r="C1137" s="261"/>
      <c r="D1137" s="260"/>
      <c r="E1137" s="262" t="s">
        <v>5704</v>
      </c>
      <c r="F1137" s="120" t="s">
        <v>58</v>
      </c>
      <c r="G1137" s="262" t="s">
        <v>3198</v>
      </c>
      <c r="H1137" s="262" t="s">
        <v>5703</v>
      </c>
      <c r="I1137" s="66"/>
      <c r="J1137" s="157">
        <v>0.16</v>
      </c>
      <c r="K1137" s="157"/>
      <c r="L1137" s="157">
        <v>0.16</v>
      </c>
      <c r="M1137" s="262"/>
      <c r="N1137" s="262"/>
      <c r="O1137" s="157"/>
      <c r="P1137" s="262"/>
      <c r="Q1137" s="262" t="s">
        <v>2241</v>
      </c>
      <c r="R1137" s="327" t="s">
        <v>3216</v>
      </c>
      <c r="S1137" s="120" t="s">
        <v>1983</v>
      </c>
    </row>
    <row r="1138" spans="1:22" ht="24" x14ac:dyDescent="0.2">
      <c r="A1138" s="1284">
        <v>3</v>
      </c>
      <c r="B1138" s="93">
        <v>120364</v>
      </c>
      <c r="C1138" s="96" t="s">
        <v>2059</v>
      </c>
      <c r="D1138" s="93" t="s">
        <v>4325</v>
      </c>
      <c r="E1138" s="96" t="s">
        <v>303</v>
      </c>
      <c r="F1138" s="94" t="s">
        <v>5209</v>
      </c>
      <c r="G1138" s="93" t="s">
        <v>3198</v>
      </c>
      <c r="H1138" s="93" t="s">
        <v>4326</v>
      </c>
      <c r="I1138" s="66">
        <v>0.52500000000000002</v>
      </c>
      <c r="J1138" s="96">
        <v>0.52500000000000002</v>
      </c>
      <c r="K1138" s="96">
        <v>0.52500000000000002</v>
      </c>
      <c r="L1138" s="96"/>
      <c r="M1138" s="96"/>
      <c r="N1138" s="96"/>
      <c r="O1138" s="150">
        <v>0</v>
      </c>
      <c r="P1138" s="96">
        <v>0.52500000000000002</v>
      </c>
      <c r="Q1138" s="96" t="s">
        <v>2354</v>
      </c>
      <c r="R1138" s="191" t="s">
        <v>3176</v>
      </c>
      <c r="S1138" s="93"/>
      <c r="V1138" s="34"/>
    </row>
    <row r="1139" spans="1:22" ht="36" x14ac:dyDescent="0.2">
      <c r="A1139" s="1284">
        <v>4</v>
      </c>
      <c r="B1139" s="93">
        <v>120366</v>
      </c>
      <c r="C1139" s="96" t="s">
        <v>2060</v>
      </c>
      <c r="D1139" s="93" t="s">
        <v>4327</v>
      </c>
      <c r="E1139" s="96" t="s">
        <v>304</v>
      </c>
      <c r="F1139" s="94" t="s">
        <v>5210</v>
      </c>
      <c r="G1139" s="93" t="s">
        <v>3198</v>
      </c>
      <c r="H1139" s="93" t="s">
        <v>4328</v>
      </c>
      <c r="I1139" s="66">
        <v>0.78</v>
      </c>
      <c r="J1139" s="96">
        <v>0.78</v>
      </c>
      <c r="K1139" s="96"/>
      <c r="L1139" s="96">
        <v>0.78</v>
      </c>
      <c r="M1139" s="96"/>
      <c r="N1139" s="96"/>
      <c r="O1139" s="150">
        <v>0</v>
      </c>
      <c r="P1139" s="96">
        <v>0.78</v>
      </c>
      <c r="Q1139" s="96" t="s">
        <v>2241</v>
      </c>
      <c r="R1139" s="191" t="s">
        <v>3176</v>
      </c>
      <c r="S1139" s="93"/>
      <c r="V1139" s="34"/>
    </row>
    <row r="1140" spans="1:22" ht="36" x14ac:dyDescent="0.2">
      <c r="A1140" s="1284">
        <v>5</v>
      </c>
      <c r="B1140" s="93">
        <v>120368</v>
      </c>
      <c r="C1140" s="96" t="s">
        <v>2061</v>
      </c>
      <c r="D1140" s="93" t="s">
        <v>4329</v>
      </c>
      <c r="E1140" s="96" t="s">
        <v>305</v>
      </c>
      <c r="F1140" s="94" t="s">
        <v>5211</v>
      </c>
      <c r="G1140" s="93" t="s">
        <v>3198</v>
      </c>
      <c r="H1140" s="93" t="s">
        <v>4330</v>
      </c>
      <c r="I1140" s="37">
        <v>0.14099999999999999</v>
      </c>
      <c r="J1140" s="96">
        <v>0.14099999999999999</v>
      </c>
      <c r="K1140" s="96">
        <v>0.14099999999999999</v>
      </c>
      <c r="L1140" s="96"/>
      <c r="M1140" s="96"/>
      <c r="N1140" s="96"/>
      <c r="O1140" s="150">
        <v>0</v>
      </c>
      <c r="P1140" s="96">
        <v>0.14099999999999999</v>
      </c>
      <c r="Q1140" s="96" t="s">
        <v>2354</v>
      </c>
      <c r="R1140" s="191" t="s">
        <v>3176</v>
      </c>
      <c r="S1140" s="93"/>
      <c r="V1140" s="34"/>
    </row>
    <row r="1141" spans="1:22" ht="39" customHeight="1" x14ac:dyDescent="0.2">
      <c r="A1141" s="1284">
        <v>6</v>
      </c>
      <c r="B1141" s="93">
        <v>120369</v>
      </c>
      <c r="C1141" s="231" t="s">
        <v>2062</v>
      </c>
      <c r="D1141" s="93" t="s">
        <v>4331</v>
      </c>
      <c r="E1141" s="96" t="s">
        <v>306</v>
      </c>
      <c r="F1141" s="94" t="s">
        <v>5212</v>
      </c>
      <c r="G1141" s="93" t="s">
        <v>3198</v>
      </c>
      <c r="H1141" s="93" t="s">
        <v>4324</v>
      </c>
      <c r="I1141" s="37">
        <v>0.42399999999999999</v>
      </c>
      <c r="J1141" s="150">
        <v>0.42399999999999999</v>
      </c>
      <c r="K1141" s="231"/>
      <c r="L1141" s="150">
        <v>0.42399999999999999</v>
      </c>
      <c r="M1141" s="231"/>
      <c r="N1141" s="231"/>
      <c r="O1141" s="150">
        <v>0</v>
      </c>
      <c r="P1141" s="150">
        <v>0.42399999999999999</v>
      </c>
      <c r="Q1141" s="231" t="s">
        <v>2241</v>
      </c>
      <c r="R1141" s="191" t="s">
        <v>3176</v>
      </c>
      <c r="S1141" s="93"/>
      <c r="V1141" s="34"/>
    </row>
    <row r="1142" spans="1:22" ht="33.75" customHeight="1" x14ac:dyDescent="0.2">
      <c r="A1142" s="1284">
        <v>7</v>
      </c>
      <c r="B1142" s="93">
        <v>120371</v>
      </c>
      <c r="C1142" s="96" t="s">
        <v>2063</v>
      </c>
      <c r="D1142" s="93" t="s">
        <v>4332</v>
      </c>
      <c r="E1142" s="96" t="s">
        <v>307</v>
      </c>
      <c r="F1142" s="94" t="s">
        <v>5213</v>
      </c>
      <c r="G1142" s="93" t="s">
        <v>3198</v>
      </c>
      <c r="H1142" s="93" t="s">
        <v>4333</v>
      </c>
      <c r="I1142" s="66">
        <v>0.41699999999999998</v>
      </c>
      <c r="J1142" s="96">
        <v>0.41699999999999998</v>
      </c>
      <c r="K1142" s="96">
        <v>0.41699999999999998</v>
      </c>
      <c r="L1142" s="96"/>
      <c r="M1142" s="96"/>
      <c r="N1142" s="96"/>
      <c r="O1142" s="150">
        <v>0</v>
      </c>
      <c r="P1142" s="96">
        <v>0.41699999999999998</v>
      </c>
      <c r="Q1142" s="96" t="s">
        <v>2354</v>
      </c>
      <c r="R1142" s="191" t="s">
        <v>3176</v>
      </c>
      <c r="S1142" s="155"/>
      <c r="V1142" s="34"/>
    </row>
    <row r="1143" spans="1:22" s="28" customFormat="1" ht="34.5" customHeight="1" x14ac:dyDescent="0.2">
      <c r="A1143" s="1284">
        <v>8</v>
      </c>
      <c r="B1143" s="93">
        <v>120372</v>
      </c>
      <c r="C1143" s="96" t="s">
        <v>2064</v>
      </c>
      <c r="D1143" s="93" t="s">
        <v>4334</v>
      </c>
      <c r="E1143" s="96" t="s">
        <v>308</v>
      </c>
      <c r="F1143" s="94" t="s">
        <v>5214</v>
      </c>
      <c r="G1143" s="93" t="s">
        <v>3198</v>
      </c>
      <c r="H1143" s="93" t="s">
        <v>4335</v>
      </c>
      <c r="I1143" s="66">
        <v>0.48299999999999998</v>
      </c>
      <c r="J1143" s="96">
        <v>0.48299999999999998</v>
      </c>
      <c r="K1143" s="96">
        <v>0.38500000000000001</v>
      </c>
      <c r="L1143" s="96">
        <v>9.8000000000000004E-2</v>
      </c>
      <c r="M1143" s="96"/>
      <c r="N1143" s="96"/>
      <c r="O1143" s="150">
        <v>0</v>
      </c>
      <c r="P1143" s="96">
        <v>0.48299999999999998</v>
      </c>
      <c r="Q1143" s="96" t="s">
        <v>2353</v>
      </c>
      <c r="R1143" s="191" t="s">
        <v>3176</v>
      </c>
      <c r="S1143" s="338"/>
      <c r="V1143" s="34"/>
    </row>
    <row r="1144" spans="1:22" ht="24" x14ac:dyDescent="0.2">
      <c r="A1144" s="1284">
        <v>9</v>
      </c>
      <c r="B1144" s="93">
        <v>120373</v>
      </c>
      <c r="C1144" s="96" t="s">
        <v>2065</v>
      </c>
      <c r="D1144" s="93" t="s">
        <v>4336</v>
      </c>
      <c r="E1144" s="96" t="s">
        <v>309</v>
      </c>
      <c r="F1144" s="94" t="s">
        <v>5215</v>
      </c>
      <c r="G1144" s="93" t="s">
        <v>3198</v>
      </c>
      <c r="H1144" s="93" t="s">
        <v>4337</v>
      </c>
      <c r="I1144" s="66">
        <v>0.55300000000000005</v>
      </c>
      <c r="J1144" s="96">
        <v>0.55300000000000005</v>
      </c>
      <c r="K1144" s="96">
        <v>0.55300000000000005</v>
      </c>
      <c r="L1144" s="96"/>
      <c r="M1144" s="96"/>
      <c r="N1144" s="96"/>
      <c r="O1144" s="150">
        <v>0</v>
      </c>
      <c r="P1144" s="96">
        <v>0.55300000000000005</v>
      </c>
      <c r="Q1144" s="96" t="s">
        <v>2354</v>
      </c>
      <c r="R1144" s="191" t="s">
        <v>3176</v>
      </c>
      <c r="S1144" s="155"/>
      <c r="V1144" s="34"/>
    </row>
    <row r="1145" spans="1:22" ht="72" x14ac:dyDescent="0.2">
      <c r="A1145" s="1284">
        <v>10</v>
      </c>
      <c r="B1145" s="113"/>
      <c r="C1145" s="186"/>
      <c r="D1145" s="113"/>
      <c r="E1145" s="329" t="s">
        <v>310</v>
      </c>
      <c r="F1145" s="352" t="s">
        <v>404</v>
      </c>
      <c r="G1145" s="352"/>
      <c r="H1145" s="352"/>
      <c r="I1145" s="66">
        <v>0.93</v>
      </c>
      <c r="J1145" s="329"/>
      <c r="K1145" s="329"/>
      <c r="L1145" s="329"/>
      <c r="M1145" s="329"/>
      <c r="N1145" s="329"/>
      <c r="O1145" s="366">
        <v>0</v>
      </c>
      <c r="P1145" s="329">
        <v>0.93</v>
      </c>
      <c r="Q1145" s="329" t="s">
        <v>2251</v>
      </c>
      <c r="R1145" s="329"/>
      <c r="S1145" s="113" t="s">
        <v>4338</v>
      </c>
      <c r="V1145" s="34"/>
    </row>
    <row r="1146" spans="1:22" ht="48" customHeight="1" x14ac:dyDescent="0.2">
      <c r="A1146" s="1284">
        <v>11</v>
      </c>
      <c r="B1146" s="113"/>
      <c r="C1146" s="186"/>
      <c r="D1146" s="113"/>
      <c r="E1146" s="360" t="s">
        <v>310</v>
      </c>
      <c r="F1146" s="198" t="s">
        <v>4339</v>
      </c>
      <c r="G1146" s="429"/>
      <c r="H1146" s="429"/>
      <c r="I1146" s="429"/>
      <c r="J1146" s="360">
        <v>0.14299999999999999</v>
      </c>
      <c r="K1146" s="397"/>
      <c r="L1146" s="360">
        <v>0.14299999999999999</v>
      </c>
      <c r="M1146" s="397"/>
      <c r="N1146" s="397"/>
      <c r="O1146" s="361">
        <v>0</v>
      </c>
      <c r="P1146" s="360">
        <v>0.14299999999999999</v>
      </c>
      <c r="Q1146" s="360" t="s">
        <v>2241</v>
      </c>
      <c r="R1146" s="360" t="s">
        <v>3216</v>
      </c>
      <c r="S1146" s="360" t="s">
        <v>5399</v>
      </c>
      <c r="V1146" s="34"/>
    </row>
    <row r="1147" spans="1:22" ht="59.25" customHeight="1" x14ac:dyDescent="0.2">
      <c r="A1147" s="1284">
        <v>12</v>
      </c>
      <c r="B1147" s="1270">
        <v>120375</v>
      </c>
      <c r="C1147" s="96" t="s">
        <v>2066</v>
      </c>
      <c r="D1147" s="93" t="s">
        <v>4340</v>
      </c>
      <c r="E1147" s="96" t="s">
        <v>311</v>
      </c>
      <c r="F1147" s="94" t="s">
        <v>5216</v>
      </c>
      <c r="G1147" s="93" t="s">
        <v>3198</v>
      </c>
      <c r="H1147" s="93" t="s">
        <v>4341</v>
      </c>
      <c r="I1147" s="93">
        <v>5.7000000000000002E-2</v>
      </c>
      <c r="J1147" s="96">
        <v>5.7000000000000002E-2</v>
      </c>
      <c r="K1147" s="96">
        <v>5.7000000000000002E-2</v>
      </c>
      <c r="L1147" s="96"/>
      <c r="M1147" s="96"/>
      <c r="N1147" s="96"/>
      <c r="O1147" s="150">
        <v>0</v>
      </c>
      <c r="P1147" s="96">
        <v>5.7000000000000002E-2</v>
      </c>
      <c r="Q1147" s="96" t="s">
        <v>2354</v>
      </c>
      <c r="R1147" s="191" t="s">
        <v>3176</v>
      </c>
      <c r="S1147" s="155"/>
      <c r="V1147" s="34"/>
    </row>
    <row r="1148" spans="1:22" ht="42.75" customHeight="1" x14ac:dyDescent="0.2">
      <c r="A1148" s="1284">
        <v>13</v>
      </c>
      <c r="B1148" s="1270">
        <v>120376</v>
      </c>
      <c r="C1148" s="96" t="s">
        <v>2067</v>
      </c>
      <c r="D1148" s="93" t="s">
        <v>4342</v>
      </c>
      <c r="E1148" s="96" t="s">
        <v>312</v>
      </c>
      <c r="F1148" s="94" t="s">
        <v>5217</v>
      </c>
      <c r="G1148" s="93" t="s">
        <v>3198</v>
      </c>
      <c r="H1148" s="93" t="s">
        <v>4343</v>
      </c>
      <c r="I1148" s="93">
        <v>0.23499999999999999</v>
      </c>
      <c r="J1148" s="96">
        <v>0.23499999999999999</v>
      </c>
      <c r="K1148" s="96">
        <v>0.23499999999999999</v>
      </c>
      <c r="L1148" s="96"/>
      <c r="M1148" s="96"/>
      <c r="N1148" s="96"/>
      <c r="O1148" s="150">
        <v>0</v>
      </c>
      <c r="P1148" s="96">
        <v>0.23499999999999999</v>
      </c>
      <c r="Q1148" s="96" t="s">
        <v>2354</v>
      </c>
      <c r="R1148" s="191" t="s">
        <v>3176</v>
      </c>
      <c r="S1148" s="155"/>
      <c r="V1148" s="34"/>
    </row>
    <row r="1149" spans="1:22" ht="72" x14ac:dyDescent="0.2">
      <c r="A1149" s="1284">
        <v>14</v>
      </c>
      <c r="B1149" s="1270" t="s">
        <v>6089</v>
      </c>
      <c r="C1149" s="138" t="s">
        <v>2505</v>
      </c>
      <c r="D1149" s="91" t="s">
        <v>4344</v>
      </c>
      <c r="E1149" s="91" t="s">
        <v>313</v>
      </c>
      <c r="F1149" s="100" t="s">
        <v>5218</v>
      </c>
      <c r="G1149" s="91" t="s">
        <v>3198</v>
      </c>
      <c r="H1149" s="91" t="s">
        <v>4345</v>
      </c>
      <c r="I1149" s="37">
        <v>0.88600000000000001</v>
      </c>
      <c r="J1149" s="138">
        <v>0.88600000000000001</v>
      </c>
      <c r="K1149" s="138"/>
      <c r="L1149" s="138">
        <v>0.88600000000000001</v>
      </c>
      <c r="M1149" s="138"/>
      <c r="N1149" s="138"/>
      <c r="O1149" s="138">
        <v>0</v>
      </c>
      <c r="P1149" s="138">
        <v>0.88600000000000001</v>
      </c>
      <c r="Q1149" s="91" t="s">
        <v>2241</v>
      </c>
      <c r="R1149" s="93" t="s">
        <v>4038</v>
      </c>
      <c r="S1149" s="100" t="s">
        <v>2506</v>
      </c>
      <c r="V1149" s="34"/>
    </row>
    <row r="1150" spans="1:22" s="4" customFormat="1" ht="24" x14ac:dyDescent="0.2">
      <c r="A1150" s="1284">
        <v>15</v>
      </c>
      <c r="B1150" s="1270" t="s">
        <v>6090</v>
      </c>
      <c r="C1150" s="209" t="s">
        <v>2507</v>
      </c>
      <c r="D1150" s="93" t="s">
        <v>4346</v>
      </c>
      <c r="E1150" s="209" t="s">
        <v>313</v>
      </c>
      <c r="F1150" s="338" t="s">
        <v>5219</v>
      </c>
      <c r="G1150" s="193" t="s">
        <v>3198</v>
      </c>
      <c r="H1150" s="193" t="s">
        <v>4345</v>
      </c>
      <c r="I1150" s="66">
        <v>0.188</v>
      </c>
      <c r="J1150" s="399">
        <v>0.188</v>
      </c>
      <c r="K1150" s="428"/>
      <c r="L1150" s="399">
        <v>0.188</v>
      </c>
      <c r="M1150" s="428"/>
      <c r="N1150" s="428"/>
      <c r="O1150" s="399">
        <v>0</v>
      </c>
      <c r="P1150" s="209">
        <v>0.188</v>
      </c>
      <c r="Q1150" s="209" t="s">
        <v>2241</v>
      </c>
      <c r="R1150" s="93" t="s">
        <v>4038</v>
      </c>
      <c r="S1150" s="338" t="s">
        <v>2509</v>
      </c>
      <c r="V1150" s="34"/>
    </row>
    <row r="1151" spans="1:22" ht="24" x14ac:dyDescent="0.2">
      <c r="A1151" s="1284">
        <v>16</v>
      </c>
      <c r="B1151" s="1270" t="s">
        <v>6091</v>
      </c>
      <c r="C1151" s="209" t="s">
        <v>2508</v>
      </c>
      <c r="D1151" s="93" t="s">
        <v>4347</v>
      </c>
      <c r="E1151" s="209" t="s">
        <v>313</v>
      </c>
      <c r="F1151" s="338" t="s">
        <v>5219</v>
      </c>
      <c r="G1151" s="193" t="s">
        <v>3198</v>
      </c>
      <c r="H1151" s="193" t="s">
        <v>4345</v>
      </c>
      <c r="I1151" s="66">
        <v>0.19900000000000001</v>
      </c>
      <c r="J1151" s="399">
        <v>0.19900000000000001</v>
      </c>
      <c r="K1151" s="428"/>
      <c r="L1151" s="399">
        <v>0.19900000000000001</v>
      </c>
      <c r="M1151" s="428"/>
      <c r="N1151" s="428"/>
      <c r="O1151" s="399">
        <v>0</v>
      </c>
      <c r="P1151" s="209">
        <v>0.19900000000000001</v>
      </c>
      <c r="Q1151" s="209" t="s">
        <v>2241</v>
      </c>
      <c r="R1151" s="93" t="s">
        <v>4038</v>
      </c>
      <c r="S1151" s="338" t="s">
        <v>2509</v>
      </c>
      <c r="V1151" s="34"/>
    </row>
    <row r="1152" spans="1:22" ht="24" x14ac:dyDescent="0.2">
      <c r="A1152" s="1284">
        <v>17</v>
      </c>
      <c r="B1152" s="1270">
        <v>120379</v>
      </c>
      <c r="C1152" s="453" t="s">
        <v>2510</v>
      </c>
      <c r="D1152" s="453" t="s">
        <v>4348</v>
      </c>
      <c r="E1152" s="453" t="s">
        <v>314</v>
      </c>
      <c r="F1152" s="192" t="s">
        <v>5894</v>
      </c>
      <c r="G1152" s="453" t="s">
        <v>3198</v>
      </c>
      <c r="H1152" s="453" t="s">
        <v>5893</v>
      </c>
      <c r="I1152" s="197">
        <v>0.27</v>
      </c>
      <c r="J1152" s="453">
        <v>0.26100000000000001</v>
      </c>
      <c r="K1152" s="453">
        <v>0.26100000000000001</v>
      </c>
      <c r="L1152" s="453"/>
      <c r="M1152" s="453"/>
      <c r="N1152" s="453"/>
      <c r="O1152" s="216">
        <v>0</v>
      </c>
      <c r="P1152" s="453">
        <v>0.26100000000000001</v>
      </c>
      <c r="Q1152" s="453" t="s">
        <v>2354</v>
      </c>
      <c r="R1152" s="453" t="s">
        <v>4038</v>
      </c>
      <c r="S1152" s="451" t="s">
        <v>2515</v>
      </c>
      <c r="V1152" s="34"/>
    </row>
    <row r="1153" spans="1:22" ht="24" x14ac:dyDescent="0.2">
      <c r="A1153" s="1284">
        <v>18</v>
      </c>
      <c r="B1153" s="1270">
        <v>120378</v>
      </c>
      <c r="C1153" s="96" t="s">
        <v>2068</v>
      </c>
      <c r="D1153" s="93" t="s">
        <v>4350</v>
      </c>
      <c r="E1153" s="96" t="s">
        <v>315</v>
      </c>
      <c r="F1153" s="94" t="s">
        <v>5220</v>
      </c>
      <c r="G1153" s="93" t="s">
        <v>3198</v>
      </c>
      <c r="H1153" s="93" t="s">
        <v>4351</v>
      </c>
      <c r="I1153" s="66">
        <v>0.13600000000000001</v>
      </c>
      <c r="J1153" s="96">
        <v>0.13600000000000001</v>
      </c>
      <c r="K1153" s="96">
        <v>8.3000000000000004E-2</v>
      </c>
      <c r="L1153" s="96">
        <v>5.2999999999999999E-2</v>
      </c>
      <c r="M1153" s="96"/>
      <c r="N1153" s="96"/>
      <c r="O1153" s="150">
        <v>0</v>
      </c>
      <c r="P1153" s="96">
        <v>0.13600000000000001</v>
      </c>
      <c r="Q1153" s="96" t="s">
        <v>2353</v>
      </c>
      <c r="R1153" s="93" t="s">
        <v>4038</v>
      </c>
      <c r="S1153" s="155"/>
      <c r="V1153" s="34"/>
    </row>
    <row r="1154" spans="1:22" ht="36" x14ac:dyDescent="0.2">
      <c r="A1154" s="1284">
        <v>19</v>
      </c>
      <c r="B1154" s="1270">
        <v>120380</v>
      </c>
      <c r="C1154" s="367" t="s">
        <v>1330</v>
      </c>
      <c r="D1154" s="93" t="s">
        <v>4352</v>
      </c>
      <c r="E1154" s="93" t="s">
        <v>316</v>
      </c>
      <c r="F1154" s="155" t="s">
        <v>5221</v>
      </c>
      <c r="G1154" s="93" t="s">
        <v>3198</v>
      </c>
      <c r="H1154" s="93" t="s">
        <v>4353</v>
      </c>
      <c r="I1154" s="37">
        <v>0.84399999999999997</v>
      </c>
      <c r="J1154" s="219">
        <v>0.84399999999999997</v>
      </c>
      <c r="K1154" s="219">
        <v>0.84399999999999997</v>
      </c>
      <c r="L1154" s="219"/>
      <c r="M1154" s="219"/>
      <c r="N1154" s="219"/>
      <c r="O1154" s="219">
        <v>0</v>
      </c>
      <c r="P1154" s="219">
        <v>0.84399999999999997</v>
      </c>
      <c r="Q1154" s="96" t="s">
        <v>2354</v>
      </c>
      <c r="R1154" s="191" t="s">
        <v>3176</v>
      </c>
      <c r="S1154" s="155" t="s">
        <v>6012</v>
      </c>
      <c r="V1154" s="34"/>
    </row>
    <row r="1155" spans="1:22" ht="24" x14ac:dyDescent="0.2">
      <c r="A1155" s="1284">
        <v>20</v>
      </c>
      <c r="B1155" s="1270" t="s">
        <v>4354</v>
      </c>
      <c r="C1155" s="96" t="s">
        <v>2069</v>
      </c>
      <c r="D1155" s="93" t="s">
        <v>4355</v>
      </c>
      <c r="E1155" s="96" t="s">
        <v>317</v>
      </c>
      <c r="F1155" s="94" t="s">
        <v>5222</v>
      </c>
      <c r="G1155" s="93" t="s">
        <v>3198</v>
      </c>
      <c r="H1155" s="93" t="s">
        <v>4356</v>
      </c>
      <c r="I1155" s="66">
        <v>0.157</v>
      </c>
      <c r="J1155" s="96">
        <v>0.157</v>
      </c>
      <c r="K1155" s="96"/>
      <c r="L1155" s="96">
        <v>0.157</v>
      </c>
      <c r="M1155" s="96"/>
      <c r="N1155" s="96"/>
      <c r="O1155" s="150">
        <v>0</v>
      </c>
      <c r="P1155" s="96">
        <v>0.157</v>
      </c>
      <c r="Q1155" s="96" t="s">
        <v>2241</v>
      </c>
      <c r="R1155" s="191" t="s">
        <v>3176</v>
      </c>
      <c r="S1155" s="155"/>
      <c r="V1155" s="34"/>
    </row>
    <row r="1156" spans="1:22" ht="36" x14ac:dyDescent="0.2">
      <c r="A1156" s="1284">
        <v>21</v>
      </c>
      <c r="B1156" s="1270" t="s">
        <v>4357</v>
      </c>
      <c r="C1156" s="93" t="s">
        <v>2070</v>
      </c>
      <c r="D1156" s="93" t="s">
        <v>4358</v>
      </c>
      <c r="E1156" s="93" t="s">
        <v>318</v>
      </c>
      <c r="F1156" s="155" t="s">
        <v>5223</v>
      </c>
      <c r="G1156" s="93" t="s">
        <v>3198</v>
      </c>
      <c r="H1156" s="93" t="s">
        <v>4359</v>
      </c>
      <c r="I1156" s="66">
        <v>0.18099999999999999</v>
      </c>
      <c r="J1156" s="93">
        <v>0.186</v>
      </c>
      <c r="K1156" s="93"/>
      <c r="L1156" s="93">
        <v>0.186</v>
      </c>
      <c r="M1156" s="93"/>
      <c r="N1156" s="93"/>
      <c r="O1156" s="219">
        <v>0</v>
      </c>
      <c r="P1156" s="93">
        <v>0.186</v>
      </c>
      <c r="Q1156" s="93" t="s">
        <v>2241</v>
      </c>
      <c r="R1156" s="191" t="s">
        <v>3176</v>
      </c>
      <c r="S1156" s="155"/>
      <c r="V1156" s="34"/>
    </row>
    <row r="1157" spans="1:22" ht="24" x14ac:dyDescent="0.2">
      <c r="A1157" s="1284">
        <v>22</v>
      </c>
      <c r="B1157" s="1270">
        <v>120384</v>
      </c>
      <c r="C1157" s="96" t="s">
        <v>2071</v>
      </c>
      <c r="D1157" s="93" t="s">
        <v>4360</v>
      </c>
      <c r="E1157" s="96" t="s">
        <v>320</v>
      </c>
      <c r="F1157" s="94" t="s">
        <v>5224</v>
      </c>
      <c r="G1157" s="93" t="s">
        <v>3198</v>
      </c>
      <c r="H1157" s="93" t="s">
        <v>4361</v>
      </c>
      <c r="I1157" s="37">
        <v>0.22</v>
      </c>
      <c r="J1157" s="150">
        <v>0.22</v>
      </c>
      <c r="K1157" s="96"/>
      <c r="L1157" s="150">
        <v>0.22</v>
      </c>
      <c r="M1157" s="96"/>
      <c r="N1157" s="96"/>
      <c r="O1157" s="150">
        <v>0</v>
      </c>
      <c r="P1157" s="150">
        <v>0.22</v>
      </c>
      <c r="Q1157" s="96" t="s">
        <v>2241</v>
      </c>
      <c r="R1157" s="191" t="s">
        <v>3176</v>
      </c>
      <c r="S1157" s="155"/>
      <c r="V1157" s="34"/>
    </row>
    <row r="1158" spans="1:22" ht="24" x14ac:dyDescent="0.2">
      <c r="A1158" s="1284">
        <v>23</v>
      </c>
      <c r="B1158" s="1270">
        <v>120385</v>
      </c>
      <c r="C1158" s="96" t="s">
        <v>2072</v>
      </c>
      <c r="D1158" s="93" t="s">
        <v>4362</v>
      </c>
      <c r="E1158" s="96" t="s">
        <v>321</v>
      </c>
      <c r="F1158" s="94" t="s">
        <v>5799</v>
      </c>
      <c r="G1158" s="93" t="s">
        <v>3198</v>
      </c>
      <c r="H1158" s="93" t="s">
        <v>4363</v>
      </c>
      <c r="I1158" s="66">
        <v>0.24199999999999999</v>
      </c>
      <c r="J1158" s="96">
        <v>0.24199999999999999</v>
      </c>
      <c r="K1158" s="96">
        <v>0.24199999999999999</v>
      </c>
      <c r="L1158" s="96"/>
      <c r="M1158" s="96"/>
      <c r="N1158" s="96"/>
      <c r="O1158" s="150">
        <v>0</v>
      </c>
      <c r="P1158" s="96">
        <v>0.24199999999999999</v>
      </c>
      <c r="Q1158" s="96" t="s">
        <v>2354</v>
      </c>
      <c r="R1158" s="191" t="s">
        <v>3176</v>
      </c>
      <c r="S1158" s="155"/>
      <c r="V1158" s="34"/>
    </row>
    <row r="1159" spans="1:22" ht="27.75" customHeight="1" x14ac:dyDescent="0.2">
      <c r="A1159" s="1284">
        <v>24</v>
      </c>
      <c r="B1159" s="1270">
        <v>120387</v>
      </c>
      <c r="C1159" s="96" t="s">
        <v>2073</v>
      </c>
      <c r="D1159" s="93" t="s">
        <v>4364</v>
      </c>
      <c r="E1159" s="96" t="s">
        <v>211</v>
      </c>
      <c r="F1159" s="94" t="s">
        <v>5225</v>
      </c>
      <c r="G1159" s="93" t="s">
        <v>3198</v>
      </c>
      <c r="H1159" s="93" t="s">
        <v>4365</v>
      </c>
      <c r="I1159" s="66">
        <v>0.39100000000000001</v>
      </c>
      <c r="J1159" s="96">
        <v>0.39100000000000001</v>
      </c>
      <c r="K1159" s="96">
        <v>0.39100000000000001</v>
      </c>
      <c r="L1159" s="96"/>
      <c r="M1159" s="96"/>
      <c r="N1159" s="96"/>
      <c r="O1159" s="150">
        <v>0</v>
      </c>
      <c r="P1159" s="96">
        <v>0.39100000000000001</v>
      </c>
      <c r="Q1159" s="96" t="s">
        <v>2354</v>
      </c>
      <c r="R1159" s="191" t="s">
        <v>3176</v>
      </c>
      <c r="S1159" s="155"/>
      <c r="V1159" s="34"/>
    </row>
    <row r="1160" spans="1:22" ht="24" x14ac:dyDescent="0.2">
      <c r="A1160" s="1284">
        <v>25</v>
      </c>
      <c r="B1160" s="1270">
        <v>120389</v>
      </c>
      <c r="C1160" s="96" t="s">
        <v>2074</v>
      </c>
      <c r="D1160" s="93" t="s">
        <v>4366</v>
      </c>
      <c r="E1160" s="96" t="s">
        <v>114</v>
      </c>
      <c r="F1160" s="94" t="s">
        <v>5226</v>
      </c>
      <c r="G1160" s="93" t="s">
        <v>3198</v>
      </c>
      <c r="H1160" s="93" t="s">
        <v>4367</v>
      </c>
      <c r="I1160" s="66">
        <v>0.315</v>
      </c>
      <c r="J1160" s="96">
        <v>0.315</v>
      </c>
      <c r="K1160" s="96">
        <v>0.315</v>
      </c>
      <c r="L1160" s="96"/>
      <c r="M1160" s="96"/>
      <c r="N1160" s="96"/>
      <c r="O1160" s="150">
        <v>0</v>
      </c>
      <c r="P1160" s="96">
        <v>0.315</v>
      </c>
      <c r="Q1160" s="96" t="s">
        <v>2354</v>
      </c>
      <c r="R1160" s="191" t="s">
        <v>3176</v>
      </c>
      <c r="S1160" s="155"/>
      <c r="V1160" s="34"/>
    </row>
    <row r="1161" spans="1:22" ht="24" x14ac:dyDescent="0.2">
      <c r="A1161" s="1284">
        <v>26</v>
      </c>
      <c r="B1161" s="1270">
        <v>120390</v>
      </c>
      <c r="C1161" s="91" t="s">
        <v>2511</v>
      </c>
      <c r="D1161" s="91" t="s">
        <v>4368</v>
      </c>
      <c r="E1161" s="91" t="s">
        <v>115</v>
      </c>
      <c r="F1161" s="368" t="s">
        <v>5227</v>
      </c>
      <c r="G1161" s="91" t="s">
        <v>3198</v>
      </c>
      <c r="H1161" s="91" t="s">
        <v>4369</v>
      </c>
      <c r="I1161" s="66">
        <v>0.72</v>
      </c>
      <c r="J1161" s="91">
        <v>0.50600000000000001</v>
      </c>
      <c r="K1161" s="91">
        <v>0.32200000000000001</v>
      </c>
      <c r="L1161" s="91">
        <v>0.184</v>
      </c>
      <c r="M1161" s="91"/>
      <c r="N1161" s="91"/>
      <c r="O1161" s="138">
        <v>0</v>
      </c>
      <c r="P1161" s="91">
        <v>0.50600000000000001</v>
      </c>
      <c r="Q1161" s="91" t="s">
        <v>2353</v>
      </c>
      <c r="R1161" s="91" t="s">
        <v>4038</v>
      </c>
      <c r="S1161" s="100" t="s">
        <v>2269</v>
      </c>
      <c r="V1161" s="34"/>
    </row>
    <row r="1162" spans="1:22" ht="24" x14ac:dyDescent="0.2">
      <c r="A1162" s="1284">
        <v>27</v>
      </c>
      <c r="B1162" s="1270"/>
      <c r="C1162" s="91"/>
      <c r="D1162" s="93"/>
      <c r="E1162" s="247" t="s">
        <v>4370</v>
      </c>
      <c r="F1162" s="120" t="s">
        <v>4371</v>
      </c>
      <c r="G1162" s="306"/>
      <c r="H1162" s="306"/>
      <c r="I1162" s="306"/>
      <c r="J1162" s="247">
        <v>0.14799999999999999</v>
      </c>
      <c r="K1162" s="1276">
        <v>7.3999999999999996E-2</v>
      </c>
      <c r="L1162" s="452">
        <v>7.3999999999999996E-2</v>
      </c>
      <c r="M1162" s="452"/>
      <c r="N1162" s="452"/>
      <c r="O1162" s="157">
        <v>0</v>
      </c>
      <c r="P1162" s="452">
        <v>0.14799999999999999</v>
      </c>
      <c r="Q1162" s="452" t="s">
        <v>2353</v>
      </c>
      <c r="R1162" s="247" t="s">
        <v>4038</v>
      </c>
      <c r="S1162" s="120" t="s">
        <v>1983</v>
      </c>
    </row>
    <row r="1163" spans="1:22" ht="24" x14ac:dyDescent="0.2">
      <c r="A1163" s="1284">
        <v>28</v>
      </c>
      <c r="B1163" s="1270"/>
      <c r="C1163" s="91"/>
      <c r="D1163" s="93"/>
      <c r="E1163" s="247" t="s">
        <v>4372</v>
      </c>
      <c r="F1163" s="120" t="s">
        <v>4373</v>
      </c>
      <c r="G1163" s="306"/>
      <c r="H1163" s="306"/>
      <c r="I1163" s="306"/>
      <c r="J1163" s="247">
        <v>0.99</v>
      </c>
      <c r="K1163" s="1276">
        <v>0.99</v>
      </c>
      <c r="L1163" s="452"/>
      <c r="M1163" s="452"/>
      <c r="N1163" s="452"/>
      <c r="O1163" s="157">
        <v>0</v>
      </c>
      <c r="P1163" s="452">
        <v>0.99</v>
      </c>
      <c r="Q1163" s="452" t="s">
        <v>2354</v>
      </c>
      <c r="R1163" s="247" t="s">
        <v>4038</v>
      </c>
      <c r="S1163" s="120" t="s">
        <v>1983</v>
      </c>
    </row>
    <row r="1164" spans="1:22" x14ac:dyDescent="0.2">
      <c r="A1164" s="1438" t="s">
        <v>1437</v>
      </c>
      <c r="B1164" s="1438"/>
      <c r="C1164" s="1438"/>
      <c r="D1164" s="1438"/>
      <c r="E1164" s="1438"/>
      <c r="F1164" s="1438"/>
      <c r="G1164" s="175"/>
      <c r="H1164" s="175"/>
      <c r="I1164" s="296">
        <f>SUM(I1136:I1163)</f>
        <v>10.038000000000002</v>
      </c>
      <c r="J1164" s="345">
        <f>SUM(J1136:J1163)</f>
        <v>10.331</v>
      </c>
      <c r="K1164" s="369"/>
      <c r="L1164" s="369"/>
      <c r="M1164" s="369"/>
      <c r="N1164" s="369"/>
      <c r="O1164" s="172"/>
      <c r="P1164" s="172"/>
      <c r="Q1164" s="172"/>
      <c r="R1164" s="172"/>
      <c r="S1164" s="172"/>
      <c r="T1164" s="740">
        <f>SUM(J1164-J1137-J1146-J1149-J1150-J1151-J1152-J1153-J1161-J1162-J1163)</f>
        <v>6.7140000000000004</v>
      </c>
    </row>
    <row r="1165" spans="1:22" s="4" customFormat="1" x14ac:dyDescent="0.2">
      <c r="A1165" s="1497" t="s">
        <v>5946</v>
      </c>
      <c r="B1165" s="1497"/>
      <c r="C1165" s="1497"/>
      <c r="D1165" s="1497"/>
      <c r="E1165" s="1497"/>
      <c r="F1165" s="1497"/>
      <c r="G1165" s="106"/>
      <c r="H1165" s="106"/>
      <c r="I1165" s="106"/>
      <c r="J1165" s="369"/>
      <c r="K1165" s="347">
        <f>SUM(K1136:K1163)</f>
        <v>6.5790000000000006</v>
      </c>
      <c r="L1165" s="369"/>
      <c r="M1165" s="369"/>
      <c r="N1165" s="369"/>
      <c r="O1165" s="172"/>
      <c r="P1165" s="172"/>
      <c r="Q1165" s="172"/>
      <c r="R1165" s="172"/>
      <c r="S1165" s="172"/>
    </row>
    <row r="1166" spans="1:22" x14ac:dyDescent="0.2">
      <c r="A1166" s="1494" t="s">
        <v>5944</v>
      </c>
      <c r="B1166" s="1494"/>
      <c r="C1166" s="1494"/>
      <c r="D1166" s="1494"/>
      <c r="E1166" s="1494"/>
      <c r="F1166" s="1494"/>
      <c r="G1166" s="159"/>
      <c r="H1166" s="159"/>
      <c r="I1166" s="159"/>
      <c r="J1166" s="369"/>
      <c r="K1166" s="369"/>
      <c r="L1166" s="348">
        <f>SUM(L1136:L1163)</f>
        <v>3.7520000000000002</v>
      </c>
      <c r="M1166" s="369"/>
      <c r="N1166" s="369"/>
      <c r="O1166" s="172"/>
      <c r="P1166" s="172"/>
      <c r="Q1166" s="172"/>
      <c r="R1166" s="172"/>
      <c r="S1166" s="172"/>
      <c r="U1166" s="740"/>
    </row>
    <row r="1167" spans="1:22" x14ac:dyDescent="0.2">
      <c r="A1167" s="1495" t="s">
        <v>5945</v>
      </c>
      <c r="B1167" s="1495"/>
      <c r="C1167" s="1495"/>
      <c r="D1167" s="1495"/>
      <c r="E1167" s="1496"/>
      <c r="F1167" s="1496"/>
      <c r="G1167" s="178"/>
      <c r="H1167" s="178"/>
      <c r="I1167" s="178"/>
      <c r="J1167" s="369"/>
      <c r="K1167" s="369"/>
      <c r="L1167" s="369"/>
      <c r="M1167" s="349">
        <f>SUM(M1136:M1163)</f>
        <v>0</v>
      </c>
      <c r="N1167" s="349"/>
      <c r="O1167" s="172"/>
      <c r="P1167" s="172"/>
      <c r="Q1167" s="172"/>
      <c r="R1167" s="172"/>
      <c r="S1167" s="172"/>
    </row>
    <row r="1168" spans="1:22" x14ac:dyDescent="0.2">
      <c r="A1168" s="1490" t="s">
        <v>5947</v>
      </c>
      <c r="B1168" s="1486"/>
      <c r="C1168" s="1486"/>
      <c r="D1168" s="1486"/>
      <c r="E1168" s="1486"/>
      <c r="F1168" s="1486"/>
      <c r="G1168" s="102"/>
      <c r="H1168" s="102"/>
      <c r="I1168" s="102"/>
      <c r="J1168" s="350"/>
      <c r="K1168" s="350"/>
      <c r="L1168" s="350"/>
      <c r="M1168" s="350"/>
      <c r="N1168" s="357">
        <f>SUM(N1136:N1163)</f>
        <v>0</v>
      </c>
      <c r="O1168" s="172"/>
      <c r="P1168" s="172"/>
      <c r="Q1168" s="172"/>
      <c r="R1168" s="172"/>
      <c r="S1168" s="172"/>
    </row>
    <row r="1169" spans="1:22" x14ac:dyDescent="0.2">
      <c r="A1169" s="1433"/>
      <c r="B1169" s="1433"/>
      <c r="C1169" s="1433"/>
      <c r="D1169" s="1433"/>
      <c r="E1169" s="1433"/>
      <c r="F1169" s="1433"/>
      <c r="G1169" s="1433"/>
      <c r="H1169" s="1433"/>
      <c r="I1169" s="1433"/>
      <c r="J1169" s="1433"/>
      <c r="K1169" s="1433"/>
      <c r="L1169" s="1433"/>
      <c r="M1169" s="1433"/>
      <c r="N1169" s="1433"/>
      <c r="O1169" s="1433"/>
      <c r="P1169" s="1433"/>
      <c r="Q1169" s="119"/>
      <c r="R1169" s="119"/>
      <c r="S1169" s="172"/>
    </row>
    <row r="1170" spans="1:22" x14ac:dyDescent="0.2">
      <c r="A1170" s="1431" t="s">
        <v>910</v>
      </c>
      <c r="B1170" s="1431"/>
      <c r="C1170" s="1431"/>
      <c r="D1170" s="1431"/>
      <c r="E1170" s="1431"/>
      <c r="F1170" s="1431"/>
      <c r="G1170" s="179"/>
      <c r="H1170" s="179"/>
      <c r="I1170" s="179"/>
      <c r="J1170" s="172"/>
      <c r="K1170" s="172"/>
      <c r="L1170" s="172"/>
      <c r="M1170" s="172"/>
      <c r="N1170" s="172"/>
      <c r="O1170" s="172"/>
      <c r="P1170" s="172"/>
      <c r="Q1170" s="172"/>
      <c r="R1170" s="172"/>
      <c r="S1170" s="328"/>
    </row>
    <row r="1171" spans="1:22" s="4" customFormat="1" ht="48" x14ac:dyDescent="0.2">
      <c r="A1171" s="1283">
        <v>1</v>
      </c>
      <c r="B1171" s="93">
        <v>130714</v>
      </c>
      <c r="C1171" s="119" t="s">
        <v>2075</v>
      </c>
      <c r="D1171" s="93" t="s">
        <v>4374</v>
      </c>
      <c r="E1171" s="119" t="s">
        <v>922</v>
      </c>
      <c r="F1171" s="172" t="s">
        <v>5228</v>
      </c>
      <c r="G1171" s="93" t="s">
        <v>3198</v>
      </c>
      <c r="H1171" s="93" t="s">
        <v>4375</v>
      </c>
      <c r="I1171" s="201">
        <v>0.71099999999999997</v>
      </c>
      <c r="J1171" s="119">
        <v>0.71099999999999997</v>
      </c>
      <c r="K1171" s="119"/>
      <c r="L1171" s="119">
        <v>0.71099999999999997</v>
      </c>
      <c r="M1171" s="119"/>
      <c r="N1171" s="119"/>
      <c r="O1171" s="196">
        <v>0</v>
      </c>
      <c r="P1171" s="119">
        <v>0.71099999999999997</v>
      </c>
      <c r="Q1171" s="119" t="s">
        <v>2241</v>
      </c>
      <c r="R1171" s="128" t="s">
        <v>3176</v>
      </c>
      <c r="S1171" s="151"/>
      <c r="V1171" s="34"/>
    </row>
    <row r="1172" spans="1:22" ht="48" x14ac:dyDescent="0.2">
      <c r="A1172" s="1284">
        <v>2</v>
      </c>
      <c r="B1172" s="93" t="s">
        <v>4376</v>
      </c>
      <c r="C1172" s="96" t="s">
        <v>2076</v>
      </c>
      <c r="D1172" s="93" t="s">
        <v>4377</v>
      </c>
      <c r="E1172" s="96" t="s">
        <v>1607</v>
      </c>
      <c r="F1172" s="94" t="s">
        <v>5229</v>
      </c>
      <c r="G1172" s="93" t="s">
        <v>3198</v>
      </c>
      <c r="H1172" s="93" t="s">
        <v>4378</v>
      </c>
      <c r="I1172" s="201">
        <v>0.69099999999999995</v>
      </c>
      <c r="J1172" s="150">
        <v>0.69099999999999995</v>
      </c>
      <c r="K1172" s="150">
        <v>1.2E-2</v>
      </c>
      <c r="L1172" s="150">
        <v>0.67900000000000005</v>
      </c>
      <c r="M1172" s="150"/>
      <c r="N1172" s="150"/>
      <c r="O1172" s="150">
        <v>0</v>
      </c>
      <c r="P1172" s="150">
        <v>0.69099999999999995</v>
      </c>
      <c r="Q1172" s="96" t="s">
        <v>2353</v>
      </c>
      <c r="R1172" s="128" t="s">
        <v>3176</v>
      </c>
      <c r="S1172" s="141"/>
      <c r="V1172" s="34"/>
    </row>
    <row r="1173" spans="1:22" ht="36" x14ac:dyDescent="0.2">
      <c r="A1173" s="1283">
        <v>3</v>
      </c>
      <c r="B1173" s="93">
        <v>120533</v>
      </c>
      <c r="C1173" s="96" t="s">
        <v>2077</v>
      </c>
      <c r="D1173" s="93" t="s">
        <v>4379</v>
      </c>
      <c r="E1173" s="96" t="s">
        <v>549</v>
      </c>
      <c r="F1173" s="94" t="s">
        <v>5230</v>
      </c>
      <c r="G1173" s="93" t="s">
        <v>3198</v>
      </c>
      <c r="H1173" s="93" t="s">
        <v>4380</v>
      </c>
      <c r="I1173" s="201">
        <v>0.79800000000000004</v>
      </c>
      <c r="J1173" s="150">
        <v>0.79800000000000004</v>
      </c>
      <c r="K1173" s="150"/>
      <c r="L1173" s="150">
        <v>0.79800000000000004</v>
      </c>
      <c r="M1173" s="150"/>
      <c r="N1173" s="150"/>
      <c r="O1173" s="150">
        <v>0</v>
      </c>
      <c r="P1173" s="150">
        <v>0.79800000000000004</v>
      </c>
      <c r="Q1173" s="96" t="s">
        <v>2241</v>
      </c>
      <c r="R1173" s="128" t="s">
        <v>3176</v>
      </c>
      <c r="S1173" s="328"/>
      <c r="V1173" s="34"/>
    </row>
    <row r="1174" spans="1:22" ht="24" x14ac:dyDescent="0.2">
      <c r="A1174" s="1283">
        <v>4</v>
      </c>
      <c r="B1174" s="1270">
        <v>130721</v>
      </c>
      <c r="C1174" s="1270" t="s">
        <v>2513</v>
      </c>
      <c r="D1174" s="1270" t="s">
        <v>4381</v>
      </c>
      <c r="E1174" s="1270" t="s">
        <v>926</v>
      </c>
      <c r="F1174" s="1274" t="s">
        <v>6236</v>
      </c>
      <c r="G1174" s="1270" t="s">
        <v>3198</v>
      </c>
      <c r="H1174" s="1270" t="s">
        <v>4382</v>
      </c>
      <c r="I1174" s="1276">
        <v>0.89</v>
      </c>
      <c r="J1174" s="1270">
        <v>0.81799999999999995</v>
      </c>
      <c r="K1174" s="1270">
        <v>2E-3</v>
      </c>
      <c r="L1174" s="1270">
        <v>0.81599999999999995</v>
      </c>
      <c r="M1174" s="1270"/>
      <c r="N1174" s="1270"/>
      <c r="O1174" s="219">
        <v>0</v>
      </c>
      <c r="P1174" s="1270">
        <v>0.81799999999999995</v>
      </c>
      <c r="Q1174" s="1270" t="s">
        <v>2353</v>
      </c>
      <c r="R1174" s="1270" t="s">
        <v>3216</v>
      </c>
      <c r="S1174" s="1277"/>
      <c r="V1174" s="34"/>
    </row>
    <row r="1175" spans="1:22" ht="51" customHeight="1" x14ac:dyDescent="0.2">
      <c r="A1175" s="1284">
        <v>5</v>
      </c>
      <c r="B1175" s="93">
        <v>120391</v>
      </c>
      <c r="C1175" s="93" t="s">
        <v>2512</v>
      </c>
      <c r="D1175" s="93" t="s">
        <v>4383</v>
      </c>
      <c r="E1175" s="93" t="s">
        <v>323</v>
      </c>
      <c r="F1175" s="155" t="s">
        <v>5231</v>
      </c>
      <c r="G1175" s="93" t="s">
        <v>3198</v>
      </c>
      <c r="H1175" s="93" t="s">
        <v>4384</v>
      </c>
      <c r="I1175" s="201">
        <v>0.65</v>
      </c>
      <c r="J1175" s="177">
        <v>0.67900000000000005</v>
      </c>
      <c r="K1175" s="177"/>
      <c r="L1175" s="177">
        <v>0.67900000000000005</v>
      </c>
      <c r="M1175" s="177"/>
      <c r="N1175" s="177"/>
      <c r="O1175" s="344">
        <v>0</v>
      </c>
      <c r="P1175" s="177">
        <v>0.67900000000000005</v>
      </c>
      <c r="Q1175" s="177" t="s">
        <v>2241</v>
      </c>
      <c r="R1175" s="128" t="s">
        <v>3176</v>
      </c>
      <c r="S1175" s="328"/>
      <c r="V1175" s="34"/>
    </row>
    <row r="1176" spans="1:22" ht="41.25" customHeight="1" x14ac:dyDescent="0.2">
      <c r="A1176" s="1283">
        <v>6</v>
      </c>
      <c r="B1176" s="93">
        <v>120392</v>
      </c>
      <c r="C1176" s="119" t="s">
        <v>2078</v>
      </c>
      <c r="D1176" s="177" t="s">
        <v>4385</v>
      </c>
      <c r="E1176" s="119" t="s">
        <v>324</v>
      </c>
      <c r="F1176" s="172" t="s">
        <v>5232</v>
      </c>
      <c r="G1176" s="93" t="s">
        <v>3198</v>
      </c>
      <c r="H1176" s="93" t="s">
        <v>4386</v>
      </c>
      <c r="I1176" s="201">
        <v>0.75800000000000001</v>
      </c>
      <c r="J1176" s="119">
        <v>0.75800000000000001</v>
      </c>
      <c r="K1176" s="119"/>
      <c r="L1176" s="119">
        <v>0.75800000000000001</v>
      </c>
      <c r="M1176" s="119"/>
      <c r="N1176" s="119"/>
      <c r="O1176" s="196">
        <v>0</v>
      </c>
      <c r="P1176" s="119">
        <v>0.75800000000000001</v>
      </c>
      <c r="Q1176" s="119" t="s">
        <v>2241</v>
      </c>
      <c r="R1176" s="128" t="s">
        <v>3176</v>
      </c>
      <c r="S1176" s="59"/>
      <c r="V1176" s="34"/>
    </row>
    <row r="1177" spans="1:22" ht="47.25" customHeight="1" x14ac:dyDescent="0.2">
      <c r="A1177" s="1283">
        <v>7</v>
      </c>
      <c r="B1177" s="93">
        <v>120393</v>
      </c>
      <c r="C1177" s="119" t="s">
        <v>2079</v>
      </c>
      <c r="D1177" s="177" t="s">
        <v>4387</v>
      </c>
      <c r="E1177" s="119" t="s">
        <v>325</v>
      </c>
      <c r="F1177" s="172" t="s">
        <v>5233</v>
      </c>
      <c r="G1177" s="93" t="s">
        <v>3198</v>
      </c>
      <c r="H1177" s="93" t="s">
        <v>4388</v>
      </c>
      <c r="I1177" s="201">
        <v>0.38300000000000001</v>
      </c>
      <c r="J1177" s="119">
        <v>0.38300000000000001</v>
      </c>
      <c r="K1177" s="119"/>
      <c r="L1177" s="119">
        <v>0.38300000000000001</v>
      </c>
      <c r="M1177" s="119"/>
      <c r="N1177" s="119"/>
      <c r="O1177" s="196">
        <v>0</v>
      </c>
      <c r="P1177" s="119">
        <v>0.38300000000000001</v>
      </c>
      <c r="Q1177" s="119" t="s">
        <v>2241</v>
      </c>
      <c r="R1177" s="128" t="s">
        <v>3176</v>
      </c>
      <c r="S1177" s="177"/>
      <c r="V1177" s="34"/>
    </row>
    <row r="1178" spans="1:22" ht="57.75" customHeight="1" x14ac:dyDescent="0.2">
      <c r="A1178" s="1284">
        <v>8</v>
      </c>
      <c r="B1178" s="93">
        <v>120394</v>
      </c>
      <c r="C1178" s="119" t="s">
        <v>2080</v>
      </c>
      <c r="D1178" s="177" t="s">
        <v>4389</v>
      </c>
      <c r="E1178" s="119" t="s">
        <v>326</v>
      </c>
      <c r="F1178" s="172" t="s">
        <v>5234</v>
      </c>
      <c r="G1178" s="93" t="s">
        <v>3198</v>
      </c>
      <c r="H1178" s="93" t="s">
        <v>4390</v>
      </c>
      <c r="I1178" s="201">
        <v>0.57799999999999996</v>
      </c>
      <c r="J1178" s="119">
        <v>0.57799999999999996</v>
      </c>
      <c r="K1178" s="119">
        <v>3.0000000000000001E-3</v>
      </c>
      <c r="L1178" s="119">
        <v>0.28100000000000003</v>
      </c>
      <c r="M1178" s="119">
        <v>0.29399999999999998</v>
      </c>
      <c r="N1178" s="119"/>
      <c r="O1178" s="196">
        <v>0</v>
      </c>
      <c r="P1178" s="119">
        <v>0.57799999999999996</v>
      </c>
      <c r="Q1178" s="119" t="s">
        <v>3458</v>
      </c>
      <c r="R1178" s="128" t="s">
        <v>3176</v>
      </c>
      <c r="S1178" s="177"/>
      <c r="V1178" s="34"/>
    </row>
    <row r="1179" spans="1:22" ht="17.25" customHeight="1" x14ac:dyDescent="0.2">
      <c r="A1179" s="1283">
        <v>9</v>
      </c>
      <c r="B1179" s="93" t="s">
        <v>4391</v>
      </c>
      <c r="C1179" s="119" t="s">
        <v>2081</v>
      </c>
      <c r="D1179" s="1459" t="s">
        <v>4392</v>
      </c>
      <c r="E1179" s="1433" t="s">
        <v>327</v>
      </c>
      <c r="F1179" s="1464" t="s">
        <v>5235</v>
      </c>
      <c r="G1179" s="1459" t="s">
        <v>3198</v>
      </c>
      <c r="H1179" s="1459" t="s">
        <v>4393</v>
      </c>
      <c r="I1179" s="253">
        <v>0.14699999999999999</v>
      </c>
      <c r="J1179" s="119">
        <v>0.14699999999999999</v>
      </c>
      <c r="K1179" s="119"/>
      <c r="L1179" s="119">
        <v>0.14699999999999999</v>
      </c>
      <c r="M1179" s="119"/>
      <c r="N1179" s="119"/>
      <c r="O1179" s="196">
        <v>0</v>
      </c>
      <c r="P1179" s="119">
        <v>0.14699999999999999</v>
      </c>
      <c r="Q1179" s="119" t="s">
        <v>2241</v>
      </c>
      <c r="R1179" s="128" t="s">
        <v>3176</v>
      </c>
      <c r="S1179" s="328"/>
      <c r="V1179" s="34"/>
    </row>
    <row r="1180" spans="1:22" ht="22.5" customHeight="1" x14ac:dyDescent="0.2">
      <c r="A1180" s="1283">
        <v>10</v>
      </c>
      <c r="B1180" s="93" t="s">
        <v>4394</v>
      </c>
      <c r="C1180" s="119" t="s">
        <v>2082</v>
      </c>
      <c r="D1180" s="1459"/>
      <c r="E1180" s="1433"/>
      <c r="F1180" s="1464"/>
      <c r="G1180" s="1464"/>
      <c r="H1180" s="1464"/>
      <c r="I1180" s="253">
        <v>0.11700000000000001</v>
      </c>
      <c r="J1180" s="119">
        <v>0.11700000000000001</v>
      </c>
      <c r="K1180" s="119"/>
      <c r="L1180" s="119">
        <v>0.11700000000000001</v>
      </c>
      <c r="M1180" s="119"/>
      <c r="N1180" s="119"/>
      <c r="O1180" s="196">
        <v>0</v>
      </c>
      <c r="P1180" s="119">
        <v>0.11700000000000001</v>
      </c>
      <c r="Q1180" s="119" t="s">
        <v>2241</v>
      </c>
      <c r="R1180" s="128" t="s">
        <v>3176</v>
      </c>
      <c r="S1180" s="177"/>
      <c r="V1180" s="34"/>
    </row>
    <row r="1181" spans="1:22" ht="36" x14ac:dyDescent="0.2">
      <c r="A1181" s="1284">
        <v>11</v>
      </c>
      <c r="B1181" s="93">
        <v>120396</v>
      </c>
      <c r="C1181" s="119" t="s">
        <v>2083</v>
      </c>
      <c r="D1181" s="177" t="s">
        <v>4395</v>
      </c>
      <c r="E1181" s="119" t="s">
        <v>328</v>
      </c>
      <c r="F1181" s="172" t="s">
        <v>5236</v>
      </c>
      <c r="G1181" s="93" t="s">
        <v>3198</v>
      </c>
      <c r="H1181" s="93" t="s">
        <v>4396</v>
      </c>
      <c r="I1181" s="253">
        <v>0.877</v>
      </c>
      <c r="J1181" s="119">
        <v>0.877</v>
      </c>
      <c r="K1181" s="119">
        <v>3.0000000000000001E-3</v>
      </c>
      <c r="L1181" s="119">
        <v>0.34699999999999998</v>
      </c>
      <c r="M1181" s="119">
        <v>0.52700000000000002</v>
      </c>
      <c r="N1181" s="119"/>
      <c r="O1181" s="196">
        <v>0</v>
      </c>
      <c r="P1181" s="119">
        <v>0.877</v>
      </c>
      <c r="Q1181" s="119" t="s">
        <v>3458</v>
      </c>
      <c r="R1181" s="128" t="s">
        <v>3176</v>
      </c>
      <c r="S1181" s="177"/>
      <c r="V1181" s="34"/>
    </row>
    <row r="1182" spans="1:22" ht="36" x14ac:dyDescent="0.2">
      <c r="A1182" s="1283">
        <v>12</v>
      </c>
      <c r="B1182" s="93">
        <v>120397</v>
      </c>
      <c r="C1182" s="119" t="s">
        <v>2084</v>
      </c>
      <c r="D1182" s="177" t="s">
        <v>4397</v>
      </c>
      <c r="E1182" s="119" t="s">
        <v>329</v>
      </c>
      <c r="F1182" s="172" t="s">
        <v>5237</v>
      </c>
      <c r="G1182" s="93" t="s">
        <v>3198</v>
      </c>
      <c r="H1182" s="93" t="s">
        <v>4398</v>
      </c>
      <c r="I1182" s="253">
        <v>0.35699999999999998</v>
      </c>
      <c r="J1182" s="119">
        <v>0.35699999999999998</v>
      </c>
      <c r="K1182" s="119"/>
      <c r="L1182" s="119">
        <v>0.35699999999999998</v>
      </c>
      <c r="M1182" s="119"/>
      <c r="N1182" s="119"/>
      <c r="O1182" s="196">
        <v>0</v>
      </c>
      <c r="P1182" s="119">
        <v>0.35699999999999998</v>
      </c>
      <c r="Q1182" s="119" t="s">
        <v>2241</v>
      </c>
      <c r="R1182" s="128" t="s">
        <v>3176</v>
      </c>
      <c r="S1182" s="328"/>
      <c r="V1182" s="34"/>
    </row>
    <row r="1183" spans="1:22" ht="36" x14ac:dyDescent="0.2">
      <c r="A1183" s="1283">
        <v>13</v>
      </c>
      <c r="B1183" s="93">
        <v>120398</v>
      </c>
      <c r="C1183" s="96" t="s">
        <v>2085</v>
      </c>
      <c r="D1183" s="93" t="s">
        <v>4399</v>
      </c>
      <c r="E1183" s="96" t="s">
        <v>330</v>
      </c>
      <c r="F1183" s="94" t="s">
        <v>5238</v>
      </c>
      <c r="G1183" s="93" t="s">
        <v>3198</v>
      </c>
      <c r="H1183" s="93" t="s">
        <v>4400</v>
      </c>
      <c r="I1183" s="253">
        <v>0.34699999999999998</v>
      </c>
      <c r="J1183" s="119">
        <v>0.34699999999999998</v>
      </c>
      <c r="K1183" s="119"/>
      <c r="L1183" s="119">
        <v>0.32300000000000001</v>
      </c>
      <c r="M1183" s="119">
        <v>2.4E-2</v>
      </c>
      <c r="N1183" s="119"/>
      <c r="O1183" s="196">
        <v>0</v>
      </c>
      <c r="P1183" s="119">
        <v>0.34699999999999998</v>
      </c>
      <c r="Q1183" s="119" t="s">
        <v>2296</v>
      </c>
      <c r="R1183" s="128" t="s">
        <v>3176</v>
      </c>
      <c r="S1183" s="328"/>
      <c r="V1183" s="34"/>
    </row>
    <row r="1184" spans="1:22" ht="36" x14ac:dyDescent="0.2">
      <c r="A1184" s="1284">
        <v>14</v>
      </c>
      <c r="B1184" s="93">
        <v>120399</v>
      </c>
      <c r="C1184" s="93" t="s">
        <v>2086</v>
      </c>
      <c r="D1184" s="93" t="s">
        <v>4401</v>
      </c>
      <c r="E1184" s="93" t="s">
        <v>331</v>
      </c>
      <c r="F1184" s="155" t="s">
        <v>232</v>
      </c>
      <c r="G1184" s="93" t="s">
        <v>3198</v>
      </c>
      <c r="H1184" s="93" t="s">
        <v>4402</v>
      </c>
      <c r="I1184" s="201">
        <v>0.77700000000000002</v>
      </c>
      <c r="J1184" s="177">
        <v>0.77700000000000002</v>
      </c>
      <c r="K1184" s="177">
        <v>7.0000000000000001E-3</v>
      </c>
      <c r="L1184" s="177">
        <v>0.57799999999999996</v>
      </c>
      <c r="M1184" s="177">
        <v>0.192</v>
      </c>
      <c r="N1184" s="177"/>
      <c r="O1184" s="344">
        <v>0</v>
      </c>
      <c r="P1184" s="177">
        <v>0.77700000000000002</v>
      </c>
      <c r="Q1184" s="177" t="s">
        <v>3458</v>
      </c>
      <c r="R1184" s="128" t="s">
        <v>3176</v>
      </c>
      <c r="S1184" s="328"/>
      <c r="V1184" s="34"/>
    </row>
    <row r="1185" spans="1:22" ht="36" x14ac:dyDescent="0.2">
      <c r="A1185" s="1283">
        <v>15</v>
      </c>
      <c r="B1185" s="93">
        <v>120400</v>
      </c>
      <c r="C1185" s="96" t="s">
        <v>2087</v>
      </c>
      <c r="D1185" s="93" t="s">
        <v>4403</v>
      </c>
      <c r="E1185" s="96" t="s">
        <v>332</v>
      </c>
      <c r="F1185" s="94" t="s">
        <v>5239</v>
      </c>
      <c r="G1185" s="93" t="s">
        <v>3198</v>
      </c>
      <c r="H1185" s="93" t="s">
        <v>4404</v>
      </c>
      <c r="I1185" s="201">
        <v>0.20499999999999999</v>
      </c>
      <c r="J1185" s="119">
        <v>0.20499999999999999</v>
      </c>
      <c r="K1185" s="119">
        <v>3.0000000000000001E-3</v>
      </c>
      <c r="L1185" s="119">
        <v>0.20200000000000001</v>
      </c>
      <c r="M1185" s="119"/>
      <c r="N1185" s="119"/>
      <c r="O1185" s="196">
        <v>0</v>
      </c>
      <c r="P1185" s="119">
        <v>0.20499999999999999</v>
      </c>
      <c r="Q1185" s="119" t="s">
        <v>2353</v>
      </c>
      <c r="R1185" s="128" t="s">
        <v>3176</v>
      </c>
      <c r="S1185" s="177"/>
      <c r="V1185" s="34"/>
    </row>
    <row r="1186" spans="1:22" ht="36" x14ac:dyDescent="0.2">
      <c r="A1186" s="1283">
        <v>16</v>
      </c>
      <c r="B1186" s="93">
        <v>120401</v>
      </c>
      <c r="C1186" s="96" t="s">
        <v>2088</v>
      </c>
      <c r="D1186" s="93" t="s">
        <v>4405</v>
      </c>
      <c r="E1186" s="96" t="s">
        <v>333</v>
      </c>
      <c r="F1186" s="94" t="s">
        <v>5240</v>
      </c>
      <c r="G1186" s="93" t="s">
        <v>3198</v>
      </c>
      <c r="H1186" s="93" t="s">
        <v>4404</v>
      </c>
      <c r="I1186" s="201">
        <v>0.155</v>
      </c>
      <c r="J1186" s="119">
        <v>0.155</v>
      </c>
      <c r="K1186" s="119">
        <v>4.0000000000000001E-3</v>
      </c>
      <c r="L1186" s="119">
        <v>0.151</v>
      </c>
      <c r="M1186" s="119"/>
      <c r="N1186" s="119"/>
      <c r="O1186" s="196">
        <v>0</v>
      </c>
      <c r="P1186" s="119">
        <v>0.155</v>
      </c>
      <c r="Q1186" s="119" t="s">
        <v>2353</v>
      </c>
      <c r="R1186" s="128" t="s">
        <v>3176</v>
      </c>
      <c r="S1186" s="119"/>
      <c r="V1186" s="34"/>
    </row>
    <row r="1187" spans="1:22" ht="35.25" customHeight="1" x14ac:dyDescent="0.2">
      <c r="A1187" s="1284">
        <v>17</v>
      </c>
      <c r="B1187" s="93">
        <v>120402</v>
      </c>
      <c r="C1187" s="96" t="s">
        <v>2089</v>
      </c>
      <c r="D1187" s="177" t="s">
        <v>4406</v>
      </c>
      <c r="E1187" s="96" t="s">
        <v>334</v>
      </c>
      <c r="F1187" s="94" t="s">
        <v>5241</v>
      </c>
      <c r="G1187" s="93" t="s">
        <v>3198</v>
      </c>
      <c r="H1187" s="93" t="s">
        <v>4407</v>
      </c>
      <c r="I1187" s="201">
        <v>0.86699999999999999</v>
      </c>
      <c r="J1187" s="96">
        <v>0.86699999999999999</v>
      </c>
      <c r="K1187" s="96"/>
      <c r="L1187" s="96">
        <v>0.86699999999999999</v>
      </c>
      <c r="M1187" s="96"/>
      <c r="N1187" s="96"/>
      <c r="O1187" s="150">
        <v>0</v>
      </c>
      <c r="P1187" s="96">
        <v>0.86699999999999999</v>
      </c>
      <c r="Q1187" s="119" t="s">
        <v>2241</v>
      </c>
      <c r="R1187" s="128" t="s">
        <v>3176</v>
      </c>
      <c r="S1187" s="119"/>
      <c r="V1187" s="34"/>
    </row>
    <row r="1188" spans="1:22" ht="38.25" customHeight="1" x14ac:dyDescent="0.2">
      <c r="A1188" s="1283">
        <v>18</v>
      </c>
      <c r="B1188" s="93">
        <v>120403</v>
      </c>
      <c r="C1188" s="119" t="s">
        <v>1608</v>
      </c>
      <c r="D1188" s="177" t="s">
        <v>4408</v>
      </c>
      <c r="E1188" s="119" t="s">
        <v>335</v>
      </c>
      <c r="F1188" s="172" t="s">
        <v>5242</v>
      </c>
      <c r="G1188" s="93" t="s">
        <v>3198</v>
      </c>
      <c r="H1188" s="93" t="s">
        <v>4409</v>
      </c>
      <c r="I1188" s="201">
        <v>0.26300000000000001</v>
      </c>
      <c r="J1188" s="119">
        <v>0.26300000000000001</v>
      </c>
      <c r="K1188" s="119"/>
      <c r="L1188" s="119">
        <v>0.26300000000000001</v>
      </c>
      <c r="M1188" s="119"/>
      <c r="N1188" s="119"/>
      <c r="O1188" s="196">
        <v>0</v>
      </c>
      <c r="P1188" s="119">
        <v>0.26300000000000001</v>
      </c>
      <c r="Q1188" s="119" t="s">
        <v>2241</v>
      </c>
      <c r="R1188" s="128" t="s">
        <v>3176</v>
      </c>
      <c r="S1188" s="172"/>
      <c r="V1188" s="34"/>
    </row>
    <row r="1189" spans="1:22" s="4" customFormat="1" ht="39.75" customHeight="1" x14ac:dyDescent="0.2">
      <c r="A1189" s="1283">
        <v>19</v>
      </c>
      <c r="B1189" s="93">
        <v>120404</v>
      </c>
      <c r="C1189" s="119" t="s">
        <v>2090</v>
      </c>
      <c r="D1189" s="177" t="s">
        <v>4410</v>
      </c>
      <c r="E1189" s="119" t="s">
        <v>336</v>
      </c>
      <c r="F1189" s="172" t="s">
        <v>5243</v>
      </c>
      <c r="G1189" s="93" t="s">
        <v>3198</v>
      </c>
      <c r="H1189" s="93" t="s">
        <v>4411</v>
      </c>
      <c r="I1189" s="201">
        <v>0.42599999999999999</v>
      </c>
      <c r="J1189" s="119">
        <v>0.42599999999999999</v>
      </c>
      <c r="K1189" s="119">
        <v>0.42599999999999999</v>
      </c>
      <c r="L1189" s="119"/>
      <c r="M1189" s="119"/>
      <c r="N1189" s="119"/>
      <c r="O1189" s="196">
        <v>0</v>
      </c>
      <c r="P1189" s="119">
        <v>0.42599999999999999</v>
      </c>
      <c r="Q1189" s="119" t="s">
        <v>2354</v>
      </c>
      <c r="R1189" s="128" t="s">
        <v>3176</v>
      </c>
      <c r="S1189" s="62"/>
      <c r="V1189" s="34"/>
    </row>
    <row r="1190" spans="1:22" ht="34.5" customHeight="1" x14ac:dyDescent="0.2">
      <c r="A1190" s="1284">
        <v>20</v>
      </c>
      <c r="B1190" s="93">
        <v>120405</v>
      </c>
      <c r="C1190" s="119" t="s">
        <v>2091</v>
      </c>
      <c r="D1190" s="177" t="s">
        <v>4412</v>
      </c>
      <c r="E1190" s="119" t="s">
        <v>337</v>
      </c>
      <c r="F1190" s="172" t="s">
        <v>5244</v>
      </c>
      <c r="G1190" s="93" t="s">
        <v>3198</v>
      </c>
      <c r="H1190" s="93" t="s">
        <v>4413</v>
      </c>
      <c r="I1190" s="201">
        <v>0.113</v>
      </c>
      <c r="J1190" s="119">
        <v>0.113</v>
      </c>
      <c r="K1190" s="119">
        <v>0.113</v>
      </c>
      <c r="L1190" s="119"/>
      <c r="M1190" s="119"/>
      <c r="N1190" s="119"/>
      <c r="O1190" s="196">
        <v>0</v>
      </c>
      <c r="P1190" s="119">
        <v>0.113</v>
      </c>
      <c r="Q1190" s="119" t="s">
        <v>2354</v>
      </c>
      <c r="R1190" s="128" t="s">
        <v>3176</v>
      </c>
      <c r="S1190" s="62"/>
      <c r="V1190" s="34"/>
    </row>
    <row r="1191" spans="1:22" ht="32.25" customHeight="1" x14ac:dyDescent="0.2">
      <c r="A1191" s="1283">
        <v>21</v>
      </c>
      <c r="B1191" s="93">
        <v>120406</v>
      </c>
      <c r="C1191" s="119" t="s">
        <v>2092</v>
      </c>
      <c r="D1191" s="177" t="s">
        <v>4414</v>
      </c>
      <c r="E1191" s="119" t="s">
        <v>338</v>
      </c>
      <c r="F1191" s="172" t="s">
        <v>5245</v>
      </c>
      <c r="G1191" s="93" t="s">
        <v>3198</v>
      </c>
      <c r="H1191" s="93" t="s">
        <v>4415</v>
      </c>
      <c r="I1191" s="201">
        <v>0.42199999999999999</v>
      </c>
      <c r="J1191" s="119">
        <v>0.42199999999999999</v>
      </c>
      <c r="K1191" s="119">
        <v>0.42199999999999999</v>
      </c>
      <c r="L1191" s="119"/>
      <c r="M1191" s="119"/>
      <c r="N1191" s="119"/>
      <c r="O1191" s="196">
        <v>0</v>
      </c>
      <c r="P1191" s="119">
        <v>0.42199999999999999</v>
      </c>
      <c r="Q1191" s="119" t="s">
        <v>2354</v>
      </c>
      <c r="R1191" s="128" t="s">
        <v>3176</v>
      </c>
      <c r="S1191" s="62"/>
      <c r="V1191" s="34"/>
    </row>
    <row r="1192" spans="1:22" s="4" customFormat="1" ht="31.5" customHeight="1" x14ac:dyDescent="0.2">
      <c r="A1192" s="1283">
        <v>22</v>
      </c>
      <c r="B1192" s="93">
        <v>120407</v>
      </c>
      <c r="C1192" s="119" t="s">
        <v>2093</v>
      </c>
      <c r="D1192" s="177" t="s">
        <v>4416</v>
      </c>
      <c r="E1192" s="119" t="s">
        <v>339</v>
      </c>
      <c r="F1192" s="172" t="s">
        <v>5246</v>
      </c>
      <c r="G1192" s="93" t="s">
        <v>3198</v>
      </c>
      <c r="H1192" s="93" t="s">
        <v>4417</v>
      </c>
      <c r="I1192" s="201">
        <v>0.64800000000000002</v>
      </c>
      <c r="J1192" s="119">
        <v>0.64800000000000002</v>
      </c>
      <c r="K1192" s="119">
        <v>0.64800000000000002</v>
      </c>
      <c r="L1192" s="119"/>
      <c r="M1192" s="119"/>
      <c r="N1192" s="119"/>
      <c r="O1192" s="196">
        <v>0</v>
      </c>
      <c r="P1192" s="119">
        <v>0.64800000000000002</v>
      </c>
      <c r="Q1192" s="119" t="s">
        <v>2354</v>
      </c>
      <c r="R1192" s="128" t="s">
        <v>3176</v>
      </c>
      <c r="S1192" s="172"/>
      <c r="V1192" s="34"/>
    </row>
    <row r="1193" spans="1:22" ht="75" customHeight="1" x14ac:dyDescent="0.2">
      <c r="A1193" s="1284">
        <v>23</v>
      </c>
      <c r="B1193" s="900">
        <v>120408</v>
      </c>
      <c r="C1193" s="903" t="s">
        <v>1331</v>
      </c>
      <c r="D1193" s="900" t="s">
        <v>4418</v>
      </c>
      <c r="E1193" s="903" t="s">
        <v>340</v>
      </c>
      <c r="F1193" s="907" t="s">
        <v>5247</v>
      </c>
      <c r="G1193" s="900" t="s">
        <v>3198</v>
      </c>
      <c r="H1193" s="900" t="s">
        <v>4419</v>
      </c>
      <c r="I1193" s="902">
        <v>0.56000000000000005</v>
      </c>
      <c r="J1193" s="903">
        <v>0.56000000000000005</v>
      </c>
      <c r="K1193" s="903">
        <v>0.56000000000000005</v>
      </c>
      <c r="L1193" s="903"/>
      <c r="M1193" s="903"/>
      <c r="N1193" s="903"/>
      <c r="O1193" s="150">
        <v>0</v>
      </c>
      <c r="P1193" s="903">
        <v>0.56000000000000005</v>
      </c>
      <c r="Q1193" s="903" t="s">
        <v>5995</v>
      </c>
      <c r="R1193" s="191" t="s">
        <v>3176</v>
      </c>
      <c r="S1193" s="141" t="s">
        <v>5994</v>
      </c>
      <c r="V1193" s="34"/>
    </row>
    <row r="1194" spans="1:22" ht="36" x14ac:dyDescent="0.2">
      <c r="A1194" s="1283">
        <v>24</v>
      </c>
      <c r="B1194" s="93">
        <v>120409</v>
      </c>
      <c r="C1194" s="119" t="s">
        <v>2094</v>
      </c>
      <c r="D1194" s="177" t="s">
        <v>4420</v>
      </c>
      <c r="E1194" s="119" t="s">
        <v>341</v>
      </c>
      <c r="F1194" s="172" t="s">
        <v>5248</v>
      </c>
      <c r="G1194" s="93" t="s">
        <v>3198</v>
      </c>
      <c r="H1194" s="93" t="s">
        <v>4421</v>
      </c>
      <c r="I1194" s="201">
        <v>0.158</v>
      </c>
      <c r="J1194" s="119">
        <v>0.158</v>
      </c>
      <c r="K1194" s="119">
        <v>0.158</v>
      </c>
      <c r="L1194" s="119"/>
      <c r="M1194" s="119"/>
      <c r="N1194" s="119"/>
      <c r="O1194" s="196">
        <v>0</v>
      </c>
      <c r="P1194" s="119">
        <v>0.158</v>
      </c>
      <c r="Q1194" s="119" t="s">
        <v>2354</v>
      </c>
      <c r="R1194" s="128" t="s">
        <v>3176</v>
      </c>
      <c r="S1194" s="141"/>
      <c r="V1194" s="34"/>
    </row>
    <row r="1195" spans="1:22" ht="30.75" customHeight="1" x14ac:dyDescent="0.2">
      <c r="A1195" s="1283">
        <v>25</v>
      </c>
      <c r="B1195" s="93">
        <v>120410</v>
      </c>
      <c r="C1195" s="119" t="s">
        <v>2095</v>
      </c>
      <c r="D1195" s="177" t="s">
        <v>4422</v>
      </c>
      <c r="E1195" s="119" t="s">
        <v>342</v>
      </c>
      <c r="F1195" s="172" t="s">
        <v>5249</v>
      </c>
      <c r="G1195" s="93" t="s">
        <v>3198</v>
      </c>
      <c r="H1195" s="93" t="s">
        <v>4423</v>
      </c>
      <c r="I1195" s="201">
        <v>0.152</v>
      </c>
      <c r="J1195" s="119">
        <v>0.152</v>
      </c>
      <c r="K1195" s="119">
        <v>0.152</v>
      </c>
      <c r="L1195" s="119"/>
      <c r="M1195" s="119"/>
      <c r="N1195" s="119"/>
      <c r="O1195" s="196">
        <v>0</v>
      </c>
      <c r="P1195" s="119">
        <v>0.152</v>
      </c>
      <c r="Q1195" s="119" t="s">
        <v>2354</v>
      </c>
      <c r="R1195" s="128" t="s">
        <v>3176</v>
      </c>
      <c r="S1195" s="172"/>
      <c r="V1195" s="34"/>
    </row>
    <row r="1196" spans="1:22" ht="24" x14ac:dyDescent="0.2">
      <c r="A1196" s="1284">
        <v>26</v>
      </c>
      <c r="B1196" s="93">
        <v>120411</v>
      </c>
      <c r="C1196" s="119" t="s">
        <v>1609</v>
      </c>
      <c r="D1196" s="177" t="s">
        <v>4424</v>
      </c>
      <c r="E1196" s="119" t="s">
        <v>343</v>
      </c>
      <c r="F1196" s="172" t="s">
        <v>5250</v>
      </c>
      <c r="G1196" s="93" t="s">
        <v>3198</v>
      </c>
      <c r="H1196" s="93" t="s">
        <v>4425</v>
      </c>
      <c r="I1196" s="201">
        <v>0.35699999999999998</v>
      </c>
      <c r="J1196" s="119">
        <v>0.35699999999999998</v>
      </c>
      <c r="K1196" s="119">
        <v>0.35699999999999998</v>
      </c>
      <c r="L1196" s="119"/>
      <c r="M1196" s="119"/>
      <c r="N1196" s="119"/>
      <c r="O1196" s="196">
        <v>0</v>
      </c>
      <c r="P1196" s="119">
        <v>0.35699999999999998</v>
      </c>
      <c r="Q1196" s="119" t="s">
        <v>2354</v>
      </c>
      <c r="R1196" s="128" t="s">
        <v>3176</v>
      </c>
      <c r="S1196" s="172"/>
      <c r="V1196" s="34"/>
    </row>
    <row r="1197" spans="1:22" x14ac:dyDescent="0.2">
      <c r="A1197" s="1483" t="s">
        <v>1438</v>
      </c>
      <c r="B1197" s="1483"/>
      <c r="C1197" s="1483"/>
      <c r="D1197" s="1483"/>
      <c r="E1197" s="1483"/>
      <c r="F1197" s="1483"/>
      <c r="G1197" s="227"/>
      <c r="H1197" s="227"/>
      <c r="I1197" s="144">
        <f>SUM(I1171:I1196)</f>
        <v>12.406999999999998</v>
      </c>
      <c r="J1197" s="370">
        <f>SUM(J1171:J1196)</f>
        <v>12.363999999999999</v>
      </c>
      <c r="K1197" s="253"/>
      <c r="L1197" s="253"/>
      <c r="M1197" s="253"/>
      <c r="N1197" s="253"/>
      <c r="O1197" s="189"/>
      <c r="P1197" s="119"/>
      <c r="Q1197" s="119"/>
      <c r="R1197" s="119"/>
      <c r="S1197" s="172"/>
      <c r="T1197" s="736">
        <f>SUM(J1197-J1174)</f>
        <v>11.545999999999999</v>
      </c>
      <c r="V1197" s="34"/>
    </row>
    <row r="1198" spans="1:22" x14ac:dyDescent="0.2">
      <c r="A1198" s="1497" t="s">
        <v>5946</v>
      </c>
      <c r="B1198" s="1497"/>
      <c r="C1198" s="1497"/>
      <c r="D1198" s="1497"/>
      <c r="E1198" s="1497"/>
      <c r="F1198" s="1497"/>
      <c r="G1198" s="106"/>
      <c r="H1198" s="106"/>
      <c r="I1198" s="106"/>
      <c r="J1198" s="253"/>
      <c r="K1198" s="297">
        <f>SUM(K1171:K1196)</f>
        <v>2.87</v>
      </c>
      <c r="L1198" s="253"/>
      <c r="M1198" s="253"/>
      <c r="N1198" s="253"/>
      <c r="O1198" s="189"/>
      <c r="P1198" s="119"/>
      <c r="Q1198" s="119"/>
      <c r="R1198" s="119"/>
      <c r="S1198" s="172"/>
      <c r="U1198" s="736"/>
      <c r="V1198" s="34"/>
    </row>
    <row r="1199" spans="1:22" x14ac:dyDescent="0.2">
      <c r="A1199" s="1494" t="s">
        <v>5944</v>
      </c>
      <c r="B1199" s="1494"/>
      <c r="C1199" s="1494"/>
      <c r="D1199" s="1494"/>
      <c r="E1199" s="1494"/>
      <c r="F1199" s="1494"/>
      <c r="G1199" s="159"/>
      <c r="H1199" s="159"/>
      <c r="I1199" s="159"/>
      <c r="J1199" s="253"/>
      <c r="K1199" s="253"/>
      <c r="L1199" s="298">
        <f>SUM(L1171:L1196)</f>
        <v>8.456999999999999</v>
      </c>
      <c r="M1199" s="253"/>
      <c r="N1199" s="253"/>
      <c r="O1199" s="189"/>
      <c r="P1199" s="119"/>
      <c r="Q1199" s="119"/>
      <c r="R1199" s="119"/>
      <c r="S1199" s="172"/>
    </row>
    <row r="1200" spans="1:22" x14ac:dyDescent="0.2">
      <c r="A1200" s="1495" t="s">
        <v>5945</v>
      </c>
      <c r="B1200" s="1495"/>
      <c r="C1200" s="1495"/>
      <c r="D1200" s="1495"/>
      <c r="E1200" s="1496"/>
      <c r="F1200" s="1496"/>
      <c r="G1200" s="178"/>
      <c r="H1200" s="178"/>
      <c r="I1200" s="178"/>
      <c r="J1200" s="253"/>
      <c r="K1200" s="253"/>
      <c r="L1200" s="253"/>
      <c r="M1200" s="299">
        <f>SUM(M1171:M1196)</f>
        <v>1.0369999999999999</v>
      </c>
      <c r="N1200" s="299"/>
      <c r="O1200" s="189"/>
      <c r="P1200" s="119"/>
      <c r="Q1200" s="119"/>
      <c r="R1200" s="119"/>
      <c r="S1200" s="172"/>
    </row>
    <row r="1201" spans="1:23" s="4" customFormat="1" x14ac:dyDescent="0.2">
      <c r="A1201" s="1490" t="s">
        <v>5947</v>
      </c>
      <c r="B1201" s="1486"/>
      <c r="C1201" s="1486"/>
      <c r="D1201" s="1486"/>
      <c r="E1201" s="1486"/>
      <c r="F1201" s="1486"/>
      <c r="G1201" s="102"/>
      <c r="H1201" s="102"/>
      <c r="I1201" s="102"/>
      <c r="J1201" s="350"/>
      <c r="K1201" s="350"/>
      <c r="L1201" s="350"/>
      <c r="M1201" s="350"/>
      <c r="N1201" s="357">
        <f>SUM(N1171:N1196)</f>
        <v>0</v>
      </c>
      <c r="O1201" s="189"/>
      <c r="P1201" s="119"/>
      <c r="Q1201" s="119"/>
      <c r="R1201" s="119"/>
      <c r="S1201" s="172"/>
    </row>
    <row r="1202" spans="1:23" ht="13.5" thickBot="1" x14ac:dyDescent="0.25">
      <c r="A1202" s="757"/>
      <c r="B1202" s="757"/>
      <c r="C1202" s="757"/>
      <c r="D1202" s="757"/>
      <c r="E1202" s="757"/>
      <c r="F1202" s="757"/>
      <c r="G1202" s="757"/>
      <c r="H1202" s="757"/>
      <c r="I1202" s="757"/>
      <c r="J1202" s="694"/>
      <c r="K1202" s="694"/>
      <c r="L1202" s="694"/>
      <c r="M1202" s="694"/>
      <c r="N1202" s="694"/>
      <c r="O1202" s="758"/>
      <c r="P1202" s="690"/>
      <c r="Q1202" s="690"/>
      <c r="R1202" s="690"/>
      <c r="S1202" s="580"/>
    </row>
    <row r="1203" spans="1:23" ht="13.5" thickBot="1" x14ac:dyDescent="0.25">
      <c r="A1203" s="1491" t="s">
        <v>5948</v>
      </c>
      <c r="B1203" s="1492"/>
      <c r="C1203" s="1492"/>
      <c r="D1203" s="1492"/>
      <c r="E1203" s="1492"/>
      <c r="F1203" s="1493"/>
      <c r="G1203" s="761"/>
      <c r="H1203" s="761"/>
      <c r="I1203" s="762">
        <f>SUM(I546+I574+I604+I637+I667+I692+I731+I1042+I1072+I1128+I1164+I1197)</f>
        <v>234.62100000000004</v>
      </c>
      <c r="J1203" s="765">
        <f>SUM(J546+J574+J604+J637+J667+J692+J731+J1042+J1072+J1128+J1164+J1197)</f>
        <v>238.50000000000003</v>
      </c>
      <c r="K1203" s="762"/>
      <c r="L1203" s="762"/>
      <c r="M1203" s="762"/>
      <c r="N1203" s="762"/>
      <c r="O1203" s="763"/>
      <c r="P1203" s="763"/>
      <c r="Q1203" s="763"/>
      <c r="R1203" s="763"/>
      <c r="S1203" s="764"/>
      <c r="T1203" s="1411">
        <f>SUM(T546+T574+T604+T637+T667+T692+T731+T1042+T1072+T1128+T1164+T1197)</f>
        <v>205.12800000000007</v>
      </c>
    </row>
    <row r="1204" spans="1:23" s="456" customFormat="1" x14ac:dyDescent="0.2">
      <c r="A1204" s="1449" t="s">
        <v>5949</v>
      </c>
      <c r="B1204" s="1450"/>
      <c r="C1204" s="1450"/>
      <c r="D1204" s="1450"/>
      <c r="E1204" s="1450"/>
      <c r="F1204" s="1450"/>
      <c r="G1204" s="658"/>
      <c r="H1204" s="658"/>
      <c r="I1204" s="759"/>
      <c r="J1204" s="760"/>
      <c r="K1204" s="760">
        <f>SUM(K547+K575+K605+K638+K668+K693+K732+K1043+K1073+K1129+K1165+K1198)</f>
        <v>143.74400000000009</v>
      </c>
      <c r="L1204" s="760"/>
      <c r="M1204" s="760"/>
      <c r="N1204" s="760"/>
      <c r="O1204" s="683"/>
      <c r="P1204" s="683"/>
      <c r="Q1204" s="683"/>
      <c r="R1204" s="683"/>
      <c r="S1204" s="683"/>
    </row>
    <row r="1205" spans="1:23" s="456" customFormat="1" x14ac:dyDescent="0.2">
      <c r="A1205" s="1479" t="s">
        <v>5950</v>
      </c>
      <c r="B1205" s="1480"/>
      <c r="C1205" s="1480"/>
      <c r="D1205" s="1480"/>
      <c r="E1205" s="1480"/>
      <c r="F1205" s="1480"/>
      <c r="G1205" s="455"/>
      <c r="H1205" s="455"/>
      <c r="I1205" s="430"/>
      <c r="J1205" s="369"/>
      <c r="K1205" s="369"/>
      <c r="L1205" s="369">
        <f>SUM(L548+L576+L606+L639+L669+L694+L733+L1044+L1074+L1130+L1166+L1199)</f>
        <v>87.278099999999995</v>
      </c>
      <c r="M1205" s="369"/>
      <c r="N1205" s="369"/>
      <c r="O1205" s="461"/>
      <c r="P1205" s="461"/>
      <c r="Q1205" s="461"/>
      <c r="R1205" s="461"/>
      <c r="S1205" s="461"/>
      <c r="V1205" s="740"/>
    </row>
    <row r="1206" spans="1:23" s="456" customFormat="1" x14ac:dyDescent="0.2">
      <c r="A1206" s="1479" t="s">
        <v>5951</v>
      </c>
      <c r="B1206" s="1480"/>
      <c r="C1206" s="1480"/>
      <c r="D1206" s="1480"/>
      <c r="E1206" s="1480"/>
      <c r="F1206" s="1480"/>
      <c r="G1206" s="455"/>
      <c r="H1206" s="455"/>
      <c r="I1206" s="430"/>
      <c r="J1206" s="369"/>
      <c r="K1206" s="369"/>
      <c r="L1206" s="369"/>
      <c r="M1206" s="369">
        <f>SUM(M549+M577+M607+M640+M670+M695+M734+M1045+M1075+M1131+M1167+M1200)</f>
        <v>5.5359999999999996</v>
      </c>
      <c r="N1206" s="369"/>
      <c r="O1206" s="461"/>
      <c r="P1206" s="461"/>
      <c r="Q1206" s="461"/>
      <c r="R1206" s="461"/>
      <c r="S1206" s="461"/>
    </row>
    <row r="1207" spans="1:23" s="456" customFormat="1" x14ac:dyDescent="0.2">
      <c r="A1207" s="1479" t="s">
        <v>5952</v>
      </c>
      <c r="B1207" s="1480"/>
      <c r="C1207" s="1480"/>
      <c r="D1207" s="1480"/>
      <c r="E1207" s="1480"/>
      <c r="F1207" s="1480"/>
      <c r="G1207" s="455"/>
      <c r="H1207" s="455"/>
      <c r="I1207" s="430"/>
      <c r="J1207" s="369"/>
      <c r="K1207" s="369"/>
      <c r="L1207" s="369"/>
      <c r="M1207" s="369"/>
      <c r="N1207" s="369">
        <f>SUM(N550+N578+N608+N641+N671+N696+N735+N1046+N1076+N1132+N1168+N1201)</f>
        <v>1.9409999999999998</v>
      </c>
      <c r="O1207" s="461"/>
      <c r="P1207" s="461"/>
      <c r="Q1207" s="461"/>
      <c r="R1207" s="461"/>
      <c r="S1207" s="461"/>
    </row>
    <row r="1208" spans="1:23" s="456" customFormat="1" ht="13.5" thickBot="1" x14ac:dyDescent="0.25">
      <c r="A1208" s="749"/>
      <c r="B1208" s="698"/>
      <c r="C1208" s="698"/>
      <c r="D1208" s="698"/>
      <c r="E1208" s="698"/>
      <c r="F1208" s="750"/>
      <c r="G1208" s="749"/>
      <c r="H1208" s="750"/>
      <c r="I1208" s="751"/>
      <c r="J1208" s="752"/>
      <c r="K1208" s="753"/>
      <c r="L1208" s="754"/>
      <c r="M1208" s="754"/>
      <c r="N1208" s="754"/>
      <c r="O1208" s="685"/>
      <c r="P1208" s="685"/>
      <c r="Q1208" s="685"/>
      <c r="R1208" s="685"/>
      <c r="S1208" s="755"/>
    </row>
    <row r="1209" spans="1:23" ht="16.5" customHeight="1" thickBot="1" x14ac:dyDescent="0.25">
      <c r="A1209" s="1442" t="s">
        <v>136</v>
      </c>
      <c r="B1209" s="1443"/>
      <c r="C1209" s="1443"/>
      <c r="D1209" s="1443"/>
      <c r="E1209" s="1443"/>
      <c r="F1209" s="1550"/>
      <c r="G1209" s="766"/>
      <c r="H1209" s="767"/>
      <c r="I1209" s="768">
        <f>SUM(I1203+I493)</f>
        <v>863.98910000000001</v>
      </c>
      <c r="J1209" s="769">
        <f>SUM(J493+J1203)</f>
        <v>863.13810000000001</v>
      </c>
      <c r="K1209" s="770"/>
      <c r="L1209" s="771"/>
      <c r="M1209" s="771"/>
      <c r="N1209" s="771"/>
      <c r="O1209" s="772"/>
      <c r="P1209" s="772"/>
      <c r="Q1209" s="772"/>
      <c r="R1209" s="772"/>
      <c r="S1209" s="764"/>
      <c r="T1209" s="1411">
        <f>SUM(T493+T1203)</f>
        <v>719.57610000000011</v>
      </c>
    </row>
    <row r="1210" spans="1:23" ht="13.5" customHeight="1" x14ac:dyDescent="0.2">
      <c r="A1210" s="229"/>
      <c r="B1210" s="229"/>
      <c r="C1210" s="229"/>
      <c r="D1210" s="229"/>
      <c r="E1210" s="229"/>
      <c r="F1210" s="229"/>
      <c r="G1210" s="229"/>
      <c r="H1210" s="229"/>
      <c r="I1210" s="229"/>
      <c r="J1210" s="228"/>
      <c r="K1210" s="228"/>
      <c r="L1210" s="228"/>
      <c r="M1210" s="228"/>
      <c r="N1210" s="228"/>
      <c r="O1210" s="140"/>
      <c r="P1210" s="140"/>
      <c r="Q1210" s="140"/>
      <c r="R1210" s="140"/>
      <c r="S1210" s="172"/>
    </row>
    <row r="1211" spans="1:23" x14ac:dyDescent="0.2">
      <c r="A1211" s="1432" t="s">
        <v>948</v>
      </c>
      <c r="B1211" s="1432"/>
      <c r="C1211" s="1432"/>
      <c r="D1211" s="1432"/>
      <c r="E1211" s="1432"/>
      <c r="F1211" s="1432"/>
      <c r="G1211" s="1432"/>
      <c r="H1211" s="1432"/>
      <c r="I1211" s="1432"/>
      <c r="J1211" s="1432"/>
      <c r="K1211" s="1432"/>
      <c r="L1211" s="1432"/>
      <c r="M1211" s="1432"/>
      <c r="N1211" s="1432"/>
      <c r="O1211" s="1432"/>
      <c r="P1211" s="1432"/>
      <c r="Q1211" s="119"/>
      <c r="R1211" s="119"/>
      <c r="S1211" s="172"/>
    </row>
    <row r="1212" spans="1:23" s="28" customFormat="1" x14ac:dyDescent="0.2">
      <c r="A1212" s="1433"/>
      <c r="B1212" s="1433"/>
      <c r="C1212" s="1433"/>
      <c r="D1212" s="1433"/>
      <c r="E1212" s="1433"/>
      <c r="F1212" s="1433"/>
      <c r="G1212" s="1433"/>
      <c r="H1212" s="1433"/>
      <c r="I1212" s="1433"/>
      <c r="J1212" s="1433"/>
      <c r="K1212" s="1433"/>
      <c r="L1212" s="1433"/>
      <c r="M1212" s="1433"/>
      <c r="N1212" s="1433"/>
      <c r="O1212" s="1433"/>
      <c r="P1212" s="1433"/>
      <c r="Q1212" s="119"/>
      <c r="R1212" s="119"/>
      <c r="S1212" s="172"/>
    </row>
    <row r="1213" spans="1:23" x14ac:dyDescent="0.2">
      <c r="A1213" s="1431" t="s">
        <v>611</v>
      </c>
      <c r="B1213" s="1431"/>
      <c r="C1213" s="1431"/>
      <c r="D1213" s="1431"/>
      <c r="E1213" s="1431"/>
      <c r="F1213" s="1431"/>
      <c r="G1213" s="179"/>
      <c r="H1213" s="179"/>
      <c r="I1213" s="179"/>
      <c r="J1213" s="172"/>
      <c r="K1213" s="172"/>
      <c r="L1213" s="172"/>
      <c r="M1213" s="172"/>
      <c r="N1213" s="172"/>
      <c r="O1213" s="172"/>
      <c r="P1213" s="172"/>
      <c r="Q1213" s="172"/>
      <c r="R1213" s="172"/>
      <c r="S1213" s="240"/>
    </row>
    <row r="1214" spans="1:23" ht="24" x14ac:dyDescent="0.2">
      <c r="A1214" s="1284">
        <v>1</v>
      </c>
      <c r="B1214" s="1270">
        <v>120416</v>
      </c>
      <c r="C1214" s="96" t="s">
        <v>2096</v>
      </c>
      <c r="D1214" s="93" t="s">
        <v>4426</v>
      </c>
      <c r="E1214" s="96" t="s">
        <v>1034</v>
      </c>
      <c r="F1214" s="212" t="s">
        <v>393</v>
      </c>
      <c r="G1214" s="93" t="s">
        <v>3544</v>
      </c>
      <c r="H1214" s="93" t="s">
        <v>4427</v>
      </c>
      <c r="I1214" s="66">
        <v>0.36699999999999999</v>
      </c>
      <c r="J1214" s="96">
        <v>0.36699999999999999</v>
      </c>
      <c r="K1214" s="96"/>
      <c r="L1214" s="96"/>
      <c r="M1214" s="96">
        <v>0.36699999999999999</v>
      </c>
      <c r="N1214" s="96"/>
      <c r="O1214" s="150">
        <v>0</v>
      </c>
      <c r="P1214" s="96">
        <v>0.36699999999999999</v>
      </c>
      <c r="Q1214" s="96" t="s">
        <v>2244</v>
      </c>
      <c r="R1214" s="93" t="s">
        <v>2590</v>
      </c>
      <c r="S1214" s="93"/>
      <c r="V1214" s="34"/>
      <c r="W1214" s="34"/>
    </row>
    <row r="1215" spans="1:23" ht="28.5" customHeight="1" x14ac:dyDescent="0.2">
      <c r="A1215" s="1284">
        <v>2</v>
      </c>
      <c r="B1215" s="1270">
        <v>120417</v>
      </c>
      <c r="C1215" s="96" t="s">
        <v>2097</v>
      </c>
      <c r="D1215" s="93" t="s">
        <v>4428</v>
      </c>
      <c r="E1215" s="96" t="s">
        <v>1035</v>
      </c>
      <c r="F1215" s="212" t="s">
        <v>1458</v>
      </c>
      <c r="G1215" s="93" t="s">
        <v>3544</v>
      </c>
      <c r="H1215" s="93" t="s">
        <v>4427</v>
      </c>
      <c r="I1215" s="445">
        <v>0.79700000000000004</v>
      </c>
      <c r="J1215" s="96">
        <v>0.79700000000000004</v>
      </c>
      <c r="K1215" s="96"/>
      <c r="L1215" s="96">
        <v>0.74299999999999999</v>
      </c>
      <c r="M1215" s="96">
        <v>5.3999999999999999E-2</v>
      </c>
      <c r="N1215" s="96"/>
      <c r="O1215" s="150">
        <v>0</v>
      </c>
      <c r="P1215" s="96">
        <v>0.79700000000000004</v>
      </c>
      <c r="Q1215" s="96" t="s">
        <v>2296</v>
      </c>
      <c r="R1215" s="93" t="s">
        <v>2590</v>
      </c>
      <c r="S1215" s="93"/>
      <c r="V1215" s="34"/>
      <c r="W1215" s="34"/>
    </row>
    <row r="1216" spans="1:23" ht="39.75" customHeight="1" x14ac:dyDescent="0.2">
      <c r="A1216" s="1284">
        <v>3</v>
      </c>
      <c r="B1216" s="1270">
        <v>120418</v>
      </c>
      <c r="C1216" s="91" t="s">
        <v>2514</v>
      </c>
      <c r="D1216" s="91" t="s">
        <v>4429</v>
      </c>
      <c r="E1216" s="91" t="s">
        <v>1033</v>
      </c>
      <c r="F1216" s="213" t="s">
        <v>392</v>
      </c>
      <c r="G1216" s="93" t="s">
        <v>3544</v>
      </c>
      <c r="H1216" s="91" t="s">
        <v>2720</v>
      </c>
      <c r="I1216" s="66">
        <v>0.3</v>
      </c>
      <c r="J1216" s="91">
        <v>0.20399999999999999</v>
      </c>
      <c r="K1216" s="91"/>
      <c r="L1216" s="91"/>
      <c r="M1216" s="91">
        <v>0.20399999999999999</v>
      </c>
      <c r="N1216" s="91"/>
      <c r="O1216" s="138">
        <v>0</v>
      </c>
      <c r="P1216" s="91">
        <v>0.20399999999999999</v>
      </c>
      <c r="Q1216" s="91" t="s">
        <v>2244</v>
      </c>
      <c r="R1216" s="91" t="s">
        <v>2668</v>
      </c>
      <c r="S1216" s="91" t="s">
        <v>2515</v>
      </c>
      <c r="V1216" s="34"/>
      <c r="W1216" s="34"/>
    </row>
    <row r="1217" spans="1:23" ht="24" x14ac:dyDescent="0.2">
      <c r="A1217" s="1284">
        <v>4</v>
      </c>
      <c r="B1217" s="1270">
        <v>120419</v>
      </c>
      <c r="C1217" s="96" t="s">
        <v>2098</v>
      </c>
      <c r="D1217" s="93" t="s">
        <v>4430</v>
      </c>
      <c r="E1217" s="96" t="s">
        <v>2199</v>
      </c>
      <c r="F1217" s="212" t="s">
        <v>388</v>
      </c>
      <c r="G1217" s="93" t="s">
        <v>3544</v>
      </c>
      <c r="H1217" s="93" t="s">
        <v>2673</v>
      </c>
      <c r="I1217" s="66">
        <v>0.34</v>
      </c>
      <c r="J1217" s="96">
        <v>0.34</v>
      </c>
      <c r="K1217" s="96"/>
      <c r="L1217" s="96"/>
      <c r="M1217" s="96">
        <v>0.34</v>
      </c>
      <c r="N1217" s="96"/>
      <c r="O1217" s="150">
        <v>0</v>
      </c>
      <c r="P1217" s="96">
        <v>0.34</v>
      </c>
      <c r="Q1217" s="96" t="s">
        <v>2244</v>
      </c>
      <c r="R1217" s="93" t="s">
        <v>2590</v>
      </c>
      <c r="S1217" s="93"/>
      <c r="V1217" s="34"/>
      <c r="W1217" s="34"/>
    </row>
    <row r="1218" spans="1:23" ht="27" customHeight="1" x14ac:dyDescent="0.2">
      <c r="A1218" s="1284">
        <v>5</v>
      </c>
      <c r="B1218" s="1270">
        <v>120420</v>
      </c>
      <c r="C1218" s="93" t="s">
        <v>2517</v>
      </c>
      <c r="D1218" s="93" t="s">
        <v>4431</v>
      </c>
      <c r="E1218" s="93" t="s">
        <v>1028</v>
      </c>
      <c r="F1218" s="214" t="s">
        <v>2516</v>
      </c>
      <c r="G1218" s="93" t="s">
        <v>3544</v>
      </c>
      <c r="H1218" s="93" t="s">
        <v>4432</v>
      </c>
      <c r="I1218" s="66">
        <v>0.7</v>
      </c>
      <c r="J1218" s="93">
        <v>0.26700000000000002</v>
      </c>
      <c r="K1218" s="93"/>
      <c r="L1218" s="93"/>
      <c r="M1218" s="93">
        <v>0.26700000000000002</v>
      </c>
      <c r="N1218" s="93"/>
      <c r="O1218" s="219">
        <v>0</v>
      </c>
      <c r="P1218" s="93">
        <v>0.26700000000000002</v>
      </c>
      <c r="Q1218" s="93" t="s">
        <v>2244</v>
      </c>
      <c r="R1218" s="93" t="s">
        <v>2590</v>
      </c>
      <c r="S1218" s="93"/>
      <c r="V1218" s="34"/>
      <c r="W1218" s="34"/>
    </row>
    <row r="1219" spans="1:23" ht="24" x14ac:dyDescent="0.2">
      <c r="A1219" s="1284">
        <v>6</v>
      </c>
      <c r="B1219" s="1270">
        <v>120421</v>
      </c>
      <c r="C1219" s="96" t="s">
        <v>2099</v>
      </c>
      <c r="D1219" s="113" t="s">
        <v>4433</v>
      </c>
      <c r="E1219" s="96" t="s">
        <v>1027</v>
      </c>
      <c r="F1219" s="212" t="s">
        <v>387</v>
      </c>
      <c r="G1219" s="93" t="s">
        <v>3544</v>
      </c>
      <c r="H1219" s="93" t="s">
        <v>4434</v>
      </c>
      <c r="I1219" s="66">
        <v>0.58699999999999997</v>
      </c>
      <c r="J1219" s="96">
        <v>0.58699999999999997</v>
      </c>
      <c r="K1219" s="96"/>
      <c r="L1219" s="96"/>
      <c r="M1219" s="96">
        <v>0.58699999999999997</v>
      </c>
      <c r="N1219" s="96"/>
      <c r="O1219" s="150">
        <v>0</v>
      </c>
      <c r="P1219" s="96">
        <v>0.58699999999999997</v>
      </c>
      <c r="Q1219" s="96" t="s">
        <v>2244</v>
      </c>
      <c r="R1219" s="93" t="s">
        <v>2590</v>
      </c>
      <c r="S1219" s="93"/>
      <c r="V1219" s="34"/>
      <c r="W1219" s="34"/>
    </row>
    <row r="1220" spans="1:23" ht="36" x14ac:dyDescent="0.2">
      <c r="A1220" s="1284">
        <v>7</v>
      </c>
      <c r="B1220" s="1280">
        <v>120422</v>
      </c>
      <c r="C1220" s="181"/>
      <c r="D1220" s="186"/>
      <c r="E1220" s="186" t="s">
        <v>1026</v>
      </c>
      <c r="F1220" s="281" t="s">
        <v>384</v>
      </c>
      <c r="G1220" s="186"/>
      <c r="H1220" s="186"/>
      <c r="I1220" s="66">
        <v>0.6</v>
      </c>
      <c r="J1220" s="186">
        <v>0.6</v>
      </c>
      <c r="K1220" s="186">
        <v>0.3</v>
      </c>
      <c r="L1220" s="186"/>
      <c r="M1220" s="186">
        <v>0.3</v>
      </c>
      <c r="N1220" s="186"/>
      <c r="O1220" s="268">
        <v>0</v>
      </c>
      <c r="P1220" s="186">
        <v>0.6</v>
      </c>
      <c r="Q1220" s="186" t="s">
        <v>2518</v>
      </c>
      <c r="R1220" s="186" t="s">
        <v>2668</v>
      </c>
      <c r="S1220" s="181" t="s">
        <v>2309</v>
      </c>
      <c r="V1220" s="34"/>
      <c r="W1220" s="34"/>
    </row>
    <row r="1221" spans="1:23" ht="24" x14ac:dyDescent="0.2">
      <c r="A1221" s="1284">
        <v>8</v>
      </c>
      <c r="B1221" s="1270">
        <v>120423</v>
      </c>
      <c r="C1221" s="96" t="s">
        <v>2100</v>
      </c>
      <c r="D1221" s="93" t="s">
        <v>4435</v>
      </c>
      <c r="E1221" s="96" t="s">
        <v>1029</v>
      </c>
      <c r="F1221" s="212" t="s">
        <v>390</v>
      </c>
      <c r="G1221" s="93" t="s">
        <v>3544</v>
      </c>
      <c r="H1221" s="93" t="s">
        <v>2673</v>
      </c>
      <c r="I1221" s="66">
        <v>0.81599999999999995</v>
      </c>
      <c r="J1221" s="96">
        <v>0.81599999999999995</v>
      </c>
      <c r="K1221" s="96"/>
      <c r="L1221" s="96">
        <v>3.5000000000000003E-2</v>
      </c>
      <c r="M1221" s="96">
        <v>0.78100000000000003</v>
      </c>
      <c r="N1221" s="96"/>
      <c r="O1221" s="150">
        <v>0</v>
      </c>
      <c r="P1221" s="96">
        <v>0.81599999999999995</v>
      </c>
      <c r="Q1221" s="96" t="s">
        <v>2519</v>
      </c>
      <c r="R1221" s="93" t="s">
        <v>2590</v>
      </c>
      <c r="S1221" s="93"/>
      <c r="V1221" s="34"/>
      <c r="W1221" s="34"/>
    </row>
    <row r="1222" spans="1:23" ht="36" x14ac:dyDescent="0.2">
      <c r="A1222" s="1284">
        <v>9</v>
      </c>
      <c r="B1222" s="1270">
        <v>120424</v>
      </c>
      <c r="C1222" s="93" t="s">
        <v>2520</v>
      </c>
      <c r="D1222" s="93" t="s">
        <v>4436</v>
      </c>
      <c r="E1222" s="93" t="s">
        <v>1031</v>
      </c>
      <c r="F1222" s="214" t="s">
        <v>4437</v>
      </c>
      <c r="G1222" s="93" t="s">
        <v>3544</v>
      </c>
      <c r="H1222" s="93" t="s">
        <v>4438</v>
      </c>
      <c r="I1222" s="66">
        <v>1.1000000000000001</v>
      </c>
      <c r="J1222" s="93">
        <v>0.53800000000000003</v>
      </c>
      <c r="K1222" s="93"/>
      <c r="L1222" s="93">
        <v>0.53800000000000003</v>
      </c>
      <c r="M1222" s="93"/>
      <c r="N1222" s="93"/>
      <c r="O1222" s="219">
        <v>0</v>
      </c>
      <c r="P1222" s="93">
        <v>0.53800000000000003</v>
      </c>
      <c r="Q1222" s="93" t="s">
        <v>2241</v>
      </c>
      <c r="R1222" s="93" t="s">
        <v>2590</v>
      </c>
      <c r="S1222" s="93" t="s">
        <v>2521</v>
      </c>
      <c r="V1222" s="34"/>
      <c r="W1222" s="34"/>
    </row>
    <row r="1223" spans="1:23" ht="48" x14ac:dyDescent="0.2">
      <c r="A1223" s="1284">
        <v>10</v>
      </c>
      <c r="B1223" s="1270">
        <v>120425</v>
      </c>
      <c r="C1223" s="91" t="s">
        <v>2523</v>
      </c>
      <c r="D1223" s="91" t="s">
        <v>4439</v>
      </c>
      <c r="E1223" s="91" t="s">
        <v>1032</v>
      </c>
      <c r="F1223" s="213" t="s">
        <v>2522</v>
      </c>
      <c r="G1223" s="91" t="s">
        <v>3544</v>
      </c>
      <c r="H1223" s="91" t="s">
        <v>4440</v>
      </c>
      <c r="I1223" s="66">
        <v>0.8</v>
      </c>
      <c r="J1223" s="91">
        <v>0.67200000000000004</v>
      </c>
      <c r="K1223" s="91"/>
      <c r="L1223" s="91">
        <v>1.4999999999999999E-2</v>
      </c>
      <c r="M1223" s="91">
        <v>0.65700000000000003</v>
      </c>
      <c r="N1223" s="91"/>
      <c r="O1223" s="138">
        <v>0</v>
      </c>
      <c r="P1223" s="91">
        <v>0.67200000000000004</v>
      </c>
      <c r="Q1223" s="91" t="s">
        <v>2258</v>
      </c>
      <c r="R1223" s="91" t="s">
        <v>2668</v>
      </c>
      <c r="S1223" s="91" t="s">
        <v>2524</v>
      </c>
      <c r="V1223" s="34"/>
      <c r="W1223" s="34"/>
    </row>
    <row r="1224" spans="1:23" ht="24" x14ac:dyDescent="0.2">
      <c r="A1224" s="1284">
        <v>11</v>
      </c>
      <c r="B1224" s="1270">
        <v>120426</v>
      </c>
      <c r="C1224" s="96" t="s">
        <v>2101</v>
      </c>
      <c r="D1224" s="93" t="s">
        <v>4441</v>
      </c>
      <c r="E1224" s="96" t="s">
        <v>525</v>
      </c>
      <c r="F1224" s="212" t="s">
        <v>391</v>
      </c>
      <c r="G1224" s="93" t="s">
        <v>3544</v>
      </c>
      <c r="H1224" s="93" t="s">
        <v>2675</v>
      </c>
      <c r="I1224" s="66">
        <v>0.59699999999999998</v>
      </c>
      <c r="J1224" s="96">
        <v>0.59699999999999998</v>
      </c>
      <c r="K1224" s="96"/>
      <c r="L1224" s="96"/>
      <c r="M1224" s="96">
        <v>0.59699999999999998</v>
      </c>
      <c r="N1224" s="96"/>
      <c r="O1224" s="150">
        <v>0</v>
      </c>
      <c r="P1224" s="96">
        <v>0.59699999999999998</v>
      </c>
      <c r="Q1224" s="96" t="s">
        <v>2244</v>
      </c>
      <c r="R1224" s="93" t="s">
        <v>2590</v>
      </c>
      <c r="S1224" s="93"/>
      <c r="V1224" s="34"/>
      <c r="W1224" s="34"/>
    </row>
    <row r="1225" spans="1:23" ht="24" x14ac:dyDescent="0.2">
      <c r="A1225" s="1284">
        <v>12</v>
      </c>
      <c r="B1225" s="1280">
        <v>120427</v>
      </c>
      <c r="C1225" s="181"/>
      <c r="D1225" s="186"/>
      <c r="E1225" s="186" t="s">
        <v>528</v>
      </c>
      <c r="F1225" s="281" t="s">
        <v>385</v>
      </c>
      <c r="G1225" s="186"/>
      <c r="H1225" s="186"/>
      <c r="I1225" s="201">
        <v>0.3</v>
      </c>
      <c r="J1225" s="186">
        <v>0.3</v>
      </c>
      <c r="K1225" s="186"/>
      <c r="L1225" s="186">
        <v>0.3</v>
      </c>
      <c r="M1225" s="186"/>
      <c r="N1225" s="186"/>
      <c r="O1225" s="268">
        <v>0</v>
      </c>
      <c r="P1225" s="186">
        <v>0.3</v>
      </c>
      <c r="Q1225" s="186" t="s">
        <v>2241</v>
      </c>
      <c r="R1225" s="186" t="s">
        <v>2668</v>
      </c>
      <c r="S1225" s="181" t="s">
        <v>2309</v>
      </c>
      <c r="V1225" s="34"/>
      <c r="W1225" s="34"/>
    </row>
    <row r="1226" spans="1:23" ht="30.75" customHeight="1" x14ac:dyDescent="0.2">
      <c r="A1226" s="1284">
        <v>13</v>
      </c>
      <c r="B1226" s="1270">
        <v>120428</v>
      </c>
      <c r="C1226" s="91" t="s">
        <v>2525</v>
      </c>
      <c r="D1226" s="91" t="s">
        <v>4442</v>
      </c>
      <c r="E1226" s="91" t="s">
        <v>529</v>
      </c>
      <c r="F1226" s="213" t="s">
        <v>386</v>
      </c>
      <c r="G1226" s="91" t="s">
        <v>3544</v>
      </c>
      <c r="H1226" s="91" t="s">
        <v>2678</v>
      </c>
      <c r="I1226" s="66">
        <v>0.2</v>
      </c>
      <c r="J1226" s="91">
        <v>0.13200000000000001</v>
      </c>
      <c r="K1226" s="91"/>
      <c r="L1226" s="91">
        <v>0.13200000000000001</v>
      </c>
      <c r="M1226" s="91"/>
      <c r="N1226" s="91"/>
      <c r="O1226" s="138">
        <v>0</v>
      </c>
      <c r="P1226" s="91">
        <v>0.13200000000000001</v>
      </c>
      <c r="Q1226" s="91" t="s">
        <v>2241</v>
      </c>
      <c r="R1226" s="99" t="s">
        <v>2668</v>
      </c>
      <c r="S1226" s="91" t="s">
        <v>4443</v>
      </c>
      <c r="V1226" s="34"/>
      <c r="W1226" s="34"/>
    </row>
    <row r="1227" spans="1:23" ht="36" x14ac:dyDescent="0.2">
      <c r="A1227" s="1284">
        <v>14</v>
      </c>
      <c r="B1227" s="1280">
        <v>120429</v>
      </c>
      <c r="C1227" s="186"/>
      <c r="D1227" s="186"/>
      <c r="E1227" s="186" t="s">
        <v>530</v>
      </c>
      <c r="F1227" s="281" t="s">
        <v>383</v>
      </c>
      <c r="G1227" s="186"/>
      <c r="H1227" s="186"/>
      <c r="I1227" s="66">
        <v>1.2</v>
      </c>
      <c r="J1227" s="186">
        <v>1.2</v>
      </c>
      <c r="K1227" s="186">
        <v>0.3</v>
      </c>
      <c r="L1227" s="186">
        <v>0.9</v>
      </c>
      <c r="M1227" s="186"/>
      <c r="N1227" s="186"/>
      <c r="O1227" s="268">
        <v>0</v>
      </c>
      <c r="P1227" s="186">
        <v>1.2</v>
      </c>
      <c r="Q1227" s="186" t="s">
        <v>2526</v>
      </c>
      <c r="R1227" s="186" t="s">
        <v>2668</v>
      </c>
      <c r="S1227" s="181" t="s">
        <v>2309</v>
      </c>
      <c r="V1227" s="34"/>
      <c r="W1227" s="34"/>
    </row>
    <row r="1228" spans="1:23" ht="35.25" customHeight="1" x14ac:dyDescent="0.2">
      <c r="A1228" s="1284">
        <v>15</v>
      </c>
      <c r="B1228" s="1280">
        <v>120430</v>
      </c>
      <c r="C1228" s="186"/>
      <c r="D1228" s="186"/>
      <c r="E1228" s="186" t="s">
        <v>958</v>
      </c>
      <c r="F1228" s="281" t="s">
        <v>84</v>
      </c>
      <c r="G1228" s="186"/>
      <c r="H1228" s="186"/>
      <c r="I1228" s="66">
        <v>0.1</v>
      </c>
      <c r="J1228" s="186">
        <v>0.1</v>
      </c>
      <c r="K1228" s="186"/>
      <c r="L1228" s="186">
        <v>0.1</v>
      </c>
      <c r="M1228" s="186"/>
      <c r="N1228" s="186"/>
      <c r="O1228" s="268">
        <v>0</v>
      </c>
      <c r="P1228" s="186">
        <v>0.1</v>
      </c>
      <c r="Q1228" s="186" t="s">
        <v>2241</v>
      </c>
      <c r="R1228" s="186" t="s">
        <v>2668</v>
      </c>
      <c r="S1228" s="181" t="s">
        <v>2309</v>
      </c>
      <c r="V1228" s="34"/>
      <c r="W1228" s="34"/>
    </row>
    <row r="1229" spans="1:23" ht="24" x14ac:dyDescent="0.2">
      <c r="A1229" s="1284">
        <v>16</v>
      </c>
      <c r="B1229" s="1280">
        <v>120431</v>
      </c>
      <c r="C1229" s="186"/>
      <c r="D1229" s="186"/>
      <c r="E1229" s="186" t="s">
        <v>959</v>
      </c>
      <c r="F1229" s="281" t="s">
        <v>85</v>
      </c>
      <c r="G1229" s="186"/>
      <c r="H1229" s="186"/>
      <c r="I1229" s="66">
        <v>0.2</v>
      </c>
      <c r="J1229" s="186">
        <v>0.2</v>
      </c>
      <c r="K1229" s="186">
        <v>0.2</v>
      </c>
      <c r="L1229" s="186"/>
      <c r="M1229" s="186"/>
      <c r="N1229" s="186"/>
      <c r="O1229" s="268">
        <v>0</v>
      </c>
      <c r="P1229" s="186">
        <v>0.2</v>
      </c>
      <c r="Q1229" s="186" t="s">
        <v>2251</v>
      </c>
      <c r="R1229" s="186" t="s">
        <v>2668</v>
      </c>
      <c r="S1229" s="181" t="s">
        <v>2309</v>
      </c>
      <c r="V1229" s="34"/>
      <c r="W1229" s="34"/>
    </row>
    <row r="1230" spans="1:23" ht="24" x14ac:dyDescent="0.2">
      <c r="A1230" s="1284">
        <v>17</v>
      </c>
      <c r="B1230" s="1280">
        <v>120432</v>
      </c>
      <c r="C1230" s="186"/>
      <c r="D1230" s="186"/>
      <c r="E1230" s="186" t="s">
        <v>960</v>
      </c>
      <c r="F1230" s="281" t="s">
        <v>389</v>
      </c>
      <c r="G1230" s="186"/>
      <c r="H1230" s="186"/>
      <c r="I1230" s="66">
        <v>0.6</v>
      </c>
      <c r="J1230" s="186">
        <v>0.6</v>
      </c>
      <c r="K1230" s="186"/>
      <c r="L1230" s="186"/>
      <c r="M1230" s="186">
        <v>0.6</v>
      </c>
      <c r="N1230" s="186"/>
      <c r="O1230" s="268">
        <v>0</v>
      </c>
      <c r="P1230" s="186">
        <v>0.6</v>
      </c>
      <c r="Q1230" s="186" t="s">
        <v>2244</v>
      </c>
      <c r="R1230" s="186" t="s">
        <v>2668</v>
      </c>
      <c r="S1230" s="181" t="s">
        <v>2309</v>
      </c>
      <c r="V1230" s="34"/>
      <c r="W1230" s="34"/>
    </row>
    <row r="1231" spans="1:23" x14ac:dyDescent="0.2">
      <c r="A1231" s="1284">
        <v>18</v>
      </c>
      <c r="B1231" s="1270" t="s">
        <v>4444</v>
      </c>
      <c r="C1231" s="96" t="s">
        <v>2102</v>
      </c>
      <c r="D1231" s="1459" t="s">
        <v>4445</v>
      </c>
      <c r="E1231" s="1463" t="s">
        <v>961</v>
      </c>
      <c r="F1231" s="1486" t="s">
        <v>1459</v>
      </c>
      <c r="G1231" s="1459" t="s">
        <v>3544</v>
      </c>
      <c r="H1231" s="1459" t="s">
        <v>4446</v>
      </c>
      <c r="I1231" s="66">
        <v>6.9000000000000006E-2</v>
      </c>
      <c r="J1231" s="96">
        <v>6.9000000000000006E-2</v>
      </c>
      <c r="K1231" s="96"/>
      <c r="L1231" s="96"/>
      <c r="M1231" s="96">
        <v>6.9000000000000006E-2</v>
      </c>
      <c r="N1231" s="96"/>
      <c r="O1231" s="150">
        <v>0</v>
      </c>
      <c r="P1231" s="96">
        <v>6.9000000000000006E-2</v>
      </c>
      <c r="Q1231" s="96" t="s">
        <v>2244</v>
      </c>
      <c r="R1231" s="93" t="s">
        <v>2590</v>
      </c>
      <c r="S1231" s="93"/>
      <c r="V1231" s="34"/>
      <c r="W1231" s="34"/>
    </row>
    <row r="1232" spans="1:23" x14ac:dyDescent="0.2">
      <c r="A1232" s="1284">
        <v>19</v>
      </c>
      <c r="B1232" s="1270" t="s">
        <v>4444</v>
      </c>
      <c r="C1232" s="96" t="s">
        <v>2103</v>
      </c>
      <c r="D1232" s="1459"/>
      <c r="E1232" s="1463"/>
      <c r="F1232" s="1486"/>
      <c r="G1232" s="1459"/>
      <c r="H1232" s="1459"/>
      <c r="I1232" s="66">
        <v>0.23</v>
      </c>
      <c r="J1232" s="96">
        <v>0.23</v>
      </c>
      <c r="K1232" s="96"/>
      <c r="L1232" s="96"/>
      <c r="M1232" s="96">
        <v>0.23</v>
      </c>
      <c r="N1232" s="96"/>
      <c r="O1232" s="150">
        <v>0</v>
      </c>
      <c r="P1232" s="96">
        <v>0.23</v>
      </c>
      <c r="Q1232" s="96" t="s">
        <v>2244</v>
      </c>
      <c r="R1232" s="93" t="s">
        <v>2590</v>
      </c>
      <c r="S1232" s="93"/>
      <c r="V1232" s="34"/>
      <c r="W1232" s="34"/>
    </row>
    <row r="1233" spans="1:23" x14ac:dyDescent="0.2">
      <c r="A1233" s="1483" t="s">
        <v>74</v>
      </c>
      <c r="B1233" s="1483"/>
      <c r="C1233" s="1483"/>
      <c r="D1233" s="1483"/>
      <c r="E1233" s="1483"/>
      <c r="F1233" s="1483"/>
      <c r="G1233" s="227"/>
      <c r="H1233" s="227"/>
      <c r="I1233" s="383">
        <f>SUM(I1214:I1232)</f>
        <v>9.9030000000000005</v>
      </c>
      <c r="J1233" s="374">
        <f>SUM(J1214:J1232)</f>
        <v>8.6160000000000014</v>
      </c>
      <c r="K1233" s="228"/>
      <c r="L1233" s="228"/>
      <c r="M1233" s="228"/>
      <c r="N1233" s="228"/>
      <c r="O1233" s="140"/>
      <c r="P1233" s="140"/>
      <c r="Q1233" s="140"/>
      <c r="R1233" s="140"/>
      <c r="S1233" s="172"/>
      <c r="T1233" s="740">
        <f>SUM(J1233-J1216-J1220-J1223-J1226-J1227-J1228-J1229-J1230)</f>
        <v>4.9080000000000021</v>
      </c>
      <c r="V1233" s="34"/>
      <c r="W1233" s="34"/>
    </row>
    <row r="1234" spans="1:23" x14ac:dyDescent="0.2">
      <c r="A1234" s="1439" t="s">
        <v>5939</v>
      </c>
      <c r="B1234" s="1439"/>
      <c r="C1234" s="1439"/>
      <c r="D1234" s="1439"/>
      <c r="E1234" s="1439"/>
      <c r="F1234" s="1439"/>
      <c r="G1234" s="106"/>
      <c r="H1234" s="106"/>
      <c r="I1234" s="106"/>
      <c r="J1234" s="228"/>
      <c r="K1234" s="375">
        <f>SUM(K1214:K1232)</f>
        <v>0.8</v>
      </c>
      <c r="L1234" s="228"/>
      <c r="M1234" s="228"/>
      <c r="N1234" s="228"/>
      <c r="O1234" s="140"/>
      <c r="P1234" s="140"/>
      <c r="Q1234" s="140"/>
      <c r="R1234" s="140"/>
      <c r="S1234" s="172"/>
      <c r="V1234" s="34"/>
      <c r="W1234" s="34"/>
    </row>
    <row r="1235" spans="1:23" x14ac:dyDescent="0.2">
      <c r="A1235" s="1440" t="s">
        <v>5933</v>
      </c>
      <c r="B1235" s="1440"/>
      <c r="C1235" s="1440"/>
      <c r="D1235" s="1440"/>
      <c r="E1235" s="1440"/>
      <c r="F1235" s="1440"/>
      <c r="G1235" s="159"/>
      <c r="H1235" s="159"/>
      <c r="I1235" s="159"/>
      <c r="J1235" s="228"/>
      <c r="K1235" s="228"/>
      <c r="L1235" s="376">
        <f>SUM(L1214:L1232)</f>
        <v>2.7629999999999999</v>
      </c>
      <c r="M1235" s="228"/>
      <c r="N1235" s="228"/>
      <c r="O1235" s="140"/>
      <c r="P1235" s="140"/>
      <c r="Q1235" s="140"/>
      <c r="R1235" s="140"/>
      <c r="S1235" s="172"/>
      <c r="T1235" s="740"/>
      <c r="V1235" s="34"/>
      <c r="W1235" s="34"/>
    </row>
    <row r="1236" spans="1:23" x14ac:dyDescent="0.2">
      <c r="A1236" s="1441" t="s">
        <v>5934</v>
      </c>
      <c r="B1236" s="1441"/>
      <c r="C1236" s="1441"/>
      <c r="D1236" s="1441"/>
      <c r="E1236" s="1441"/>
      <c r="F1236" s="1441"/>
      <c r="G1236" s="178"/>
      <c r="H1236" s="178"/>
      <c r="I1236" s="178"/>
      <c r="J1236" s="228"/>
      <c r="K1236" s="228"/>
      <c r="L1236" s="228"/>
      <c r="M1236" s="377">
        <f>SUM(M1214:M1232)</f>
        <v>5.0529999999999999</v>
      </c>
      <c r="N1236" s="377"/>
      <c r="O1236" s="140"/>
      <c r="P1236" s="140"/>
      <c r="Q1236" s="140"/>
      <c r="R1236" s="140"/>
      <c r="S1236" s="172"/>
    </row>
    <row r="1237" spans="1:23" x14ac:dyDescent="0.2">
      <c r="A1237" s="1436" t="s">
        <v>5937</v>
      </c>
      <c r="B1237" s="1437"/>
      <c r="C1237" s="1437"/>
      <c r="D1237" s="1437"/>
      <c r="E1237" s="1437"/>
      <c r="F1237" s="1437"/>
      <c r="G1237" s="102"/>
      <c r="H1237" s="102"/>
      <c r="I1237" s="102"/>
      <c r="J1237" s="350"/>
      <c r="K1237" s="350"/>
      <c r="L1237" s="350"/>
      <c r="M1237" s="350"/>
      <c r="N1237" s="357">
        <f>SUM(N1214:N1232)</f>
        <v>0</v>
      </c>
      <c r="O1237" s="140"/>
      <c r="P1237" s="140"/>
      <c r="Q1237" s="140"/>
      <c r="R1237" s="140"/>
      <c r="S1237" s="172"/>
    </row>
    <row r="1238" spans="1:23" x14ac:dyDescent="0.2">
      <c r="A1238" s="1433"/>
      <c r="B1238" s="1433"/>
      <c r="C1238" s="1433"/>
      <c r="D1238" s="1433"/>
      <c r="E1238" s="1433"/>
      <c r="F1238" s="1433"/>
      <c r="G1238" s="1433"/>
      <c r="H1238" s="1433"/>
      <c r="I1238" s="1433"/>
      <c r="J1238" s="1433"/>
      <c r="K1238" s="1433"/>
      <c r="L1238" s="1433"/>
      <c r="M1238" s="1433"/>
      <c r="N1238" s="1433"/>
      <c r="O1238" s="1433"/>
      <c r="P1238" s="1433"/>
      <c r="Q1238" s="119"/>
      <c r="R1238" s="119"/>
      <c r="S1238" s="172"/>
    </row>
    <row r="1239" spans="1:23" x14ac:dyDescent="0.2">
      <c r="A1239" s="1431" t="s">
        <v>642</v>
      </c>
      <c r="B1239" s="1431"/>
      <c r="C1239" s="1431"/>
      <c r="D1239" s="1431"/>
      <c r="E1239" s="1431"/>
      <c r="F1239" s="1431"/>
      <c r="G1239" s="179"/>
      <c r="H1239" s="179"/>
      <c r="I1239" s="179"/>
      <c r="J1239" s="172"/>
      <c r="K1239" s="172"/>
      <c r="L1239" s="172"/>
      <c r="M1239" s="172"/>
      <c r="N1239" s="172"/>
      <c r="O1239" s="172"/>
      <c r="P1239" s="172"/>
      <c r="Q1239" s="172"/>
      <c r="R1239" s="172"/>
      <c r="S1239" s="114"/>
    </row>
    <row r="1240" spans="1:23" ht="36" x14ac:dyDescent="0.2">
      <c r="A1240" s="96">
        <v>1</v>
      </c>
      <c r="B1240" s="93">
        <v>120435</v>
      </c>
      <c r="C1240" s="96" t="s">
        <v>2104</v>
      </c>
      <c r="D1240" s="93" t="s">
        <v>4447</v>
      </c>
      <c r="E1240" s="96" t="s">
        <v>1004</v>
      </c>
      <c r="F1240" s="212" t="s">
        <v>5251</v>
      </c>
      <c r="G1240" s="93" t="s">
        <v>2588</v>
      </c>
      <c r="H1240" s="93" t="s">
        <v>2720</v>
      </c>
      <c r="I1240" s="445">
        <v>0.94399999999999995</v>
      </c>
      <c r="J1240" s="96">
        <v>0.94399999999999995</v>
      </c>
      <c r="K1240" s="96"/>
      <c r="L1240" s="96">
        <v>0.94399999999999995</v>
      </c>
      <c r="M1240" s="96"/>
      <c r="N1240" s="96"/>
      <c r="O1240" s="150">
        <v>0</v>
      </c>
      <c r="P1240" s="96">
        <v>0.94399999999999995</v>
      </c>
      <c r="Q1240" s="96" t="s">
        <v>2241</v>
      </c>
      <c r="R1240" s="93" t="s">
        <v>2590</v>
      </c>
      <c r="S1240" s="93"/>
      <c r="V1240" s="34"/>
    </row>
    <row r="1241" spans="1:23" ht="36" x14ac:dyDescent="0.2">
      <c r="A1241" s="96">
        <v>2</v>
      </c>
      <c r="B1241" s="93">
        <v>120436</v>
      </c>
      <c r="C1241" s="96" t="s">
        <v>2105</v>
      </c>
      <c r="D1241" s="93" t="s">
        <v>4448</v>
      </c>
      <c r="E1241" s="96" t="s">
        <v>1005</v>
      </c>
      <c r="F1241" s="212" t="s">
        <v>1006</v>
      </c>
      <c r="G1241" s="93" t="s">
        <v>2588</v>
      </c>
      <c r="H1241" s="93" t="s">
        <v>4449</v>
      </c>
      <c r="I1241" s="66">
        <v>0.36799999999999999</v>
      </c>
      <c r="J1241" s="96">
        <v>0.36799999999999999</v>
      </c>
      <c r="K1241" s="96"/>
      <c r="L1241" s="96">
        <v>0.36799999999999999</v>
      </c>
      <c r="M1241" s="96"/>
      <c r="N1241" s="96"/>
      <c r="O1241" s="150">
        <v>0</v>
      </c>
      <c r="P1241" s="96">
        <v>0.36799999999999999</v>
      </c>
      <c r="Q1241" s="96" t="s">
        <v>2241</v>
      </c>
      <c r="R1241" s="93" t="s">
        <v>2590</v>
      </c>
      <c r="S1241" s="93"/>
      <c r="V1241" s="34"/>
    </row>
    <row r="1242" spans="1:23" ht="45" customHeight="1" x14ac:dyDescent="0.2">
      <c r="A1242" s="96">
        <v>3</v>
      </c>
      <c r="B1242" s="93">
        <v>120438</v>
      </c>
      <c r="C1242" s="96" t="s">
        <v>2106</v>
      </c>
      <c r="D1242" s="93" t="s">
        <v>4450</v>
      </c>
      <c r="E1242" s="96" t="s">
        <v>1007</v>
      </c>
      <c r="F1242" s="212" t="s">
        <v>5252</v>
      </c>
      <c r="G1242" s="93" t="s">
        <v>2588</v>
      </c>
      <c r="H1242" s="93" t="s">
        <v>2720</v>
      </c>
      <c r="I1242" s="37">
        <v>1.2090000000000001</v>
      </c>
      <c r="J1242" s="150">
        <v>1.2090000000000001</v>
      </c>
      <c r="K1242" s="231"/>
      <c r="L1242" s="150">
        <v>1.2090000000000001</v>
      </c>
      <c r="M1242" s="231"/>
      <c r="N1242" s="231"/>
      <c r="O1242" s="150">
        <v>0</v>
      </c>
      <c r="P1242" s="150">
        <v>1.2090000000000001</v>
      </c>
      <c r="Q1242" s="96" t="s">
        <v>2241</v>
      </c>
      <c r="R1242" s="93" t="s">
        <v>2590</v>
      </c>
      <c r="S1242" s="93"/>
      <c r="V1242" s="34"/>
    </row>
    <row r="1243" spans="1:23" ht="36" x14ac:dyDescent="0.2">
      <c r="A1243" s="96">
        <v>4</v>
      </c>
      <c r="B1243" s="93">
        <v>120439</v>
      </c>
      <c r="C1243" s="96" t="s">
        <v>2107</v>
      </c>
      <c r="D1243" s="93" t="s">
        <v>4451</v>
      </c>
      <c r="E1243" s="96" t="s">
        <v>1008</v>
      </c>
      <c r="F1243" s="212" t="s">
        <v>4452</v>
      </c>
      <c r="G1243" s="93" t="s">
        <v>2588</v>
      </c>
      <c r="H1243" s="93" t="s">
        <v>2720</v>
      </c>
      <c r="I1243" s="66">
        <v>0.90100000000000002</v>
      </c>
      <c r="J1243" s="96">
        <v>0.90100000000000002</v>
      </c>
      <c r="K1243" s="96"/>
      <c r="L1243" s="96">
        <v>0.90100000000000002</v>
      </c>
      <c r="M1243" s="96"/>
      <c r="N1243" s="96"/>
      <c r="O1243" s="150">
        <v>0</v>
      </c>
      <c r="P1243" s="96">
        <v>0.90100000000000002</v>
      </c>
      <c r="Q1243" s="96" t="s">
        <v>2241</v>
      </c>
      <c r="R1243" s="93" t="s">
        <v>2590</v>
      </c>
      <c r="S1243" s="93"/>
      <c r="V1243" s="34"/>
    </row>
    <row r="1244" spans="1:23" ht="42.75" customHeight="1" x14ac:dyDescent="0.2">
      <c r="A1244" s="96">
        <v>5</v>
      </c>
      <c r="B1244" s="93">
        <v>120440</v>
      </c>
      <c r="C1244" s="96" t="s">
        <v>2108</v>
      </c>
      <c r="D1244" s="93" t="s">
        <v>4453</v>
      </c>
      <c r="E1244" s="96" t="s">
        <v>1009</v>
      </c>
      <c r="F1244" s="212" t="s">
        <v>5253</v>
      </c>
      <c r="G1244" s="93" t="s">
        <v>2588</v>
      </c>
      <c r="H1244" s="93" t="s">
        <v>4454</v>
      </c>
      <c r="I1244" s="42">
        <v>0.63500000000000001</v>
      </c>
      <c r="J1244" s="150">
        <v>0.63500000000000001</v>
      </c>
      <c r="K1244" s="231"/>
      <c r="L1244" s="150">
        <v>0.63500000000000001</v>
      </c>
      <c r="M1244" s="231"/>
      <c r="N1244" s="231"/>
      <c r="O1244" s="150">
        <v>0</v>
      </c>
      <c r="P1244" s="150">
        <v>0.63500000000000001</v>
      </c>
      <c r="Q1244" s="96" t="s">
        <v>2241</v>
      </c>
      <c r="R1244" s="93" t="s">
        <v>2590</v>
      </c>
      <c r="S1244" s="193"/>
      <c r="V1244" s="34"/>
    </row>
    <row r="1245" spans="1:23" ht="40.5" customHeight="1" x14ac:dyDescent="0.2">
      <c r="A1245" s="96">
        <v>6</v>
      </c>
      <c r="B1245" s="93">
        <v>120441</v>
      </c>
      <c r="C1245" s="96" t="s">
        <v>2109</v>
      </c>
      <c r="D1245" s="93" t="s">
        <v>4455</v>
      </c>
      <c r="E1245" s="96" t="s">
        <v>1010</v>
      </c>
      <c r="F1245" s="212" t="s">
        <v>5254</v>
      </c>
      <c r="G1245" s="93" t="s">
        <v>2588</v>
      </c>
      <c r="H1245" s="93" t="s">
        <v>4456</v>
      </c>
      <c r="I1245" s="201">
        <v>0.73099999999999998</v>
      </c>
      <c r="J1245" s="96">
        <v>0.73099999999999998</v>
      </c>
      <c r="K1245" s="96"/>
      <c r="L1245" s="96">
        <v>0.73099999999999998</v>
      </c>
      <c r="M1245" s="96"/>
      <c r="N1245" s="96"/>
      <c r="O1245" s="150">
        <v>0</v>
      </c>
      <c r="P1245" s="96">
        <v>0.73099999999999998</v>
      </c>
      <c r="Q1245" s="96" t="s">
        <v>2241</v>
      </c>
      <c r="R1245" s="93" t="s">
        <v>2590</v>
      </c>
      <c r="S1245" s="93"/>
      <c r="V1245" s="34"/>
    </row>
    <row r="1246" spans="1:23" x14ac:dyDescent="0.2">
      <c r="A1246" s="1438" t="s">
        <v>75</v>
      </c>
      <c r="B1246" s="1438"/>
      <c r="C1246" s="1438"/>
      <c r="D1246" s="1438"/>
      <c r="E1246" s="1438"/>
      <c r="F1246" s="1438"/>
      <c r="G1246" s="175"/>
      <c r="H1246" s="175"/>
      <c r="I1246" s="370">
        <f>SUM(I1240:I1245)</f>
        <v>4.7879999999999994</v>
      </c>
      <c r="J1246" s="345">
        <f>SUM(J1240:J1245)</f>
        <v>4.7879999999999994</v>
      </c>
      <c r="K1246" s="346"/>
      <c r="L1246" s="346"/>
      <c r="M1246" s="346"/>
      <c r="N1246" s="346"/>
      <c r="O1246" s="172"/>
      <c r="P1246" s="172"/>
      <c r="Q1246" s="172"/>
      <c r="R1246" s="172"/>
      <c r="S1246" s="172"/>
      <c r="T1246" s="740">
        <f>SUM(J1246)</f>
        <v>4.7879999999999994</v>
      </c>
      <c r="V1246" s="34"/>
    </row>
    <row r="1247" spans="1:23" x14ac:dyDescent="0.2">
      <c r="A1247" s="1439" t="s">
        <v>5939</v>
      </c>
      <c r="B1247" s="1439"/>
      <c r="C1247" s="1439"/>
      <c r="D1247" s="1439"/>
      <c r="E1247" s="1439"/>
      <c r="F1247" s="1439"/>
      <c r="G1247" s="106"/>
      <c r="H1247" s="106"/>
      <c r="I1247" s="106"/>
      <c r="J1247" s="346"/>
      <c r="K1247" s="347">
        <f>SUM(K1240:K1245)</f>
        <v>0</v>
      </c>
      <c r="L1247" s="346"/>
      <c r="M1247" s="346"/>
      <c r="N1247" s="346"/>
      <c r="O1247" s="172"/>
      <c r="P1247" s="172"/>
      <c r="Q1247" s="172"/>
      <c r="R1247" s="172"/>
      <c r="S1247" s="172"/>
    </row>
    <row r="1248" spans="1:23" x14ac:dyDescent="0.2">
      <c r="A1248" s="1440" t="s">
        <v>5933</v>
      </c>
      <c r="B1248" s="1440"/>
      <c r="C1248" s="1440"/>
      <c r="D1248" s="1440"/>
      <c r="E1248" s="1440"/>
      <c r="F1248" s="1440"/>
      <c r="G1248" s="159"/>
      <c r="H1248" s="159"/>
      <c r="I1248" s="159"/>
      <c r="J1248" s="346"/>
      <c r="K1248" s="346"/>
      <c r="L1248" s="348">
        <f>SUM(L1240:L1245)</f>
        <v>4.7879999999999994</v>
      </c>
      <c r="M1248" s="346"/>
      <c r="N1248" s="346"/>
      <c r="O1248" s="172"/>
      <c r="P1248" s="172"/>
      <c r="Q1248" s="172"/>
      <c r="R1248" s="172"/>
      <c r="S1248" s="172"/>
    </row>
    <row r="1249" spans="1:23" x14ac:dyDescent="0.2">
      <c r="A1249" s="1441" t="s">
        <v>5934</v>
      </c>
      <c r="B1249" s="1441"/>
      <c r="C1249" s="1441"/>
      <c r="D1249" s="1441"/>
      <c r="E1249" s="1441"/>
      <c r="F1249" s="1441"/>
      <c r="G1249" s="178"/>
      <c r="H1249" s="178"/>
      <c r="I1249" s="178"/>
      <c r="J1249" s="346"/>
      <c r="K1249" s="346"/>
      <c r="L1249" s="346"/>
      <c r="M1249" s="349">
        <f>SUM(M1240:M1245)</f>
        <v>0</v>
      </c>
      <c r="N1249" s="349"/>
      <c r="O1249" s="172"/>
      <c r="P1249" s="172"/>
      <c r="Q1249" s="172"/>
      <c r="R1249" s="172"/>
      <c r="S1249" s="172"/>
    </row>
    <row r="1250" spans="1:23" x14ac:dyDescent="0.2">
      <c r="A1250" s="1436" t="s">
        <v>5937</v>
      </c>
      <c r="B1250" s="1437"/>
      <c r="C1250" s="1437"/>
      <c r="D1250" s="1437"/>
      <c r="E1250" s="1437"/>
      <c r="F1250" s="1437"/>
      <c r="G1250" s="102"/>
      <c r="H1250" s="102"/>
      <c r="I1250" s="102"/>
      <c r="J1250" s="350"/>
      <c r="K1250" s="350"/>
      <c r="L1250" s="350"/>
      <c r="M1250" s="350"/>
      <c r="N1250" s="357">
        <f>SUM(N1240:N1245)</f>
        <v>0</v>
      </c>
      <c r="O1250" s="172"/>
      <c r="P1250" s="172"/>
      <c r="Q1250" s="172"/>
      <c r="R1250" s="172"/>
      <c r="S1250" s="172"/>
    </row>
    <row r="1251" spans="1:23" x14ac:dyDescent="0.2">
      <c r="A1251" s="1431"/>
      <c r="B1251" s="1431"/>
      <c r="C1251" s="1431"/>
      <c r="D1251" s="1431"/>
      <c r="E1251" s="1431"/>
      <c r="F1251" s="1431"/>
      <c r="G1251" s="179"/>
      <c r="H1251" s="179"/>
      <c r="I1251" s="179"/>
      <c r="J1251" s="346"/>
      <c r="K1251" s="346"/>
      <c r="L1251" s="346"/>
      <c r="M1251" s="346"/>
      <c r="N1251" s="346"/>
      <c r="O1251" s="172"/>
      <c r="P1251" s="172"/>
      <c r="Q1251" s="172"/>
      <c r="R1251" s="172"/>
      <c r="S1251" s="172"/>
    </row>
    <row r="1252" spans="1:23" x14ac:dyDescent="0.2">
      <c r="A1252" s="1433"/>
      <c r="B1252" s="1433"/>
      <c r="C1252" s="1433"/>
      <c r="D1252" s="1433"/>
      <c r="E1252" s="1433"/>
      <c r="F1252" s="1433"/>
      <c r="G1252" s="1433"/>
      <c r="H1252" s="1433"/>
      <c r="I1252" s="1433"/>
      <c r="J1252" s="1433"/>
      <c r="K1252" s="1433"/>
      <c r="L1252" s="1433"/>
      <c r="M1252" s="1433"/>
      <c r="N1252" s="1433"/>
      <c r="O1252" s="1433"/>
      <c r="P1252" s="1433"/>
      <c r="Q1252" s="119"/>
      <c r="R1252" s="119"/>
      <c r="S1252" s="172"/>
    </row>
    <row r="1253" spans="1:23" ht="13.5" customHeight="1" x14ac:dyDescent="0.2">
      <c r="A1253" s="1431" t="s">
        <v>679</v>
      </c>
      <c r="B1253" s="1431"/>
      <c r="C1253" s="1431"/>
      <c r="D1253" s="1431"/>
      <c r="E1253" s="1431"/>
      <c r="F1253" s="1431"/>
      <c r="G1253" s="179"/>
      <c r="H1253" s="179"/>
      <c r="I1253" s="179"/>
      <c r="J1253" s="172"/>
      <c r="K1253" s="172"/>
      <c r="L1253" s="172"/>
      <c r="M1253" s="172"/>
      <c r="N1253" s="172"/>
      <c r="O1253" s="172"/>
      <c r="P1253" s="172"/>
      <c r="Q1253" s="172"/>
      <c r="R1253" s="172"/>
      <c r="S1253" s="114"/>
      <c r="U1253" s="34"/>
      <c r="V1253" s="34"/>
      <c r="W1253" s="34"/>
    </row>
    <row r="1254" spans="1:23" x14ac:dyDescent="0.2">
      <c r="A1254" s="52">
        <v>1</v>
      </c>
      <c r="B1254" s="1279" t="s">
        <v>4457</v>
      </c>
      <c r="C1254" s="188" t="s">
        <v>6211</v>
      </c>
      <c r="D1254" s="1419" t="s">
        <v>4458</v>
      </c>
      <c r="E1254" s="1487" t="s">
        <v>347</v>
      </c>
      <c r="F1254" s="1488" t="s">
        <v>348</v>
      </c>
      <c r="G1254" s="1419" t="s">
        <v>2588</v>
      </c>
      <c r="H1254" s="1419" t="s">
        <v>4459</v>
      </c>
      <c r="I1254" s="1458">
        <v>0.34</v>
      </c>
      <c r="J1254" s="188">
        <v>0.34100000000000003</v>
      </c>
      <c r="K1254" s="188"/>
      <c r="L1254" s="188">
        <v>0.34100000000000003</v>
      </c>
      <c r="M1254" s="188"/>
      <c r="N1254" s="188"/>
      <c r="O1254" s="359">
        <v>0</v>
      </c>
      <c r="P1254" s="188">
        <v>0.34100000000000003</v>
      </c>
      <c r="Q1254" s="188" t="s">
        <v>2241</v>
      </c>
      <c r="R1254" s="93" t="s">
        <v>2590</v>
      </c>
      <c r="S1254" s="188"/>
      <c r="T1254" s="1343"/>
      <c r="U1254" s="34"/>
      <c r="V1254" s="34"/>
      <c r="W1254" s="34"/>
    </row>
    <row r="1255" spans="1:23" ht="24" x14ac:dyDescent="0.2">
      <c r="A1255" s="1284">
        <v>2</v>
      </c>
      <c r="B1255" s="1279" t="s">
        <v>4460</v>
      </c>
      <c r="C1255" s="188" t="s">
        <v>2527</v>
      </c>
      <c r="D1255" s="1418"/>
      <c r="E1255" s="1459"/>
      <c r="F1255" s="1489"/>
      <c r="G1255" s="1418"/>
      <c r="H1255" s="1418"/>
      <c r="I1255" s="1475"/>
      <c r="J1255" s="401">
        <v>0.122</v>
      </c>
      <c r="K1255" s="401"/>
      <c r="L1255" s="401">
        <v>0.122</v>
      </c>
      <c r="M1255" s="401"/>
      <c r="N1255" s="401"/>
      <c r="O1255" s="402">
        <v>0</v>
      </c>
      <c r="P1255" s="401">
        <v>0.122</v>
      </c>
      <c r="Q1255" s="401" t="s">
        <v>2241</v>
      </c>
      <c r="R1255" s="247" t="s">
        <v>4038</v>
      </c>
      <c r="S1255" s="401" t="s">
        <v>1983</v>
      </c>
      <c r="T1255" s="1343"/>
      <c r="U1255" s="34"/>
      <c r="V1255" s="34"/>
      <c r="W1255" s="34"/>
    </row>
    <row r="1256" spans="1:23" ht="36" x14ac:dyDescent="0.2">
      <c r="A1256" s="1284">
        <v>3</v>
      </c>
      <c r="B1256" s="1270">
        <v>120443</v>
      </c>
      <c r="C1256" s="96" t="s">
        <v>2110</v>
      </c>
      <c r="D1256" s="93" t="s">
        <v>4461</v>
      </c>
      <c r="E1256" s="96" t="s">
        <v>344</v>
      </c>
      <c r="F1256" s="212" t="s">
        <v>5255</v>
      </c>
      <c r="G1256" s="93" t="s">
        <v>2588</v>
      </c>
      <c r="H1256" s="93" t="s">
        <v>2720</v>
      </c>
      <c r="I1256" s="66">
        <v>0.97799999999999998</v>
      </c>
      <c r="J1256" s="96">
        <v>0.97799999999999998</v>
      </c>
      <c r="K1256" s="96"/>
      <c r="L1256" s="96">
        <v>0.97799999999999998</v>
      </c>
      <c r="M1256" s="96"/>
      <c r="N1256" s="96"/>
      <c r="O1256" s="150">
        <v>0</v>
      </c>
      <c r="P1256" s="96">
        <v>0.97799999999999998</v>
      </c>
      <c r="Q1256" s="96" t="s">
        <v>2241</v>
      </c>
      <c r="R1256" s="93" t="s">
        <v>2590</v>
      </c>
      <c r="S1256" s="93"/>
      <c r="U1256" s="34"/>
      <c r="V1256" s="34"/>
      <c r="W1256" s="34"/>
    </row>
    <row r="1257" spans="1:23" x14ac:dyDescent="0.2">
      <c r="A1257" s="52">
        <v>4</v>
      </c>
      <c r="B1257" s="1280">
        <v>120444</v>
      </c>
      <c r="C1257" s="186"/>
      <c r="D1257" s="113"/>
      <c r="E1257" s="186" t="s">
        <v>345</v>
      </c>
      <c r="F1257" s="281" t="s">
        <v>5256</v>
      </c>
      <c r="G1257" s="186"/>
      <c r="H1257" s="186"/>
      <c r="I1257" s="66">
        <v>0.83</v>
      </c>
      <c r="J1257" s="186">
        <v>0.83</v>
      </c>
      <c r="K1257" s="186"/>
      <c r="L1257" s="186">
        <v>0.83</v>
      </c>
      <c r="M1257" s="186"/>
      <c r="N1257" s="186"/>
      <c r="O1257" s="268">
        <v>0</v>
      </c>
      <c r="P1257" s="186">
        <v>0.83</v>
      </c>
      <c r="Q1257" s="186" t="s">
        <v>2241</v>
      </c>
      <c r="R1257" s="186" t="s">
        <v>4038</v>
      </c>
      <c r="S1257" s="181"/>
      <c r="U1257" s="34"/>
      <c r="V1257" s="34"/>
      <c r="W1257" s="34"/>
    </row>
    <row r="1258" spans="1:23" ht="36" x14ac:dyDescent="0.2">
      <c r="A1258" s="1284">
        <v>5</v>
      </c>
      <c r="B1258" s="1270">
        <v>120445</v>
      </c>
      <c r="C1258" s="91" t="s">
        <v>2528</v>
      </c>
      <c r="D1258" s="91" t="s">
        <v>4462</v>
      </c>
      <c r="E1258" s="91" t="s">
        <v>346</v>
      </c>
      <c r="F1258" s="213" t="s">
        <v>4463</v>
      </c>
      <c r="G1258" s="93" t="s">
        <v>2588</v>
      </c>
      <c r="H1258" s="91" t="s">
        <v>2720</v>
      </c>
      <c r="I1258" s="66">
        <v>1.863</v>
      </c>
      <c r="J1258" s="91">
        <v>1.863</v>
      </c>
      <c r="K1258" s="91"/>
      <c r="L1258" s="91">
        <v>1.863</v>
      </c>
      <c r="M1258" s="91"/>
      <c r="N1258" s="91"/>
      <c r="O1258" s="138">
        <v>0</v>
      </c>
      <c r="P1258" s="91">
        <v>1.863</v>
      </c>
      <c r="Q1258" s="91" t="s">
        <v>2241</v>
      </c>
      <c r="R1258" s="99" t="s">
        <v>4038</v>
      </c>
      <c r="S1258" s="91" t="s">
        <v>2350</v>
      </c>
      <c r="U1258" s="34"/>
      <c r="V1258" s="34"/>
      <c r="W1258" s="34"/>
    </row>
    <row r="1259" spans="1:23" x14ac:dyDescent="0.2">
      <c r="A1259" s="1284">
        <v>6</v>
      </c>
      <c r="B1259" s="1280">
        <v>120446</v>
      </c>
      <c r="C1259" s="186"/>
      <c r="D1259" s="113"/>
      <c r="E1259" s="186" t="s">
        <v>349</v>
      </c>
      <c r="F1259" s="281" t="s">
        <v>5257</v>
      </c>
      <c r="G1259" s="186"/>
      <c r="H1259" s="186"/>
      <c r="I1259" s="66">
        <v>1.1299999999999999</v>
      </c>
      <c r="J1259" s="186">
        <v>1.1299999999999999</v>
      </c>
      <c r="K1259" s="186"/>
      <c r="L1259" s="186">
        <v>1.1299999999999999</v>
      </c>
      <c r="M1259" s="186"/>
      <c r="N1259" s="186"/>
      <c r="O1259" s="268">
        <v>0</v>
      </c>
      <c r="P1259" s="186">
        <v>1.1299999999999999</v>
      </c>
      <c r="Q1259" s="186" t="s">
        <v>2241</v>
      </c>
      <c r="R1259" s="186" t="s">
        <v>4038</v>
      </c>
      <c r="S1259" s="181"/>
      <c r="U1259" s="34"/>
      <c r="V1259" s="34"/>
      <c r="W1259" s="34"/>
    </row>
    <row r="1260" spans="1:23" ht="36" x14ac:dyDescent="0.2">
      <c r="A1260" s="52">
        <v>7</v>
      </c>
      <c r="B1260" s="1270">
        <v>120447</v>
      </c>
      <c r="C1260" s="91" t="s">
        <v>2529</v>
      </c>
      <c r="D1260" s="91" t="s">
        <v>4464</v>
      </c>
      <c r="E1260" s="91" t="s">
        <v>350</v>
      </c>
      <c r="F1260" s="213" t="s">
        <v>4465</v>
      </c>
      <c r="G1260" s="93" t="s">
        <v>2588</v>
      </c>
      <c r="H1260" s="91" t="s">
        <v>2720</v>
      </c>
      <c r="I1260" s="66">
        <v>1.8360000000000001</v>
      </c>
      <c r="J1260" s="91">
        <v>1.8360000000000001</v>
      </c>
      <c r="K1260" s="91"/>
      <c r="L1260" s="91">
        <v>1.8360000000000001</v>
      </c>
      <c r="M1260" s="91"/>
      <c r="N1260" s="91"/>
      <c r="O1260" s="138">
        <v>0</v>
      </c>
      <c r="P1260" s="91">
        <v>1.8360000000000001</v>
      </c>
      <c r="Q1260" s="91" t="s">
        <v>2241</v>
      </c>
      <c r="R1260" s="99" t="s">
        <v>4038</v>
      </c>
      <c r="S1260" s="91" t="s">
        <v>2350</v>
      </c>
      <c r="U1260" s="34"/>
      <c r="V1260" s="34"/>
      <c r="W1260" s="34"/>
    </row>
    <row r="1261" spans="1:23" ht="47.25" customHeight="1" x14ac:dyDescent="0.2">
      <c r="A1261" s="1284">
        <v>8</v>
      </c>
      <c r="B1261" s="1270">
        <v>120448</v>
      </c>
      <c r="C1261" s="96" t="s">
        <v>2111</v>
      </c>
      <c r="D1261" s="93" t="s">
        <v>4466</v>
      </c>
      <c r="E1261" s="96" t="s">
        <v>351</v>
      </c>
      <c r="F1261" s="212" t="s">
        <v>5258</v>
      </c>
      <c r="G1261" s="93" t="s">
        <v>2588</v>
      </c>
      <c r="H1261" s="93" t="s">
        <v>4467</v>
      </c>
      <c r="I1261" s="66">
        <v>0.40799999999999997</v>
      </c>
      <c r="J1261" s="96">
        <v>0.40799999999999997</v>
      </c>
      <c r="K1261" s="96"/>
      <c r="L1261" s="96">
        <v>0.40799999999999997</v>
      </c>
      <c r="M1261" s="96"/>
      <c r="N1261" s="96"/>
      <c r="O1261" s="150">
        <v>0</v>
      </c>
      <c r="P1261" s="96">
        <v>0.40799999999999997</v>
      </c>
      <c r="Q1261" s="96" t="s">
        <v>2241</v>
      </c>
      <c r="R1261" s="93" t="s">
        <v>2590</v>
      </c>
      <c r="S1261" s="93"/>
      <c r="U1261" s="34"/>
      <c r="V1261" s="34"/>
      <c r="W1261" s="34"/>
    </row>
    <row r="1262" spans="1:23" ht="33.75" customHeight="1" x14ac:dyDescent="0.2">
      <c r="A1262" s="1284">
        <v>9</v>
      </c>
      <c r="B1262" s="1270">
        <v>120449</v>
      </c>
      <c r="C1262" s="91" t="s">
        <v>2530</v>
      </c>
      <c r="D1262" s="91" t="s">
        <v>4468</v>
      </c>
      <c r="E1262" s="91" t="s">
        <v>352</v>
      </c>
      <c r="F1262" s="213" t="s">
        <v>4469</v>
      </c>
      <c r="G1262" s="91" t="s">
        <v>2588</v>
      </c>
      <c r="H1262" s="91" t="s">
        <v>4470</v>
      </c>
      <c r="I1262" s="66">
        <v>0.57099999999999995</v>
      </c>
      <c r="J1262" s="91">
        <v>0.57099999999999995</v>
      </c>
      <c r="K1262" s="91"/>
      <c r="L1262" s="91">
        <v>0.57099999999999995</v>
      </c>
      <c r="M1262" s="91"/>
      <c r="N1262" s="91"/>
      <c r="O1262" s="138">
        <v>0</v>
      </c>
      <c r="P1262" s="91">
        <v>0.57099999999999995</v>
      </c>
      <c r="Q1262" s="91" t="s">
        <v>2241</v>
      </c>
      <c r="R1262" s="91" t="s">
        <v>4038</v>
      </c>
      <c r="S1262" s="91" t="s">
        <v>2350</v>
      </c>
      <c r="U1262" s="34"/>
      <c r="V1262" s="34"/>
      <c r="W1262" s="34"/>
    </row>
    <row r="1263" spans="1:23" x14ac:dyDescent="0.2">
      <c r="A1263" s="52">
        <v>10</v>
      </c>
      <c r="B1263" s="1270">
        <v>120450</v>
      </c>
      <c r="C1263" s="96" t="s">
        <v>2112</v>
      </c>
      <c r="D1263" s="1459" t="s">
        <v>4471</v>
      </c>
      <c r="E1263" s="1463" t="s">
        <v>353</v>
      </c>
      <c r="F1263" s="1486" t="s">
        <v>5259</v>
      </c>
      <c r="G1263" s="1459" t="s">
        <v>2588</v>
      </c>
      <c r="H1263" s="1459" t="s">
        <v>4472</v>
      </c>
      <c r="I1263" s="66">
        <v>1.085</v>
      </c>
      <c r="J1263" s="96">
        <v>1.085</v>
      </c>
      <c r="K1263" s="96"/>
      <c r="L1263" s="96">
        <v>1.085</v>
      </c>
      <c r="M1263" s="96"/>
      <c r="N1263" s="96"/>
      <c r="O1263" s="150">
        <v>0</v>
      </c>
      <c r="P1263" s="96">
        <v>1.085</v>
      </c>
      <c r="Q1263" s="96" t="s">
        <v>2241</v>
      </c>
      <c r="R1263" s="93" t="s">
        <v>2590</v>
      </c>
      <c r="S1263" s="93"/>
      <c r="U1263" s="34"/>
      <c r="V1263" s="34"/>
      <c r="W1263" s="34"/>
    </row>
    <row r="1264" spans="1:23" ht="24" x14ac:dyDescent="0.2">
      <c r="A1264" s="1284">
        <v>11</v>
      </c>
      <c r="B1264" s="1270"/>
      <c r="C1264" s="96"/>
      <c r="D1264" s="1463"/>
      <c r="E1264" s="1463"/>
      <c r="F1264" s="1486"/>
      <c r="G1264" s="1474"/>
      <c r="H1264" s="1474"/>
      <c r="I1264" s="93"/>
      <c r="J1264" s="247">
        <v>0.35799999999999998</v>
      </c>
      <c r="K1264" s="247"/>
      <c r="L1264" s="247">
        <v>0.35799999999999998</v>
      </c>
      <c r="M1264" s="247"/>
      <c r="N1264" s="247"/>
      <c r="O1264" s="157">
        <v>0</v>
      </c>
      <c r="P1264" s="247">
        <v>0.35799999999999998</v>
      </c>
      <c r="Q1264" s="247" t="s">
        <v>2241</v>
      </c>
      <c r="R1264" s="247" t="s">
        <v>4038</v>
      </c>
      <c r="S1264" s="247" t="s">
        <v>4473</v>
      </c>
      <c r="U1264" s="34"/>
      <c r="V1264" s="34"/>
      <c r="W1264" s="34"/>
    </row>
    <row r="1265" spans="1:23" ht="24" x14ac:dyDescent="0.2">
      <c r="A1265" s="1284">
        <v>12</v>
      </c>
      <c r="B1265" s="1270"/>
      <c r="C1265" s="96"/>
      <c r="D1265" s="1463"/>
      <c r="E1265" s="1463"/>
      <c r="F1265" s="1486"/>
      <c r="G1265" s="1474"/>
      <c r="H1265" s="1474"/>
      <c r="I1265" s="93"/>
      <c r="J1265" s="247">
        <v>0.17</v>
      </c>
      <c r="K1265" s="247"/>
      <c r="L1265" s="247">
        <v>0.17</v>
      </c>
      <c r="M1265" s="247"/>
      <c r="N1265" s="247"/>
      <c r="O1265" s="157">
        <v>0</v>
      </c>
      <c r="P1265" s="247">
        <v>0.17</v>
      </c>
      <c r="Q1265" s="247" t="s">
        <v>2241</v>
      </c>
      <c r="R1265" s="247" t="s">
        <v>4038</v>
      </c>
      <c r="S1265" s="247" t="s">
        <v>4473</v>
      </c>
      <c r="U1265" s="34"/>
      <c r="V1265" s="34"/>
      <c r="W1265" s="34"/>
    </row>
    <row r="1266" spans="1:23" ht="36" x14ac:dyDescent="0.25">
      <c r="A1266" s="52">
        <v>13</v>
      </c>
      <c r="B1266" s="1270">
        <v>120451</v>
      </c>
      <c r="C1266" s="96" t="s">
        <v>2113</v>
      </c>
      <c r="D1266" s="93" t="s">
        <v>4474</v>
      </c>
      <c r="E1266" s="96" t="s">
        <v>355</v>
      </c>
      <c r="F1266" s="212" t="s">
        <v>354</v>
      </c>
      <c r="G1266" s="93" t="s">
        <v>2588</v>
      </c>
      <c r="H1266" s="93" t="s">
        <v>4475</v>
      </c>
      <c r="I1266" s="21">
        <v>0.38200000000000001</v>
      </c>
      <c r="J1266" s="96">
        <v>0.38200000000000001</v>
      </c>
      <c r="K1266" s="96"/>
      <c r="L1266" s="96">
        <v>0.38200000000000001</v>
      </c>
      <c r="M1266" s="96"/>
      <c r="N1266" s="96"/>
      <c r="O1266" s="150">
        <v>0</v>
      </c>
      <c r="P1266" s="96">
        <v>0.38200000000000001</v>
      </c>
      <c r="Q1266" s="96" t="s">
        <v>2241</v>
      </c>
      <c r="R1266" s="93" t="s">
        <v>2590</v>
      </c>
      <c r="S1266" s="93"/>
      <c r="U1266" s="34"/>
      <c r="V1266" s="34"/>
      <c r="W1266" s="34"/>
    </row>
    <row r="1267" spans="1:23" ht="22.5" customHeight="1" x14ac:dyDescent="0.25">
      <c r="A1267" s="1284">
        <v>14</v>
      </c>
      <c r="B1267" s="1270">
        <v>120452</v>
      </c>
      <c r="C1267" s="91" t="s">
        <v>2531</v>
      </c>
      <c r="D1267" s="91" t="s">
        <v>4476</v>
      </c>
      <c r="E1267" s="91" t="s">
        <v>356</v>
      </c>
      <c r="F1267" s="213" t="s">
        <v>4477</v>
      </c>
      <c r="G1267" s="91" t="s">
        <v>2588</v>
      </c>
      <c r="H1267" s="91" t="s">
        <v>4478</v>
      </c>
      <c r="I1267" s="21">
        <v>0.29899999999999999</v>
      </c>
      <c r="J1267" s="91">
        <v>0.29899999999999999</v>
      </c>
      <c r="K1267" s="91"/>
      <c r="L1267" s="91">
        <v>0.29899999999999999</v>
      </c>
      <c r="M1267" s="91"/>
      <c r="N1267" s="91"/>
      <c r="O1267" s="138">
        <v>0</v>
      </c>
      <c r="P1267" s="91">
        <v>0.29899999999999999</v>
      </c>
      <c r="Q1267" s="91" t="s">
        <v>2241</v>
      </c>
      <c r="R1267" s="91" t="s">
        <v>4038</v>
      </c>
      <c r="S1267" s="91" t="s">
        <v>2350</v>
      </c>
      <c r="U1267" s="34"/>
      <c r="V1267" s="34"/>
      <c r="W1267" s="34"/>
    </row>
    <row r="1268" spans="1:23" ht="24" x14ac:dyDescent="0.2">
      <c r="A1268" s="1284">
        <v>15</v>
      </c>
      <c r="B1268" s="1270">
        <v>120453</v>
      </c>
      <c r="C1268" s="91" t="s">
        <v>2532</v>
      </c>
      <c r="D1268" s="91" t="s">
        <v>4479</v>
      </c>
      <c r="E1268" s="91" t="s">
        <v>358</v>
      </c>
      <c r="F1268" s="213" t="s">
        <v>357</v>
      </c>
      <c r="G1268" s="91" t="s">
        <v>2588</v>
      </c>
      <c r="H1268" s="91" t="s">
        <v>4480</v>
      </c>
      <c r="I1268" s="22">
        <v>0.64200000000000002</v>
      </c>
      <c r="J1268" s="91">
        <v>0.64200000000000002</v>
      </c>
      <c r="K1268" s="91"/>
      <c r="L1268" s="91">
        <v>0.64200000000000002</v>
      </c>
      <c r="M1268" s="91"/>
      <c r="N1268" s="91"/>
      <c r="O1268" s="138">
        <v>0</v>
      </c>
      <c r="P1268" s="91">
        <v>0.64200000000000002</v>
      </c>
      <c r="Q1268" s="91" t="s">
        <v>2241</v>
      </c>
      <c r="R1268" s="91" t="s">
        <v>4038</v>
      </c>
      <c r="S1268" s="91" t="s">
        <v>2350</v>
      </c>
      <c r="U1268" s="34"/>
      <c r="V1268" s="34"/>
      <c r="W1268" s="34"/>
    </row>
    <row r="1269" spans="1:23" ht="21.75" customHeight="1" x14ac:dyDescent="0.25">
      <c r="A1269" s="52">
        <v>16</v>
      </c>
      <c r="B1269" s="1270">
        <v>120454</v>
      </c>
      <c r="C1269" s="91" t="s">
        <v>2533</v>
      </c>
      <c r="D1269" s="91" t="s">
        <v>4481</v>
      </c>
      <c r="E1269" s="91" t="s">
        <v>367</v>
      </c>
      <c r="F1269" s="213" t="s">
        <v>4482</v>
      </c>
      <c r="G1269" s="91" t="s">
        <v>2588</v>
      </c>
      <c r="H1269" s="91" t="s">
        <v>2720</v>
      </c>
      <c r="I1269" s="21">
        <v>1.3149999999999999</v>
      </c>
      <c r="J1269" s="91">
        <v>1.3149999999999999</v>
      </c>
      <c r="K1269" s="138">
        <v>0.01</v>
      </c>
      <c r="L1269" s="91">
        <v>1.3049999999999999</v>
      </c>
      <c r="M1269" s="91"/>
      <c r="N1269" s="91"/>
      <c r="O1269" s="138">
        <v>0</v>
      </c>
      <c r="P1269" s="91">
        <v>1.3149999999999999</v>
      </c>
      <c r="Q1269" s="91" t="s">
        <v>2353</v>
      </c>
      <c r="R1269" s="91" t="s">
        <v>4038</v>
      </c>
      <c r="S1269" s="91" t="s">
        <v>2350</v>
      </c>
    </row>
    <row r="1270" spans="1:23" x14ac:dyDescent="0.2">
      <c r="A1270" s="1438" t="s">
        <v>76</v>
      </c>
      <c r="B1270" s="1438"/>
      <c r="C1270" s="1438"/>
      <c r="D1270" s="1438"/>
      <c r="E1270" s="1438"/>
      <c r="F1270" s="1438"/>
      <c r="G1270" s="175"/>
      <c r="H1270" s="175"/>
      <c r="I1270" s="370">
        <f>SUM(I1254:I1269)</f>
        <v>11.678999999999998</v>
      </c>
      <c r="J1270" s="370">
        <f>SUM(J1254:J1269)</f>
        <v>12.33</v>
      </c>
      <c r="K1270" s="346"/>
      <c r="L1270" s="346"/>
      <c r="M1270" s="346"/>
      <c r="N1270" s="346"/>
      <c r="O1270" s="172"/>
      <c r="P1270" s="172"/>
      <c r="Q1270" s="172"/>
      <c r="R1270" s="172"/>
      <c r="S1270" s="172"/>
      <c r="T1270" s="736">
        <f>SUM(J1270-J1255-J1257-J1258-J1259-J1260-J1262-J1264-J1265-J1267-J1268-J1269)</f>
        <v>3.1940000000000013</v>
      </c>
    </row>
    <row r="1271" spans="1:23" x14ac:dyDescent="0.2">
      <c r="A1271" s="1439" t="s">
        <v>5939</v>
      </c>
      <c r="B1271" s="1439"/>
      <c r="C1271" s="1439"/>
      <c r="D1271" s="1439"/>
      <c r="E1271" s="1439"/>
      <c r="F1271" s="1439"/>
      <c r="G1271" s="106"/>
      <c r="H1271" s="106"/>
      <c r="I1271" s="106"/>
      <c r="J1271" s="346"/>
      <c r="K1271" s="378">
        <f>SUM(K1254:K1269)</f>
        <v>0.01</v>
      </c>
      <c r="L1271" s="346"/>
      <c r="M1271" s="346"/>
      <c r="N1271" s="346"/>
      <c r="O1271" s="172"/>
      <c r="P1271" s="172"/>
      <c r="Q1271" s="172"/>
      <c r="R1271" s="172"/>
      <c r="S1271" s="172"/>
    </row>
    <row r="1272" spans="1:23" x14ac:dyDescent="0.2">
      <c r="A1272" s="1440" t="s">
        <v>5933</v>
      </c>
      <c r="B1272" s="1440"/>
      <c r="C1272" s="1440"/>
      <c r="D1272" s="1440"/>
      <c r="E1272" s="1440"/>
      <c r="F1272" s="1440"/>
      <c r="G1272" s="159"/>
      <c r="H1272" s="159"/>
      <c r="I1272" s="159"/>
      <c r="J1272" s="346"/>
      <c r="K1272" s="346"/>
      <c r="L1272" s="372">
        <f>SUM(L1254:L1269)</f>
        <v>12.32</v>
      </c>
      <c r="M1272" s="346"/>
      <c r="N1272" s="346"/>
      <c r="O1272" s="172"/>
      <c r="P1272" s="172"/>
      <c r="Q1272" s="172"/>
      <c r="R1272" s="172"/>
      <c r="S1272" s="172"/>
      <c r="U1272" s="736"/>
    </row>
    <row r="1273" spans="1:23" x14ac:dyDescent="0.2">
      <c r="A1273" s="1441" t="s">
        <v>5934</v>
      </c>
      <c r="B1273" s="1441"/>
      <c r="C1273" s="1441"/>
      <c r="D1273" s="1441"/>
      <c r="E1273" s="1441"/>
      <c r="F1273" s="1441"/>
      <c r="G1273" s="178"/>
      <c r="H1273" s="178"/>
      <c r="I1273" s="178"/>
      <c r="J1273" s="346"/>
      <c r="K1273" s="346"/>
      <c r="L1273" s="346"/>
      <c r="M1273" s="373">
        <f>SUM(M1254:M1269)</f>
        <v>0</v>
      </c>
      <c r="N1273" s="373"/>
      <c r="O1273" s="172"/>
      <c r="P1273" s="172"/>
      <c r="Q1273" s="172"/>
      <c r="R1273" s="172"/>
      <c r="S1273" s="172"/>
    </row>
    <row r="1274" spans="1:23" x14ac:dyDescent="0.2">
      <c r="A1274" s="1436" t="s">
        <v>5937</v>
      </c>
      <c r="B1274" s="1437"/>
      <c r="C1274" s="1437"/>
      <c r="D1274" s="1437"/>
      <c r="E1274" s="1437"/>
      <c r="F1274" s="1437"/>
      <c r="G1274" s="102"/>
      <c r="H1274" s="102"/>
      <c r="I1274" s="102"/>
      <c r="J1274" s="350"/>
      <c r="K1274" s="350"/>
      <c r="L1274" s="350"/>
      <c r="M1274" s="350"/>
      <c r="N1274" s="357">
        <f>SUM(N1254:N1269)</f>
        <v>0</v>
      </c>
      <c r="O1274" s="172"/>
      <c r="P1274" s="172"/>
      <c r="Q1274" s="172"/>
      <c r="R1274" s="172"/>
      <c r="S1274" s="172"/>
    </row>
    <row r="1275" spans="1:23" x14ac:dyDescent="0.2">
      <c r="A1275" s="1433"/>
      <c r="B1275" s="1433"/>
      <c r="C1275" s="1433"/>
      <c r="D1275" s="1433"/>
      <c r="E1275" s="1433"/>
      <c r="F1275" s="1433"/>
      <c r="G1275" s="1433"/>
      <c r="H1275" s="1433"/>
      <c r="I1275" s="1433"/>
      <c r="J1275" s="1433"/>
      <c r="K1275" s="1433"/>
      <c r="L1275" s="1433"/>
      <c r="M1275" s="1433"/>
      <c r="N1275" s="1433"/>
      <c r="O1275" s="1433"/>
      <c r="P1275" s="1433"/>
      <c r="Q1275" s="119"/>
      <c r="R1275" s="119"/>
      <c r="S1275" s="172"/>
    </row>
    <row r="1276" spans="1:23" x14ac:dyDescent="0.2">
      <c r="A1276" s="1431" t="s">
        <v>724</v>
      </c>
      <c r="B1276" s="1431"/>
      <c r="C1276" s="1431"/>
      <c r="D1276" s="1431"/>
      <c r="E1276" s="1431"/>
      <c r="F1276" s="1431"/>
      <c r="G1276" s="179"/>
      <c r="H1276" s="179"/>
      <c r="I1276" s="179"/>
      <c r="J1276" s="172"/>
      <c r="K1276" s="172"/>
      <c r="L1276" s="172"/>
      <c r="M1276" s="172"/>
      <c r="N1276" s="172"/>
      <c r="O1276" s="172"/>
      <c r="P1276" s="172"/>
      <c r="Q1276" s="172"/>
      <c r="R1276" s="172"/>
      <c r="S1276" s="114"/>
    </row>
    <row r="1277" spans="1:23" ht="36" x14ac:dyDescent="0.2">
      <c r="A1277" s="96">
        <v>1</v>
      </c>
      <c r="B1277" s="93">
        <v>120455</v>
      </c>
      <c r="C1277" s="96" t="s">
        <v>2114</v>
      </c>
      <c r="D1277" s="93" t="s">
        <v>4483</v>
      </c>
      <c r="E1277" s="96" t="s">
        <v>398</v>
      </c>
      <c r="F1277" s="212" t="s">
        <v>4484</v>
      </c>
      <c r="G1277" s="93" t="s">
        <v>2588</v>
      </c>
      <c r="H1277" s="93" t="s">
        <v>2720</v>
      </c>
      <c r="I1277" s="66">
        <v>1.431</v>
      </c>
      <c r="J1277" s="96">
        <v>1.431</v>
      </c>
      <c r="K1277" s="96"/>
      <c r="L1277" s="96">
        <v>1.431</v>
      </c>
      <c r="M1277" s="96"/>
      <c r="N1277" s="96"/>
      <c r="O1277" s="150">
        <v>0</v>
      </c>
      <c r="P1277" s="96">
        <v>1.431</v>
      </c>
      <c r="Q1277" s="96" t="s">
        <v>2241</v>
      </c>
      <c r="R1277" s="93" t="s">
        <v>3176</v>
      </c>
      <c r="S1277" s="93"/>
      <c r="U1277" s="34"/>
      <c r="V1277" s="34"/>
    </row>
    <row r="1278" spans="1:23" ht="36" x14ac:dyDescent="0.2">
      <c r="A1278" s="96">
        <v>2</v>
      </c>
      <c r="B1278" s="93">
        <v>120456</v>
      </c>
      <c r="C1278" s="96" t="s">
        <v>2115</v>
      </c>
      <c r="D1278" s="93" t="s">
        <v>4485</v>
      </c>
      <c r="E1278" s="96" t="s">
        <v>397</v>
      </c>
      <c r="F1278" s="212" t="s">
        <v>5260</v>
      </c>
      <c r="G1278" s="93" t="s">
        <v>2588</v>
      </c>
      <c r="H1278" s="93" t="s">
        <v>2720</v>
      </c>
      <c r="I1278" s="66">
        <v>0.42</v>
      </c>
      <c r="J1278" s="96">
        <v>0.42</v>
      </c>
      <c r="K1278" s="96"/>
      <c r="L1278" s="96">
        <v>0.42</v>
      </c>
      <c r="M1278" s="96"/>
      <c r="N1278" s="96"/>
      <c r="O1278" s="150">
        <v>0</v>
      </c>
      <c r="P1278" s="96">
        <v>0.42</v>
      </c>
      <c r="Q1278" s="96" t="s">
        <v>2241</v>
      </c>
      <c r="R1278" s="93" t="s">
        <v>3176</v>
      </c>
      <c r="S1278" s="93"/>
      <c r="U1278" s="34"/>
      <c r="V1278" s="34"/>
    </row>
    <row r="1279" spans="1:23" ht="24" x14ac:dyDescent="0.2">
      <c r="A1279" s="96">
        <v>3</v>
      </c>
      <c r="B1279" s="93">
        <v>120458</v>
      </c>
      <c r="C1279" s="96" t="s">
        <v>2116</v>
      </c>
      <c r="D1279" s="93" t="s">
        <v>4486</v>
      </c>
      <c r="E1279" s="96" t="s">
        <v>399</v>
      </c>
      <c r="F1279" s="212" t="s">
        <v>5261</v>
      </c>
      <c r="G1279" s="93" t="s">
        <v>2588</v>
      </c>
      <c r="H1279" s="93" t="s">
        <v>4487</v>
      </c>
      <c r="I1279" s="445">
        <v>0.70599999999999996</v>
      </c>
      <c r="J1279" s="96">
        <v>0.70599999999999996</v>
      </c>
      <c r="K1279" s="96"/>
      <c r="L1279" s="96">
        <v>0.70599999999999996</v>
      </c>
      <c r="M1279" s="96"/>
      <c r="N1279" s="96"/>
      <c r="O1279" s="150">
        <v>0</v>
      </c>
      <c r="P1279" s="96">
        <v>0.70599999999999996</v>
      </c>
      <c r="Q1279" s="96" t="s">
        <v>2241</v>
      </c>
      <c r="R1279" s="93" t="s">
        <v>3176</v>
      </c>
      <c r="S1279" s="93"/>
      <c r="U1279" s="34"/>
      <c r="V1279" s="34"/>
    </row>
    <row r="1280" spans="1:23" ht="34.5" customHeight="1" x14ac:dyDescent="0.2">
      <c r="A1280" s="96">
        <v>4</v>
      </c>
      <c r="B1280" s="93">
        <v>120459</v>
      </c>
      <c r="C1280" s="96" t="s">
        <v>2117</v>
      </c>
      <c r="D1280" s="93" t="s">
        <v>4488</v>
      </c>
      <c r="E1280" s="96" t="s">
        <v>368</v>
      </c>
      <c r="F1280" s="212" t="s">
        <v>5262</v>
      </c>
      <c r="G1280" s="93" t="s">
        <v>2588</v>
      </c>
      <c r="H1280" s="93" t="s">
        <v>2866</v>
      </c>
      <c r="I1280" s="201">
        <v>1.0740000000000001</v>
      </c>
      <c r="J1280" s="96">
        <v>1.0740000000000001</v>
      </c>
      <c r="K1280" s="96"/>
      <c r="L1280" s="96">
        <v>1.0740000000000001</v>
      </c>
      <c r="M1280" s="96"/>
      <c r="N1280" s="96"/>
      <c r="O1280" s="150">
        <v>0</v>
      </c>
      <c r="P1280" s="96">
        <v>1.0740000000000001</v>
      </c>
      <c r="Q1280" s="96" t="s">
        <v>2241</v>
      </c>
      <c r="R1280" s="93" t="s">
        <v>3176</v>
      </c>
      <c r="S1280" s="93"/>
      <c r="U1280" s="34"/>
      <c r="V1280" s="34"/>
    </row>
    <row r="1281" spans="1:22" x14ac:dyDescent="0.2">
      <c r="A1281" s="1438" t="s">
        <v>77</v>
      </c>
      <c r="B1281" s="1438"/>
      <c r="C1281" s="1438"/>
      <c r="D1281" s="1438"/>
      <c r="E1281" s="1438"/>
      <c r="F1281" s="1438"/>
      <c r="G1281" s="175"/>
      <c r="H1281" s="175"/>
      <c r="I1281" s="427">
        <f>SUM(I1277:I1280)</f>
        <v>3.6310000000000002</v>
      </c>
      <c r="J1281" s="370">
        <f>SUM(J1277:J1280)</f>
        <v>3.6310000000000002</v>
      </c>
      <c r="K1281" s="346"/>
      <c r="L1281" s="346"/>
      <c r="M1281" s="346"/>
      <c r="N1281" s="346"/>
      <c r="O1281" s="172"/>
      <c r="P1281" s="172"/>
      <c r="Q1281" s="172"/>
      <c r="R1281" s="172"/>
      <c r="S1281" s="172"/>
      <c r="T1281" s="736">
        <f>SUM(J1281)</f>
        <v>3.6310000000000002</v>
      </c>
      <c r="U1281" s="34"/>
      <c r="V1281" s="34"/>
    </row>
    <row r="1282" spans="1:22" x14ac:dyDescent="0.2">
      <c r="A1282" s="1439" t="s">
        <v>5939</v>
      </c>
      <c r="B1282" s="1439"/>
      <c r="C1282" s="1439"/>
      <c r="D1282" s="1439"/>
      <c r="E1282" s="1439"/>
      <c r="F1282" s="1439"/>
      <c r="G1282" s="106"/>
      <c r="H1282" s="106"/>
      <c r="I1282" s="106"/>
      <c r="J1282" s="346"/>
      <c r="K1282" s="371">
        <f>SUM(K1277:K1280)</f>
        <v>0</v>
      </c>
      <c r="L1282" s="346"/>
      <c r="M1282" s="346"/>
      <c r="N1282" s="346"/>
      <c r="O1282" s="172"/>
      <c r="P1282" s="172"/>
      <c r="Q1282" s="172"/>
      <c r="R1282" s="172"/>
      <c r="S1282" s="172"/>
      <c r="U1282" s="34"/>
      <c r="V1282" s="34"/>
    </row>
    <row r="1283" spans="1:22" ht="13.5" customHeight="1" x14ac:dyDescent="0.2">
      <c r="A1283" s="1440" t="s">
        <v>5933</v>
      </c>
      <c r="B1283" s="1440"/>
      <c r="C1283" s="1440"/>
      <c r="D1283" s="1440"/>
      <c r="E1283" s="1440"/>
      <c r="F1283" s="1440"/>
      <c r="G1283" s="159"/>
      <c r="H1283" s="159"/>
      <c r="I1283" s="159"/>
      <c r="J1283" s="346"/>
      <c r="K1283" s="346"/>
      <c r="L1283" s="372">
        <f>SUM(L1277:L1280)</f>
        <v>3.6310000000000002</v>
      </c>
      <c r="M1283" s="346"/>
      <c r="N1283" s="346"/>
      <c r="O1283" s="172"/>
      <c r="P1283" s="172"/>
      <c r="Q1283" s="172"/>
      <c r="R1283" s="172"/>
      <c r="S1283" s="172"/>
    </row>
    <row r="1284" spans="1:22" ht="15.75" customHeight="1" x14ac:dyDescent="0.2">
      <c r="A1284" s="1441" t="s">
        <v>5934</v>
      </c>
      <c r="B1284" s="1441"/>
      <c r="C1284" s="1441"/>
      <c r="D1284" s="1441"/>
      <c r="E1284" s="1441"/>
      <c r="F1284" s="1441"/>
      <c r="G1284" s="178"/>
      <c r="H1284" s="178"/>
      <c r="I1284" s="178"/>
      <c r="J1284" s="346"/>
      <c r="K1284" s="346"/>
      <c r="L1284" s="346"/>
      <c r="M1284" s="373">
        <f>SUM(M1277:M1280)</f>
        <v>0</v>
      </c>
      <c r="N1284" s="373"/>
      <c r="O1284" s="172"/>
      <c r="P1284" s="172"/>
      <c r="Q1284" s="172"/>
      <c r="R1284" s="172"/>
      <c r="S1284" s="172"/>
    </row>
    <row r="1285" spans="1:22" x14ac:dyDescent="0.2">
      <c r="A1285" s="1436" t="s">
        <v>5937</v>
      </c>
      <c r="B1285" s="1437"/>
      <c r="C1285" s="1437"/>
      <c r="D1285" s="1437"/>
      <c r="E1285" s="1437"/>
      <c r="F1285" s="1437"/>
      <c r="G1285" s="102"/>
      <c r="H1285" s="102"/>
      <c r="I1285" s="102"/>
      <c r="J1285" s="350"/>
      <c r="K1285" s="350"/>
      <c r="L1285" s="350"/>
      <c r="M1285" s="350"/>
      <c r="N1285" s="357">
        <f>SUM(N1277:N1280)</f>
        <v>0</v>
      </c>
      <c r="O1285" s="172"/>
      <c r="P1285" s="172"/>
      <c r="Q1285" s="172"/>
      <c r="R1285" s="172"/>
      <c r="S1285" s="172"/>
    </row>
    <row r="1286" spans="1:22" x14ac:dyDescent="0.2">
      <c r="A1286" s="1433"/>
      <c r="B1286" s="1433"/>
      <c r="C1286" s="1433"/>
      <c r="D1286" s="1433"/>
      <c r="E1286" s="1433"/>
      <c r="F1286" s="1433"/>
      <c r="G1286" s="1433"/>
      <c r="H1286" s="1433"/>
      <c r="I1286" s="1433"/>
      <c r="J1286" s="1433"/>
      <c r="K1286" s="1433"/>
      <c r="L1286" s="1433"/>
      <c r="M1286" s="1433"/>
      <c r="N1286" s="1433"/>
      <c r="O1286" s="1433"/>
      <c r="P1286" s="1433"/>
      <c r="Q1286" s="119"/>
      <c r="R1286" s="119"/>
      <c r="S1286" s="172"/>
    </row>
    <row r="1287" spans="1:22" x14ac:dyDescent="0.2">
      <c r="A1287" s="1431" t="s">
        <v>726</v>
      </c>
      <c r="B1287" s="1431"/>
      <c r="C1287" s="1431"/>
      <c r="D1287" s="1431"/>
      <c r="E1287" s="1431"/>
      <c r="F1287" s="1431"/>
      <c r="G1287" s="179"/>
      <c r="H1287" s="179"/>
      <c r="I1287" s="179"/>
      <c r="J1287" s="172"/>
      <c r="K1287" s="172"/>
      <c r="L1287" s="172"/>
      <c r="M1287" s="172"/>
      <c r="N1287" s="172"/>
      <c r="O1287" s="172"/>
      <c r="P1287" s="172"/>
      <c r="Q1287" s="172"/>
      <c r="R1287" s="172"/>
      <c r="S1287" s="172"/>
    </row>
    <row r="1288" spans="1:22" ht="41.25" customHeight="1" x14ac:dyDescent="0.2">
      <c r="A1288" s="1284">
        <v>1</v>
      </c>
      <c r="B1288" s="93">
        <v>120462</v>
      </c>
      <c r="C1288" s="96" t="s">
        <v>2118</v>
      </c>
      <c r="D1288" s="93" t="s">
        <v>4489</v>
      </c>
      <c r="E1288" s="96" t="s">
        <v>1012</v>
      </c>
      <c r="F1288" s="212" t="s">
        <v>5263</v>
      </c>
      <c r="G1288" s="93" t="s">
        <v>2588</v>
      </c>
      <c r="H1288" s="93" t="s">
        <v>2720</v>
      </c>
      <c r="I1288" s="201">
        <v>1.1599999999999999</v>
      </c>
      <c r="J1288" s="96">
        <v>1.1599999999999999</v>
      </c>
      <c r="K1288" s="96"/>
      <c r="L1288" s="96">
        <v>1.1599999999999999</v>
      </c>
      <c r="M1288" s="96"/>
      <c r="N1288" s="96"/>
      <c r="O1288" s="150">
        <v>0</v>
      </c>
      <c r="P1288" s="96">
        <v>1.1599999999999999</v>
      </c>
      <c r="Q1288" s="96" t="s">
        <v>2241</v>
      </c>
      <c r="R1288" s="93" t="s">
        <v>3176</v>
      </c>
      <c r="S1288" s="93"/>
      <c r="U1288" s="34"/>
    </row>
    <row r="1289" spans="1:22" ht="41.25" customHeight="1" x14ac:dyDescent="0.2">
      <c r="A1289" s="1284">
        <v>2</v>
      </c>
      <c r="B1289" s="232">
        <v>120463</v>
      </c>
      <c r="C1289" s="619" t="s">
        <v>2119</v>
      </c>
      <c r="D1289" s="232" t="s">
        <v>4490</v>
      </c>
      <c r="E1289" s="619" t="s">
        <v>1013</v>
      </c>
      <c r="F1289" s="621" t="s">
        <v>2534</v>
      </c>
      <c r="G1289" s="232" t="s">
        <v>2588</v>
      </c>
      <c r="H1289" s="232" t="s">
        <v>4491</v>
      </c>
      <c r="I1289" s="441">
        <v>0.55000000000000004</v>
      </c>
      <c r="J1289" s="619"/>
      <c r="K1289" s="619"/>
      <c r="L1289" s="619"/>
      <c r="M1289" s="619"/>
      <c r="N1289" s="619"/>
      <c r="O1289" s="395">
        <v>0</v>
      </c>
      <c r="P1289" s="619">
        <v>0.55000000000000004</v>
      </c>
      <c r="Q1289" s="619" t="s">
        <v>2241</v>
      </c>
      <c r="R1289" s="232" t="s">
        <v>3176</v>
      </c>
      <c r="S1289" s="93" t="s">
        <v>5962</v>
      </c>
      <c r="U1289" s="34"/>
    </row>
    <row r="1290" spans="1:22" ht="48" customHeight="1" x14ac:dyDescent="0.2">
      <c r="A1290" s="1284">
        <v>3</v>
      </c>
      <c r="B1290" s="232">
        <v>120464</v>
      </c>
      <c r="C1290" s="619" t="s">
        <v>2121</v>
      </c>
      <c r="D1290" s="232" t="s">
        <v>4492</v>
      </c>
      <c r="E1290" s="619" t="s">
        <v>1014</v>
      </c>
      <c r="F1290" s="621" t="s">
        <v>5966</v>
      </c>
      <c r="G1290" s="232" t="s">
        <v>2588</v>
      </c>
      <c r="H1290" s="232" t="s">
        <v>2720</v>
      </c>
      <c r="I1290" s="441">
        <v>1.0409999999999999</v>
      </c>
      <c r="J1290" s="619"/>
      <c r="K1290" s="619"/>
      <c r="L1290" s="619"/>
      <c r="M1290" s="619"/>
      <c r="N1290" s="619"/>
      <c r="O1290" s="395">
        <v>0</v>
      </c>
      <c r="P1290" s="619">
        <v>1.0409999999999999</v>
      </c>
      <c r="Q1290" s="619" t="s">
        <v>2241</v>
      </c>
      <c r="R1290" s="232" t="s">
        <v>3176</v>
      </c>
      <c r="S1290" s="93" t="s">
        <v>5963</v>
      </c>
      <c r="U1290" s="34"/>
    </row>
    <row r="1291" spans="1:22" s="988" customFormat="1" ht="48" customHeight="1" x14ac:dyDescent="0.2">
      <c r="A1291" s="1284">
        <v>4</v>
      </c>
      <c r="B1291" s="232"/>
      <c r="C1291" s="979"/>
      <c r="D1291" s="232"/>
      <c r="E1291" s="978" t="s">
        <v>6036</v>
      </c>
      <c r="F1291" s="202" t="s">
        <v>6037</v>
      </c>
      <c r="G1291" s="978" t="s">
        <v>2588</v>
      </c>
      <c r="H1291" s="978" t="s">
        <v>2720</v>
      </c>
      <c r="I1291" s="978"/>
      <c r="J1291" s="978">
        <v>0.97</v>
      </c>
      <c r="K1291" s="978"/>
      <c r="L1291" s="978">
        <v>0.97</v>
      </c>
      <c r="M1291" s="978"/>
      <c r="N1291" s="978"/>
      <c r="O1291" s="157">
        <v>0</v>
      </c>
      <c r="P1291" s="978">
        <v>0.97</v>
      </c>
      <c r="Q1291" s="978" t="s">
        <v>2241</v>
      </c>
      <c r="R1291" s="978" t="s">
        <v>3216</v>
      </c>
      <c r="S1291" s="978" t="s">
        <v>1983</v>
      </c>
    </row>
    <row r="1292" spans="1:22" s="988" customFormat="1" ht="48" customHeight="1" x14ac:dyDescent="0.2">
      <c r="A1292" s="1284">
        <v>5</v>
      </c>
      <c r="B1292" s="232"/>
      <c r="C1292" s="979"/>
      <c r="D1292" s="232"/>
      <c r="E1292" s="978" t="s">
        <v>6034</v>
      </c>
      <c r="F1292" s="202" t="s">
        <v>6035</v>
      </c>
      <c r="G1292" s="978" t="s">
        <v>2588</v>
      </c>
      <c r="H1292" s="978" t="s">
        <v>2720</v>
      </c>
      <c r="I1292" s="978"/>
      <c r="J1292" s="978">
        <v>0.45</v>
      </c>
      <c r="K1292" s="978"/>
      <c r="L1292" s="978">
        <v>0.45</v>
      </c>
      <c r="M1292" s="978"/>
      <c r="N1292" s="978"/>
      <c r="O1292" s="157">
        <v>0</v>
      </c>
      <c r="P1292" s="978">
        <v>0.45</v>
      </c>
      <c r="Q1292" s="978" t="s">
        <v>2241</v>
      </c>
      <c r="R1292" s="978" t="s">
        <v>3216</v>
      </c>
      <c r="S1292" s="978" t="s">
        <v>1983</v>
      </c>
    </row>
    <row r="1293" spans="1:22" s="988" customFormat="1" ht="36" x14ac:dyDescent="0.2">
      <c r="A1293" s="1284">
        <v>6</v>
      </c>
      <c r="B1293" s="232"/>
      <c r="C1293" s="979"/>
      <c r="D1293" s="232"/>
      <c r="E1293" s="978" t="s">
        <v>6032</v>
      </c>
      <c r="F1293" s="202" t="s">
        <v>6033</v>
      </c>
      <c r="G1293" s="978" t="s">
        <v>2588</v>
      </c>
      <c r="H1293" s="978" t="s">
        <v>2720</v>
      </c>
      <c r="I1293" s="978"/>
      <c r="J1293" s="978">
        <v>0.48</v>
      </c>
      <c r="K1293" s="978"/>
      <c r="L1293" s="978">
        <v>0.48</v>
      </c>
      <c r="M1293" s="978"/>
      <c r="N1293" s="978"/>
      <c r="O1293" s="157">
        <v>0</v>
      </c>
      <c r="P1293" s="978">
        <v>0.48</v>
      </c>
      <c r="Q1293" s="978" t="s">
        <v>2241</v>
      </c>
      <c r="R1293" s="978" t="s">
        <v>3216</v>
      </c>
      <c r="S1293" s="978" t="s">
        <v>1983</v>
      </c>
    </row>
    <row r="1294" spans="1:22" s="988" customFormat="1" ht="36" x14ac:dyDescent="0.2">
      <c r="A1294" s="1284">
        <v>7</v>
      </c>
      <c r="B1294" s="232"/>
      <c r="C1294" s="979"/>
      <c r="D1294" s="232"/>
      <c r="E1294" s="978" t="s">
        <v>6042</v>
      </c>
      <c r="F1294" s="202" t="s">
        <v>6043</v>
      </c>
      <c r="G1294" s="978" t="s">
        <v>2588</v>
      </c>
      <c r="H1294" s="978" t="s">
        <v>2720</v>
      </c>
      <c r="I1294" s="978"/>
      <c r="J1294" s="978">
        <v>0.35</v>
      </c>
      <c r="K1294" s="978"/>
      <c r="L1294" s="978">
        <v>0.35</v>
      </c>
      <c r="M1294" s="978"/>
      <c r="N1294" s="978"/>
      <c r="O1294" s="157">
        <v>0</v>
      </c>
      <c r="P1294" s="978">
        <v>0.35</v>
      </c>
      <c r="Q1294" s="978" t="s">
        <v>2241</v>
      </c>
      <c r="R1294" s="978" t="s">
        <v>3216</v>
      </c>
      <c r="S1294" s="978" t="s">
        <v>1983</v>
      </c>
    </row>
    <row r="1295" spans="1:22" ht="24" x14ac:dyDescent="0.2">
      <c r="A1295" s="1284">
        <v>8</v>
      </c>
      <c r="B1295" s="974">
        <v>120468</v>
      </c>
      <c r="C1295" s="976" t="s">
        <v>2120</v>
      </c>
      <c r="D1295" s="974" t="s">
        <v>4493</v>
      </c>
      <c r="E1295" s="976" t="s">
        <v>1015</v>
      </c>
      <c r="F1295" s="981" t="s">
        <v>5264</v>
      </c>
      <c r="G1295" s="974" t="s">
        <v>2588</v>
      </c>
      <c r="H1295" s="974" t="s">
        <v>4494</v>
      </c>
      <c r="I1295" s="66">
        <v>0.47399999999999998</v>
      </c>
      <c r="J1295" s="976">
        <v>0.47399999999999998</v>
      </c>
      <c r="K1295" s="976"/>
      <c r="L1295" s="976">
        <v>0.47399999999999998</v>
      </c>
      <c r="M1295" s="976"/>
      <c r="N1295" s="976"/>
      <c r="O1295" s="150">
        <v>0</v>
      </c>
      <c r="P1295" s="976">
        <v>0.47399999999999998</v>
      </c>
      <c r="Q1295" s="976" t="s">
        <v>2241</v>
      </c>
      <c r="R1295" s="974" t="s">
        <v>3176</v>
      </c>
      <c r="S1295" s="974"/>
      <c r="U1295" s="34"/>
    </row>
    <row r="1296" spans="1:22" s="988" customFormat="1" ht="36" x14ac:dyDescent="0.2">
      <c r="A1296" s="1284">
        <v>9</v>
      </c>
      <c r="B1296" s="974"/>
      <c r="C1296" s="976"/>
      <c r="D1296" s="974"/>
      <c r="E1296" s="978" t="s">
        <v>6040</v>
      </c>
      <c r="F1296" s="202" t="s">
        <v>6041</v>
      </c>
      <c r="G1296" s="978" t="s">
        <v>2588</v>
      </c>
      <c r="H1296" s="978" t="s">
        <v>2720</v>
      </c>
      <c r="I1296" s="978"/>
      <c r="J1296" s="978">
        <v>0.4</v>
      </c>
      <c r="K1296" s="978"/>
      <c r="L1296" s="978">
        <v>0.4</v>
      </c>
      <c r="M1296" s="978"/>
      <c r="N1296" s="978"/>
      <c r="O1296" s="157">
        <v>0</v>
      </c>
      <c r="P1296" s="978">
        <v>0.4</v>
      </c>
      <c r="Q1296" s="978" t="s">
        <v>2241</v>
      </c>
      <c r="R1296" s="978" t="s">
        <v>3216</v>
      </c>
      <c r="S1296" s="978" t="s">
        <v>1983</v>
      </c>
    </row>
    <row r="1297" spans="1:23" s="988" customFormat="1" ht="36" x14ac:dyDescent="0.2">
      <c r="A1297" s="1284">
        <v>10</v>
      </c>
      <c r="B1297" s="974"/>
      <c r="C1297" s="976"/>
      <c r="D1297" s="974"/>
      <c r="E1297" s="978" t="s">
        <v>6038</v>
      </c>
      <c r="F1297" s="202" t="s">
        <v>6039</v>
      </c>
      <c r="G1297" s="978" t="s">
        <v>2588</v>
      </c>
      <c r="H1297" s="978" t="s">
        <v>2720</v>
      </c>
      <c r="I1297" s="978"/>
      <c r="J1297" s="978">
        <v>1.6</v>
      </c>
      <c r="K1297" s="978"/>
      <c r="L1297" s="978">
        <v>1.6</v>
      </c>
      <c r="M1297" s="978"/>
      <c r="N1297" s="978"/>
      <c r="O1297" s="157">
        <v>0</v>
      </c>
      <c r="P1297" s="978">
        <v>1.6</v>
      </c>
      <c r="Q1297" s="978" t="s">
        <v>2241</v>
      </c>
      <c r="R1297" s="978" t="s">
        <v>3216</v>
      </c>
      <c r="S1297" s="978" t="s">
        <v>1983</v>
      </c>
    </row>
    <row r="1298" spans="1:23" s="988" customFormat="1" ht="36" x14ac:dyDescent="0.2">
      <c r="A1298" s="1284">
        <v>11</v>
      </c>
      <c r="B1298" s="974"/>
      <c r="C1298" s="976"/>
      <c r="D1298" s="974"/>
      <c r="E1298" s="978" t="s">
        <v>6044</v>
      </c>
      <c r="F1298" s="202" t="s">
        <v>6045</v>
      </c>
      <c r="G1298" s="978" t="s">
        <v>2588</v>
      </c>
      <c r="H1298" s="978" t="s">
        <v>2720</v>
      </c>
      <c r="I1298" s="978"/>
      <c r="J1298" s="978">
        <v>0.13500000000000001</v>
      </c>
      <c r="K1298" s="978"/>
      <c r="L1298" s="978">
        <v>0.13500000000000001</v>
      </c>
      <c r="M1298" s="978"/>
      <c r="N1298" s="978"/>
      <c r="O1298" s="157">
        <v>0</v>
      </c>
      <c r="P1298" s="978">
        <v>0.13500000000000001</v>
      </c>
      <c r="Q1298" s="978" t="s">
        <v>2241</v>
      </c>
      <c r="R1298" s="978" t="s">
        <v>3216</v>
      </c>
      <c r="S1298" s="978" t="s">
        <v>1983</v>
      </c>
    </row>
    <row r="1299" spans="1:23" s="988" customFormat="1" ht="36" x14ac:dyDescent="0.2">
      <c r="A1299" s="1284">
        <v>12</v>
      </c>
      <c r="B1299" s="974"/>
      <c r="C1299" s="976"/>
      <c r="D1299" s="974"/>
      <c r="E1299" s="978" t="s">
        <v>6046</v>
      </c>
      <c r="F1299" s="202" t="s">
        <v>6047</v>
      </c>
      <c r="G1299" s="978" t="s">
        <v>2588</v>
      </c>
      <c r="H1299" s="978" t="s">
        <v>2720</v>
      </c>
      <c r="I1299" s="978"/>
      <c r="J1299" s="978">
        <v>0.25</v>
      </c>
      <c r="K1299" s="978"/>
      <c r="L1299" s="978">
        <v>0.25</v>
      </c>
      <c r="M1299" s="978"/>
      <c r="N1299" s="978"/>
      <c r="O1299" s="157">
        <v>0</v>
      </c>
      <c r="P1299" s="978">
        <v>0.25</v>
      </c>
      <c r="Q1299" s="978" t="s">
        <v>2241</v>
      </c>
      <c r="R1299" s="978" t="s">
        <v>3216</v>
      </c>
      <c r="S1299" s="978" t="s">
        <v>1983</v>
      </c>
    </row>
    <row r="1300" spans="1:23" x14ac:dyDescent="0.2">
      <c r="A1300" s="1438" t="s">
        <v>78</v>
      </c>
      <c r="B1300" s="1438"/>
      <c r="C1300" s="1438"/>
      <c r="D1300" s="1438"/>
      <c r="E1300" s="1438"/>
      <c r="F1300" s="1438"/>
      <c r="G1300" s="175"/>
      <c r="H1300" s="175"/>
      <c r="I1300" s="370">
        <f>SUM(I1288:I1299)</f>
        <v>3.2249999999999996</v>
      </c>
      <c r="J1300" s="370">
        <f>SUM(J1288:J1299)</f>
        <v>6.2690000000000001</v>
      </c>
      <c r="K1300" s="346"/>
      <c r="L1300" s="346"/>
      <c r="M1300" s="346"/>
      <c r="N1300" s="346"/>
      <c r="O1300" s="172"/>
      <c r="P1300" s="172"/>
      <c r="Q1300" s="172"/>
      <c r="R1300" s="172"/>
      <c r="S1300" s="172"/>
      <c r="T1300" s="736">
        <f>SUM(J1300-J1291-J1292-J1293-J1294-J1296-J1297-J1298-J1299)</f>
        <v>1.6340000000000001</v>
      </c>
      <c r="U1300" s="34"/>
    </row>
    <row r="1301" spans="1:23" x14ac:dyDescent="0.2">
      <c r="A1301" s="1439" t="s">
        <v>5939</v>
      </c>
      <c r="B1301" s="1439"/>
      <c r="C1301" s="1439"/>
      <c r="D1301" s="1439"/>
      <c r="E1301" s="1439"/>
      <c r="F1301" s="1439"/>
      <c r="G1301" s="106"/>
      <c r="H1301" s="106"/>
      <c r="I1301" s="106"/>
      <c r="J1301" s="346"/>
      <c r="K1301" s="378">
        <f>SUM(K1288:K1299)</f>
        <v>0</v>
      </c>
      <c r="L1301" s="346"/>
      <c r="M1301" s="346"/>
      <c r="N1301" s="346"/>
      <c r="O1301" s="172"/>
      <c r="P1301" s="172"/>
      <c r="Q1301" s="172"/>
      <c r="R1301" s="172"/>
      <c r="S1301" s="172"/>
    </row>
    <row r="1302" spans="1:23" x14ac:dyDescent="0.2">
      <c r="A1302" s="1440" t="s">
        <v>5933</v>
      </c>
      <c r="B1302" s="1440"/>
      <c r="C1302" s="1440"/>
      <c r="D1302" s="1440"/>
      <c r="E1302" s="1440"/>
      <c r="F1302" s="1440"/>
      <c r="G1302" s="159"/>
      <c r="H1302" s="159"/>
      <c r="I1302" s="159"/>
      <c r="J1302" s="346"/>
      <c r="K1302" s="346"/>
      <c r="L1302" s="372">
        <f>SUM(L1288:L1299)</f>
        <v>6.2690000000000001</v>
      </c>
      <c r="M1302" s="346"/>
      <c r="N1302" s="346"/>
      <c r="O1302" s="172"/>
      <c r="P1302" s="172"/>
      <c r="Q1302" s="172"/>
      <c r="R1302" s="172"/>
      <c r="S1302" s="172"/>
    </row>
    <row r="1303" spans="1:23" ht="13.5" customHeight="1" x14ac:dyDescent="0.2">
      <c r="A1303" s="1441" t="s">
        <v>5934</v>
      </c>
      <c r="B1303" s="1441"/>
      <c r="C1303" s="1441"/>
      <c r="D1303" s="1441"/>
      <c r="E1303" s="1441"/>
      <c r="F1303" s="1441"/>
      <c r="G1303" s="178"/>
      <c r="H1303" s="178"/>
      <c r="I1303" s="178"/>
      <c r="J1303" s="346"/>
      <c r="K1303" s="346"/>
      <c r="L1303" s="346"/>
      <c r="M1303" s="373">
        <f>SUM(M1288:M1299)</f>
        <v>0</v>
      </c>
      <c r="N1303" s="373"/>
      <c r="O1303" s="172"/>
      <c r="P1303" s="172"/>
      <c r="Q1303" s="172"/>
      <c r="R1303" s="172"/>
      <c r="S1303" s="172"/>
    </row>
    <row r="1304" spans="1:23" x14ac:dyDescent="0.2">
      <c r="A1304" s="1436" t="s">
        <v>5937</v>
      </c>
      <c r="B1304" s="1437"/>
      <c r="C1304" s="1437"/>
      <c r="D1304" s="1437"/>
      <c r="E1304" s="1437"/>
      <c r="F1304" s="1437"/>
      <c r="G1304" s="102"/>
      <c r="H1304" s="102"/>
      <c r="I1304" s="102"/>
      <c r="J1304" s="350"/>
      <c r="K1304" s="350"/>
      <c r="L1304" s="350"/>
      <c r="M1304" s="350"/>
      <c r="N1304" s="357">
        <f>SUM(N1288:N1299)</f>
        <v>0</v>
      </c>
      <c r="O1304" s="172"/>
      <c r="P1304" s="172"/>
      <c r="Q1304" s="172"/>
      <c r="R1304" s="172"/>
      <c r="S1304" s="172"/>
    </row>
    <row r="1305" spans="1:23" x14ac:dyDescent="0.2">
      <c r="A1305" s="146"/>
      <c r="B1305" s="146"/>
      <c r="C1305" s="146"/>
      <c r="D1305" s="146"/>
      <c r="E1305" s="146"/>
      <c r="F1305" s="146"/>
      <c r="G1305" s="146"/>
      <c r="H1305" s="146"/>
      <c r="I1305" s="146"/>
      <c r="J1305" s="354"/>
      <c r="K1305" s="354"/>
      <c r="L1305" s="354"/>
      <c r="M1305" s="354"/>
      <c r="N1305" s="354"/>
      <c r="O1305" s="163"/>
      <c r="P1305" s="163"/>
      <c r="Q1305" s="163"/>
      <c r="R1305" s="163"/>
      <c r="S1305" s="163"/>
    </row>
    <row r="1306" spans="1:23" ht="16.5" customHeight="1" x14ac:dyDescent="0.2">
      <c r="A1306" s="1431" t="s">
        <v>755</v>
      </c>
      <c r="B1306" s="1431"/>
      <c r="C1306" s="1431"/>
      <c r="D1306" s="1431"/>
      <c r="E1306" s="1431"/>
      <c r="F1306" s="1431"/>
      <c r="G1306" s="179"/>
      <c r="H1306" s="179"/>
      <c r="I1306" s="179"/>
      <c r="J1306" s="172"/>
      <c r="K1306" s="172"/>
      <c r="L1306" s="172"/>
      <c r="M1306" s="172"/>
      <c r="N1306" s="172"/>
      <c r="O1306" s="172"/>
      <c r="P1306" s="172"/>
      <c r="Q1306" s="172"/>
      <c r="R1306" s="172"/>
      <c r="S1306" s="114"/>
    </row>
    <row r="1307" spans="1:23" ht="38.25" customHeight="1" x14ac:dyDescent="0.2">
      <c r="A1307" s="1284">
        <v>1</v>
      </c>
      <c r="B1307" s="93">
        <v>120469</v>
      </c>
      <c r="C1307" s="272" t="s">
        <v>2122</v>
      </c>
      <c r="D1307" s="93" t="s">
        <v>4495</v>
      </c>
      <c r="E1307" s="96" t="s">
        <v>226</v>
      </c>
      <c r="F1307" s="212" t="s">
        <v>213</v>
      </c>
      <c r="G1307" s="93" t="s">
        <v>2588</v>
      </c>
      <c r="H1307" s="93" t="s">
        <v>2720</v>
      </c>
      <c r="I1307" s="40">
        <v>2.79</v>
      </c>
      <c r="J1307" s="272">
        <v>2.79</v>
      </c>
      <c r="K1307" s="272"/>
      <c r="L1307" s="272">
        <v>2.79</v>
      </c>
      <c r="M1307" s="272"/>
      <c r="N1307" s="272"/>
      <c r="O1307" s="150">
        <v>0</v>
      </c>
      <c r="P1307" s="272">
        <v>2.79</v>
      </c>
      <c r="Q1307" s="272" t="s">
        <v>2241</v>
      </c>
      <c r="R1307" s="93" t="s">
        <v>3176</v>
      </c>
      <c r="S1307" s="93"/>
      <c r="V1307" s="34"/>
      <c r="W1307" s="34"/>
    </row>
    <row r="1308" spans="1:23" ht="24" x14ac:dyDescent="0.2">
      <c r="A1308" s="142">
        <v>2</v>
      </c>
      <c r="B1308" s="113"/>
      <c r="C1308" s="207"/>
      <c r="D1308" s="113"/>
      <c r="E1308" s="329" t="s">
        <v>225</v>
      </c>
      <c r="F1308" s="333" t="s">
        <v>1461</v>
      </c>
      <c r="G1308" s="329"/>
      <c r="H1308" s="329"/>
      <c r="I1308" s="41">
        <v>1.43</v>
      </c>
      <c r="J1308" s="432"/>
      <c r="K1308" s="432"/>
      <c r="L1308" s="432"/>
      <c r="M1308" s="432"/>
      <c r="N1308" s="432"/>
      <c r="O1308" s="366">
        <v>0</v>
      </c>
      <c r="P1308" s="432">
        <v>1.43</v>
      </c>
      <c r="Q1308" s="432" t="s">
        <v>2241</v>
      </c>
      <c r="R1308" s="93"/>
      <c r="S1308" s="113" t="s">
        <v>4496</v>
      </c>
      <c r="V1308" s="34"/>
      <c r="W1308" s="34"/>
    </row>
    <row r="1309" spans="1:23" x14ac:dyDescent="0.2">
      <c r="A1309" s="1284">
        <v>3</v>
      </c>
      <c r="B1309" s="93" t="s">
        <v>4497</v>
      </c>
      <c r="C1309" s="272" t="s">
        <v>2123</v>
      </c>
      <c r="D1309" s="1459" t="s">
        <v>4498</v>
      </c>
      <c r="E1309" s="1463" t="s">
        <v>218</v>
      </c>
      <c r="F1309" s="1486" t="s">
        <v>5265</v>
      </c>
      <c r="G1309" s="1459" t="s">
        <v>2588</v>
      </c>
      <c r="H1309" s="1459" t="s">
        <v>2720</v>
      </c>
      <c r="I1309" s="37">
        <v>0.61099999999999999</v>
      </c>
      <c r="J1309" s="150">
        <v>0.61099999999999999</v>
      </c>
      <c r="K1309" s="272"/>
      <c r="L1309" s="150">
        <v>1.4999999999999999E-2</v>
      </c>
      <c r="M1309" s="150">
        <v>0.59599999999999997</v>
      </c>
      <c r="N1309" s="150"/>
      <c r="O1309" s="150">
        <v>0</v>
      </c>
      <c r="P1309" s="272">
        <v>0.61099999999999999</v>
      </c>
      <c r="Q1309" s="272" t="s">
        <v>2535</v>
      </c>
      <c r="R1309" s="93" t="s">
        <v>3176</v>
      </c>
      <c r="S1309" s="93"/>
      <c r="V1309" s="34"/>
      <c r="W1309" s="34"/>
    </row>
    <row r="1310" spans="1:23" ht="27" customHeight="1" x14ac:dyDescent="0.2">
      <c r="A1310" s="1284">
        <v>4</v>
      </c>
      <c r="B1310" s="93" t="s">
        <v>4499</v>
      </c>
      <c r="C1310" s="272" t="s">
        <v>2124</v>
      </c>
      <c r="D1310" s="1459"/>
      <c r="E1310" s="1463"/>
      <c r="F1310" s="1486"/>
      <c r="G1310" s="1463"/>
      <c r="H1310" s="1463"/>
      <c r="I1310" s="37">
        <v>1.631</v>
      </c>
      <c r="J1310" s="150">
        <v>1.631</v>
      </c>
      <c r="K1310" s="272"/>
      <c r="L1310" s="150">
        <v>1.631</v>
      </c>
      <c r="M1310" s="150"/>
      <c r="N1310" s="150"/>
      <c r="O1310" s="150">
        <v>0</v>
      </c>
      <c r="P1310" s="150">
        <v>1.631</v>
      </c>
      <c r="Q1310" s="272" t="s">
        <v>2241</v>
      </c>
      <c r="R1310" s="93" t="s">
        <v>3176</v>
      </c>
      <c r="S1310" s="93"/>
      <c r="V1310" s="34"/>
      <c r="W1310" s="34"/>
    </row>
    <row r="1311" spans="1:23" ht="42" customHeight="1" x14ac:dyDescent="0.2">
      <c r="A1311" s="142">
        <v>5</v>
      </c>
      <c r="B1311" s="93">
        <v>120475</v>
      </c>
      <c r="C1311" s="191" t="s">
        <v>2536</v>
      </c>
      <c r="D1311" s="93" t="s">
        <v>4500</v>
      </c>
      <c r="E1311" s="93" t="s">
        <v>217</v>
      </c>
      <c r="F1311" s="214" t="s">
        <v>219</v>
      </c>
      <c r="G1311" s="93" t="s">
        <v>2588</v>
      </c>
      <c r="H1311" s="93" t="s">
        <v>4501</v>
      </c>
      <c r="I1311" s="230">
        <v>0.58499999999999996</v>
      </c>
      <c r="J1311" s="219">
        <v>0.49099999999999999</v>
      </c>
      <c r="K1311" s="191"/>
      <c r="L1311" s="219">
        <v>0.49099999999999999</v>
      </c>
      <c r="M1311" s="191"/>
      <c r="N1311" s="191"/>
      <c r="O1311" s="219">
        <v>0</v>
      </c>
      <c r="P1311" s="379">
        <v>0.49099999999999999</v>
      </c>
      <c r="Q1311" s="191" t="s">
        <v>2241</v>
      </c>
      <c r="R1311" s="93" t="s">
        <v>3176</v>
      </c>
      <c r="S1311" s="93"/>
      <c r="V1311" s="34"/>
      <c r="W1311" s="34"/>
    </row>
    <row r="1312" spans="1:23" ht="23.25" customHeight="1" x14ac:dyDescent="0.2">
      <c r="A1312" s="1284">
        <v>6</v>
      </c>
      <c r="B1312" s="113"/>
      <c r="C1312" s="207"/>
      <c r="D1312" s="113"/>
      <c r="E1312" s="329" t="s">
        <v>220</v>
      </c>
      <c r="F1312" s="333" t="s">
        <v>1460</v>
      </c>
      <c r="G1312" s="232"/>
      <c r="H1312" s="186"/>
      <c r="I1312" s="293">
        <v>0.72</v>
      </c>
      <c r="J1312" s="207"/>
      <c r="K1312" s="207"/>
      <c r="L1312" s="207"/>
      <c r="M1312" s="207"/>
      <c r="N1312" s="207"/>
      <c r="O1312" s="268">
        <v>0</v>
      </c>
      <c r="P1312" s="207">
        <v>0.71499999999999997</v>
      </c>
      <c r="Q1312" s="207" t="s">
        <v>2241</v>
      </c>
      <c r="R1312" s="93"/>
      <c r="S1312" s="113" t="s">
        <v>4496</v>
      </c>
      <c r="V1312" s="34"/>
      <c r="W1312" s="34"/>
    </row>
    <row r="1313" spans="1:23" ht="30" customHeight="1" x14ac:dyDescent="0.2">
      <c r="A1313" s="1284">
        <v>7</v>
      </c>
      <c r="B1313" s="93">
        <v>120478</v>
      </c>
      <c r="C1313" s="191" t="s">
        <v>2537</v>
      </c>
      <c r="D1313" s="93" t="s">
        <v>4502</v>
      </c>
      <c r="E1313" s="93" t="s">
        <v>222</v>
      </c>
      <c r="F1313" s="214" t="s">
        <v>4503</v>
      </c>
      <c r="G1313" s="93" t="s">
        <v>2588</v>
      </c>
      <c r="H1313" s="93" t="s">
        <v>4504</v>
      </c>
      <c r="I1313" s="201">
        <v>0.9</v>
      </c>
      <c r="J1313" s="219">
        <v>0.79200000000000004</v>
      </c>
      <c r="K1313" s="191"/>
      <c r="L1313" s="219">
        <v>0.79200000000000004</v>
      </c>
      <c r="M1313" s="191"/>
      <c r="N1313" s="191"/>
      <c r="O1313" s="219">
        <v>0</v>
      </c>
      <c r="P1313" s="219">
        <v>0.79200000000000004</v>
      </c>
      <c r="Q1313" s="191" t="s">
        <v>2241</v>
      </c>
      <c r="R1313" s="93" t="s">
        <v>3176</v>
      </c>
      <c r="S1313" s="93"/>
      <c r="V1313" s="34"/>
      <c r="W1313" s="34"/>
    </row>
    <row r="1314" spans="1:23" ht="36" x14ac:dyDescent="0.2">
      <c r="A1314" s="142">
        <v>8</v>
      </c>
      <c r="B1314" s="93">
        <v>120480</v>
      </c>
      <c r="C1314" s="191" t="s">
        <v>2538</v>
      </c>
      <c r="D1314" s="93" t="s">
        <v>4505</v>
      </c>
      <c r="E1314" s="93" t="s">
        <v>406</v>
      </c>
      <c r="F1314" s="214" t="s">
        <v>4506</v>
      </c>
      <c r="G1314" s="93" t="s">
        <v>2588</v>
      </c>
      <c r="H1314" s="93" t="s">
        <v>4507</v>
      </c>
      <c r="I1314" s="41">
        <v>1.4</v>
      </c>
      <c r="J1314" s="219">
        <v>0.36099999999999999</v>
      </c>
      <c r="K1314" s="191"/>
      <c r="L1314" s="219">
        <v>0.36099999999999999</v>
      </c>
      <c r="M1314" s="191"/>
      <c r="N1314" s="191"/>
      <c r="O1314" s="219">
        <v>0</v>
      </c>
      <c r="P1314" s="219">
        <v>0.36099999999999999</v>
      </c>
      <c r="Q1314" s="191" t="s">
        <v>2241</v>
      </c>
      <c r="R1314" s="93" t="s">
        <v>3176</v>
      </c>
      <c r="S1314" s="93"/>
      <c r="V1314" s="34"/>
      <c r="W1314" s="34"/>
    </row>
    <row r="1315" spans="1:23" ht="32.25" customHeight="1" x14ac:dyDescent="0.2">
      <c r="A1315" s="1284">
        <v>9</v>
      </c>
      <c r="B1315" s="93">
        <v>120481</v>
      </c>
      <c r="C1315" s="191" t="s">
        <v>2539</v>
      </c>
      <c r="D1315" s="93" t="s">
        <v>4508</v>
      </c>
      <c r="E1315" s="93" t="s">
        <v>224</v>
      </c>
      <c r="F1315" s="214" t="s">
        <v>4509</v>
      </c>
      <c r="G1315" s="93" t="s">
        <v>2588</v>
      </c>
      <c r="H1315" s="93" t="s">
        <v>4510</v>
      </c>
      <c r="I1315" s="201">
        <v>0.65</v>
      </c>
      <c r="J1315" s="219">
        <v>0.55300000000000005</v>
      </c>
      <c r="K1315" s="191"/>
      <c r="L1315" s="219">
        <v>0.55300000000000005</v>
      </c>
      <c r="M1315" s="191"/>
      <c r="N1315" s="191"/>
      <c r="O1315" s="219">
        <v>0</v>
      </c>
      <c r="P1315" s="219">
        <v>0.55300000000000005</v>
      </c>
      <c r="Q1315" s="191" t="s">
        <v>2241</v>
      </c>
      <c r="R1315" s="93" t="s">
        <v>3176</v>
      </c>
      <c r="S1315" s="93"/>
      <c r="V1315" s="34"/>
      <c r="W1315" s="34"/>
    </row>
    <row r="1316" spans="1:23" ht="41.25" customHeight="1" x14ac:dyDescent="0.2">
      <c r="A1316" s="1284">
        <v>10</v>
      </c>
      <c r="B1316" s="93">
        <v>120482</v>
      </c>
      <c r="C1316" s="191" t="s">
        <v>2540</v>
      </c>
      <c r="D1316" s="93" t="s">
        <v>4511</v>
      </c>
      <c r="E1316" s="93" t="s">
        <v>227</v>
      </c>
      <c r="F1316" s="214" t="s">
        <v>215</v>
      </c>
      <c r="G1316" s="93" t="s">
        <v>2588</v>
      </c>
      <c r="H1316" s="93" t="s">
        <v>4512</v>
      </c>
      <c r="I1316" s="201">
        <v>0.81</v>
      </c>
      <c r="J1316" s="219">
        <v>0.77400000000000002</v>
      </c>
      <c r="K1316" s="191"/>
      <c r="L1316" s="219">
        <v>0.77400000000000002</v>
      </c>
      <c r="M1316" s="191"/>
      <c r="N1316" s="191"/>
      <c r="O1316" s="219">
        <v>0</v>
      </c>
      <c r="P1316" s="219">
        <v>0.77400000000000002</v>
      </c>
      <c r="Q1316" s="191" t="s">
        <v>2241</v>
      </c>
      <c r="R1316" s="93" t="s">
        <v>3176</v>
      </c>
      <c r="S1316" s="93"/>
      <c r="V1316" s="34"/>
      <c r="W1316" s="34"/>
    </row>
    <row r="1317" spans="1:23" ht="37.5" customHeight="1" x14ac:dyDescent="0.2">
      <c r="A1317" s="142">
        <v>11</v>
      </c>
      <c r="B1317" s="93">
        <v>120484</v>
      </c>
      <c r="C1317" s="191" t="s">
        <v>2541</v>
      </c>
      <c r="D1317" s="93" t="s">
        <v>4513</v>
      </c>
      <c r="E1317" s="93" t="s">
        <v>408</v>
      </c>
      <c r="F1317" s="214" t="s">
        <v>5813</v>
      </c>
      <c r="G1317" s="93" t="s">
        <v>2588</v>
      </c>
      <c r="H1317" s="93" t="s">
        <v>4514</v>
      </c>
      <c r="I1317" s="433">
        <v>1</v>
      </c>
      <c r="J1317" s="219">
        <v>0.441</v>
      </c>
      <c r="K1317" s="191"/>
      <c r="L1317" s="219">
        <v>0.441</v>
      </c>
      <c r="M1317" s="191"/>
      <c r="N1317" s="191"/>
      <c r="O1317" s="219">
        <v>0</v>
      </c>
      <c r="P1317" s="219">
        <v>0.441</v>
      </c>
      <c r="Q1317" s="191" t="s">
        <v>2241</v>
      </c>
      <c r="R1317" s="93" t="s">
        <v>3176</v>
      </c>
      <c r="S1317" s="96"/>
      <c r="V1317" s="34"/>
      <c r="W1317" s="34"/>
    </row>
    <row r="1318" spans="1:23" ht="28.5" customHeight="1" x14ac:dyDescent="0.2">
      <c r="A1318" s="1284">
        <v>12</v>
      </c>
      <c r="B1318" s="93"/>
      <c r="C1318" s="191"/>
      <c r="D1318" s="93"/>
      <c r="E1318" s="247" t="s">
        <v>4515</v>
      </c>
      <c r="F1318" s="202" t="s">
        <v>4516</v>
      </c>
      <c r="G1318" s="247"/>
      <c r="H1318" s="247"/>
      <c r="I1318" s="201"/>
      <c r="J1318" s="157">
        <v>1.7549999999999999</v>
      </c>
      <c r="K1318" s="327"/>
      <c r="L1318" s="157">
        <v>1.7549999999999999</v>
      </c>
      <c r="M1318" s="327"/>
      <c r="N1318" s="327"/>
      <c r="O1318" s="157">
        <v>0</v>
      </c>
      <c r="P1318" s="157">
        <v>1.7549999999999999</v>
      </c>
      <c r="Q1318" s="327" t="s">
        <v>2241</v>
      </c>
      <c r="R1318" s="247" t="s">
        <v>3216</v>
      </c>
      <c r="S1318" s="247" t="s">
        <v>1983</v>
      </c>
      <c r="V1318" s="34"/>
      <c r="W1318" s="34"/>
    </row>
    <row r="1319" spans="1:23" ht="24" x14ac:dyDescent="0.2">
      <c r="A1319" s="1284">
        <v>13</v>
      </c>
      <c r="B1319" s="93"/>
      <c r="C1319" s="191"/>
      <c r="D1319" s="93"/>
      <c r="E1319" s="247" t="s">
        <v>4517</v>
      </c>
      <c r="F1319" s="202" t="s">
        <v>4518</v>
      </c>
      <c r="G1319" s="247"/>
      <c r="H1319" s="247"/>
      <c r="I1319" s="201"/>
      <c r="J1319" s="157">
        <v>1.2909999999999999</v>
      </c>
      <c r="K1319" s="327"/>
      <c r="L1319" s="157">
        <v>1.2909999999999999</v>
      </c>
      <c r="M1319" s="327"/>
      <c r="N1319" s="327"/>
      <c r="O1319" s="157">
        <v>0</v>
      </c>
      <c r="P1319" s="157">
        <v>1.2909999999999999</v>
      </c>
      <c r="Q1319" s="327" t="s">
        <v>2241</v>
      </c>
      <c r="R1319" s="247" t="s">
        <v>3216</v>
      </c>
      <c r="S1319" s="247" t="s">
        <v>1983</v>
      </c>
      <c r="V1319" s="34"/>
      <c r="W1319" s="34"/>
    </row>
    <row r="1320" spans="1:23" x14ac:dyDescent="0.2">
      <c r="A1320" s="1438" t="s">
        <v>79</v>
      </c>
      <c r="B1320" s="1438"/>
      <c r="C1320" s="1438"/>
      <c r="D1320" s="1438"/>
      <c r="E1320" s="1438"/>
      <c r="F1320" s="1438"/>
      <c r="G1320" s="175"/>
      <c r="H1320" s="175"/>
      <c r="I1320" s="427">
        <f>SUM(I1307:I1319)</f>
        <v>12.527000000000001</v>
      </c>
      <c r="J1320" s="345">
        <f>SUM(J1307:J1319)</f>
        <v>11.490000000000002</v>
      </c>
      <c r="K1320" s="346"/>
      <c r="L1320" s="346"/>
      <c r="M1320" s="346"/>
      <c r="N1320" s="346"/>
      <c r="O1320" s="189"/>
      <c r="P1320" s="189"/>
      <c r="Q1320" s="190"/>
      <c r="R1320" s="190"/>
      <c r="S1320" s="172"/>
      <c r="T1320" s="740">
        <f>SUM(J1320-J1318-J1319)</f>
        <v>8.4440000000000026</v>
      </c>
    </row>
    <row r="1321" spans="1:23" x14ac:dyDescent="0.2">
      <c r="A1321" s="1439" t="s">
        <v>5939</v>
      </c>
      <c r="B1321" s="1439"/>
      <c r="C1321" s="1439"/>
      <c r="D1321" s="1439"/>
      <c r="E1321" s="1439"/>
      <c r="F1321" s="1439"/>
      <c r="G1321" s="106"/>
      <c r="H1321" s="106"/>
      <c r="I1321" s="106"/>
      <c r="J1321" s="346"/>
      <c r="K1321" s="364">
        <f>SUM(K1307:K1319)</f>
        <v>0</v>
      </c>
      <c r="L1321" s="346"/>
      <c r="M1321" s="346"/>
      <c r="N1321" s="346"/>
      <c r="O1321" s="189"/>
      <c r="P1321" s="189"/>
      <c r="Q1321" s="190"/>
      <c r="R1321" s="190"/>
      <c r="S1321" s="172"/>
    </row>
    <row r="1322" spans="1:23" x14ac:dyDescent="0.2">
      <c r="A1322" s="1440" t="s">
        <v>5933</v>
      </c>
      <c r="B1322" s="1440"/>
      <c r="C1322" s="1440"/>
      <c r="D1322" s="1440"/>
      <c r="E1322" s="1440"/>
      <c r="F1322" s="1440"/>
      <c r="G1322" s="159"/>
      <c r="H1322" s="159"/>
      <c r="I1322" s="159"/>
      <c r="J1322" s="346"/>
      <c r="K1322" s="346"/>
      <c r="L1322" s="348">
        <f>SUM(L1307:L1319)</f>
        <v>10.893999999999998</v>
      </c>
      <c r="M1322" s="346"/>
      <c r="N1322" s="346"/>
      <c r="O1322" s="189"/>
      <c r="P1322" s="189"/>
      <c r="Q1322" s="190"/>
      <c r="R1322" s="190"/>
      <c r="S1322" s="172"/>
      <c r="U1322" s="740"/>
    </row>
    <row r="1323" spans="1:23" x14ac:dyDescent="0.2">
      <c r="A1323" s="1441" t="s">
        <v>5934</v>
      </c>
      <c r="B1323" s="1441"/>
      <c r="C1323" s="1441"/>
      <c r="D1323" s="1441"/>
      <c r="E1323" s="1441"/>
      <c r="F1323" s="1441"/>
      <c r="G1323" s="178"/>
      <c r="H1323" s="178"/>
      <c r="I1323" s="178"/>
      <c r="J1323" s="346"/>
      <c r="K1323" s="346"/>
      <c r="L1323" s="346"/>
      <c r="M1323" s="349">
        <f>SUM(M1307:M1319)</f>
        <v>0.59599999999999997</v>
      </c>
      <c r="N1323" s="349"/>
      <c r="O1323" s="189"/>
      <c r="P1323" s="189"/>
      <c r="Q1323" s="190"/>
      <c r="R1323" s="190"/>
      <c r="S1323" s="172"/>
    </row>
    <row r="1324" spans="1:23" x14ac:dyDescent="0.2">
      <c r="A1324" s="1436" t="s">
        <v>5937</v>
      </c>
      <c r="B1324" s="1437"/>
      <c r="C1324" s="1437"/>
      <c r="D1324" s="1437"/>
      <c r="E1324" s="1437"/>
      <c r="F1324" s="1437"/>
      <c r="G1324" s="102"/>
      <c r="H1324" s="102"/>
      <c r="I1324" s="102"/>
      <c r="J1324" s="350"/>
      <c r="K1324" s="350"/>
      <c r="L1324" s="350"/>
      <c r="M1324" s="350"/>
      <c r="N1324" s="357">
        <f>SUM(N1307:N1319)</f>
        <v>0</v>
      </c>
      <c r="O1324" s="189"/>
      <c r="P1324" s="189"/>
      <c r="Q1324" s="190"/>
      <c r="R1324" s="190"/>
      <c r="S1324" s="172"/>
    </row>
    <row r="1325" spans="1:23" x14ac:dyDescent="0.2">
      <c r="A1325" s="1433"/>
      <c r="B1325" s="1433"/>
      <c r="C1325" s="1433"/>
      <c r="D1325" s="1433"/>
      <c r="E1325" s="1433"/>
      <c r="F1325" s="1433"/>
      <c r="G1325" s="1433"/>
      <c r="H1325" s="1433"/>
      <c r="I1325" s="1433"/>
      <c r="J1325" s="1433"/>
      <c r="K1325" s="1433"/>
      <c r="L1325" s="1433"/>
      <c r="M1325" s="1433"/>
      <c r="N1325" s="1433"/>
      <c r="O1325" s="1433"/>
      <c r="P1325" s="1433"/>
      <c r="Q1325" s="119"/>
      <c r="R1325" s="119"/>
      <c r="S1325" s="172"/>
    </row>
    <row r="1326" spans="1:23" x14ac:dyDescent="0.2">
      <c r="A1326" s="1431" t="s">
        <v>788</v>
      </c>
      <c r="B1326" s="1431"/>
      <c r="C1326" s="1431"/>
      <c r="D1326" s="1431"/>
      <c r="E1326" s="1431"/>
      <c r="F1326" s="1431"/>
      <c r="G1326" s="179"/>
      <c r="H1326" s="179"/>
      <c r="I1326" s="179"/>
      <c r="J1326" s="172"/>
      <c r="K1326" s="172"/>
      <c r="L1326" s="172"/>
      <c r="M1326" s="172"/>
      <c r="N1326" s="172"/>
      <c r="O1326" s="172"/>
      <c r="P1326" s="172"/>
      <c r="Q1326" s="172"/>
      <c r="R1326" s="172"/>
      <c r="S1326" s="114"/>
    </row>
    <row r="1327" spans="1:23" ht="28.5" customHeight="1" x14ac:dyDescent="0.2">
      <c r="A1327" s="1284">
        <v>1</v>
      </c>
      <c r="B1327" s="93" t="s">
        <v>4519</v>
      </c>
      <c r="C1327" s="96" t="s">
        <v>2125</v>
      </c>
      <c r="D1327" s="1459" t="s">
        <v>4520</v>
      </c>
      <c r="E1327" s="96" t="s">
        <v>1016</v>
      </c>
      <c r="F1327" s="1463" t="s">
        <v>5266</v>
      </c>
      <c r="G1327" s="1459" t="s">
        <v>2588</v>
      </c>
      <c r="H1327" s="1459" t="s">
        <v>2720</v>
      </c>
      <c r="I1327" s="66">
        <v>0.84</v>
      </c>
      <c r="J1327" s="96">
        <v>0.84</v>
      </c>
      <c r="K1327" s="96"/>
      <c r="L1327" s="96">
        <v>0.84</v>
      </c>
      <c r="M1327" s="96"/>
      <c r="N1327" s="96"/>
      <c r="O1327" s="150">
        <v>0</v>
      </c>
      <c r="P1327" s="96">
        <v>0.84</v>
      </c>
      <c r="Q1327" s="96" t="s">
        <v>2241</v>
      </c>
      <c r="R1327" s="93" t="s">
        <v>3176</v>
      </c>
      <c r="S1327" s="93"/>
      <c r="U1327" s="34"/>
      <c r="V1327" s="34"/>
      <c r="W1327" s="34"/>
    </row>
    <row r="1328" spans="1:23" ht="27.75" customHeight="1" x14ac:dyDescent="0.2">
      <c r="A1328" s="1284">
        <v>2</v>
      </c>
      <c r="B1328" s="93" t="s">
        <v>4521</v>
      </c>
      <c r="C1328" s="96" t="s">
        <v>2126</v>
      </c>
      <c r="D1328" s="1459"/>
      <c r="E1328" s="96" t="s">
        <v>1016</v>
      </c>
      <c r="F1328" s="1463"/>
      <c r="G1328" s="1463"/>
      <c r="H1328" s="1463"/>
      <c r="I1328" s="66">
        <v>0.79200000000000004</v>
      </c>
      <c r="J1328" s="96">
        <v>0.79200000000000004</v>
      </c>
      <c r="K1328" s="96"/>
      <c r="L1328" s="96">
        <v>0.79200000000000004</v>
      </c>
      <c r="M1328" s="96"/>
      <c r="N1328" s="96"/>
      <c r="O1328" s="150">
        <v>0</v>
      </c>
      <c r="P1328" s="96">
        <v>0.79200000000000004</v>
      </c>
      <c r="Q1328" s="96" t="s">
        <v>2241</v>
      </c>
      <c r="R1328" s="93" t="s">
        <v>3176</v>
      </c>
      <c r="S1328" s="193"/>
      <c r="U1328" s="34"/>
      <c r="V1328" s="34"/>
      <c r="W1328" s="34"/>
    </row>
    <row r="1329" spans="1:23" ht="29.25" customHeight="1" x14ac:dyDescent="0.2">
      <c r="A1329" s="1284">
        <v>3</v>
      </c>
      <c r="B1329" s="93">
        <v>120486</v>
      </c>
      <c r="C1329" s="96" t="s">
        <v>2127</v>
      </c>
      <c r="D1329" s="93" t="s">
        <v>4522</v>
      </c>
      <c r="E1329" s="96" t="s">
        <v>1017</v>
      </c>
      <c r="F1329" s="96" t="s">
        <v>1463</v>
      </c>
      <c r="G1329" s="93" t="s">
        <v>2588</v>
      </c>
      <c r="H1329" s="93" t="s">
        <v>4523</v>
      </c>
      <c r="I1329" s="201">
        <v>0.84599999999999997</v>
      </c>
      <c r="J1329" s="96">
        <v>0.84599999999999997</v>
      </c>
      <c r="K1329" s="96"/>
      <c r="L1329" s="96">
        <v>0.84599999999999997</v>
      </c>
      <c r="M1329" s="96"/>
      <c r="N1329" s="96"/>
      <c r="O1329" s="150">
        <v>0</v>
      </c>
      <c r="P1329" s="96">
        <v>0.84599999999999997</v>
      </c>
      <c r="Q1329" s="96" t="s">
        <v>2241</v>
      </c>
      <c r="R1329" s="93" t="s">
        <v>3176</v>
      </c>
      <c r="S1329" s="193"/>
      <c r="U1329" s="34"/>
      <c r="V1329" s="34"/>
      <c r="W1329" s="34"/>
    </row>
    <row r="1330" spans="1:23" ht="39.75" customHeight="1" x14ac:dyDescent="0.2">
      <c r="A1330" s="1284">
        <v>4</v>
      </c>
      <c r="B1330" s="93">
        <v>120490</v>
      </c>
      <c r="C1330" s="96" t="s">
        <v>2128</v>
      </c>
      <c r="D1330" s="93" t="s">
        <v>4524</v>
      </c>
      <c r="E1330" s="96" t="s">
        <v>1021</v>
      </c>
      <c r="F1330" s="96" t="s">
        <v>1464</v>
      </c>
      <c r="G1330" s="93" t="s">
        <v>2588</v>
      </c>
      <c r="H1330" s="93" t="s">
        <v>2720</v>
      </c>
      <c r="I1330" s="201">
        <v>0.88100000000000001</v>
      </c>
      <c r="J1330" s="96">
        <v>0.88100000000000001</v>
      </c>
      <c r="K1330" s="96"/>
      <c r="L1330" s="96">
        <v>0.88100000000000001</v>
      </c>
      <c r="M1330" s="96"/>
      <c r="N1330" s="96"/>
      <c r="O1330" s="150">
        <v>0</v>
      </c>
      <c r="P1330" s="96">
        <v>0.88100000000000001</v>
      </c>
      <c r="Q1330" s="96" t="s">
        <v>2241</v>
      </c>
      <c r="R1330" s="93" t="s">
        <v>3176</v>
      </c>
      <c r="S1330" s="93"/>
      <c r="U1330" s="34"/>
      <c r="V1330" s="34"/>
      <c r="W1330" s="34"/>
    </row>
    <row r="1331" spans="1:23" ht="45.75" customHeight="1" x14ac:dyDescent="0.2">
      <c r="A1331" s="1284">
        <v>5</v>
      </c>
      <c r="B1331" s="93"/>
      <c r="C1331" s="91" t="s">
        <v>2542</v>
      </c>
      <c r="D1331" s="91" t="s">
        <v>4525</v>
      </c>
      <c r="E1331" s="91" t="s">
        <v>1021</v>
      </c>
      <c r="F1331" s="91" t="s">
        <v>1464</v>
      </c>
      <c r="G1331" s="91" t="s">
        <v>2588</v>
      </c>
      <c r="H1331" s="91" t="s">
        <v>2720</v>
      </c>
      <c r="I1331" s="201">
        <v>0.2</v>
      </c>
      <c r="J1331" s="91">
        <v>0.2</v>
      </c>
      <c r="K1331" s="91"/>
      <c r="L1331" s="91">
        <v>0.2</v>
      </c>
      <c r="M1331" s="91"/>
      <c r="N1331" s="91"/>
      <c r="O1331" s="138">
        <v>0</v>
      </c>
      <c r="P1331" s="91">
        <v>0.2</v>
      </c>
      <c r="Q1331" s="91" t="s">
        <v>2241</v>
      </c>
      <c r="R1331" s="91" t="s">
        <v>3216</v>
      </c>
      <c r="S1331" s="91" t="s">
        <v>2350</v>
      </c>
      <c r="U1331" s="34"/>
      <c r="V1331" s="34"/>
      <c r="W1331" s="34"/>
    </row>
    <row r="1332" spans="1:23" ht="26.25" customHeight="1" x14ac:dyDescent="0.2">
      <c r="A1332" s="1284">
        <v>6</v>
      </c>
      <c r="B1332" s="93">
        <v>120491</v>
      </c>
      <c r="C1332" s="96" t="s">
        <v>2129</v>
      </c>
      <c r="D1332" s="93" t="s">
        <v>4526</v>
      </c>
      <c r="E1332" s="96" t="s">
        <v>1022</v>
      </c>
      <c r="F1332" s="96" t="s">
        <v>140</v>
      </c>
      <c r="G1332" s="93" t="s">
        <v>2588</v>
      </c>
      <c r="H1332" s="93" t="s">
        <v>4527</v>
      </c>
      <c r="I1332" s="419">
        <v>4.7E-2</v>
      </c>
      <c r="J1332" s="96">
        <v>4.7E-2</v>
      </c>
      <c r="K1332" s="96">
        <v>2.1000000000000001E-2</v>
      </c>
      <c r="L1332" s="96">
        <v>2.5999999999999999E-2</v>
      </c>
      <c r="M1332" s="96"/>
      <c r="N1332" s="96"/>
      <c r="O1332" s="150">
        <v>0</v>
      </c>
      <c r="P1332" s="96">
        <v>4.7E-2</v>
      </c>
      <c r="Q1332" s="96" t="s">
        <v>2249</v>
      </c>
      <c r="R1332" s="93" t="s">
        <v>3176</v>
      </c>
      <c r="S1332" s="193"/>
      <c r="U1332" s="34"/>
      <c r="V1332" s="34"/>
      <c r="W1332" s="34"/>
    </row>
    <row r="1333" spans="1:23" ht="35.25" customHeight="1" x14ac:dyDescent="0.2">
      <c r="A1333" s="1284">
        <v>7</v>
      </c>
      <c r="B1333" s="93"/>
      <c r="C1333" s="91" t="s">
        <v>2543</v>
      </c>
      <c r="D1333" s="91" t="s">
        <v>4528</v>
      </c>
      <c r="E1333" s="91" t="s">
        <v>1025</v>
      </c>
      <c r="F1333" s="91" t="s">
        <v>4529</v>
      </c>
      <c r="G1333" s="91" t="s">
        <v>2588</v>
      </c>
      <c r="H1333" s="91" t="s">
        <v>2720</v>
      </c>
      <c r="I1333" s="201">
        <v>0.7</v>
      </c>
      <c r="J1333" s="91">
        <v>0.61199999999999999</v>
      </c>
      <c r="K1333" s="91"/>
      <c r="L1333" s="91">
        <v>0.61199999999999999</v>
      </c>
      <c r="M1333" s="91"/>
      <c r="N1333" s="91"/>
      <c r="O1333" s="138">
        <v>0</v>
      </c>
      <c r="P1333" s="91">
        <v>0.61199999999999999</v>
      </c>
      <c r="Q1333" s="91" t="s">
        <v>2241</v>
      </c>
      <c r="R1333" s="91" t="s">
        <v>3216</v>
      </c>
      <c r="S1333" s="91" t="s">
        <v>2350</v>
      </c>
      <c r="U1333" s="34"/>
      <c r="V1333" s="34"/>
      <c r="W1333" s="34"/>
    </row>
    <row r="1334" spans="1:23" ht="38.25" customHeight="1" x14ac:dyDescent="0.2">
      <c r="A1334" s="1284">
        <v>8</v>
      </c>
      <c r="B1334" s="93"/>
      <c r="C1334" s="91" t="s">
        <v>2544</v>
      </c>
      <c r="D1334" s="91" t="s">
        <v>4530</v>
      </c>
      <c r="E1334" s="91" t="s">
        <v>1024</v>
      </c>
      <c r="F1334" s="91" t="s">
        <v>4531</v>
      </c>
      <c r="G1334" s="91" t="s">
        <v>2588</v>
      </c>
      <c r="H1334" s="91" t="s">
        <v>2720</v>
      </c>
      <c r="I1334" s="201">
        <v>0.9</v>
      </c>
      <c r="J1334" s="91">
        <v>0.86399999999999999</v>
      </c>
      <c r="K1334" s="91"/>
      <c r="L1334" s="91">
        <v>0.86399999999999999</v>
      </c>
      <c r="M1334" s="91"/>
      <c r="N1334" s="91"/>
      <c r="O1334" s="138">
        <v>0</v>
      </c>
      <c r="P1334" s="91">
        <v>0.86399999999999999</v>
      </c>
      <c r="Q1334" s="91" t="s">
        <v>2241</v>
      </c>
      <c r="R1334" s="91" t="s">
        <v>3216</v>
      </c>
      <c r="S1334" s="91" t="s">
        <v>2350</v>
      </c>
      <c r="U1334" s="34"/>
      <c r="V1334" s="34"/>
      <c r="W1334" s="34"/>
    </row>
    <row r="1335" spans="1:23" ht="46.5" customHeight="1" x14ac:dyDescent="0.2">
      <c r="A1335" s="1284">
        <v>9</v>
      </c>
      <c r="B1335" s="93">
        <v>120498</v>
      </c>
      <c r="C1335" s="96" t="s">
        <v>2130</v>
      </c>
      <c r="D1335" s="93" t="s">
        <v>4532</v>
      </c>
      <c r="E1335" s="96" t="s">
        <v>1023</v>
      </c>
      <c r="F1335" s="96" t="s">
        <v>139</v>
      </c>
      <c r="G1335" s="93" t="s">
        <v>2588</v>
      </c>
      <c r="H1335" s="93" t="s">
        <v>4533</v>
      </c>
      <c r="I1335" s="66">
        <v>0.51800000000000002</v>
      </c>
      <c r="J1335" s="96">
        <v>0.51800000000000002</v>
      </c>
      <c r="K1335" s="96"/>
      <c r="L1335" s="96">
        <v>0.51800000000000002</v>
      </c>
      <c r="M1335" s="96"/>
      <c r="N1335" s="96"/>
      <c r="O1335" s="150">
        <v>0</v>
      </c>
      <c r="P1335" s="96">
        <v>0.51800000000000002</v>
      </c>
      <c r="Q1335" s="96" t="s">
        <v>2241</v>
      </c>
      <c r="R1335" s="93" t="s">
        <v>3176</v>
      </c>
      <c r="S1335" s="93"/>
      <c r="U1335" s="34"/>
      <c r="V1335" s="34"/>
      <c r="W1335" s="34"/>
    </row>
    <row r="1336" spans="1:23" ht="37.5" customHeight="1" x14ac:dyDescent="0.2">
      <c r="A1336" s="1284">
        <v>10</v>
      </c>
      <c r="B1336" s="93">
        <v>120499</v>
      </c>
      <c r="C1336" s="96" t="s">
        <v>2131</v>
      </c>
      <c r="D1336" s="93" t="s">
        <v>4534</v>
      </c>
      <c r="E1336" s="96" t="s">
        <v>1018</v>
      </c>
      <c r="F1336" s="96" t="s">
        <v>1465</v>
      </c>
      <c r="G1336" s="93" t="s">
        <v>2588</v>
      </c>
      <c r="H1336" s="93" t="s">
        <v>4535</v>
      </c>
      <c r="I1336" s="66">
        <v>1.038</v>
      </c>
      <c r="J1336" s="96">
        <v>1.038</v>
      </c>
      <c r="K1336" s="96"/>
      <c r="L1336" s="96">
        <v>1.038</v>
      </c>
      <c r="M1336" s="96"/>
      <c r="N1336" s="96"/>
      <c r="O1336" s="150">
        <v>0</v>
      </c>
      <c r="P1336" s="96">
        <v>1.038</v>
      </c>
      <c r="Q1336" s="96" t="s">
        <v>2241</v>
      </c>
      <c r="R1336" s="93" t="s">
        <v>3176</v>
      </c>
      <c r="S1336" s="93"/>
      <c r="U1336" s="34"/>
      <c r="V1336" s="34"/>
      <c r="W1336" s="34"/>
    </row>
    <row r="1337" spans="1:23" ht="40.5" customHeight="1" x14ac:dyDescent="0.2">
      <c r="A1337" s="1284">
        <v>11</v>
      </c>
      <c r="B1337" s="93">
        <v>120500</v>
      </c>
      <c r="C1337" s="96" t="s">
        <v>2132</v>
      </c>
      <c r="D1337" s="93" t="s">
        <v>4536</v>
      </c>
      <c r="E1337" s="96" t="s">
        <v>1019</v>
      </c>
      <c r="F1337" s="96" t="s">
        <v>1462</v>
      </c>
      <c r="G1337" s="93" t="s">
        <v>2588</v>
      </c>
      <c r="H1337" s="93" t="s">
        <v>4535</v>
      </c>
      <c r="I1337" s="201">
        <v>0.503</v>
      </c>
      <c r="J1337" s="96">
        <v>0.503</v>
      </c>
      <c r="K1337" s="96"/>
      <c r="L1337" s="96">
        <v>0.503</v>
      </c>
      <c r="M1337" s="96"/>
      <c r="N1337" s="96"/>
      <c r="O1337" s="150">
        <v>0</v>
      </c>
      <c r="P1337" s="96">
        <v>0.503</v>
      </c>
      <c r="Q1337" s="96" t="s">
        <v>2241</v>
      </c>
      <c r="R1337" s="93" t="s">
        <v>3176</v>
      </c>
      <c r="S1337" s="93"/>
      <c r="U1337" s="34"/>
      <c r="V1337" s="34"/>
      <c r="W1337" s="34"/>
    </row>
    <row r="1338" spans="1:23" ht="38.25" customHeight="1" x14ac:dyDescent="0.2">
      <c r="A1338" s="1284">
        <v>12</v>
      </c>
      <c r="B1338" s="93"/>
      <c r="C1338" s="91" t="s">
        <v>2545</v>
      </c>
      <c r="D1338" s="91" t="s">
        <v>4537</v>
      </c>
      <c r="E1338" s="91" t="s">
        <v>1020</v>
      </c>
      <c r="F1338" s="91" t="s">
        <v>4538</v>
      </c>
      <c r="G1338" s="91" t="s">
        <v>2588</v>
      </c>
      <c r="H1338" s="91" t="s">
        <v>2720</v>
      </c>
      <c r="I1338" s="201">
        <v>0.8</v>
      </c>
      <c r="J1338" s="91">
        <v>0.81</v>
      </c>
      <c r="K1338" s="91"/>
      <c r="L1338" s="91">
        <v>0.81</v>
      </c>
      <c r="M1338" s="91"/>
      <c r="N1338" s="91"/>
      <c r="O1338" s="138">
        <v>0</v>
      </c>
      <c r="P1338" s="91">
        <v>0.81</v>
      </c>
      <c r="Q1338" s="91" t="s">
        <v>2241</v>
      </c>
      <c r="R1338" s="91" t="s">
        <v>3216</v>
      </c>
      <c r="S1338" s="91" t="s">
        <v>2350</v>
      </c>
      <c r="U1338" s="34"/>
      <c r="V1338" s="34"/>
      <c r="W1338" s="34"/>
    </row>
    <row r="1339" spans="1:23" s="2" customFormat="1" x14ac:dyDescent="0.2">
      <c r="A1339" s="1483" t="s">
        <v>80</v>
      </c>
      <c r="B1339" s="1483"/>
      <c r="C1339" s="1483"/>
      <c r="D1339" s="1483"/>
      <c r="E1339" s="1483"/>
      <c r="F1339" s="1483"/>
      <c r="G1339" s="227"/>
      <c r="H1339" s="227"/>
      <c r="I1339" s="383">
        <f>SUM(I1327:I1338)</f>
        <v>8.0650000000000013</v>
      </c>
      <c r="J1339" s="374">
        <f>SUM(J1327:J1338)</f>
        <v>7.9510000000000005</v>
      </c>
      <c r="K1339" s="228"/>
      <c r="L1339" s="228"/>
      <c r="M1339" s="228"/>
      <c r="N1339" s="228"/>
      <c r="O1339" s="380"/>
      <c r="P1339" s="380"/>
      <c r="Q1339" s="380"/>
      <c r="R1339" s="380"/>
      <c r="S1339" s="172"/>
      <c r="T1339" s="773">
        <f>SUM(J1339-J1331-J1333-J1334-J1338)</f>
        <v>5.4649999999999999</v>
      </c>
      <c r="U1339" s="34"/>
      <c r="V1339" s="34"/>
      <c r="W1339" s="34"/>
    </row>
    <row r="1340" spans="1:23" s="2" customFormat="1" x14ac:dyDescent="0.2">
      <c r="A1340" s="1439" t="s">
        <v>5939</v>
      </c>
      <c r="B1340" s="1439"/>
      <c r="C1340" s="1439"/>
      <c r="D1340" s="1439"/>
      <c r="E1340" s="1439"/>
      <c r="F1340" s="1439"/>
      <c r="G1340" s="106"/>
      <c r="H1340" s="106"/>
      <c r="I1340" s="106"/>
      <c r="J1340" s="228"/>
      <c r="K1340" s="375">
        <f>SUM(K1327:K1338)</f>
        <v>2.1000000000000001E-2</v>
      </c>
      <c r="L1340" s="228"/>
      <c r="M1340" s="228"/>
      <c r="N1340" s="228"/>
      <c r="O1340" s="380"/>
      <c r="P1340" s="380"/>
      <c r="Q1340" s="380"/>
      <c r="R1340" s="380"/>
      <c r="S1340" s="172"/>
    </row>
    <row r="1341" spans="1:23" s="2" customFormat="1" x14ac:dyDescent="0.2">
      <c r="A1341" s="1440" t="s">
        <v>5933</v>
      </c>
      <c r="B1341" s="1440"/>
      <c r="C1341" s="1440"/>
      <c r="D1341" s="1440"/>
      <c r="E1341" s="1440"/>
      <c r="F1341" s="1440"/>
      <c r="G1341" s="159"/>
      <c r="H1341" s="159"/>
      <c r="I1341" s="159"/>
      <c r="J1341" s="228"/>
      <c r="K1341" s="228"/>
      <c r="L1341" s="376">
        <f>SUM(L1327:L1338)</f>
        <v>7.93</v>
      </c>
      <c r="M1341" s="228"/>
      <c r="N1341" s="228"/>
      <c r="O1341" s="380"/>
      <c r="P1341" s="380"/>
      <c r="Q1341" s="380"/>
      <c r="R1341" s="380"/>
      <c r="S1341" s="172"/>
      <c r="U1341" s="773"/>
    </row>
    <row r="1342" spans="1:23" s="2" customFormat="1" x14ac:dyDescent="0.2">
      <c r="A1342" s="1441" t="s">
        <v>5934</v>
      </c>
      <c r="B1342" s="1441"/>
      <c r="C1342" s="1441"/>
      <c r="D1342" s="1441"/>
      <c r="E1342" s="1441"/>
      <c r="F1342" s="1441"/>
      <c r="G1342" s="178"/>
      <c r="H1342" s="178"/>
      <c r="I1342" s="178"/>
      <c r="J1342" s="228"/>
      <c r="K1342" s="228"/>
      <c r="L1342" s="228"/>
      <c r="M1342" s="377">
        <f>SUM(M1327:M1338)</f>
        <v>0</v>
      </c>
      <c r="N1342" s="377"/>
      <c r="O1342" s="380"/>
      <c r="P1342" s="380"/>
      <c r="Q1342" s="380"/>
      <c r="R1342" s="380"/>
      <c r="S1342" s="172"/>
    </row>
    <row r="1343" spans="1:23" s="2" customFormat="1" x14ac:dyDescent="0.2">
      <c r="A1343" s="1436" t="s">
        <v>5937</v>
      </c>
      <c r="B1343" s="1437"/>
      <c r="C1343" s="1437"/>
      <c r="D1343" s="1437"/>
      <c r="E1343" s="1437"/>
      <c r="F1343" s="1437"/>
      <c r="G1343" s="102"/>
      <c r="H1343" s="102"/>
      <c r="I1343" s="102"/>
      <c r="J1343" s="350"/>
      <c r="K1343" s="350"/>
      <c r="L1343" s="350"/>
      <c r="M1343" s="350"/>
      <c r="N1343" s="357">
        <f>SUM(N1327:N1338)</f>
        <v>0</v>
      </c>
      <c r="O1343" s="380"/>
      <c r="P1343" s="380"/>
      <c r="Q1343" s="380"/>
      <c r="R1343" s="380"/>
      <c r="S1343" s="172"/>
    </row>
    <row r="1344" spans="1:23" s="2" customFormat="1" x14ac:dyDescent="0.2">
      <c r="A1344" s="1433"/>
      <c r="B1344" s="1433"/>
      <c r="C1344" s="1433"/>
      <c r="D1344" s="1433"/>
      <c r="E1344" s="1433"/>
      <c r="F1344" s="1433"/>
      <c r="G1344" s="1433"/>
      <c r="H1344" s="1433"/>
      <c r="I1344" s="1433"/>
      <c r="J1344" s="1433"/>
      <c r="K1344" s="1433"/>
      <c r="L1344" s="1433"/>
      <c r="M1344" s="1433"/>
      <c r="N1344" s="1433"/>
      <c r="O1344" s="1433"/>
      <c r="P1344" s="1433"/>
      <c r="Q1344" s="119"/>
      <c r="R1344" s="119"/>
      <c r="S1344" s="172"/>
    </row>
    <row r="1345" spans="1:23" s="2" customFormat="1" x14ac:dyDescent="0.2">
      <c r="A1345" s="1431" t="s">
        <v>816</v>
      </c>
      <c r="B1345" s="1431"/>
      <c r="C1345" s="1431"/>
      <c r="D1345" s="1431"/>
      <c r="E1345" s="1431"/>
      <c r="F1345" s="1431"/>
      <c r="G1345" s="179"/>
      <c r="H1345" s="179"/>
      <c r="I1345" s="179"/>
      <c r="J1345" s="172"/>
      <c r="K1345" s="172"/>
      <c r="L1345" s="172"/>
      <c r="M1345" s="172"/>
      <c r="N1345" s="172"/>
      <c r="O1345" s="172"/>
      <c r="P1345" s="172"/>
      <c r="Q1345" s="172"/>
      <c r="R1345" s="172"/>
      <c r="S1345" s="114"/>
    </row>
    <row r="1346" spans="1:23" s="2" customFormat="1" ht="36" x14ac:dyDescent="0.2">
      <c r="A1346" s="1283">
        <v>1</v>
      </c>
      <c r="B1346" s="93">
        <v>120504</v>
      </c>
      <c r="C1346" s="177" t="s">
        <v>2546</v>
      </c>
      <c r="D1346" s="93" t="s">
        <v>4539</v>
      </c>
      <c r="E1346" s="177" t="s">
        <v>208</v>
      </c>
      <c r="F1346" s="141" t="s">
        <v>4540</v>
      </c>
      <c r="G1346" s="93" t="s">
        <v>2588</v>
      </c>
      <c r="H1346" s="177" t="s">
        <v>4541</v>
      </c>
      <c r="I1346" s="66">
        <v>1.2</v>
      </c>
      <c r="J1346" s="177">
        <v>1.284</v>
      </c>
      <c r="K1346" s="177"/>
      <c r="L1346" s="177">
        <v>1.284</v>
      </c>
      <c r="M1346" s="177"/>
      <c r="N1346" s="177"/>
      <c r="O1346" s="344">
        <v>0</v>
      </c>
      <c r="P1346" s="177">
        <v>1.284</v>
      </c>
      <c r="Q1346" s="177" t="s">
        <v>2241</v>
      </c>
      <c r="R1346" s="177" t="s">
        <v>3176</v>
      </c>
      <c r="S1346" s="141"/>
      <c r="U1346" s="34"/>
      <c r="V1346" s="34"/>
      <c r="W1346" s="34"/>
    </row>
    <row r="1347" spans="1:23" ht="18" customHeight="1" x14ac:dyDescent="0.2">
      <c r="A1347" s="67">
        <v>2</v>
      </c>
      <c r="B1347" s="217"/>
      <c r="C1347" s="187"/>
      <c r="D1347" s="113"/>
      <c r="E1347" s="187" t="s">
        <v>400</v>
      </c>
      <c r="F1347" s="163" t="s">
        <v>5267</v>
      </c>
      <c r="G1347" s="163"/>
      <c r="H1347" s="163"/>
      <c r="I1347" s="66">
        <v>1.86</v>
      </c>
      <c r="J1347" s="187">
        <v>1.86</v>
      </c>
      <c r="K1347" s="187"/>
      <c r="L1347" s="187"/>
      <c r="M1347" s="187">
        <v>1.86</v>
      </c>
      <c r="N1347" s="187"/>
      <c r="O1347" s="294">
        <v>0</v>
      </c>
      <c r="P1347" s="187">
        <v>1.86</v>
      </c>
      <c r="Q1347" s="187" t="s">
        <v>2244</v>
      </c>
      <c r="R1347" s="187" t="s">
        <v>3216</v>
      </c>
      <c r="S1347" s="143"/>
      <c r="U1347" s="34"/>
      <c r="V1347" s="34"/>
      <c r="W1347" s="34"/>
    </row>
    <row r="1348" spans="1:23" ht="41.25" customHeight="1" x14ac:dyDescent="0.2">
      <c r="A1348" s="1284">
        <v>3</v>
      </c>
      <c r="B1348" s="93">
        <v>120506</v>
      </c>
      <c r="C1348" s="93" t="s">
        <v>2547</v>
      </c>
      <c r="D1348" s="93" t="s">
        <v>3132</v>
      </c>
      <c r="E1348" s="93" t="s">
        <v>401</v>
      </c>
      <c r="F1348" s="155" t="s">
        <v>4542</v>
      </c>
      <c r="G1348" s="93" t="s">
        <v>2588</v>
      </c>
      <c r="H1348" s="93" t="s">
        <v>4543</v>
      </c>
      <c r="I1348" s="66">
        <v>1.1399999999999999</v>
      </c>
      <c r="J1348" s="93">
        <v>0.82299999999999995</v>
      </c>
      <c r="K1348" s="93"/>
      <c r="L1348" s="93">
        <v>0.82299999999999995</v>
      </c>
      <c r="M1348" s="93"/>
      <c r="N1348" s="93"/>
      <c r="O1348" s="219">
        <v>0</v>
      </c>
      <c r="P1348" s="93">
        <v>0.82299999999999995</v>
      </c>
      <c r="Q1348" s="93" t="s">
        <v>2241</v>
      </c>
      <c r="R1348" s="177" t="s">
        <v>3176</v>
      </c>
      <c r="S1348" s="114"/>
      <c r="U1348" s="34"/>
      <c r="V1348" s="34"/>
      <c r="W1348" s="34"/>
    </row>
    <row r="1349" spans="1:23" s="4" customFormat="1" ht="36" x14ac:dyDescent="0.2">
      <c r="A1349" s="1283">
        <v>4</v>
      </c>
      <c r="B1349" s="93">
        <v>120507</v>
      </c>
      <c r="C1349" s="119" t="s">
        <v>2133</v>
      </c>
      <c r="D1349" s="93" t="s">
        <v>4544</v>
      </c>
      <c r="E1349" s="119" t="s">
        <v>206</v>
      </c>
      <c r="F1349" s="172" t="s">
        <v>5268</v>
      </c>
      <c r="G1349" s="93" t="s">
        <v>2588</v>
      </c>
      <c r="H1349" s="93" t="s">
        <v>2720</v>
      </c>
      <c r="I1349" s="200">
        <v>2.077</v>
      </c>
      <c r="J1349" s="119">
        <v>2.077</v>
      </c>
      <c r="K1349" s="119"/>
      <c r="L1349" s="119">
        <v>1.109</v>
      </c>
      <c r="M1349" s="119">
        <v>0.96799999999999997</v>
      </c>
      <c r="N1349" s="119"/>
      <c r="O1349" s="196">
        <v>0</v>
      </c>
      <c r="P1349" s="119">
        <v>2.077</v>
      </c>
      <c r="Q1349" s="119" t="s">
        <v>2296</v>
      </c>
      <c r="R1349" s="177" t="s">
        <v>3176</v>
      </c>
      <c r="S1349" s="141"/>
      <c r="U1349" s="34"/>
      <c r="V1349" s="34"/>
      <c r="W1349" s="34"/>
    </row>
    <row r="1350" spans="1:23" s="4" customFormat="1" ht="36" x14ac:dyDescent="0.2">
      <c r="A1350" s="67">
        <v>5</v>
      </c>
      <c r="B1350" s="93">
        <v>120508</v>
      </c>
      <c r="C1350" s="177" t="s">
        <v>2548</v>
      </c>
      <c r="D1350" s="93" t="s">
        <v>4545</v>
      </c>
      <c r="E1350" s="177" t="s">
        <v>205</v>
      </c>
      <c r="F1350" s="141" t="s">
        <v>4546</v>
      </c>
      <c r="G1350" s="93" t="s">
        <v>2588</v>
      </c>
      <c r="H1350" s="93" t="s">
        <v>4547</v>
      </c>
      <c r="I1350" s="66">
        <v>0.55000000000000004</v>
      </c>
      <c r="J1350" s="177">
        <v>0.61799999999999999</v>
      </c>
      <c r="K1350" s="177"/>
      <c r="L1350" s="177">
        <v>0.61799999999999999</v>
      </c>
      <c r="M1350" s="177"/>
      <c r="N1350" s="177"/>
      <c r="O1350" s="344">
        <v>0</v>
      </c>
      <c r="P1350" s="177">
        <v>0.61799999999999999</v>
      </c>
      <c r="Q1350" s="177" t="s">
        <v>2241</v>
      </c>
      <c r="R1350" s="177" t="s">
        <v>3176</v>
      </c>
      <c r="S1350" s="141"/>
      <c r="U1350" s="34"/>
      <c r="V1350" s="34"/>
      <c r="W1350" s="34"/>
    </row>
    <row r="1351" spans="1:23" s="4" customFormat="1" ht="36" x14ac:dyDescent="0.2">
      <c r="A1351" s="1284">
        <v>6</v>
      </c>
      <c r="B1351" s="93">
        <v>120509</v>
      </c>
      <c r="C1351" s="177" t="s">
        <v>2549</v>
      </c>
      <c r="D1351" s="93" t="s">
        <v>4548</v>
      </c>
      <c r="E1351" s="177" t="s">
        <v>402</v>
      </c>
      <c r="F1351" s="141" t="s">
        <v>4549</v>
      </c>
      <c r="G1351" s="93" t="s">
        <v>2588</v>
      </c>
      <c r="H1351" s="93" t="s">
        <v>4550</v>
      </c>
      <c r="I1351" s="66">
        <v>1.44</v>
      </c>
      <c r="J1351" s="177">
        <v>1.5309999999999999</v>
      </c>
      <c r="K1351" s="177"/>
      <c r="L1351" s="177">
        <v>1.5309999999999999</v>
      </c>
      <c r="M1351" s="177"/>
      <c r="N1351" s="177"/>
      <c r="O1351" s="344">
        <v>0</v>
      </c>
      <c r="P1351" s="177">
        <v>1.5309999999999999</v>
      </c>
      <c r="Q1351" s="177" t="s">
        <v>2241</v>
      </c>
      <c r="R1351" s="177" t="s">
        <v>3176</v>
      </c>
      <c r="S1351" s="141"/>
      <c r="U1351" s="34"/>
      <c r="V1351" s="34"/>
      <c r="W1351" s="34"/>
    </row>
    <row r="1352" spans="1:23" s="4" customFormat="1" x14ac:dyDescent="0.2">
      <c r="A1352" s="1283">
        <v>7</v>
      </c>
      <c r="B1352" s="226"/>
      <c r="C1352" s="59" t="s">
        <v>2550</v>
      </c>
      <c r="D1352" s="91" t="s">
        <v>4551</v>
      </c>
      <c r="E1352" s="1484" t="s">
        <v>207</v>
      </c>
      <c r="F1352" s="1485" t="s">
        <v>4552</v>
      </c>
      <c r="G1352" s="1484" t="s">
        <v>2588</v>
      </c>
      <c r="H1352" s="1482" t="s">
        <v>4553</v>
      </c>
      <c r="I1352" s="1458">
        <v>2.1</v>
      </c>
      <c r="J1352" s="59">
        <v>2.125</v>
      </c>
      <c r="K1352" s="59"/>
      <c r="L1352" s="59">
        <v>2.125</v>
      </c>
      <c r="M1352" s="59"/>
      <c r="N1352" s="59"/>
      <c r="O1352" s="295">
        <v>0</v>
      </c>
      <c r="P1352" s="59">
        <v>2.125</v>
      </c>
      <c r="Q1352" s="59" t="s">
        <v>2241</v>
      </c>
      <c r="R1352" s="59" t="s">
        <v>3216</v>
      </c>
      <c r="S1352" s="1482" t="s">
        <v>2904</v>
      </c>
      <c r="U1352" s="34"/>
      <c r="V1352" s="34"/>
      <c r="W1352" s="34"/>
    </row>
    <row r="1353" spans="1:23" s="4" customFormat="1" x14ac:dyDescent="0.2">
      <c r="A1353" s="67">
        <v>8</v>
      </c>
      <c r="B1353" s="226"/>
      <c r="C1353" s="59" t="s">
        <v>2551</v>
      </c>
      <c r="D1353" s="91" t="s">
        <v>4554</v>
      </c>
      <c r="E1353" s="1484"/>
      <c r="F1353" s="1485"/>
      <c r="G1353" s="1484"/>
      <c r="H1353" s="1482"/>
      <c r="I1353" s="1475"/>
      <c r="J1353" s="59">
        <v>0.11899999999999999</v>
      </c>
      <c r="K1353" s="59"/>
      <c r="L1353" s="59">
        <v>0.11899999999999999</v>
      </c>
      <c r="M1353" s="59"/>
      <c r="N1353" s="59"/>
      <c r="O1353" s="295">
        <v>0</v>
      </c>
      <c r="P1353" s="59">
        <v>0.11899999999999999</v>
      </c>
      <c r="Q1353" s="59" t="s">
        <v>2241</v>
      </c>
      <c r="R1353" s="59" t="s">
        <v>3216</v>
      </c>
      <c r="S1353" s="1482"/>
      <c r="U1353" s="34"/>
      <c r="V1353" s="34"/>
      <c r="W1353" s="34"/>
    </row>
    <row r="1354" spans="1:23" s="4" customFormat="1" ht="24" x14ac:dyDescent="0.2">
      <c r="A1354" s="1284">
        <v>9</v>
      </c>
      <c r="B1354" s="215"/>
      <c r="C1354" s="185" t="s">
        <v>2552</v>
      </c>
      <c r="D1354" s="99" t="s">
        <v>4555</v>
      </c>
      <c r="E1354" s="185" t="s">
        <v>204</v>
      </c>
      <c r="F1354" s="129" t="s">
        <v>1011</v>
      </c>
      <c r="G1354" s="91" t="s">
        <v>2588</v>
      </c>
      <c r="H1354" s="129" t="s">
        <v>4556</v>
      </c>
      <c r="I1354" s="234">
        <v>1.98</v>
      </c>
      <c r="J1354" s="185">
        <v>0.91600000000000004</v>
      </c>
      <c r="K1354" s="185"/>
      <c r="L1354" s="185">
        <v>0.91600000000000004</v>
      </c>
      <c r="M1354" s="185"/>
      <c r="N1354" s="185"/>
      <c r="O1354" s="381">
        <v>0</v>
      </c>
      <c r="P1354" s="185">
        <v>0.91600000000000004</v>
      </c>
      <c r="Q1354" s="185" t="s">
        <v>2241</v>
      </c>
      <c r="R1354" s="185" t="s">
        <v>3216</v>
      </c>
      <c r="S1354" s="129" t="s">
        <v>2904</v>
      </c>
      <c r="U1354" s="34"/>
      <c r="V1354" s="34"/>
      <c r="W1354" s="34"/>
    </row>
    <row r="1355" spans="1:23" s="4" customFormat="1" x14ac:dyDescent="0.2">
      <c r="A1355" s="1283">
        <v>10</v>
      </c>
      <c r="B1355" s="193"/>
      <c r="C1355" s="93" t="s">
        <v>2553</v>
      </c>
      <c r="D1355" s="1459" t="s">
        <v>4557</v>
      </c>
      <c r="E1355" s="1459" t="s">
        <v>209</v>
      </c>
      <c r="F1355" s="1469" t="s">
        <v>4558</v>
      </c>
      <c r="G1355" s="1459" t="s">
        <v>2588</v>
      </c>
      <c r="H1355" s="1459" t="s">
        <v>3057</v>
      </c>
      <c r="I1355" s="1457">
        <v>1</v>
      </c>
      <c r="J1355" s="219">
        <v>0.27600000000000002</v>
      </c>
      <c r="K1355" s="191"/>
      <c r="L1355" s="219">
        <v>0.27600000000000002</v>
      </c>
      <c r="M1355" s="191"/>
      <c r="N1355" s="191"/>
      <c r="O1355" s="219">
        <v>0</v>
      </c>
      <c r="P1355" s="219">
        <v>0.27600000000000002</v>
      </c>
      <c r="Q1355" s="93" t="s">
        <v>2241</v>
      </c>
      <c r="R1355" s="177" t="s">
        <v>3176</v>
      </c>
      <c r="S1355" s="114"/>
      <c r="U1355" s="34"/>
      <c r="V1355" s="34"/>
      <c r="W1355" s="34"/>
    </row>
    <row r="1356" spans="1:23" s="4" customFormat="1" x14ac:dyDescent="0.2">
      <c r="A1356" s="67">
        <v>11</v>
      </c>
      <c r="B1356" s="193"/>
      <c r="C1356" s="93" t="s">
        <v>2554</v>
      </c>
      <c r="D1356" s="1459"/>
      <c r="E1356" s="1459"/>
      <c r="F1356" s="1469"/>
      <c r="G1356" s="1463"/>
      <c r="H1356" s="1459"/>
      <c r="I1356" s="1474"/>
      <c r="J1356" s="219">
        <v>0.60399999999999998</v>
      </c>
      <c r="K1356" s="191"/>
      <c r="L1356" s="219">
        <v>0.60399999999999998</v>
      </c>
      <c r="M1356" s="191"/>
      <c r="N1356" s="191"/>
      <c r="O1356" s="219">
        <v>0</v>
      </c>
      <c r="P1356" s="219">
        <v>0.60399999999999998</v>
      </c>
      <c r="Q1356" s="93" t="s">
        <v>2241</v>
      </c>
      <c r="R1356" s="177" t="s">
        <v>3176</v>
      </c>
      <c r="S1356" s="114"/>
      <c r="U1356" s="34"/>
      <c r="V1356" s="34"/>
      <c r="W1356" s="34"/>
    </row>
    <row r="1357" spans="1:23" ht="13.5" customHeight="1" x14ac:dyDescent="0.2">
      <c r="A1357" s="1284">
        <v>12</v>
      </c>
      <c r="B1357" s="116"/>
      <c r="C1357" s="116"/>
      <c r="D1357" s="113"/>
      <c r="E1357" s="116" t="s">
        <v>210</v>
      </c>
      <c r="F1357" s="117" t="s">
        <v>1466</v>
      </c>
      <c r="G1357" s="113" t="s">
        <v>2588</v>
      </c>
      <c r="H1357" s="117"/>
      <c r="I1357" s="293">
        <v>0.55000000000000004</v>
      </c>
      <c r="J1357" s="116">
        <v>0.55000000000000004</v>
      </c>
      <c r="K1357" s="116"/>
      <c r="L1357" s="116">
        <v>0.55000000000000004</v>
      </c>
      <c r="M1357" s="116"/>
      <c r="N1357" s="116"/>
      <c r="O1357" s="118">
        <v>0</v>
      </c>
      <c r="P1357" s="116">
        <v>0.55000000000000004</v>
      </c>
      <c r="Q1357" s="116" t="s">
        <v>2241</v>
      </c>
      <c r="R1357" s="116"/>
      <c r="S1357" s="143"/>
      <c r="U1357" s="34"/>
      <c r="V1357" s="34"/>
      <c r="W1357" s="34"/>
    </row>
    <row r="1358" spans="1:23" ht="13.5" customHeight="1" x14ac:dyDescent="0.2">
      <c r="A1358" s="1438" t="s">
        <v>81</v>
      </c>
      <c r="B1358" s="1438"/>
      <c r="C1358" s="1438"/>
      <c r="D1358" s="1438"/>
      <c r="E1358" s="1438"/>
      <c r="F1358" s="1438"/>
      <c r="G1358" s="175"/>
      <c r="H1358" s="175"/>
      <c r="I1358" s="370">
        <f>SUM(I1346:I1357)</f>
        <v>13.897</v>
      </c>
      <c r="J1358" s="345">
        <f>SUM(J1346:J1357)</f>
        <v>12.783000000000001</v>
      </c>
      <c r="K1358" s="346"/>
      <c r="L1358" s="346"/>
      <c r="M1358" s="346"/>
      <c r="N1358" s="346"/>
      <c r="O1358" s="172"/>
      <c r="P1358" s="172"/>
      <c r="Q1358" s="172"/>
      <c r="R1358" s="172"/>
      <c r="S1358" s="172"/>
      <c r="T1358" s="740">
        <f>SUM(J1358-J1347-J1352-J1353-J1354-J1357)</f>
        <v>7.2130000000000019</v>
      </c>
      <c r="U1358" s="34"/>
      <c r="V1358" s="34"/>
      <c r="W1358" s="34"/>
    </row>
    <row r="1359" spans="1:23" x14ac:dyDescent="0.2">
      <c r="A1359" s="1439" t="s">
        <v>5939</v>
      </c>
      <c r="B1359" s="1439"/>
      <c r="C1359" s="1439"/>
      <c r="D1359" s="1439"/>
      <c r="E1359" s="1439"/>
      <c r="F1359" s="1439"/>
      <c r="G1359" s="106"/>
      <c r="H1359" s="106"/>
      <c r="I1359" s="106"/>
      <c r="J1359" s="346"/>
      <c r="K1359" s="364">
        <f>SUM(K1346:K1357)</f>
        <v>0</v>
      </c>
      <c r="L1359" s="346"/>
      <c r="M1359" s="346"/>
      <c r="N1359" s="346"/>
      <c r="O1359" s="172"/>
      <c r="P1359" s="172"/>
      <c r="Q1359" s="172"/>
      <c r="R1359" s="172"/>
      <c r="S1359" s="172"/>
    </row>
    <row r="1360" spans="1:23" ht="13.5" customHeight="1" x14ac:dyDescent="0.2">
      <c r="A1360" s="1440" t="s">
        <v>5933</v>
      </c>
      <c r="B1360" s="1440"/>
      <c r="C1360" s="1440"/>
      <c r="D1360" s="1440"/>
      <c r="E1360" s="1440"/>
      <c r="F1360" s="1440"/>
      <c r="G1360" s="159"/>
      <c r="H1360" s="159"/>
      <c r="I1360" s="159"/>
      <c r="J1360" s="346"/>
      <c r="K1360" s="346"/>
      <c r="L1360" s="348">
        <f>SUM(L1346:L1357)</f>
        <v>9.9550000000000001</v>
      </c>
      <c r="M1360" s="346"/>
      <c r="N1360" s="346"/>
      <c r="O1360" s="172"/>
      <c r="P1360" s="172"/>
      <c r="Q1360" s="172"/>
      <c r="R1360" s="172"/>
      <c r="S1360" s="172"/>
    </row>
    <row r="1361" spans="1:23" x14ac:dyDescent="0.2">
      <c r="A1361" s="1441" t="s">
        <v>5934</v>
      </c>
      <c r="B1361" s="1441"/>
      <c r="C1361" s="1441"/>
      <c r="D1361" s="1441"/>
      <c r="E1361" s="1441"/>
      <c r="F1361" s="1441"/>
      <c r="G1361" s="178"/>
      <c r="H1361" s="178"/>
      <c r="I1361" s="178"/>
      <c r="J1361" s="346"/>
      <c r="K1361" s="346"/>
      <c r="L1361" s="346"/>
      <c r="M1361" s="349">
        <f>SUM(M1346:M1357)</f>
        <v>2.8280000000000003</v>
      </c>
      <c r="N1361" s="349"/>
      <c r="O1361" s="172"/>
      <c r="P1361" s="172"/>
      <c r="Q1361" s="172"/>
      <c r="R1361" s="172"/>
      <c r="S1361" s="172"/>
    </row>
    <row r="1362" spans="1:23" x14ac:dyDescent="0.2">
      <c r="A1362" s="1436" t="s">
        <v>5937</v>
      </c>
      <c r="B1362" s="1437"/>
      <c r="C1362" s="1437"/>
      <c r="D1362" s="1437"/>
      <c r="E1362" s="1437"/>
      <c r="F1362" s="1437"/>
      <c r="G1362" s="102"/>
      <c r="H1362" s="102"/>
      <c r="I1362" s="102"/>
      <c r="J1362" s="350"/>
      <c r="K1362" s="350"/>
      <c r="L1362" s="350"/>
      <c r="M1362" s="350"/>
      <c r="N1362" s="357">
        <f>SUM(N1346:N1357)</f>
        <v>0</v>
      </c>
      <c r="O1362" s="172"/>
      <c r="P1362" s="172"/>
      <c r="Q1362" s="172"/>
      <c r="R1362" s="172"/>
      <c r="S1362" s="172"/>
    </row>
    <row r="1363" spans="1:23" ht="28.5" customHeight="1" x14ac:dyDescent="0.2">
      <c r="A1363" s="146"/>
      <c r="B1363" s="146"/>
      <c r="C1363" s="146"/>
      <c r="D1363" s="146"/>
      <c r="E1363" s="146"/>
      <c r="F1363" s="146"/>
      <c r="G1363" s="146"/>
      <c r="H1363" s="146"/>
      <c r="I1363" s="146"/>
      <c r="J1363" s="354"/>
      <c r="K1363" s="354"/>
      <c r="L1363" s="354"/>
      <c r="M1363" s="355"/>
      <c r="N1363" s="355"/>
      <c r="O1363" s="163"/>
      <c r="P1363" s="163"/>
      <c r="Q1363" s="163"/>
      <c r="R1363" s="163"/>
      <c r="S1363" s="163"/>
    </row>
    <row r="1364" spans="1:23" x14ac:dyDescent="0.2">
      <c r="A1364" s="1431" t="s">
        <v>881</v>
      </c>
      <c r="B1364" s="1431"/>
      <c r="C1364" s="1431"/>
      <c r="D1364" s="1431"/>
      <c r="E1364" s="1431"/>
      <c r="F1364" s="1431"/>
      <c r="G1364" s="179"/>
      <c r="H1364" s="179"/>
      <c r="I1364" s="179"/>
      <c r="J1364" s="172"/>
      <c r="K1364" s="172"/>
      <c r="L1364" s="172"/>
      <c r="M1364" s="172"/>
      <c r="N1364" s="172"/>
      <c r="O1364" s="172"/>
      <c r="P1364" s="172"/>
      <c r="Q1364" s="172"/>
      <c r="R1364" s="172"/>
      <c r="S1364" s="172"/>
    </row>
    <row r="1365" spans="1:23" x14ac:dyDescent="0.2">
      <c r="A1365" s="186">
        <v>1</v>
      </c>
      <c r="B1365" s="186"/>
      <c r="C1365" s="186"/>
      <c r="D1365" s="186"/>
      <c r="E1365" s="186" t="s">
        <v>1109</v>
      </c>
      <c r="F1365" s="281" t="s">
        <v>1108</v>
      </c>
      <c r="G1365" s="186"/>
      <c r="H1365" s="186"/>
      <c r="I1365" s="340">
        <v>0.6</v>
      </c>
      <c r="J1365" s="434">
        <v>0.6</v>
      </c>
      <c r="K1365" s="434"/>
      <c r="L1365" s="434">
        <v>0.6</v>
      </c>
      <c r="M1365" s="434"/>
      <c r="N1365" s="434"/>
      <c r="O1365" s="268">
        <v>0</v>
      </c>
      <c r="P1365" s="434">
        <v>0.6</v>
      </c>
      <c r="Q1365" s="434" t="s">
        <v>2241</v>
      </c>
      <c r="R1365" s="434" t="s">
        <v>3216</v>
      </c>
      <c r="S1365" s="181"/>
      <c r="U1365" s="34"/>
      <c r="V1365" s="34"/>
      <c r="W1365" s="34"/>
    </row>
    <row r="1366" spans="1:23" ht="48" x14ac:dyDescent="0.2">
      <c r="A1366" s="96">
        <v>2</v>
      </c>
      <c r="B1366" s="1270">
        <v>120523</v>
      </c>
      <c r="C1366" s="231" t="s">
        <v>2134</v>
      </c>
      <c r="D1366" s="93" t="s">
        <v>4559</v>
      </c>
      <c r="E1366" s="93" t="s">
        <v>2555</v>
      </c>
      <c r="F1366" s="212" t="s">
        <v>403</v>
      </c>
      <c r="G1366" s="113" t="s">
        <v>2588</v>
      </c>
      <c r="H1366" s="93" t="s">
        <v>4560</v>
      </c>
      <c r="I1366" s="37">
        <v>0.33600000000000002</v>
      </c>
      <c r="J1366" s="150">
        <v>0.33600000000000002</v>
      </c>
      <c r="K1366" s="231"/>
      <c r="L1366" s="150">
        <v>0.33600000000000002</v>
      </c>
      <c r="M1366" s="231"/>
      <c r="N1366" s="231"/>
      <c r="O1366" s="150">
        <v>0</v>
      </c>
      <c r="P1366" s="150">
        <v>0.33600000000000002</v>
      </c>
      <c r="Q1366" s="231" t="s">
        <v>2241</v>
      </c>
      <c r="R1366" s="93" t="s">
        <v>3176</v>
      </c>
      <c r="S1366" s="93" t="s">
        <v>4561</v>
      </c>
      <c r="U1366" s="34"/>
      <c r="V1366" s="34"/>
      <c r="W1366" s="34"/>
    </row>
    <row r="1367" spans="1:23" x14ac:dyDescent="0.2">
      <c r="A1367" s="1438" t="s">
        <v>82</v>
      </c>
      <c r="B1367" s="1438"/>
      <c r="C1367" s="1438"/>
      <c r="D1367" s="1438"/>
      <c r="E1367" s="1438"/>
      <c r="F1367" s="1438"/>
      <c r="G1367" s="175"/>
      <c r="H1367" s="175"/>
      <c r="I1367" s="423">
        <f>SUM(I1365:I1366)</f>
        <v>0.93599999999999994</v>
      </c>
      <c r="J1367" s="345">
        <f>SUM(J1365:J1366)</f>
        <v>0.93599999999999994</v>
      </c>
      <c r="K1367" s="346"/>
      <c r="L1367" s="346"/>
      <c r="M1367" s="346"/>
      <c r="N1367" s="346"/>
      <c r="O1367" s="172"/>
      <c r="P1367" s="172"/>
      <c r="Q1367" s="172"/>
      <c r="R1367" s="172"/>
      <c r="S1367" s="172"/>
      <c r="T1367" s="740">
        <f>SUM(J1367-J1365)</f>
        <v>0.33599999999999997</v>
      </c>
      <c r="U1367" s="34"/>
      <c r="V1367" s="34"/>
      <c r="W1367" s="34"/>
    </row>
    <row r="1368" spans="1:23" x14ac:dyDescent="0.2">
      <c r="A1368" s="1439" t="s">
        <v>5939</v>
      </c>
      <c r="B1368" s="1439"/>
      <c r="C1368" s="1439"/>
      <c r="D1368" s="1439"/>
      <c r="E1368" s="1439"/>
      <c r="F1368" s="1439"/>
      <c r="G1368" s="106"/>
      <c r="H1368" s="106"/>
      <c r="I1368" s="106"/>
      <c r="J1368" s="346"/>
      <c r="K1368" s="364">
        <f>SUM(K1365:K1366)</f>
        <v>0</v>
      </c>
      <c r="L1368" s="346"/>
      <c r="M1368" s="346"/>
      <c r="N1368" s="346"/>
      <c r="O1368" s="172"/>
      <c r="P1368" s="172"/>
      <c r="Q1368" s="172"/>
      <c r="R1368" s="172"/>
      <c r="S1368" s="172"/>
      <c r="U1368" s="34"/>
      <c r="V1368" s="34"/>
      <c r="W1368" s="34"/>
    </row>
    <row r="1369" spans="1:23" x14ac:dyDescent="0.2">
      <c r="A1369" s="1440" t="s">
        <v>5933</v>
      </c>
      <c r="B1369" s="1440"/>
      <c r="C1369" s="1440"/>
      <c r="D1369" s="1440"/>
      <c r="E1369" s="1440"/>
      <c r="F1369" s="1440"/>
      <c r="G1369" s="159"/>
      <c r="H1369" s="159"/>
      <c r="I1369" s="159"/>
      <c r="J1369" s="346"/>
      <c r="K1369" s="346"/>
      <c r="L1369" s="348">
        <f>SUM(L1365:L1366)</f>
        <v>0.93599999999999994</v>
      </c>
      <c r="M1369" s="346"/>
      <c r="N1369" s="346"/>
      <c r="O1369" s="172"/>
      <c r="P1369" s="172"/>
      <c r="Q1369" s="172"/>
      <c r="R1369" s="172"/>
      <c r="S1369" s="172"/>
      <c r="U1369" s="34"/>
      <c r="V1369" s="34"/>
      <c r="W1369" s="34"/>
    </row>
    <row r="1370" spans="1:23" x14ac:dyDescent="0.2">
      <c r="A1370" s="1441" t="s">
        <v>5934</v>
      </c>
      <c r="B1370" s="1441"/>
      <c r="C1370" s="1441"/>
      <c r="D1370" s="1441"/>
      <c r="E1370" s="1441"/>
      <c r="F1370" s="1441"/>
      <c r="G1370" s="178"/>
      <c r="H1370" s="178"/>
      <c r="I1370" s="178"/>
      <c r="J1370" s="346"/>
      <c r="K1370" s="346"/>
      <c r="L1370" s="346"/>
      <c r="M1370" s="349">
        <f>SUM(M1365:M1366)</f>
        <v>0</v>
      </c>
      <c r="N1370" s="349"/>
      <c r="O1370" s="172"/>
      <c r="P1370" s="172"/>
      <c r="Q1370" s="172"/>
      <c r="R1370" s="172"/>
      <c r="S1370" s="172"/>
      <c r="U1370" s="34"/>
      <c r="V1370" s="34"/>
      <c r="W1370" s="34"/>
    </row>
    <row r="1371" spans="1:23" x14ac:dyDescent="0.2">
      <c r="A1371" s="1436" t="s">
        <v>5937</v>
      </c>
      <c r="B1371" s="1437"/>
      <c r="C1371" s="1437"/>
      <c r="D1371" s="1437"/>
      <c r="E1371" s="1437"/>
      <c r="F1371" s="1437"/>
      <c r="G1371" s="102"/>
      <c r="H1371" s="102"/>
      <c r="I1371" s="102"/>
      <c r="J1371" s="350"/>
      <c r="K1371" s="350"/>
      <c r="L1371" s="350"/>
      <c r="M1371" s="350"/>
      <c r="N1371" s="357">
        <f>SUM(N1365:N1366)</f>
        <v>0</v>
      </c>
      <c r="O1371" s="172"/>
      <c r="P1371" s="172"/>
      <c r="Q1371" s="172"/>
      <c r="R1371" s="172"/>
      <c r="S1371" s="172"/>
    </row>
    <row r="1372" spans="1:23" x14ac:dyDescent="0.2">
      <c r="A1372" s="179"/>
      <c r="B1372" s="179"/>
      <c r="C1372" s="179"/>
      <c r="D1372" s="179"/>
      <c r="E1372" s="179"/>
      <c r="F1372" s="179"/>
      <c r="G1372" s="179"/>
      <c r="H1372" s="179"/>
      <c r="I1372" s="179"/>
      <c r="J1372" s="346"/>
      <c r="K1372" s="346"/>
      <c r="L1372" s="346"/>
      <c r="M1372" s="346"/>
      <c r="N1372" s="346"/>
      <c r="O1372" s="172"/>
      <c r="P1372" s="172"/>
      <c r="Q1372" s="172"/>
      <c r="R1372" s="172"/>
      <c r="S1372" s="172"/>
    </row>
    <row r="1373" spans="1:23" x14ac:dyDescent="0.2">
      <c r="A1373" s="1431" t="s">
        <v>910</v>
      </c>
      <c r="B1373" s="1447"/>
      <c r="C1373" s="1447"/>
      <c r="D1373" s="1447"/>
      <c r="E1373" s="1447"/>
      <c r="F1373" s="1447"/>
      <c r="G1373" s="119"/>
      <c r="H1373" s="119"/>
      <c r="I1373" s="119"/>
      <c r="J1373" s="119"/>
      <c r="K1373" s="119"/>
      <c r="L1373" s="119"/>
      <c r="M1373" s="119"/>
      <c r="N1373" s="119"/>
      <c r="O1373" s="119"/>
      <c r="P1373" s="119"/>
      <c r="Q1373" s="119"/>
      <c r="R1373" s="119"/>
      <c r="S1373" s="114"/>
    </row>
    <row r="1374" spans="1:23" ht="39.75" customHeight="1" x14ac:dyDescent="0.2">
      <c r="A1374" s="96">
        <v>1</v>
      </c>
      <c r="B1374" s="93">
        <v>120528</v>
      </c>
      <c r="C1374" s="96" t="s">
        <v>2135</v>
      </c>
      <c r="D1374" s="93" t="s">
        <v>4562</v>
      </c>
      <c r="E1374" s="96" t="s">
        <v>548</v>
      </c>
      <c r="F1374" s="212" t="s">
        <v>5269</v>
      </c>
      <c r="G1374" s="113" t="s">
        <v>2588</v>
      </c>
      <c r="H1374" s="93" t="s">
        <v>2720</v>
      </c>
      <c r="I1374" s="66">
        <v>1.9850000000000001</v>
      </c>
      <c r="J1374" s="96">
        <v>1.9850000000000001</v>
      </c>
      <c r="K1374" s="96">
        <v>2E-3</v>
      </c>
      <c r="L1374" s="96">
        <v>0.23799999999999999</v>
      </c>
      <c r="M1374" s="96">
        <v>1.7450000000000001</v>
      </c>
      <c r="N1374" s="96"/>
      <c r="O1374" s="150">
        <v>0</v>
      </c>
      <c r="P1374" s="96">
        <v>1.9850000000000001</v>
      </c>
      <c r="Q1374" s="96" t="s">
        <v>3458</v>
      </c>
      <c r="R1374" s="93" t="s">
        <v>3176</v>
      </c>
      <c r="S1374" s="96"/>
      <c r="V1374" s="34"/>
    </row>
    <row r="1375" spans="1:23" ht="41.25" customHeight="1" x14ac:dyDescent="0.2">
      <c r="A1375" s="96">
        <v>2</v>
      </c>
      <c r="B1375" s="93">
        <v>120535</v>
      </c>
      <c r="C1375" s="96" t="s">
        <v>2136</v>
      </c>
      <c r="D1375" s="93" t="s">
        <v>4563</v>
      </c>
      <c r="E1375" s="96" t="s">
        <v>550</v>
      </c>
      <c r="F1375" s="212" t="s">
        <v>1612</v>
      </c>
      <c r="G1375" s="113" t="s">
        <v>2588</v>
      </c>
      <c r="H1375" s="93" t="s">
        <v>4564</v>
      </c>
      <c r="I1375" s="201">
        <v>0.76400000000000001</v>
      </c>
      <c r="J1375" s="96">
        <v>0.76400000000000001</v>
      </c>
      <c r="K1375" s="96"/>
      <c r="L1375" s="96"/>
      <c r="M1375" s="96">
        <v>0.76400000000000001</v>
      </c>
      <c r="N1375" s="96"/>
      <c r="O1375" s="150">
        <v>0</v>
      </c>
      <c r="P1375" s="96">
        <v>0.76400000000000001</v>
      </c>
      <c r="Q1375" s="96" t="s">
        <v>2244</v>
      </c>
      <c r="R1375" s="93" t="s">
        <v>3176</v>
      </c>
      <c r="S1375" s="96"/>
      <c r="V1375" s="34"/>
    </row>
    <row r="1376" spans="1:23" ht="13.5" customHeight="1" x14ac:dyDescent="0.2">
      <c r="A1376" s="1438" t="s">
        <v>83</v>
      </c>
      <c r="B1376" s="1438"/>
      <c r="C1376" s="1438"/>
      <c r="D1376" s="1438"/>
      <c r="E1376" s="1438"/>
      <c r="F1376" s="1438"/>
      <c r="G1376" s="175"/>
      <c r="H1376" s="175"/>
      <c r="I1376" s="284">
        <f>SUM(I1374:I1375)</f>
        <v>2.7490000000000001</v>
      </c>
      <c r="J1376" s="296">
        <f>SUM(J1374:J1375)</f>
        <v>2.7490000000000001</v>
      </c>
      <c r="K1376" s="253"/>
      <c r="L1376" s="253"/>
      <c r="M1376" s="253"/>
      <c r="N1376" s="253"/>
      <c r="O1376" s="189"/>
      <c r="P1376" s="119"/>
      <c r="Q1376" s="119"/>
      <c r="R1376" s="119"/>
      <c r="S1376" s="172"/>
      <c r="T1376">
        <f>SUM(J1376)</f>
        <v>2.7490000000000001</v>
      </c>
      <c r="V1376" s="34"/>
    </row>
    <row r="1377" spans="1:20" ht="13.5" customHeight="1" x14ac:dyDescent="0.2">
      <c r="A1377" s="1439" t="s">
        <v>5939</v>
      </c>
      <c r="B1377" s="1439"/>
      <c r="C1377" s="1439"/>
      <c r="D1377" s="1439"/>
      <c r="E1377" s="1439"/>
      <c r="F1377" s="1439"/>
      <c r="G1377" s="106"/>
      <c r="H1377" s="106"/>
      <c r="I1377" s="106"/>
      <c r="J1377" s="253"/>
      <c r="K1377" s="382">
        <f>SUM(K1374:K1375)</f>
        <v>2E-3</v>
      </c>
      <c r="L1377" s="253"/>
      <c r="M1377" s="253"/>
      <c r="N1377" s="253"/>
      <c r="O1377" s="189"/>
      <c r="P1377" s="119"/>
      <c r="Q1377" s="119"/>
      <c r="R1377" s="119"/>
      <c r="S1377" s="172"/>
    </row>
    <row r="1378" spans="1:20" x14ac:dyDescent="0.2">
      <c r="A1378" s="1440" t="s">
        <v>5933</v>
      </c>
      <c r="B1378" s="1440"/>
      <c r="C1378" s="1440"/>
      <c r="D1378" s="1440"/>
      <c r="E1378" s="1440"/>
      <c r="F1378" s="1440"/>
      <c r="G1378" s="159"/>
      <c r="H1378" s="159"/>
      <c r="I1378" s="159"/>
      <c r="J1378" s="253"/>
      <c r="K1378" s="253"/>
      <c r="L1378" s="298">
        <f>SUM(L1374:L1375)</f>
        <v>0.23799999999999999</v>
      </c>
      <c r="M1378" s="253"/>
      <c r="N1378" s="253"/>
      <c r="O1378" s="189"/>
      <c r="P1378" s="119"/>
      <c r="Q1378" s="119"/>
      <c r="R1378" s="119"/>
      <c r="S1378" s="172"/>
    </row>
    <row r="1379" spans="1:20" x14ac:dyDescent="0.2">
      <c r="A1379" s="1441" t="s">
        <v>5934</v>
      </c>
      <c r="B1379" s="1441"/>
      <c r="C1379" s="1441"/>
      <c r="D1379" s="1441"/>
      <c r="E1379" s="1441"/>
      <c r="F1379" s="1441"/>
      <c r="G1379" s="178"/>
      <c r="H1379" s="178"/>
      <c r="I1379" s="178"/>
      <c r="J1379" s="253"/>
      <c r="K1379" s="253"/>
      <c r="L1379" s="253"/>
      <c r="M1379" s="299">
        <f>SUM(M1374:M1375)</f>
        <v>2.5090000000000003</v>
      </c>
      <c r="N1379" s="299"/>
      <c r="O1379" s="189"/>
      <c r="P1379" s="119"/>
      <c r="Q1379" s="119"/>
      <c r="R1379" s="119"/>
      <c r="S1379" s="172"/>
    </row>
    <row r="1380" spans="1:20" x14ac:dyDescent="0.2">
      <c r="A1380" s="1436" t="s">
        <v>5937</v>
      </c>
      <c r="B1380" s="1437"/>
      <c r="C1380" s="1437"/>
      <c r="D1380" s="1437"/>
      <c r="E1380" s="1437"/>
      <c r="F1380" s="1437"/>
      <c r="G1380" s="102"/>
      <c r="H1380" s="102"/>
      <c r="I1380" s="102"/>
      <c r="J1380" s="350"/>
      <c r="K1380" s="350"/>
      <c r="L1380" s="350"/>
      <c r="M1380" s="350"/>
      <c r="N1380" s="357">
        <f>SUM(N1374:N1375)</f>
        <v>0</v>
      </c>
      <c r="O1380" s="189"/>
      <c r="P1380" s="119"/>
      <c r="Q1380" s="119"/>
      <c r="R1380" s="119"/>
      <c r="S1380" s="172"/>
    </row>
    <row r="1381" spans="1:20" ht="13.5" thickBot="1" x14ac:dyDescent="0.25">
      <c r="A1381" s="659"/>
      <c r="B1381" s="659"/>
      <c r="C1381" s="659"/>
      <c r="D1381" s="659"/>
      <c r="E1381" s="659"/>
      <c r="F1381" s="659"/>
      <c r="G1381" s="659"/>
      <c r="H1381" s="659"/>
      <c r="I1381" s="659"/>
      <c r="J1381" s="694"/>
      <c r="K1381" s="253"/>
      <c r="L1381" s="253"/>
      <c r="M1381" s="253"/>
      <c r="N1381" s="253"/>
      <c r="O1381" s="189"/>
      <c r="P1381" s="119"/>
      <c r="Q1381" s="119"/>
      <c r="R1381" s="119"/>
      <c r="S1381" s="172"/>
    </row>
    <row r="1382" spans="1:20" ht="13.5" thickBot="1" x14ac:dyDescent="0.25">
      <c r="A1382" s="1442" t="s">
        <v>949</v>
      </c>
      <c r="B1382" s="1448"/>
      <c r="C1382" s="1448"/>
      <c r="D1382" s="1448"/>
      <c r="E1382" s="1448"/>
      <c r="F1382" s="1448"/>
      <c r="G1382" s="778"/>
      <c r="H1382" s="778"/>
      <c r="I1382" s="771">
        <f>SUM(I1233+I1246+I1270+I1281+I1300+I1320+I1339+I1358+I1367+I1376)</f>
        <v>71.400000000000006</v>
      </c>
      <c r="J1382" s="779">
        <f>SUM(J1233+J1246+J1270+J1281+J1300+J1320+J1339+J1358+J1367+J1376)</f>
        <v>71.543000000000006</v>
      </c>
      <c r="K1382" s="776"/>
      <c r="L1382" s="346"/>
      <c r="M1382" s="346"/>
      <c r="N1382" s="346"/>
      <c r="O1382" s="189"/>
      <c r="P1382" s="189"/>
      <c r="Q1382" s="189"/>
      <c r="R1382" s="189"/>
      <c r="S1382" s="172"/>
      <c r="T1382" s="1411">
        <f>SUM(T1233+T1246+T1270+T1281+T1300+T1320+T1339+T1358+T1367+T1376)</f>
        <v>42.362000000000009</v>
      </c>
    </row>
    <row r="1383" spans="1:20" s="456" customFormat="1" x14ac:dyDescent="0.2">
      <c r="A1383" s="1449" t="s">
        <v>5953</v>
      </c>
      <c r="B1383" s="1450"/>
      <c r="C1383" s="1450"/>
      <c r="D1383" s="1450"/>
      <c r="E1383" s="1450"/>
      <c r="F1383" s="1451"/>
      <c r="G1383" s="748"/>
      <c r="H1383" s="748"/>
      <c r="I1383" s="747"/>
      <c r="J1383" s="777"/>
      <c r="K1383" s="346">
        <f>SUM(K1234+K1247+K1271+K1282+K1301+K1321+K1340+K1359+K1368+K1377)</f>
        <v>0.83300000000000007</v>
      </c>
      <c r="L1383" s="346"/>
      <c r="M1383" s="346"/>
      <c r="N1383" s="346"/>
      <c r="O1383" s="189"/>
      <c r="P1383" s="189"/>
      <c r="Q1383" s="189"/>
      <c r="R1383" s="189"/>
      <c r="S1383" s="461"/>
    </row>
    <row r="1384" spans="1:20" s="456" customFormat="1" x14ac:dyDescent="0.2">
      <c r="A1384" s="1479" t="s">
        <v>5954</v>
      </c>
      <c r="B1384" s="1480"/>
      <c r="C1384" s="1480"/>
      <c r="D1384" s="1480"/>
      <c r="E1384" s="1480"/>
      <c r="F1384" s="1481"/>
      <c r="G1384" s="457"/>
      <c r="H1384" s="457"/>
      <c r="I1384" s="228"/>
      <c r="J1384" s="346"/>
      <c r="K1384" s="346"/>
      <c r="L1384" s="346">
        <f>SUM(L1235+L1248+L1272+L1283+L1302+L1322+L1341+L1360+L1369+L1378)</f>
        <v>59.723999999999997</v>
      </c>
      <c r="M1384" s="346"/>
      <c r="N1384" s="346"/>
      <c r="O1384" s="189"/>
      <c r="P1384" s="189"/>
      <c r="Q1384" s="189"/>
      <c r="R1384" s="189"/>
      <c r="S1384" s="461"/>
    </row>
    <row r="1385" spans="1:20" s="456" customFormat="1" x14ac:dyDescent="0.2">
      <c r="A1385" s="1479" t="s">
        <v>5955</v>
      </c>
      <c r="B1385" s="1480"/>
      <c r="C1385" s="1480"/>
      <c r="D1385" s="1480"/>
      <c r="E1385" s="1480"/>
      <c r="F1385" s="1481"/>
      <c r="G1385" s="457"/>
      <c r="H1385" s="457"/>
      <c r="I1385" s="228"/>
      <c r="J1385" s="346"/>
      <c r="K1385" s="346"/>
      <c r="L1385" s="346"/>
      <c r="M1385" s="346">
        <f>SUM(M1236+M1249+M1273+M1284+M1303+M1323+M1342+M1361+M1370+M1379)</f>
        <v>10.986000000000001</v>
      </c>
      <c r="N1385" s="346"/>
      <c r="O1385" s="189"/>
      <c r="P1385" s="189"/>
      <c r="Q1385" s="189"/>
      <c r="R1385" s="189"/>
      <c r="S1385" s="461"/>
    </row>
    <row r="1386" spans="1:20" s="456" customFormat="1" ht="13.5" thickBot="1" x14ac:dyDescent="0.25">
      <c r="A1386" s="1444" t="s">
        <v>5956</v>
      </c>
      <c r="B1386" s="1445"/>
      <c r="C1386" s="1445"/>
      <c r="D1386" s="1445"/>
      <c r="E1386" s="1445"/>
      <c r="F1386" s="1446"/>
      <c r="G1386" s="757"/>
      <c r="H1386" s="757"/>
      <c r="I1386" s="756"/>
      <c r="J1386" s="780"/>
      <c r="K1386" s="346"/>
      <c r="L1386" s="346"/>
      <c r="M1386" s="346"/>
      <c r="N1386" s="346">
        <f>SUM(N1237+N1250+N1274+N1285+N1304+N1324+N1343+N1362+N1371+N1380)</f>
        <v>0</v>
      </c>
      <c r="O1386" s="189"/>
      <c r="P1386" s="189"/>
      <c r="Q1386" s="189"/>
      <c r="R1386" s="189"/>
      <c r="S1386" s="461"/>
    </row>
    <row r="1387" spans="1:20" ht="13.5" thickBot="1" x14ac:dyDescent="0.25">
      <c r="A1387" s="1442" t="s">
        <v>135</v>
      </c>
      <c r="B1387" s="1443"/>
      <c r="C1387" s="1443"/>
      <c r="D1387" s="1443"/>
      <c r="E1387" s="1443"/>
      <c r="F1387" s="1443"/>
      <c r="G1387" s="778"/>
      <c r="H1387" s="778"/>
      <c r="I1387" s="771">
        <f>SUM(I1382+I1209)</f>
        <v>935.38909999999998</v>
      </c>
      <c r="J1387" s="781">
        <f>SUM(J1209+J1382)</f>
        <v>934.68110000000001</v>
      </c>
      <c r="K1387" s="745"/>
      <c r="L1387" s="228"/>
      <c r="M1387" s="228"/>
      <c r="N1387" s="228"/>
      <c r="O1387" s="140"/>
      <c r="P1387" s="140"/>
      <c r="Q1387" s="140"/>
      <c r="R1387" s="140"/>
      <c r="S1387" s="172"/>
      <c r="T1387" s="1411">
        <f>SUM(T1209+T1382)</f>
        <v>761.93810000000008</v>
      </c>
    </row>
    <row r="1388" spans="1:20" ht="13.5" customHeight="1" x14ac:dyDescent="0.2">
      <c r="A1388" s="1551"/>
      <c r="B1388" s="1551"/>
      <c r="C1388" s="1551"/>
      <c r="D1388" s="1551"/>
      <c r="E1388" s="1551"/>
      <c r="F1388" s="1551"/>
      <c r="G1388" s="748"/>
      <c r="H1388" s="748"/>
      <c r="I1388" s="748"/>
      <c r="J1388" s="747"/>
      <c r="K1388" s="228"/>
      <c r="L1388" s="228"/>
      <c r="M1388" s="228"/>
      <c r="N1388" s="228"/>
      <c r="O1388" s="140"/>
      <c r="P1388" s="140"/>
      <c r="Q1388" s="140"/>
      <c r="R1388" s="140"/>
      <c r="S1388" s="172"/>
    </row>
    <row r="1389" spans="1:20" x14ac:dyDescent="0.2">
      <c r="A1389" s="1433"/>
      <c r="B1389" s="1433"/>
      <c r="C1389" s="1433"/>
      <c r="D1389" s="1433"/>
      <c r="E1389" s="1433"/>
      <c r="F1389" s="1433"/>
      <c r="G1389" s="1433"/>
      <c r="H1389" s="1433"/>
      <c r="I1389" s="1433"/>
      <c r="J1389" s="1433"/>
      <c r="K1389" s="1433"/>
      <c r="L1389" s="1433"/>
      <c r="M1389" s="1433"/>
      <c r="N1389" s="1433"/>
      <c r="O1389" s="1433"/>
      <c r="P1389" s="1433"/>
      <c r="Q1389" s="119"/>
      <c r="R1389" s="119"/>
      <c r="S1389" s="172"/>
    </row>
    <row r="1390" spans="1:20" ht="14.25" customHeight="1" x14ac:dyDescent="0.2">
      <c r="A1390" s="1432" t="s">
        <v>1395</v>
      </c>
      <c r="B1390" s="1432"/>
      <c r="C1390" s="1432"/>
      <c r="D1390" s="1432"/>
      <c r="E1390" s="1432"/>
      <c r="F1390" s="1432"/>
      <c r="G1390" s="1432"/>
      <c r="H1390" s="1432"/>
      <c r="I1390" s="1432"/>
      <c r="J1390" s="1432"/>
      <c r="K1390" s="1432"/>
      <c r="L1390" s="1432"/>
      <c r="M1390" s="1432"/>
      <c r="N1390" s="1432"/>
      <c r="O1390" s="1432"/>
      <c r="P1390" s="1432"/>
      <c r="Q1390" s="253"/>
      <c r="R1390" s="253"/>
      <c r="S1390" s="172"/>
    </row>
    <row r="1391" spans="1:20" x14ac:dyDescent="0.2">
      <c r="A1391" s="1431" t="s">
        <v>559</v>
      </c>
      <c r="B1391" s="1447"/>
      <c r="C1391" s="1447"/>
      <c r="D1391" s="1447"/>
      <c r="E1391" s="1447"/>
      <c r="F1391" s="1447"/>
      <c r="G1391" s="119"/>
      <c r="H1391" s="119"/>
      <c r="I1391" s="119"/>
      <c r="J1391" s="119"/>
      <c r="K1391" s="119"/>
      <c r="L1391" s="119"/>
      <c r="M1391" s="119"/>
      <c r="N1391" s="119"/>
      <c r="O1391" s="119"/>
      <c r="P1391" s="119"/>
      <c r="Q1391" s="119"/>
      <c r="R1391" s="119"/>
      <c r="S1391" s="172"/>
    </row>
    <row r="1392" spans="1:20" x14ac:dyDescent="0.2">
      <c r="A1392" s="1434" t="s">
        <v>409</v>
      </c>
      <c r="B1392" s="1434"/>
      <c r="C1392" s="1434"/>
      <c r="D1392" s="1434"/>
      <c r="E1392" s="1434"/>
      <c r="F1392" s="1434"/>
      <c r="G1392" s="229"/>
      <c r="H1392" s="229"/>
      <c r="I1392" s="229"/>
      <c r="J1392" s="145" t="s">
        <v>953</v>
      </c>
      <c r="K1392" s="145"/>
      <c r="L1392" s="145"/>
      <c r="M1392" s="145"/>
      <c r="N1392" s="145"/>
      <c r="O1392" s="140"/>
      <c r="P1392" s="140"/>
      <c r="Q1392" s="140"/>
      <c r="R1392" s="140"/>
      <c r="S1392" s="172"/>
    </row>
    <row r="1393" spans="1:23" ht="48" x14ac:dyDescent="0.2">
      <c r="A1393" s="96">
        <v>1</v>
      </c>
      <c r="B1393" s="93">
        <v>130249</v>
      </c>
      <c r="C1393" s="96" t="s">
        <v>1351</v>
      </c>
      <c r="D1393" s="93" t="s">
        <v>4565</v>
      </c>
      <c r="E1393" s="96" t="s">
        <v>955</v>
      </c>
      <c r="F1393" s="174" t="s">
        <v>5270</v>
      </c>
      <c r="G1393" s="93" t="s">
        <v>3198</v>
      </c>
      <c r="H1393" s="93" t="s">
        <v>2657</v>
      </c>
      <c r="I1393" s="201">
        <v>652.87</v>
      </c>
      <c r="J1393" s="96">
        <v>652.87</v>
      </c>
      <c r="K1393" s="96"/>
      <c r="L1393" s="96"/>
      <c r="M1393" s="96"/>
      <c r="N1393" s="96"/>
      <c r="O1393" s="96"/>
      <c r="P1393" s="96"/>
      <c r="Q1393" s="93" t="s">
        <v>2354</v>
      </c>
      <c r="R1393" s="93" t="s">
        <v>3176</v>
      </c>
      <c r="S1393" s="93" t="s">
        <v>2556</v>
      </c>
      <c r="V1393" s="34"/>
    </row>
    <row r="1394" spans="1:23" ht="55.5" customHeight="1" x14ac:dyDescent="0.2">
      <c r="A1394" s="96">
        <v>2</v>
      </c>
      <c r="B1394" s="93">
        <v>130248</v>
      </c>
      <c r="C1394" s="96" t="s">
        <v>1352</v>
      </c>
      <c r="D1394" s="93" t="s">
        <v>4566</v>
      </c>
      <c r="E1394" s="96" t="s">
        <v>954</v>
      </c>
      <c r="F1394" s="174" t="s">
        <v>5271</v>
      </c>
      <c r="G1394" s="93" t="s">
        <v>3198</v>
      </c>
      <c r="H1394" s="93" t="s">
        <v>2657</v>
      </c>
      <c r="I1394" s="201">
        <v>857.11</v>
      </c>
      <c r="J1394" s="96">
        <v>857.11</v>
      </c>
      <c r="K1394" s="96"/>
      <c r="L1394" s="96"/>
      <c r="M1394" s="96"/>
      <c r="N1394" s="96"/>
      <c r="O1394" s="96"/>
      <c r="P1394" s="96"/>
      <c r="Q1394" s="93" t="s">
        <v>2479</v>
      </c>
      <c r="R1394" s="93" t="s">
        <v>3176</v>
      </c>
      <c r="S1394" s="93" t="s">
        <v>2556</v>
      </c>
      <c r="V1394" s="34"/>
    </row>
    <row r="1395" spans="1:23" ht="47.25" customHeight="1" x14ac:dyDescent="0.2">
      <c r="A1395" s="96">
        <v>3</v>
      </c>
      <c r="B1395" s="93">
        <v>130250</v>
      </c>
      <c r="C1395" s="96" t="s">
        <v>1353</v>
      </c>
      <c r="D1395" s="93" t="s">
        <v>4567</v>
      </c>
      <c r="E1395" s="96" t="s">
        <v>956</v>
      </c>
      <c r="F1395" s="174" t="s">
        <v>5272</v>
      </c>
      <c r="G1395" s="93" t="s">
        <v>3198</v>
      </c>
      <c r="H1395" s="93" t="s">
        <v>2657</v>
      </c>
      <c r="I1395" s="41">
        <v>1202.78</v>
      </c>
      <c r="J1395" s="272">
        <v>1202.78</v>
      </c>
      <c r="K1395" s="272"/>
      <c r="L1395" s="272"/>
      <c r="M1395" s="272"/>
      <c r="N1395" s="272"/>
      <c r="O1395" s="96"/>
      <c r="P1395" s="96"/>
      <c r="Q1395" s="93" t="s">
        <v>2354</v>
      </c>
      <c r="R1395" s="93" t="s">
        <v>3176</v>
      </c>
      <c r="S1395" s="93" t="s">
        <v>2556</v>
      </c>
      <c r="V1395" s="34"/>
    </row>
    <row r="1396" spans="1:23" ht="48.75" customHeight="1" x14ac:dyDescent="0.2">
      <c r="A1396" s="96">
        <v>4</v>
      </c>
      <c r="B1396" s="93">
        <v>130246</v>
      </c>
      <c r="C1396" s="96" t="s">
        <v>1354</v>
      </c>
      <c r="D1396" s="93" t="s">
        <v>4568</v>
      </c>
      <c r="E1396" s="96" t="s">
        <v>957</v>
      </c>
      <c r="F1396" s="174" t="s">
        <v>5272</v>
      </c>
      <c r="G1396" s="93" t="s">
        <v>3198</v>
      </c>
      <c r="H1396" s="93" t="s">
        <v>2657</v>
      </c>
      <c r="I1396" s="201">
        <v>460.07</v>
      </c>
      <c r="J1396" s="96">
        <v>460.07</v>
      </c>
      <c r="K1396" s="96"/>
      <c r="L1396" s="96"/>
      <c r="M1396" s="96"/>
      <c r="N1396" s="96"/>
      <c r="O1396" s="96"/>
      <c r="P1396" s="96"/>
      <c r="Q1396" s="93" t="s">
        <v>2354</v>
      </c>
      <c r="R1396" s="93" t="s">
        <v>3176</v>
      </c>
      <c r="S1396" s="93" t="s">
        <v>2556</v>
      </c>
      <c r="V1396" s="34"/>
    </row>
    <row r="1397" spans="1:23" ht="48" x14ac:dyDescent="0.2">
      <c r="A1397" s="96">
        <v>5</v>
      </c>
      <c r="B1397" s="93">
        <v>130247</v>
      </c>
      <c r="C1397" s="96" t="s">
        <v>1356</v>
      </c>
      <c r="D1397" s="93" t="s">
        <v>4569</v>
      </c>
      <c r="E1397" s="96" t="s">
        <v>5273</v>
      </c>
      <c r="F1397" s="174" t="s">
        <v>5274</v>
      </c>
      <c r="G1397" s="93" t="s">
        <v>3198</v>
      </c>
      <c r="H1397" s="93" t="s">
        <v>2657</v>
      </c>
      <c r="I1397" s="201">
        <v>2331.06</v>
      </c>
      <c r="J1397" s="96">
        <v>2331.06</v>
      </c>
      <c r="K1397" s="96"/>
      <c r="L1397" s="96"/>
      <c r="M1397" s="96"/>
      <c r="N1397" s="96"/>
      <c r="O1397" s="96"/>
      <c r="P1397" s="96"/>
      <c r="Q1397" s="93" t="s">
        <v>2479</v>
      </c>
      <c r="R1397" s="93" t="s">
        <v>3176</v>
      </c>
      <c r="S1397" s="93" t="s">
        <v>2556</v>
      </c>
      <c r="V1397" s="34"/>
    </row>
    <row r="1398" spans="1:23" ht="13.5" customHeight="1" x14ac:dyDescent="0.2">
      <c r="A1398" s="1552" t="s">
        <v>5275</v>
      </c>
      <c r="B1398" s="1553"/>
      <c r="C1398" s="1553"/>
      <c r="D1398" s="1553"/>
      <c r="E1398" s="1553"/>
      <c r="F1398" s="105"/>
      <c r="G1398" s="105"/>
      <c r="H1398" s="105"/>
      <c r="I1398" s="145">
        <f>SUM(I1393:I1397)</f>
        <v>5503.89</v>
      </c>
      <c r="J1398" s="145">
        <f>SUM(J1393:J1397)</f>
        <v>5503.89</v>
      </c>
      <c r="K1398" s="145"/>
      <c r="L1398" s="145"/>
      <c r="M1398" s="145"/>
      <c r="N1398" s="145"/>
      <c r="O1398" s="139"/>
      <c r="P1398" s="139"/>
      <c r="Q1398" s="139"/>
      <c r="R1398" s="139"/>
      <c r="S1398" s="172"/>
      <c r="V1398" s="34"/>
    </row>
    <row r="1399" spans="1:23" x14ac:dyDescent="0.2">
      <c r="A1399" s="1433"/>
      <c r="B1399" s="1433"/>
      <c r="C1399" s="1433"/>
      <c r="D1399" s="1433"/>
      <c r="E1399" s="1433"/>
      <c r="F1399" s="1433"/>
      <c r="G1399" s="1433"/>
      <c r="H1399" s="1433"/>
      <c r="I1399" s="1433"/>
      <c r="J1399" s="1433"/>
      <c r="K1399" s="1433"/>
      <c r="L1399" s="1433"/>
      <c r="M1399" s="1433"/>
      <c r="N1399" s="1433"/>
      <c r="O1399" s="1433"/>
      <c r="P1399" s="1433"/>
      <c r="Q1399" s="119"/>
      <c r="R1399" s="119"/>
      <c r="S1399" s="172"/>
    </row>
    <row r="1400" spans="1:23" ht="13.5" customHeight="1" x14ac:dyDescent="0.2">
      <c r="A1400" s="1431" t="s">
        <v>611</v>
      </c>
      <c r="B1400" s="1447"/>
      <c r="C1400" s="1447"/>
      <c r="D1400" s="1447"/>
      <c r="E1400" s="1447"/>
      <c r="F1400" s="1447"/>
      <c r="G1400" s="119"/>
      <c r="H1400" s="119"/>
      <c r="I1400" s="119"/>
      <c r="J1400" s="119"/>
      <c r="K1400" s="119"/>
      <c r="L1400" s="119"/>
      <c r="M1400" s="119"/>
      <c r="N1400" s="119"/>
      <c r="O1400" s="119"/>
      <c r="P1400" s="119"/>
      <c r="Q1400" s="119"/>
      <c r="R1400" s="119"/>
      <c r="S1400" s="172"/>
    </row>
    <row r="1401" spans="1:23" x14ac:dyDescent="0.2">
      <c r="A1401" s="1434" t="s">
        <v>409</v>
      </c>
      <c r="B1401" s="1434"/>
      <c r="C1401" s="1434"/>
      <c r="D1401" s="1434"/>
      <c r="E1401" s="1434"/>
      <c r="F1401" s="1434"/>
      <c r="G1401" s="229"/>
      <c r="H1401" s="229"/>
      <c r="I1401" s="229"/>
      <c r="J1401" s="145" t="s">
        <v>953</v>
      </c>
      <c r="K1401" s="145"/>
      <c r="L1401" s="145"/>
      <c r="M1401" s="145"/>
      <c r="N1401" s="145"/>
      <c r="O1401" s="140"/>
      <c r="P1401" s="140"/>
      <c r="Q1401" s="140"/>
      <c r="R1401" s="140"/>
      <c r="S1401" s="172"/>
    </row>
    <row r="1402" spans="1:23" ht="67.5" x14ac:dyDescent="0.2">
      <c r="A1402" s="139">
        <v>1</v>
      </c>
      <c r="B1402" s="1275">
        <v>120536</v>
      </c>
      <c r="C1402" s="139"/>
      <c r="D1402" s="139"/>
      <c r="E1402" s="139" t="s">
        <v>360</v>
      </c>
      <c r="F1402" s="236" t="s">
        <v>5276</v>
      </c>
      <c r="G1402" s="236"/>
      <c r="H1402" s="236"/>
      <c r="I1402" s="614">
        <v>200</v>
      </c>
      <c r="J1402" s="617">
        <v>200</v>
      </c>
      <c r="K1402" s="139"/>
      <c r="L1402" s="139"/>
      <c r="M1402" s="139"/>
      <c r="N1402" s="139"/>
      <c r="O1402" s="140"/>
      <c r="P1402" s="140"/>
      <c r="Q1402" s="615" t="s">
        <v>2241</v>
      </c>
      <c r="R1402" s="139" t="s">
        <v>3216</v>
      </c>
      <c r="S1402" s="436" t="s">
        <v>2557</v>
      </c>
      <c r="U1402" s="34"/>
      <c r="V1402" s="34"/>
      <c r="W1402" s="34"/>
    </row>
    <row r="1403" spans="1:23" ht="53.25" customHeight="1" x14ac:dyDescent="0.2">
      <c r="A1403" s="139">
        <v>2</v>
      </c>
      <c r="B1403" s="1275">
        <v>120537</v>
      </c>
      <c r="C1403" s="139"/>
      <c r="D1403" s="139"/>
      <c r="E1403" s="139" t="s">
        <v>361</v>
      </c>
      <c r="F1403" s="236" t="s">
        <v>5277</v>
      </c>
      <c r="G1403" s="236"/>
      <c r="H1403" s="236"/>
      <c r="I1403" s="614">
        <v>300</v>
      </c>
      <c r="J1403" s="617">
        <v>300</v>
      </c>
      <c r="K1403" s="139"/>
      <c r="L1403" s="139"/>
      <c r="M1403" s="139"/>
      <c r="N1403" s="139"/>
      <c r="O1403" s="140"/>
      <c r="P1403" s="140"/>
      <c r="Q1403" s="615" t="s">
        <v>2241</v>
      </c>
      <c r="R1403" s="139" t="s">
        <v>3216</v>
      </c>
      <c r="S1403" s="436" t="s">
        <v>2558</v>
      </c>
      <c r="U1403" s="34"/>
      <c r="V1403" s="34"/>
      <c r="W1403" s="34"/>
    </row>
    <row r="1404" spans="1:23" ht="56.25" x14ac:dyDescent="0.2">
      <c r="A1404" s="139">
        <v>3</v>
      </c>
      <c r="B1404" s="1275">
        <v>120538</v>
      </c>
      <c r="C1404" s="139"/>
      <c r="D1404" s="139"/>
      <c r="E1404" s="139" t="s">
        <v>362</v>
      </c>
      <c r="F1404" s="236" t="s">
        <v>5278</v>
      </c>
      <c r="G1404" s="236"/>
      <c r="H1404" s="236"/>
      <c r="I1404" s="614">
        <v>60</v>
      </c>
      <c r="J1404" s="617">
        <v>60</v>
      </c>
      <c r="K1404" s="139"/>
      <c r="L1404" s="139"/>
      <c r="M1404" s="139"/>
      <c r="N1404" s="139"/>
      <c r="O1404" s="140"/>
      <c r="P1404" s="140"/>
      <c r="Q1404" s="615" t="s">
        <v>2354</v>
      </c>
      <c r="R1404" s="139" t="s">
        <v>3216</v>
      </c>
      <c r="S1404" s="436" t="s">
        <v>2559</v>
      </c>
      <c r="U1404" s="34"/>
      <c r="V1404" s="34"/>
      <c r="W1404" s="34"/>
    </row>
    <row r="1405" spans="1:23" ht="112.5" x14ac:dyDescent="0.2">
      <c r="A1405" s="139">
        <v>4</v>
      </c>
      <c r="B1405" s="1275">
        <v>120539</v>
      </c>
      <c r="C1405" s="139"/>
      <c r="D1405" s="139"/>
      <c r="E1405" s="139" t="s">
        <v>363</v>
      </c>
      <c r="F1405" s="236" t="s">
        <v>5279</v>
      </c>
      <c r="G1405" s="236"/>
      <c r="H1405" s="236"/>
      <c r="I1405" s="614">
        <v>300</v>
      </c>
      <c r="J1405" s="617">
        <v>300</v>
      </c>
      <c r="K1405" s="139"/>
      <c r="L1405" s="139"/>
      <c r="M1405" s="139"/>
      <c r="N1405" s="139"/>
      <c r="O1405" s="140"/>
      <c r="P1405" s="140"/>
      <c r="Q1405" s="615" t="s">
        <v>2479</v>
      </c>
      <c r="R1405" s="139" t="s">
        <v>3216</v>
      </c>
      <c r="S1405" s="436" t="s">
        <v>2560</v>
      </c>
      <c r="U1405" s="34"/>
      <c r="V1405" s="34"/>
      <c r="W1405" s="34"/>
    </row>
    <row r="1406" spans="1:23" ht="112.5" x14ac:dyDescent="0.2">
      <c r="A1406" s="116">
        <v>5</v>
      </c>
      <c r="B1406" s="1413">
        <v>120540</v>
      </c>
      <c r="C1406" s="116"/>
      <c r="D1406" s="116"/>
      <c r="E1406" s="116" t="s">
        <v>364</v>
      </c>
      <c r="F1406" s="117" t="s">
        <v>5280</v>
      </c>
      <c r="G1406" s="117"/>
      <c r="H1406" s="117"/>
      <c r="I1406" s="614">
        <v>150</v>
      </c>
      <c r="J1406" s="622">
        <v>150</v>
      </c>
      <c r="K1406" s="116"/>
      <c r="L1406" s="116"/>
      <c r="M1406" s="116"/>
      <c r="N1406" s="116"/>
      <c r="O1406" s="117"/>
      <c r="P1406" s="117"/>
      <c r="Q1406" s="615" t="s">
        <v>2354</v>
      </c>
      <c r="R1406" s="139" t="s">
        <v>3216</v>
      </c>
      <c r="S1406" s="437" t="s">
        <v>2561</v>
      </c>
      <c r="U1406" s="34"/>
      <c r="V1406" s="34"/>
      <c r="W1406" s="34"/>
    </row>
    <row r="1407" spans="1:23" ht="78.75" x14ac:dyDescent="0.2">
      <c r="A1407" s="116">
        <v>6</v>
      </c>
      <c r="B1407" s="1413">
        <v>120542</v>
      </c>
      <c r="C1407" s="116"/>
      <c r="D1407" s="116"/>
      <c r="E1407" s="116" t="s">
        <v>365</v>
      </c>
      <c r="F1407" s="117" t="s">
        <v>5281</v>
      </c>
      <c r="G1407" s="117"/>
      <c r="H1407" s="117"/>
      <c r="I1407" s="614">
        <v>300</v>
      </c>
      <c r="J1407" s="622">
        <v>300</v>
      </c>
      <c r="K1407" s="116"/>
      <c r="L1407" s="116"/>
      <c r="M1407" s="116"/>
      <c r="N1407" s="116"/>
      <c r="O1407" s="117"/>
      <c r="P1407" s="117"/>
      <c r="Q1407" s="615" t="s">
        <v>2354</v>
      </c>
      <c r="R1407" s="139" t="s">
        <v>3216</v>
      </c>
      <c r="S1407" s="437" t="s">
        <v>2562</v>
      </c>
      <c r="U1407" s="34"/>
      <c r="V1407" s="34"/>
      <c r="W1407" s="34"/>
    </row>
    <row r="1408" spans="1:23" ht="67.5" x14ac:dyDescent="0.2">
      <c r="A1408" s="139">
        <v>7</v>
      </c>
      <c r="B1408" s="1275">
        <v>120543</v>
      </c>
      <c r="C1408" s="139"/>
      <c r="D1408" s="139"/>
      <c r="E1408" s="139" t="s">
        <v>366</v>
      </c>
      <c r="F1408" s="140" t="s">
        <v>5282</v>
      </c>
      <c r="G1408" s="140"/>
      <c r="H1408" s="140"/>
      <c r="I1408" s="614">
        <v>80</v>
      </c>
      <c r="J1408" s="617">
        <v>80</v>
      </c>
      <c r="K1408" s="139"/>
      <c r="L1408" s="139"/>
      <c r="M1408" s="139"/>
      <c r="N1408" s="139"/>
      <c r="O1408" s="140"/>
      <c r="P1408" s="140"/>
      <c r="Q1408" s="615" t="s">
        <v>2241</v>
      </c>
      <c r="R1408" s="139" t="s">
        <v>3216</v>
      </c>
      <c r="S1408" s="436" t="s">
        <v>2563</v>
      </c>
      <c r="U1408" s="34"/>
      <c r="V1408" s="34"/>
      <c r="W1408" s="34"/>
    </row>
    <row r="1409" spans="1:23" x14ac:dyDescent="0.2">
      <c r="A1409" s="1431" t="s">
        <v>938</v>
      </c>
      <c r="B1409" s="1447"/>
      <c r="C1409" s="1447"/>
      <c r="D1409" s="1447"/>
      <c r="E1409" s="1447"/>
      <c r="F1409" s="1447"/>
      <c r="G1409" s="172"/>
      <c r="H1409" s="172"/>
      <c r="I1409" s="253">
        <f>SUM(I1402:I1408)</f>
        <v>1390</v>
      </c>
      <c r="J1409" s="253">
        <f>SUM(J1402:J1408)</f>
        <v>1390</v>
      </c>
      <c r="K1409" s="253"/>
      <c r="L1409" s="253"/>
      <c r="M1409" s="253"/>
      <c r="N1409" s="253"/>
      <c r="O1409" s="172"/>
      <c r="P1409" s="172"/>
      <c r="Q1409" s="172"/>
      <c r="R1409" s="172"/>
      <c r="S1409" s="172"/>
      <c r="U1409" s="34"/>
      <c r="V1409" s="34"/>
      <c r="W1409" s="34"/>
    </row>
    <row r="1410" spans="1:23" x14ac:dyDescent="0.2">
      <c r="A1410" s="1433"/>
      <c r="B1410" s="1433"/>
      <c r="C1410" s="1433"/>
      <c r="D1410" s="1433"/>
      <c r="E1410" s="1433"/>
      <c r="F1410" s="1433"/>
      <c r="G1410" s="1433"/>
      <c r="H1410" s="1433"/>
      <c r="I1410" s="1433"/>
      <c r="J1410" s="1433"/>
      <c r="K1410" s="1433"/>
      <c r="L1410" s="1433"/>
      <c r="M1410" s="1433"/>
      <c r="N1410" s="1433"/>
      <c r="O1410" s="1433"/>
      <c r="P1410" s="1433"/>
      <c r="Q1410" s="119"/>
      <c r="R1410" s="119"/>
      <c r="S1410" s="172"/>
    </row>
    <row r="1411" spans="1:23" x14ac:dyDescent="0.2">
      <c r="A1411" s="1431" t="s">
        <v>679</v>
      </c>
      <c r="B1411" s="1447"/>
      <c r="C1411" s="1447"/>
      <c r="D1411" s="1447"/>
      <c r="E1411" s="1447"/>
      <c r="F1411" s="1447"/>
      <c r="G1411" s="119"/>
      <c r="H1411" s="119"/>
      <c r="I1411" s="119"/>
      <c r="J1411" s="119"/>
      <c r="K1411" s="119"/>
      <c r="L1411" s="119"/>
      <c r="M1411" s="119"/>
      <c r="N1411" s="119"/>
      <c r="O1411" s="119"/>
      <c r="P1411" s="119"/>
      <c r="Q1411" s="119"/>
      <c r="R1411" s="119"/>
      <c r="S1411" s="172"/>
    </row>
    <row r="1412" spans="1:23" ht="13.5" customHeight="1" x14ac:dyDescent="0.2">
      <c r="A1412" s="1434" t="s">
        <v>409</v>
      </c>
      <c r="B1412" s="1434"/>
      <c r="C1412" s="1434"/>
      <c r="D1412" s="1434"/>
      <c r="E1412" s="1434"/>
      <c r="F1412" s="1434"/>
      <c r="G1412" s="229"/>
      <c r="H1412" s="229"/>
      <c r="I1412" s="229"/>
      <c r="J1412" s="145" t="s">
        <v>953</v>
      </c>
      <c r="K1412" s="145"/>
      <c r="L1412" s="145"/>
      <c r="M1412" s="145"/>
      <c r="N1412" s="145"/>
      <c r="O1412" s="140"/>
      <c r="P1412" s="140"/>
      <c r="Q1412" s="140"/>
      <c r="R1412" s="140"/>
      <c r="S1412" s="176"/>
    </row>
    <row r="1413" spans="1:23" ht="94.5" x14ac:dyDescent="0.2">
      <c r="A1413" s="139">
        <v>1</v>
      </c>
      <c r="B1413" s="1275"/>
      <c r="C1413" s="139"/>
      <c r="D1413" s="139"/>
      <c r="E1413" s="206" t="s">
        <v>369</v>
      </c>
      <c r="F1413" s="233" t="s">
        <v>5283</v>
      </c>
      <c r="G1413" s="233"/>
      <c r="H1413" s="233"/>
      <c r="I1413" s="201">
        <v>330</v>
      </c>
      <c r="J1413" s="206">
        <v>330</v>
      </c>
      <c r="K1413" s="139"/>
      <c r="L1413" s="139"/>
      <c r="M1413" s="139"/>
      <c r="N1413" s="139"/>
      <c r="O1413" s="140"/>
      <c r="P1413" s="140"/>
      <c r="Q1413" s="387"/>
      <c r="R1413" s="387"/>
      <c r="S1413" s="438" t="s">
        <v>4570</v>
      </c>
      <c r="V1413" s="34"/>
    </row>
    <row r="1414" spans="1:23" ht="48" x14ac:dyDescent="0.2">
      <c r="A1414" s="139">
        <v>2</v>
      </c>
      <c r="B1414" s="1275">
        <v>120545</v>
      </c>
      <c r="C1414" s="139"/>
      <c r="D1414" s="139"/>
      <c r="E1414" s="139" t="s">
        <v>370</v>
      </c>
      <c r="F1414" s="152" t="s">
        <v>5284</v>
      </c>
      <c r="G1414" s="152"/>
      <c r="H1414" s="152"/>
      <c r="I1414" s="201">
        <v>1650</v>
      </c>
      <c r="J1414" s="139">
        <v>1650</v>
      </c>
      <c r="K1414" s="139"/>
      <c r="L1414" s="139"/>
      <c r="M1414" s="139"/>
      <c r="N1414" s="139"/>
      <c r="O1414" s="140"/>
      <c r="P1414" s="140"/>
      <c r="Q1414" s="977" t="s">
        <v>2354</v>
      </c>
      <c r="R1414" s="977" t="s">
        <v>3216</v>
      </c>
      <c r="S1414" s="439" t="s">
        <v>4571</v>
      </c>
      <c r="V1414" s="34"/>
    </row>
    <row r="1415" spans="1:23" ht="48" x14ac:dyDescent="0.2">
      <c r="A1415" s="139">
        <v>3</v>
      </c>
      <c r="B1415" s="1275">
        <v>120546</v>
      </c>
      <c r="C1415" s="139"/>
      <c r="D1415" s="139"/>
      <c r="E1415" s="139" t="s">
        <v>371</v>
      </c>
      <c r="F1415" s="140" t="s">
        <v>5285</v>
      </c>
      <c r="G1415" s="140"/>
      <c r="H1415" s="140"/>
      <c r="I1415" s="201">
        <v>300</v>
      </c>
      <c r="J1415" s="139">
        <v>300</v>
      </c>
      <c r="K1415" s="139"/>
      <c r="L1415" s="139"/>
      <c r="M1415" s="139"/>
      <c r="N1415" s="139"/>
      <c r="O1415" s="140"/>
      <c r="P1415" s="140"/>
      <c r="Q1415" s="977" t="s">
        <v>2354</v>
      </c>
      <c r="R1415" s="977" t="s">
        <v>3216</v>
      </c>
      <c r="S1415" s="439"/>
      <c r="V1415" s="34"/>
    </row>
    <row r="1416" spans="1:23" ht="13.5" customHeight="1" x14ac:dyDescent="0.2">
      <c r="A1416" s="179" t="s">
        <v>939</v>
      </c>
      <c r="B1416" s="179"/>
      <c r="C1416" s="179"/>
      <c r="D1416" s="179"/>
      <c r="E1416" s="119"/>
      <c r="F1416" s="172"/>
      <c r="G1416" s="172"/>
      <c r="H1416" s="172"/>
      <c r="I1416" s="253">
        <f>SUM(I1413:I1415)</f>
        <v>2280</v>
      </c>
      <c r="J1416" s="253">
        <f>SUM(J1413:J1415)</f>
        <v>2280</v>
      </c>
      <c r="K1416" s="253"/>
      <c r="L1416" s="253"/>
      <c r="M1416" s="253"/>
      <c r="N1416" s="253"/>
      <c r="O1416" s="172"/>
      <c r="P1416" s="172"/>
      <c r="Q1416" s="172"/>
      <c r="R1416" s="172"/>
      <c r="S1416" s="172"/>
      <c r="V1416" s="34"/>
    </row>
    <row r="1417" spans="1:23" x14ac:dyDescent="0.2">
      <c r="A1417" s="1433"/>
      <c r="B1417" s="1433"/>
      <c r="C1417" s="1433"/>
      <c r="D1417" s="1433"/>
      <c r="E1417" s="1433"/>
      <c r="F1417" s="1433"/>
      <c r="G1417" s="1433"/>
      <c r="H1417" s="1433"/>
      <c r="I1417" s="1433"/>
      <c r="J1417" s="1433"/>
      <c r="K1417" s="1433"/>
      <c r="L1417" s="1433"/>
      <c r="M1417" s="1433"/>
      <c r="N1417" s="1433"/>
      <c r="O1417" s="1433"/>
      <c r="P1417" s="1433"/>
      <c r="Q1417" s="119"/>
      <c r="R1417" s="119"/>
      <c r="S1417" s="172"/>
      <c r="V1417" s="34"/>
    </row>
    <row r="1418" spans="1:23" ht="13.5" customHeight="1" x14ac:dyDescent="0.2">
      <c r="A1418" s="179" t="s">
        <v>724</v>
      </c>
      <c r="B1418" s="179"/>
      <c r="C1418" s="179"/>
      <c r="D1418" s="179"/>
      <c r="E1418" s="119"/>
      <c r="F1418" s="119"/>
      <c r="G1418" s="119"/>
      <c r="H1418" s="119"/>
      <c r="I1418" s="119"/>
      <c r="J1418" s="119"/>
      <c r="K1418" s="119"/>
      <c r="L1418" s="119"/>
      <c r="M1418" s="119"/>
      <c r="N1418" s="119"/>
      <c r="O1418" s="119"/>
      <c r="P1418" s="119"/>
      <c r="Q1418" s="119"/>
      <c r="R1418" s="119"/>
      <c r="S1418" s="172"/>
    </row>
    <row r="1419" spans="1:23" ht="14.25" customHeight="1" x14ac:dyDescent="0.2">
      <c r="A1419" s="1434" t="s">
        <v>409</v>
      </c>
      <c r="B1419" s="1434"/>
      <c r="C1419" s="1434"/>
      <c r="D1419" s="1434"/>
      <c r="E1419" s="1434"/>
      <c r="F1419" s="1434"/>
      <c r="G1419" s="229"/>
      <c r="H1419" s="229"/>
      <c r="I1419" s="229"/>
      <c r="J1419" s="145" t="s">
        <v>953</v>
      </c>
      <c r="K1419" s="145"/>
      <c r="L1419" s="145"/>
      <c r="M1419" s="145"/>
      <c r="N1419" s="145"/>
      <c r="O1419" s="140"/>
      <c r="P1419" s="140"/>
      <c r="Q1419" s="140"/>
      <c r="R1419" s="140"/>
      <c r="S1419" s="172"/>
    </row>
    <row r="1420" spans="1:23" ht="48" x14ac:dyDescent="0.2">
      <c r="A1420" s="139">
        <v>1</v>
      </c>
      <c r="B1420" s="1275">
        <v>120548</v>
      </c>
      <c r="C1420" s="139"/>
      <c r="D1420" s="139"/>
      <c r="E1420" s="139" t="s">
        <v>372</v>
      </c>
      <c r="F1420" s="140" t="s">
        <v>4777</v>
      </c>
      <c r="G1420" s="140"/>
      <c r="H1420" s="140"/>
      <c r="I1420" s="145">
        <v>1050</v>
      </c>
      <c r="J1420" s="139">
        <v>1050</v>
      </c>
      <c r="K1420" s="139"/>
      <c r="L1420" s="139"/>
      <c r="M1420" s="139"/>
      <c r="N1420" s="139"/>
      <c r="O1420" s="140"/>
      <c r="P1420" s="140"/>
      <c r="Q1420" s="976" t="s">
        <v>2354</v>
      </c>
      <c r="R1420" s="976" t="s">
        <v>3216</v>
      </c>
      <c r="S1420" s="141"/>
      <c r="U1420" s="34"/>
      <c r="V1420" s="34"/>
      <c r="W1420" s="34"/>
    </row>
    <row r="1421" spans="1:23" ht="48" x14ac:dyDescent="0.2">
      <c r="A1421" s="139">
        <v>2</v>
      </c>
      <c r="B1421" s="1275">
        <v>120549</v>
      </c>
      <c r="C1421" s="139"/>
      <c r="D1421" s="139"/>
      <c r="E1421" s="139" t="s">
        <v>116</v>
      </c>
      <c r="F1421" s="140" t="s">
        <v>4778</v>
      </c>
      <c r="G1421" s="140"/>
      <c r="H1421" s="140"/>
      <c r="I1421" s="145">
        <v>480</v>
      </c>
      <c r="J1421" s="139">
        <v>480</v>
      </c>
      <c r="K1421" s="139"/>
      <c r="L1421" s="139"/>
      <c r="M1421" s="139"/>
      <c r="N1421" s="139"/>
      <c r="O1421" s="140"/>
      <c r="P1421" s="140"/>
      <c r="Q1421" s="976" t="s">
        <v>2354</v>
      </c>
      <c r="R1421" s="976" t="s">
        <v>3216</v>
      </c>
      <c r="S1421" s="172"/>
      <c r="U1421" s="34"/>
      <c r="V1421" s="34"/>
      <c r="W1421" s="34"/>
    </row>
    <row r="1422" spans="1:23" ht="60" x14ac:dyDescent="0.2">
      <c r="A1422" s="139">
        <v>3</v>
      </c>
      <c r="B1422" s="1275">
        <v>120550</v>
      </c>
      <c r="C1422" s="139"/>
      <c r="D1422" s="139"/>
      <c r="E1422" s="139" t="s">
        <v>373</v>
      </c>
      <c r="F1422" s="140" t="s">
        <v>4779</v>
      </c>
      <c r="G1422" s="140"/>
      <c r="H1422" s="140"/>
      <c r="I1422" s="145">
        <v>360</v>
      </c>
      <c r="J1422" s="139">
        <v>360</v>
      </c>
      <c r="K1422" s="139"/>
      <c r="L1422" s="139"/>
      <c r="M1422" s="139"/>
      <c r="N1422" s="139"/>
      <c r="O1422" s="140"/>
      <c r="P1422" s="140"/>
      <c r="Q1422" s="976" t="s">
        <v>2354</v>
      </c>
      <c r="R1422" s="976" t="s">
        <v>3216</v>
      </c>
      <c r="S1422" s="172"/>
      <c r="U1422" s="34"/>
      <c r="V1422" s="34"/>
      <c r="W1422" s="34"/>
    </row>
    <row r="1423" spans="1:23" ht="48" x14ac:dyDescent="0.2">
      <c r="A1423" s="139">
        <v>4</v>
      </c>
      <c r="B1423" s="1275">
        <v>120551</v>
      </c>
      <c r="C1423" s="139"/>
      <c r="D1423" s="139"/>
      <c r="E1423" s="139" t="s">
        <v>374</v>
      </c>
      <c r="F1423" s="140" t="s">
        <v>4780</v>
      </c>
      <c r="G1423" s="140"/>
      <c r="H1423" s="140"/>
      <c r="I1423" s="145">
        <v>540</v>
      </c>
      <c r="J1423" s="139">
        <v>540</v>
      </c>
      <c r="K1423" s="139"/>
      <c r="L1423" s="139"/>
      <c r="M1423" s="139"/>
      <c r="N1423" s="139"/>
      <c r="O1423" s="140"/>
      <c r="P1423" s="140"/>
      <c r="Q1423" s="976" t="s">
        <v>2241</v>
      </c>
      <c r="R1423" s="976" t="s">
        <v>3216</v>
      </c>
      <c r="S1423" s="172"/>
      <c r="U1423" s="34"/>
      <c r="V1423" s="34"/>
      <c r="W1423" s="34"/>
    </row>
    <row r="1424" spans="1:23" ht="24" x14ac:dyDescent="0.2">
      <c r="A1424" s="139"/>
      <c r="B1424" s="1275" t="s">
        <v>6093</v>
      </c>
      <c r="C1424" s="247" t="s">
        <v>4572</v>
      </c>
      <c r="D1424" s="247" t="s">
        <v>4573</v>
      </c>
      <c r="E1424" s="247" t="s">
        <v>4574</v>
      </c>
      <c r="F1424" s="120" t="s">
        <v>4575</v>
      </c>
      <c r="G1424" s="247" t="s">
        <v>4576</v>
      </c>
      <c r="H1424" s="247" t="s">
        <v>4577</v>
      </c>
      <c r="I1424" s="247"/>
      <c r="J1424" s="201">
        <v>398.01</v>
      </c>
      <c r="K1424" s="201"/>
      <c r="L1424" s="201"/>
      <c r="M1424" s="201"/>
      <c r="N1424" s="201"/>
      <c r="O1424" s="92"/>
      <c r="P1424" s="92"/>
      <c r="Q1424" s="247" t="s">
        <v>2354</v>
      </c>
      <c r="R1424" s="120" t="s">
        <v>3176</v>
      </c>
      <c r="S1424" s="120" t="s">
        <v>1983</v>
      </c>
      <c r="U1424" s="34"/>
      <c r="V1424" s="34"/>
      <c r="W1424" s="34"/>
    </row>
    <row r="1425" spans="1:23" x14ac:dyDescent="0.2">
      <c r="A1425" s="1431" t="s">
        <v>940</v>
      </c>
      <c r="B1425" s="1447"/>
      <c r="C1425" s="1447"/>
      <c r="D1425" s="1447"/>
      <c r="E1425" s="1447"/>
      <c r="F1425" s="1447"/>
      <c r="G1425" s="172"/>
      <c r="H1425" s="172"/>
      <c r="I1425" s="201">
        <f>SUM(I1420:I1424)</f>
        <v>2430</v>
      </c>
      <c r="J1425" s="253">
        <f>SUM(J1420:J1424)</f>
        <v>2828.01</v>
      </c>
      <c r="K1425" s="253"/>
      <c r="L1425" s="253"/>
      <c r="M1425" s="253"/>
      <c r="N1425" s="253"/>
      <c r="O1425" s="172"/>
      <c r="P1425" s="172"/>
      <c r="Q1425" s="172"/>
      <c r="R1425" s="172"/>
      <c r="S1425" s="172"/>
    </row>
    <row r="1426" spans="1:23" ht="13.5" customHeight="1" x14ac:dyDescent="0.2">
      <c r="A1426" s="1433"/>
      <c r="B1426" s="1433"/>
      <c r="C1426" s="1433"/>
      <c r="D1426" s="1433"/>
      <c r="E1426" s="1433"/>
      <c r="F1426" s="1433"/>
      <c r="G1426" s="1433"/>
      <c r="H1426" s="1433"/>
      <c r="I1426" s="1433"/>
      <c r="J1426" s="1433"/>
      <c r="K1426" s="1433"/>
      <c r="L1426" s="1433"/>
      <c r="M1426" s="1433"/>
      <c r="N1426" s="1433"/>
      <c r="O1426" s="1433"/>
      <c r="P1426" s="1433"/>
      <c r="Q1426" s="119"/>
      <c r="R1426" s="119"/>
      <c r="S1426" s="172"/>
    </row>
    <row r="1427" spans="1:23" x14ac:dyDescent="0.2">
      <c r="A1427" s="1549" t="s">
        <v>726</v>
      </c>
      <c r="B1427" s="1447"/>
      <c r="C1427" s="1447"/>
      <c r="D1427" s="1447"/>
      <c r="E1427" s="1447"/>
      <c r="F1427" s="1447"/>
      <c r="G1427" s="388"/>
      <c r="H1427" s="388"/>
      <c r="I1427" s="388"/>
      <c r="J1427" s="388"/>
      <c r="K1427" s="388"/>
      <c r="L1427" s="388"/>
      <c r="M1427" s="388"/>
      <c r="N1427" s="388"/>
      <c r="O1427" s="388"/>
      <c r="P1427" s="388"/>
      <c r="Q1427" s="388"/>
      <c r="R1427" s="388"/>
      <c r="S1427" s="172"/>
    </row>
    <row r="1428" spans="1:23" x14ac:dyDescent="0.2">
      <c r="A1428" s="1434" t="s">
        <v>409</v>
      </c>
      <c r="B1428" s="1434"/>
      <c r="C1428" s="1434"/>
      <c r="D1428" s="1434"/>
      <c r="E1428" s="1434"/>
      <c r="F1428" s="1434"/>
      <c r="G1428" s="229"/>
      <c r="H1428" s="229"/>
      <c r="I1428" s="229"/>
      <c r="J1428" s="145" t="s">
        <v>104</v>
      </c>
      <c r="K1428" s="145"/>
      <c r="L1428" s="145"/>
      <c r="M1428" s="145"/>
      <c r="N1428" s="145"/>
      <c r="O1428" s="140"/>
      <c r="P1428" s="140"/>
      <c r="Q1428" s="140"/>
      <c r="R1428" s="140"/>
      <c r="S1428" s="172"/>
      <c r="U1428" s="34"/>
      <c r="V1428" s="34"/>
      <c r="W1428" s="34"/>
    </row>
    <row r="1429" spans="1:23" ht="48" x14ac:dyDescent="0.2">
      <c r="A1429" s="139">
        <v>1</v>
      </c>
      <c r="B1429" s="1275">
        <v>120552</v>
      </c>
      <c r="C1429" s="139"/>
      <c r="D1429" s="139"/>
      <c r="E1429" s="139" t="s">
        <v>94</v>
      </c>
      <c r="F1429" s="140" t="s">
        <v>5286</v>
      </c>
      <c r="G1429" s="140"/>
      <c r="H1429" s="140"/>
      <c r="I1429" s="201">
        <v>200</v>
      </c>
      <c r="J1429" s="96">
        <v>200</v>
      </c>
      <c r="K1429" s="139"/>
      <c r="L1429" s="139"/>
      <c r="M1429" s="139"/>
      <c r="N1429" s="139"/>
      <c r="O1429" s="36"/>
      <c r="P1429" s="36"/>
      <c r="Q1429" s="974" t="s">
        <v>2354</v>
      </c>
      <c r="R1429" s="976" t="s">
        <v>3216</v>
      </c>
      <c r="S1429" s="439" t="s">
        <v>4579</v>
      </c>
      <c r="U1429" s="34"/>
      <c r="V1429" s="34"/>
      <c r="W1429" s="34"/>
    </row>
    <row r="1430" spans="1:23" ht="45" x14ac:dyDescent="0.2">
      <c r="A1430" s="139">
        <v>2</v>
      </c>
      <c r="B1430" s="1275"/>
      <c r="C1430" s="139"/>
      <c r="D1430" s="139"/>
      <c r="E1430" s="139" t="s">
        <v>95</v>
      </c>
      <c r="F1430" s="236" t="s">
        <v>89</v>
      </c>
      <c r="G1430" s="236"/>
      <c r="H1430" s="236"/>
      <c r="I1430" s="201">
        <v>556</v>
      </c>
      <c r="J1430" s="96"/>
      <c r="K1430" s="139"/>
      <c r="L1430" s="139"/>
      <c r="M1430" s="139"/>
      <c r="N1430" s="139"/>
      <c r="O1430" s="140"/>
      <c r="P1430" s="140"/>
      <c r="Q1430" s="976"/>
      <c r="R1430" s="976"/>
      <c r="S1430" s="439" t="s">
        <v>2564</v>
      </c>
      <c r="U1430" s="34"/>
      <c r="V1430" s="34"/>
      <c r="W1430" s="34"/>
    </row>
    <row r="1431" spans="1:23" ht="56.25" x14ac:dyDescent="0.2">
      <c r="A1431" s="139">
        <v>3</v>
      </c>
      <c r="B1431" s="1275">
        <v>120554</v>
      </c>
      <c r="C1431" s="139"/>
      <c r="D1431" s="139"/>
      <c r="E1431" s="139" t="s">
        <v>96</v>
      </c>
      <c r="F1431" s="236" t="s">
        <v>5287</v>
      </c>
      <c r="G1431" s="236"/>
      <c r="H1431" s="236"/>
      <c r="I1431" s="201">
        <v>357</v>
      </c>
      <c r="J1431" s="96">
        <v>357</v>
      </c>
      <c r="K1431" s="139"/>
      <c r="L1431" s="139"/>
      <c r="M1431" s="139"/>
      <c r="N1431" s="139"/>
      <c r="O1431" s="140"/>
      <c r="P1431" s="140"/>
      <c r="Q1431" s="976" t="s">
        <v>2354</v>
      </c>
      <c r="R1431" s="976" t="s">
        <v>3216</v>
      </c>
      <c r="S1431" s="439" t="s">
        <v>2565</v>
      </c>
      <c r="U1431" s="34"/>
      <c r="V1431" s="34"/>
      <c r="W1431" s="34"/>
    </row>
    <row r="1432" spans="1:23" ht="45" x14ac:dyDescent="0.2">
      <c r="A1432" s="139">
        <v>4</v>
      </c>
      <c r="B1432" s="1275">
        <v>120555</v>
      </c>
      <c r="C1432" s="139"/>
      <c r="D1432" s="139"/>
      <c r="E1432" s="139" t="s">
        <v>97</v>
      </c>
      <c r="F1432" s="152" t="s">
        <v>5288</v>
      </c>
      <c r="G1432" s="152"/>
      <c r="H1432" s="152"/>
      <c r="I1432" s="201">
        <v>184</v>
      </c>
      <c r="J1432" s="96">
        <v>184</v>
      </c>
      <c r="K1432" s="139"/>
      <c r="L1432" s="139"/>
      <c r="M1432" s="139"/>
      <c r="N1432" s="139"/>
      <c r="O1432" s="140"/>
      <c r="P1432" s="140"/>
      <c r="Q1432" s="976" t="s">
        <v>2354</v>
      </c>
      <c r="R1432" s="976" t="s">
        <v>3216</v>
      </c>
      <c r="S1432" s="439" t="s">
        <v>4580</v>
      </c>
      <c r="U1432" s="34"/>
      <c r="V1432" s="34"/>
      <c r="W1432" s="34"/>
    </row>
    <row r="1433" spans="1:23" ht="45" x14ac:dyDescent="0.2">
      <c r="A1433" s="139">
        <v>5</v>
      </c>
      <c r="B1433" s="1275"/>
      <c r="C1433" s="139"/>
      <c r="D1433" s="139"/>
      <c r="E1433" s="495" t="s">
        <v>98</v>
      </c>
      <c r="F1433" s="236" t="s">
        <v>90</v>
      </c>
      <c r="G1433" s="236"/>
      <c r="H1433" s="236"/>
      <c r="I1433" s="201">
        <v>100</v>
      </c>
      <c r="J1433" s="96">
        <v>100</v>
      </c>
      <c r="K1433" s="139"/>
      <c r="L1433" s="139"/>
      <c r="M1433" s="139"/>
      <c r="N1433" s="139"/>
      <c r="O1433" s="140"/>
      <c r="P1433" s="140"/>
      <c r="Q1433" s="976"/>
      <c r="R1433" s="976"/>
      <c r="S1433" s="439" t="s">
        <v>5924</v>
      </c>
      <c r="U1433" s="34"/>
      <c r="V1433" s="34"/>
      <c r="W1433" s="34"/>
    </row>
    <row r="1434" spans="1:23" ht="45" x14ac:dyDescent="0.2">
      <c r="A1434" s="139">
        <v>6</v>
      </c>
      <c r="B1434" s="1275"/>
      <c r="C1434" s="139"/>
      <c r="D1434" s="139"/>
      <c r="E1434" s="495" t="s">
        <v>99</v>
      </c>
      <c r="F1434" s="236" t="s">
        <v>91</v>
      </c>
      <c r="G1434" s="236"/>
      <c r="H1434" s="236"/>
      <c r="I1434" s="201">
        <v>156</v>
      </c>
      <c r="J1434" s="96">
        <v>156</v>
      </c>
      <c r="K1434" s="139"/>
      <c r="L1434" s="139"/>
      <c r="M1434" s="139"/>
      <c r="N1434" s="139"/>
      <c r="O1434" s="140"/>
      <c r="P1434" s="140"/>
      <c r="Q1434" s="976"/>
      <c r="R1434" s="976"/>
      <c r="S1434" s="439" t="s">
        <v>5925</v>
      </c>
      <c r="U1434" s="34"/>
      <c r="V1434" s="34"/>
      <c r="W1434" s="34"/>
    </row>
    <row r="1435" spans="1:23" ht="77.25" x14ac:dyDescent="0.2">
      <c r="A1435" s="139">
        <v>7</v>
      </c>
      <c r="B1435" s="1275"/>
      <c r="C1435" s="139"/>
      <c r="D1435" s="139"/>
      <c r="E1435" s="139" t="s">
        <v>100</v>
      </c>
      <c r="F1435" s="236" t="s">
        <v>92</v>
      </c>
      <c r="G1435" s="236"/>
      <c r="H1435" s="236"/>
      <c r="I1435" s="201">
        <v>305</v>
      </c>
      <c r="J1435" s="139"/>
      <c r="K1435" s="139"/>
      <c r="L1435" s="139"/>
      <c r="M1435" s="139"/>
      <c r="N1435" s="139"/>
      <c r="O1435" s="140"/>
      <c r="P1435" s="140"/>
      <c r="Q1435" s="976"/>
      <c r="R1435" s="976"/>
      <c r="S1435" s="439" t="s">
        <v>5400</v>
      </c>
      <c r="U1435" s="34"/>
      <c r="V1435" s="34"/>
      <c r="W1435" s="34"/>
    </row>
    <row r="1436" spans="1:23" ht="56.25" x14ac:dyDescent="0.2">
      <c r="A1436" s="139">
        <v>8</v>
      </c>
      <c r="B1436" s="1275">
        <v>120559</v>
      </c>
      <c r="C1436" s="139"/>
      <c r="D1436" s="139"/>
      <c r="E1436" s="139" t="s">
        <v>101</v>
      </c>
      <c r="F1436" s="140" t="s">
        <v>5289</v>
      </c>
      <c r="G1436" s="140"/>
      <c r="H1436" s="140"/>
      <c r="I1436" s="201">
        <v>783</v>
      </c>
      <c r="J1436" s="139">
        <v>783</v>
      </c>
      <c r="K1436" s="139"/>
      <c r="L1436" s="139"/>
      <c r="M1436" s="139"/>
      <c r="N1436" s="139"/>
      <c r="O1436" s="140"/>
      <c r="P1436" s="140"/>
      <c r="Q1436" s="976" t="s">
        <v>2241</v>
      </c>
      <c r="R1436" s="976" t="s">
        <v>3216</v>
      </c>
      <c r="S1436" s="439" t="s">
        <v>4581</v>
      </c>
      <c r="U1436" s="34"/>
      <c r="V1436" s="34"/>
      <c r="W1436" s="34"/>
    </row>
    <row r="1437" spans="1:23" ht="33.75" x14ac:dyDescent="0.2">
      <c r="A1437" s="139">
        <v>9</v>
      </c>
      <c r="B1437" s="1275"/>
      <c r="C1437" s="139"/>
      <c r="D1437" s="139"/>
      <c r="E1437" s="206" t="s">
        <v>102</v>
      </c>
      <c r="F1437" s="236" t="s">
        <v>93</v>
      </c>
      <c r="G1437" s="236"/>
      <c r="H1437" s="236"/>
      <c r="I1437" s="201">
        <v>114</v>
      </c>
      <c r="J1437" s="139"/>
      <c r="K1437" s="139"/>
      <c r="L1437" s="139"/>
      <c r="M1437" s="139"/>
      <c r="N1437" s="139"/>
      <c r="O1437" s="140"/>
      <c r="P1437" s="140"/>
      <c r="Q1437" s="976"/>
      <c r="R1437" s="976"/>
      <c r="S1437" s="439" t="s">
        <v>4582</v>
      </c>
      <c r="U1437" s="34"/>
      <c r="V1437" s="34"/>
      <c r="W1437" s="34"/>
    </row>
    <row r="1438" spans="1:23" ht="67.5" x14ac:dyDescent="0.2">
      <c r="A1438" s="139">
        <v>10</v>
      </c>
      <c r="B1438" s="1275">
        <v>120560</v>
      </c>
      <c r="C1438" s="139"/>
      <c r="D1438" s="139"/>
      <c r="E1438" s="139" t="s">
        <v>103</v>
      </c>
      <c r="F1438" s="140" t="s">
        <v>5290</v>
      </c>
      <c r="G1438" s="140"/>
      <c r="H1438" s="140"/>
      <c r="I1438" s="201">
        <v>167</v>
      </c>
      <c r="J1438" s="139">
        <v>167</v>
      </c>
      <c r="K1438" s="139"/>
      <c r="L1438" s="139"/>
      <c r="M1438" s="139"/>
      <c r="N1438" s="139"/>
      <c r="O1438" s="140"/>
      <c r="P1438" s="140"/>
      <c r="Q1438" s="976" t="s">
        <v>2354</v>
      </c>
      <c r="R1438" s="976" t="s">
        <v>3216</v>
      </c>
      <c r="S1438" s="439" t="s">
        <v>4583</v>
      </c>
      <c r="U1438" s="34"/>
      <c r="V1438" s="34"/>
      <c r="W1438" s="34"/>
    </row>
    <row r="1439" spans="1:23" ht="112.5" x14ac:dyDescent="0.2">
      <c r="A1439" s="139">
        <v>11</v>
      </c>
      <c r="B1439" s="139"/>
      <c r="C1439" s="139"/>
      <c r="D1439" s="139"/>
      <c r="E1439" s="206" t="s">
        <v>1257</v>
      </c>
      <c r="F1439" s="236" t="s">
        <v>88</v>
      </c>
      <c r="G1439" s="236"/>
      <c r="H1439" s="236"/>
      <c r="I1439" s="201">
        <v>50</v>
      </c>
      <c r="J1439" s="139"/>
      <c r="K1439" s="139"/>
      <c r="L1439" s="139"/>
      <c r="M1439" s="139"/>
      <c r="N1439" s="139"/>
      <c r="O1439" s="36"/>
      <c r="P1439" s="36"/>
      <c r="Q1439" s="36"/>
      <c r="R1439" s="36"/>
      <c r="S1439" s="439" t="s">
        <v>4584</v>
      </c>
      <c r="U1439" s="34"/>
      <c r="V1439" s="34"/>
      <c r="W1439" s="34"/>
    </row>
    <row r="1440" spans="1:23" x14ac:dyDescent="0.2">
      <c r="A1440" s="1431" t="s">
        <v>941</v>
      </c>
      <c r="B1440" s="1447"/>
      <c r="C1440" s="1447"/>
      <c r="D1440" s="1447"/>
      <c r="E1440" s="1447"/>
      <c r="F1440" s="1447"/>
      <c r="G1440" s="62"/>
      <c r="H1440" s="62"/>
      <c r="I1440" s="201">
        <f>SUM(I1429:I1439)</f>
        <v>2972</v>
      </c>
      <c r="J1440" s="253">
        <f>SUM(J1429:J1439)</f>
        <v>1947</v>
      </c>
      <c r="K1440" s="253"/>
      <c r="L1440" s="253"/>
      <c r="M1440" s="253"/>
      <c r="N1440" s="253"/>
      <c r="O1440" s="36"/>
      <c r="P1440" s="36"/>
      <c r="Q1440" s="36"/>
      <c r="R1440" s="36"/>
      <c r="S1440" s="172"/>
      <c r="U1440" s="34"/>
      <c r="V1440" s="34"/>
      <c r="W1440" s="34"/>
    </row>
    <row r="1441" spans="1:23" x14ac:dyDescent="0.2">
      <c r="A1441" s="1435"/>
      <c r="B1441" s="1435"/>
      <c r="C1441" s="1435"/>
      <c r="D1441" s="1435"/>
      <c r="E1441" s="1435"/>
      <c r="F1441" s="1435"/>
      <c r="G1441" s="235"/>
      <c r="H1441" s="235"/>
      <c r="I1441" s="235"/>
      <c r="J1441" s="389"/>
      <c r="K1441" s="389"/>
      <c r="L1441" s="389"/>
      <c r="M1441" s="389"/>
      <c r="N1441" s="389"/>
      <c r="O1441" s="172"/>
      <c r="P1441" s="172"/>
      <c r="Q1441" s="172"/>
      <c r="R1441" s="172"/>
      <c r="S1441" s="172"/>
      <c r="U1441" s="34"/>
      <c r="V1441" s="34"/>
      <c r="W1441" s="34"/>
    </row>
    <row r="1442" spans="1:23" x14ac:dyDescent="0.2">
      <c r="A1442" s="1431" t="s">
        <v>755</v>
      </c>
      <c r="B1442" s="1447"/>
      <c r="C1442" s="1447"/>
      <c r="D1442" s="1447"/>
      <c r="E1442" s="1447"/>
      <c r="F1442" s="1447"/>
      <c r="G1442" s="119"/>
      <c r="H1442" s="119"/>
      <c r="I1442" s="119"/>
      <c r="J1442" s="119"/>
      <c r="K1442" s="119"/>
      <c r="L1442" s="119"/>
      <c r="M1442" s="119"/>
      <c r="N1442" s="119"/>
      <c r="O1442" s="119"/>
      <c r="P1442" s="119"/>
      <c r="Q1442" s="119"/>
      <c r="R1442" s="119"/>
      <c r="S1442" s="172"/>
      <c r="U1442" s="34"/>
      <c r="V1442" s="34"/>
      <c r="W1442" s="34"/>
    </row>
    <row r="1443" spans="1:23" x14ac:dyDescent="0.2">
      <c r="A1443" s="1434" t="s">
        <v>409</v>
      </c>
      <c r="B1443" s="1434"/>
      <c r="C1443" s="1434"/>
      <c r="D1443" s="1434"/>
      <c r="E1443" s="1434"/>
      <c r="F1443" s="1434"/>
      <c r="G1443" s="229"/>
      <c r="H1443" s="229"/>
      <c r="I1443" s="229"/>
      <c r="J1443" s="145" t="s">
        <v>104</v>
      </c>
      <c r="K1443" s="145"/>
      <c r="L1443" s="145"/>
      <c r="M1443" s="145"/>
      <c r="N1443" s="145"/>
      <c r="O1443" s="140"/>
      <c r="P1443" s="140"/>
      <c r="Q1443" s="140"/>
      <c r="R1443" s="140"/>
      <c r="S1443" s="172"/>
      <c r="V1443" s="34"/>
      <c r="W1443" s="34"/>
    </row>
    <row r="1444" spans="1:23" ht="59.25" customHeight="1" x14ac:dyDescent="0.2">
      <c r="A1444" s="104">
        <v>1</v>
      </c>
      <c r="B1444" s="93">
        <v>120561</v>
      </c>
      <c r="C1444" s="139" t="s">
        <v>1334</v>
      </c>
      <c r="D1444" s="1459" t="s">
        <v>4585</v>
      </c>
      <c r="E1444" s="139" t="s">
        <v>411</v>
      </c>
      <c r="F1444" s="236" t="s">
        <v>5291</v>
      </c>
      <c r="G1444" s="1459" t="s">
        <v>3198</v>
      </c>
      <c r="H1444" s="1459" t="s">
        <v>4586</v>
      </c>
      <c r="I1444" s="201">
        <v>214.76</v>
      </c>
      <c r="J1444" s="139">
        <v>214.76</v>
      </c>
      <c r="K1444" s="139"/>
      <c r="L1444" s="139"/>
      <c r="M1444" s="139"/>
      <c r="N1444" s="139"/>
      <c r="O1444" s="140"/>
      <c r="P1444" s="140"/>
      <c r="Q1444" s="974" t="s">
        <v>2479</v>
      </c>
      <c r="R1444" s="93" t="s">
        <v>4587</v>
      </c>
      <c r="S1444" s="440" t="s">
        <v>2566</v>
      </c>
      <c r="V1444" s="34"/>
      <c r="W1444" s="34"/>
    </row>
    <row r="1445" spans="1:23" ht="24.75" customHeight="1" x14ac:dyDescent="0.2">
      <c r="A1445" s="104">
        <v>2</v>
      </c>
      <c r="B1445" s="93" t="s">
        <v>4588</v>
      </c>
      <c r="C1445" s="139" t="s">
        <v>1335</v>
      </c>
      <c r="D1445" s="1459"/>
      <c r="E1445" s="153" t="s">
        <v>4589</v>
      </c>
      <c r="F1445" s="1478" t="s">
        <v>5292</v>
      </c>
      <c r="G1445" s="1476"/>
      <c r="H1445" s="1463"/>
      <c r="I1445" s="201">
        <v>265.24</v>
      </c>
      <c r="J1445" s="139">
        <v>265.24</v>
      </c>
      <c r="K1445" s="139"/>
      <c r="L1445" s="139"/>
      <c r="M1445" s="139"/>
      <c r="N1445" s="139"/>
      <c r="O1445" s="140"/>
      <c r="P1445" s="140"/>
      <c r="Q1445" s="974" t="s">
        <v>2354</v>
      </c>
      <c r="R1445" s="93" t="s">
        <v>4587</v>
      </c>
      <c r="S1445" s="1477" t="s">
        <v>4590</v>
      </c>
      <c r="V1445" s="34"/>
      <c r="W1445" s="34"/>
    </row>
    <row r="1446" spans="1:23" ht="24" customHeight="1" x14ac:dyDescent="0.2">
      <c r="A1446" s="104">
        <v>3</v>
      </c>
      <c r="B1446" s="93" t="s">
        <v>4591</v>
      </c>
      <c r="C1446" s="139" t="s">
        <v>1336</v>
      </c>
      <c r="D1446" s="1433"/>
      <c r="E1446" s="153" t="s">
        <v>412</v>
      </c>
      <c r="F1446" s="1478"/>
      <c r="G1446" s="1476"/>
      <c r="H1446" s="1463"/>
      <c r="I1446" s="201">
        <v>315.95999999999998</v>
      </c>
      <c r="J1446" s="139">
        <v>315.95999999999998</v>
      </c>
      <c r="K1446" s="139"/>
      <c r="L1446" s="139"/>
      <c r="M1446" s="139"/>
      <c r="N1446" s="139"/>
      <c r="O1446" s="140"/>
      <c r="P1446" s="140"/>
      <c r="Q1446" s="974" t="s">
        <v>2354</v>
      </c>
      <c r="R1446" s="93" t="s">
        <v>4587</v>
      </c>
      <c r="S1446" s="1477"/>
      <c r="V1446" s="34"/>
      <c r="W1446" s="34"/>
    </row>
    <row r="1447" spans="1:23" ht="112.5" x14ac:dyDescent="0.2">
      <c r="A1447" s="104">
        <v>4</v>
      </c>
      <c r="B1447" s="1275">
        <v>130098</v>
      </c>
      <c r="C1447" s="139"/>
      <c r="D1447" s="139"/>
      <c r="E1447" s="139" t="s">
        <v>413</v>
      </c>
      <c r="F1447" s="236" t="s">
        <v>5293</v>
      </c>
      <c r="G1447" s="236"/>
      <c r="H1447" s="236"/>
      <c r="I1447" s="902">
        <v>320</v>
      </c>
      <c r="J1447" s="903">
        <v>320</v>
      </c>
      <c r="K1447" s="139"/>
      <c r="L1447" s="139"/>
      <c r="M1447" s="139"/>
      <c r="N1447" s="139"/>
      <c r="O1447" s="140"/>
      <c r="P1447" s="140"/>
      <c r="Q1447" s="976" t="s">
        <v>2479</v>
      </c>
      <c r="R1447" s="976" t="s">
        <v>3216</v>
      </c>
      <c r="S1447" s="436" t="s">
        <v>2567</v>
      </c>
      <c r="V1447" s="34"/>
      <c r="W1447" s="34"/>
    </row>
    <row r="1448" spans="1:23" ht="133.5" x14ac:dyDescent="0.2">
      <c r="A1448" s="104">
        <v>5</v>
      </c>
      <c r="B1448" s="1275"/>
      <c r="C1448" s="139"/>
      <c r="D1448" s="139"/>
      <c r="E1448" s="206" t="s">
        <v>414</v>
      </c>
      <c r="F1448" s="236" t="s">
        <v>410</v>
      </c>
      <c r="G1448" s="236"/>
      <c r="H1448" s="236"/>
      <c r="I1448" s="201">
        <v>252</v>
      </c>
      <c r="J1448" s="139"/>
      <c r="K1448" s="139"/>
      <c r="L1448" s="139"/>
      <c r="M1448" s="139"/>
      <c r="N1448" s="139"/>
      <c r="O1448" s="140"/>
      <c r="P1448" s="140"/>
      <c r="Q1448" s="976"/>
      <c r="R1448" s="140"/>
      <c r="S1448" s="436" t="s">
        <v>5401</v>
      </c>
      <c r="V1448" s="34"/>
      <c r="W1448" s="34"/>
    </row>
    <row r="1449" spans="1:23" ht="90" x14ac:dyDescent="0.2">
      <c r="A1449" s="104">
        <v>6</v>
      </c>
      <c r="B1449" s="1275">
        <v>120566</v>
      </c>
      <c r="C1449" s="139"/>
      <c r="D1449" s="139"/>
      <c r="E1449" s="139" t="s">
        <v>415</v>
      </c>
      <c r="F1449" s="236" t="s">
        <v>5294</v>
      </c>
      <c r="G1449" s="236"/>
      <c r="H1449" s="236"/>
      <c r="I1449" s="201">
        <v>661</v>
      </c>
      <c r="J1449" s="903">
        <v>661</v>
      </c>
      <c r="K1449" s="139"/>
      <c r="L1449" s="139"/>
      <c r="M1449" s="139"/>
      <c r="N1449" s="139"/>
      <c r="O1449" s="140"/>
      <c r="P1449" s="140"/>
      <c r="Q1449" s="976" t="s">
        <v>6007</v>
      </c>
      <c r="R1449" s="976" t="s">
        <v>3216</v>
      </c>
      <c r="S1449" s="436" t="s">
        <v>6065</v>
      </c>
      <c r="V1449" s="34"/>
      <c r="W1449" s="34"/>
    </row>
    <row r="1450" spans="1:23" ht="39" customHeight="1" x14ac:dyDescent="0.2">
      <c r="A1450" s="104">
        <v>7</v>
      </c>
      <c r="B1450" s="1275"/>
      <c r="C1450" s="139"/>
      <c r="D1450" s="139"/>
      <c r="E1450" s="206" t="s">
        <v>416</v>
      </c>
      <c r="F1450" s="917" t="s">
        <v>6003</v>
      </c>
      <c r="G1450" s="236"/>
      <c r="H1450" s="236"/>
      <c r="I1450" s="441">
        <v>90</v>
      </c>
      <c r="J1450" s="139"/>
      <c r="K1450" s="139"/>
      <c r="L1450" s="139"/>
      <c r="M1450" s="139"/>
      <c r="N1450" s="139"/>
      <c r="O1450" s="140"/>
      <c r="P1450" s="140"/>
      <c r="Q1450" s="976"/>
      <c r="R1450" s="140"/>
      <c r="S1450" s="436" t="s">
        <v>6066</v>
      </c>
      <c r="V1450" s="34"/>
      <c r="W1450" s="34"/>
    </row>
    <row r="1451" spans="1:23" ht="45" x14ac:dyDescent="0.2">
      <c r="A1451" s="104">
        <v>8</v>
      </c>
      <c r="B1451" s="1275"/>
      <c r="C1451" s="139"/>
      <c r="D1451" s="139"/>
      <c r="E1451" s="206" t="s">
        <v>417</v>
      </c>
      <c r="F1451" s="236" t="s">
        <v>1467</v>
      </c>
      <c r="G1451" s="236"/>
      <c r="H1451" s="236"/>
      <c r="I1451" s="441">
        <v>220</v>
      </c>
      <c r="J1451" s="206"/>
      <c r="K1451" s="139"/>
      <c r="L1451" s="139"/>
      <c r="M1451" s="139"/>
      <c r="N1451" s="139"/>
      <c r="O1451" s="140"/>
      <c r="P1451" s="140"/>
      <c r="Q1451" s="976"/>
      <c r="R1451" s="140"/>
      <c r="S1451" s="436" t="s">
        <v>2568</v>
      </c>
      <c r="V1451" s="34"/>
      <c r="W1451" s="34"/>
    </row>
    <row r="1452" spans="1:23" ht="48" x14ac:dyDescent="0.2">
      <c r="A1452" s="104">
        <v>9</v>
      </c>
      <c r="B1452" s="1275">
        <v>120569</v>
      </c>
      <c r="C1452" s="139"/>
      <c r="D1452" s="139"/>
      <c r="E1452" s="139" t="s">
        <v>418</v>
      </c>
      <c r="F1452" s="140" t="s">
        <v>5295</v>
      </c>
      <c r="G1452" s="140"/>
      <c r="H1452" s="140"/>
      <c r="I1452" s="902">
        <v>500</v>
      </c>
      <c r="J1452" s="903">
        <v>500</v>
      </c>
      <c r="K1452" s="139"/>
      <c r="L1452" s="139"/>
      <c r="M1452" s="139"/>
      <c r="N1452" s="139"/>
      <c r="O1452" s="140"/>
      <c r="P1452" s="140"/>
      <c r="Q1452" s="976" t="s">
        <v>2241</v>
      </c>
      <c r="R1452" s="976" t="s">
        <v>3216</v>
      </c>
      <c r="S1452" s="436" t="s">
        <v>6067</v>
      </c>
      <c r="V1452" s="34"/>
      <c r="W1452" s="34"/>
    </row>
    <row r="1453" spans="1:23" ht="112.5" x14ac:dyDescent="0.2">
      <c r="A1453" s="104">
        <v>10</v>
      </c>
      <c r="B1453" s="1275">
        <v>120570</v>
      </c>
      <c r="C1453" s="139"/>
      <c r="D1453" s="139"/>
      <c r="E1453" s="139" t="s">
        <v>419</v>
      </c>
      <c r="F1453" s="140" t="s">
        <v>5296</v>
      </c>
      <c r="G1453" s="140"/>
      <c r="H1453" s="140"/>
      <c r="I1453" s="201">
        <v>400</v>
      </c>
      <c r="J1453" s="976">
        <v>400</v>
      </c>
      <c r="K1453" s="139"/>
      <c r="L1453" s="139"/>
      <c r="M1453" s="139"/>
      <c r="N1453" s="139"/>
      <c r="O1453" s="140"/>
      <c r="P1453" s="140"/>
      <c r="Q1453" s="976" t="s">
        <v>2244</v>
      </c>
      <c r="R1453" s="976" t="s">
        <v>3216</v>
      </c>
      <c r="S1453" s="436" t="s">
        <v>6068</v>
      </c>
      <c r="V1453" s="34"/>
      <c r="W1453" s="34"/>
    </row>
    <row r="1454" spans="1:23" ht="78.75" x14ac:dyDescent="0.2">
      <c r="A1454" s="104">
        <v>11</v>
      </c>
      <c r="B1454" s="139"/>
      <c r="C1454" s="139"/>
      <c r="D1454" s="139"/>
      <c r="E1454" s="206" t="s">
        <v>420</v>
      </c>
      <c r="F1454" s="917" t="s">
        <v>6004</v>
      </c>
      <c r="G1454" s="917"/>
      <c r="H1454" s="917"/>
      <c r="I1454" s="441">
        <v>200</v>
      </c>
      <c r="J1454" s="206"/>
      <c r="K1454" s="139"/>
      <c r="L1454" s="139"/>
      <c r="M1454" s="139"/>
      <c r="N1454" s="139"/>
      <c r="O1454" s="140"/>
      <c r="P1454" s="140"/>
      <c r="Q1454" s="140"/>
      <c r="R1454" s="140"/>
      <c r="S1454" s="436" t="s">
        <v>6063</v>
      </c>
      <c r="V1454" s="34"/>
      <c r="W1454" s="34"/>
    </row>
    <row r="1455" spans="1:23" ht="45" x14ac:dyDescent="0.2">
      <c r="A1455" s="104">
        <v>12</v>
      </c>
      <c r="B1455" s="139"/>
      <c r="C1455" s="139"/>
      <c r="D1455" s="139"/>
      <c r="E1455" s="206" t="s">
        <v>421</v>
      </c>
      <c r="F1455" s="236" t="s">
        <v>1468</v>
      </c>
      <c r="G1455" s="236"/>
      <c r="H1455" s="236"/>
      <c r="I1455" s="441">
        <v>200</v>
      </c>
      <c r="J1455" s="206"/>
      <c r="K1455" s="139"/>
      <c r="L1455" s="139"/>
      <c r="M1455" s="139"/>
      <c r="N1455" s="139"/>
      <c r="O1455" s="140"/>
      <c r="P1455" s="140"/>
      <c r="Q1455" s="140"/>
      <c r="R1455" s="140"/>
      <c r="S1455" s="436" t="s">
        <v>2569</v>
      </c>
      <c r="V1455" s="34"/>
      <c r="W1455" s="34"/>
    </row>
    <row r="1456" spans="1:23" ht="45" x14ac:dyDescent="0.2">
      <c r="A1456" s="104">
        <v>13</v>
      </c>
      <c r="B1456" s="139"/>
      <c r="C1456" s="139"/>
      <c r="D1456" s="139"/>
      <c r="E1456" s="206" t="s">
        <v>422</v>
      </c>
      <c r="F1456" s="236" t="s">
        <v>1469</v>
      </c>
      <c r="G1456" s="236"/>
      <c r="H1456" s="236"/>
      <c r="I1456" s="441">
        <v>220</v>
      </c>
      <c r="J1456" s="206"/>
      <c r="K1456" s="139"/>
      <c r="L1456" s="139"/>
      <c r="M1456" s="139"/>
      <c r="N1456" s="139"/>
      <c r="O1456" s="140"/>
      <c r="P1456" s="140"/>
      <c r="Q1456" s="140"/>
      <c r="R1456" s="140"/>
      <c r="S1456" s="436" t="s">
        <v>2570</v>
      </c>
      <c r="V1456" s="34"/>
      <c r="W1456" s="34"/>
    </row>
    <row r="1457" spans="1:23" ht="56.25" customHeight="1" x14ac:dyDescent="0.2">
      <c r="A1457" s="104">
        <v>14</v>
      </c>
      <c r="B1457" s="139"/>
      <c r="C1457" s="139"/>
      <c r="D1457" s="139"/>
      <c r="E1457" s="206" t="s">
        <v>423</v>
      </c>
      <c r="F1457" s="236" t="s">
        <v>1470</v>
      </c>
      <c r="G1457" s="236"/>
      <c r="H1457" s="236"/>
      <c r="I1457" s="441">
        <v>160</v>
      </c>
      <c r="J1457" s="206"/>
      <c r="K1457" s="139"/>
      <c r="L1457" s="139"/>
      <c r="M1457" s="139"/>
      <c r="N1457" s="139"/>
      <c r="O1457" s="140"/>
      <c r="P1457" s="140"/>
      <c r="Q1457" s="140"/>
      <c r="R1457" s="140"/>
      <c r="S1457" s="436" t="s">
        <v>2571</v>
      </c>
      <c r="V1457" s="34"/>
      <c r="W1457" s="34"/>
    </row>
    <row r="1458" spans="1:23" s="4" customFormat="1" ht="36" x14ac:dyDescent="0.2">
      <c r="A1458" s="104">
        <v>15</v>
      </c>
      <c r="B1458" s="139"/>
      <c r="C1458" s="139"/>
      <c r="D1458" s="139"/>
      <c r="E1458" s="206" t="s">
        <v>424</v>
      </c>
      <c r="F1458" s="917" t="s">
        <v>6005</v>
      </c>
      <c r="G1458" s="917"/>
      <c r="H1458" s="917"/>
      <c r="I1458" s="441">
        <v>140</v>
      </c>
      <c r="J1458" s="206"/>
      <c r="K1458" s="139"/>
      <c r="L1458" s="139"/>
      <c r="M1458" s="139"/>
      <c r="N1458" s="139"/>
      <c r="O1458" s="140"/>
      <c r="P1458" s="140"/>
      <c r="Q1458" s="140"/>
      <c r="R1458" s="140"/>
      <c r="S1458" s="436" t="s">
        <v>6064</v>
      </c>
      <c r="V1458" s="34"/>
      <c r="W1458" s="34"/>
    </row>
    <row r="1459" spans="1:23" s="4" customFormat="1" ht="36" x14ac:dyDescent="0.2">
      <c r="A1459" s="104">
        <v>16</v>
      </c>
      <c r="B1459" s="139"/>
      <c r="C1459" s="139"/>
      <c r="D1459" s="139"/>
      <c r="E1459" s="206" t="s">
        <v>425</v>
      </c>
      <c r="F1459" s="917" t="s">
        <v>6006</v>
      </c>
      <c r="G1459" s="917"/>
      <c r="H1459" s="917"/>
      <c r="I1459" s="441">
        <v>100</v>
      </c>
      <c r="J1459" s="206"/>
      <c r="K1459" s="139"/>
      <c r="L1459" s="139"/>
      <c r="M1459" s="139"/>
      <c r="N1459" s="139"/>
      <c r="O1459" s="140"/>
      <c r="P1459" s="140"/>
      <c r="Q1459" s="140"/>
      <c r="R1459" s="140"/>
      <c r="S1459" s="436" t="s">
        <v>6064</v>
      </c>
      <c r="V1459" s="34"/>
      <c r="W1459" s="34"/>
    </row>
    <row r="1460" spans="1:23" s="4" customFormat="1" ht="54" customHeight="1" x14ac:dyDescent="0.2">
      <c r="A1460" s="104">
        <v>17</v>
      </c>
      <c r="B1460" s="1275" t="s">
        <v>6096</v>
      </c>
      <c r="C1460" s="96" t="s">
        <v>1610</v>
      </c>
      <c r="D1460" s="93" t="s">
        <v>4592</v>
      </c>
      <c r="E1460" s="96" t="s">
        <v>1261</v>
      </c>
      <c r="F1460" s="174" t="s">
        <v>5297</v>
      </c>
      <c r="G1460" s="93" t="s">
        <v>4593</v>
      </c>
      <c r="H1460" s="93" t="s">
        <v>4594</v>
      </c>
      <c r="I1460" s="201">
        <v>186.07</v>
      </c>
      <c r="J1460" s="96">
        <v>186.07</v>
      </c>
      <c r="K1460" s="96"/>
      <c r="L1460" s="96"/>
      <c r="M1460" s="96"/>
      <c r="N1460" s="96"/>
      <c r="O1460" s="96"/>
      <c r="P1460" s="96"/>
      <c r="Q1460" s="93" t="s">
        <v>2251</v>
      </c>
      <c r="R1460" s="93" t="s">
        <v>3176</v>
      </c>
      <c r="S1460" s="172"/>
      <c r="V1460" s="34"/>
      <c r="W1460" s="34"/>
    </row>
    <row r="1461" spans="1:23" s="4" customFormat="1" x14ac:dyDescent="0.2">
      <c r="A1461" s="1431" t="s">
        <v>1262</v>
      </c>
      <c r="B1461" s="1431"/>
      <c r="C1461" s="1431"/>
      <c r="D1461" s="1431"/>
      <c r="E1461" s="1431"/>
      <c r="F1461" s="1431"/>
      <c r="G1461" s="179"/>
      <c r="H1461" s="179"/>
      <c r="I1461" s="253">
        <f>SUM(I1444:I1460)</f>
        <v>4445.03</v>
      </c>
      <c r="J1461" s="253">
        <f>SUM(J1444:J1460)</f>
        <v>2863.03</v>
      </c>
      <c r="K1461" s="253"/>
      <c r="L1461" s="253"/>
      <c r="M1461" s="253"/>
      <c r="N1461" s="253"/>
      <c r="O1461" s="36"/>
      <c r="P1461" s="36"/>
      <c r="Q1461" s="36"/>
      <c r="R1461" s="36"/>
      <c r="S1461" s="172"/>
      <c r="V1461" s="34"/>
      <c r="W1461" s="34"/>
    </row>
    <row r="1462" spans="1:23" s="4" customFormat="1" x14ac:dyDescent="0.2">
      <c r="A1462" s="1433"/>
      <c r="B1462" s="1433"/>
      <c r="C1462" s="1433"/>
      <c r="D1462" s="1433"/>
      <c r="E1462" s="1433"/>
      <c r="F1462" s="1433"/>
      <c r="G1462" s="1433"/>
      <c r="H1462" s="1433"/>
      <c r="I1462" s="1433"/>
      <c r="J1462" s="1433"/>
      <c r="K1462" s="1433"/>
      <c r="L1462" s="1433"/>
      <c r="M1462" s="1433"/>
      <c r="N1462" s="1433"/>
      <c r="O1462" s="1433"/>
      <c r="P1462" s="1433"/>
      <c r="Q1462" s="119"/>
      <c r="R1462" s="119"/>
      <c r="S1462" s="172"/>
    </row>
    <row r="1463" spans="1:23" s="4" customFormat="1" x14ac:dyDescent="0.2">
      <c r="A1463" s="1431" t="s">
        <v>946</v>
      </c>
      <c r="B1463" s="1431"/>
      <c r="C1463" s="1431"/>
      <c r="D1463" s="1431"/>
      <c r="E1463" s="1431"/>
      <c r="F1463" s="1431"/>
      <c r="G1463" s="179"/>
      <c r="H1463" s="179"/>
      <c r="I1463" s="179"/>
      <c r="J1463" s="119"/>
      <c r="K1463" s="119"/>
      <c r="L1463" s="119"/>
      <c r="M1463" s="119"/>
      <c r="N1463" s="119"/>
      <c r="O1463" s="119"/>
      <c r="P1463" s="119"/>
      <c r="Q1463" s="119"/>
      <c r="R1463" s="119"/>
      <c r="S1463" s="172"/>
    </row>
    <row r="1464" spans="1:23" s="4" customFormat="1" x14ac:dyDescent="0.2">
      <c r="A1464" s="1434" t="s">
        <v>409</v>
      </c>
      <c r="B1464" s="1434"/>
      <c r="C1464" s="1434"/>
      <c r="D1464" s="1434"/>
      <c r="E1464" s="1434"/>
      <c r="F1464" s="1434"/>
      <c r="G1464" s="229"/>
      <c r="H1464" s="229"/>
      <c r="I1464" s="229"/>
      <c r="J1464" s="145" t="s">
        <v>104</v>
      </c>
      <c r="K1464" s="145"/>
      <c r="L1464" s="145"/>
      <c r="M1464" s="145"/>
      <c r="N1464" s="145"/>
      <c r="O1464" s="140"/>
      <c r="P1464" s="140"/>
      <c r="Q1464" s="140"/>
      <c r="R1464" s="140"/>
      <c r="S1464" s="172"/>
    </row>
    <row r="1465" spans="1:23" ht="36" x14ac:dyDescent="0.2">
      <c r="A1465" s="104">
        <v>1</v>
      </c>
      <c r="B1465" s="1275">
        <v>130222</v>
      </c>
      <c r="C1465" s="139"/>
      <c r="D1465" s="139"/>
      <c r="E1465" s="139" t="s">
        <v>447</v>
      </c>
      <c r="F1465" s="140" t="s">
        <v>5298</v>
      </c>
      <c r="G1465" s="140"/>
      <c r="H1465" s="140"/>
      <c r="I1465" s="201">
        <v>1224</v>
      </c>
      <c r="J1465" s="469">
        <v>1224</v>
      </c>
      <c r="K1465" s="139"/>
      <c r="L1465" s="139"/>
      <c r="M1465" s="139"/>
      <c r="N1465" s="139"/>
      <c r="O1465" s="139"/>
      <c r="P1465" s="139"/>
      <c r="Q1465" s="497" t="s">
        <v>2354</v>
      </c>
      <c r="R1465" s="153" t="s">
        <v>3216</v>
      </c>
      <c r="S1465" s="172"/>
      <c r="U1465" s="34"/>
      <c r="V1465" s="34"/>
      <c r="W1465" s="34"/>
    </row>
    <row r="1466" spans="1:23" ht="36" x14ac:dyDescent="0.2">
      <c r="A1466" s="104">
        <v>2</v>
      </c>
      <c r="B1466" s="1275">
        <v>130983</v>
      </c>
      <c r="C1466" s="139"/>
      <c r="D1466" s="139"/>
      <c r="E1466" s="139" t="s">
        <v>448</v>
      </c>
      <c r="F1466" s="140" t="s">
        <v>5299</v>
      </c>
      <c r="G1466" s="140"/>
      <c r="H1466" s="140"/>
      <c r="I1466" s="66">
        <v>640</v>
      </c>
      <c r="J1466" s="139">
        <v>640</v>
      </c>
      <c r="K1466" s="139"/>
      <c r="L1466" s="139"/>
      <c r="M1466" s="139"/>
      <c r="N1466" s="139"/>
      <c r="O1466" s="139"/>
      <c r="P1466" s="139"/>
      <c r="Q1466" s="497" t="s">
        <v>2354</v>
      </c>
      <c r="R1466" s="153" t="s">
        <v>3216</v>
      </c>
      <c r="S1466" s="172"/>
      <c r="U1466" s="34"/>
      <c r="V1466" s="1562"/>
      <c r="W1466" s="34"/>
    </row>
    <row r="1467" spans="1:23" ht="36" x14ac:dyDescent="0.2">
      <c r="A1467" s="104">
        <v>3</v>
      </c>
      <c r="B1467" s="1275">
        <v>120609</v>
      </c>
      <c r="C1467" s="139"/>
      <c r="D1467" s="139"/>
      <c r="E1467" s="139" t="s">
        <v>449</v>
      </c>
      <c r="F1467" s="140" t="s">
        <v>5300</v>
      </c>
      <c r="G1467" s="140"/>
      <c r="H1467" s="140"/>
      <c r="I1467" s="66">
        <v>470</v>
      </c>
      <c r="J1467" s="139">
        <v>470</v>
      </c>
      <c r="K1467" s="139"/>
      <c r="L1467" s="139"/>
      <c r="M1467" s="139"/>
      <c r="N1467" s="139"/>
      <c r="O1467" s="139"/>
      <c r="P1467" s="139"/>
      <c r="Q1467" s="497" t="s">
        <v>2354</v>
      </c>
      <c r="R1467" s="153" t="s">
        <v>3216</v>
      </c>
      <c r="S1467" s="172"/>
      <c r="U1467" s="34"/>
      <c r="V1467" s="1562"/>
      <c r="W1467" s="34"/>
    </row>
    <row r="1468" spans="1:23" ht="60" x14ac:dyDescent="0.2">
      <c r="A1468" s="104">
        <v>4</v>
      </c>
      <c r="B1468" s="1275"/>
      <c r="C1468" s="139"/>
      <c r="D1468" s="139"/>
      <c r="E1468" s="139" t="s">
        <v>450</v>
      </c>
      <c r="F1468" s="236" t="s">
        <v>429</v>
      </c>
      <c r="G1468" s="236"/>
      <c r="H1468" s="236"/>
      <c r="I1468" s="201">
        <v>1350</v>
      </c>
      <c r="J1468" s="139"/>
      <c r="K1468" s="139"/>
      <c r="L1468" s="139"/>
      <c r="M1468" s="139"/>
      <c r="N1468" s="139"/>
      <c r="O1468" s="139"/>
      <c r="P1468" s="139"/>
      <c r="Q1468" s="139"/>
      <c r="R1468" s="153" t="s">
        <v>3216</v>
      </c>
      <c r="S1468" s="141" t="s">
        <v>4595</v>
      </c>
      <c r="U1468" s="34"/>
      <c r="V1468" s="34"/>
      <c r="W1468" s="34"/>
    </row>
    <row r="1469" spans="1:23" s="4" customFormat="1" ht="48" x14ac:dyDescent="0.2">
      <c r="A1469" s="104">
        <v>5</v>
      </c>
      <c r="B1469" s="1275">
        <v>130985</v>
      </c>
      <c r="C1469" s="139"/>
      <c r="D1469" s="139"/>
      <c r="E1469" s="139" t="s">
        <v>451</v>
      </c>
      <c r="F1469" s="140" t="s">
        <v>5301</v>
      </c>
      <c r="G1469" s="140"/>
      <c r="H1469" s="140"/>
      <c r="I1469" s="201">
        <v>350</v>
      </c>
      <c r="J1469" s="139">
        <v>350</v>
      </c>
      <c r="K1469" s="139"/>
      <c r="L1469" s="139"/>
      <c r="M1469" s="139"/>
      <c r="N1469" s="139"/>
      <c r="O1469" s="139"/>
      <c r="P1469" s="139"/>
      <c r="Q1469" s="497" t="s">
        <v>2354</v>
      </c>
      <c r="R1469" s="153" t="s">
        <v>3216</v>
      </c>
      <c r="S1469" s="172"/>
      <c r="U1469" s="34"/>
      <c r="V1469" s="34"/>
      <c r="W1469" s="34"/>
    </row>
    <row r="1470" spans="1:23" ht="48" x14ac:dyDescent="0.2">
      <c r="A1470" s="104">
        <v>6</v>
      </c>
      <c r="B1470" s="1270">
        <v>130133</v>
      </c>
      <c r="C1470" s="96" t="s">
        <v>1286</v>
      </c>
      <c r="D1470" s="93" t="s">
        <v>3695</v>
      </c>
      <c r="E1470" s="96" t="s">
        <v>452</v>
      </c>
      <c r="F1470" s="94" t="s">
        <v>5302</v>
      </c>
      <c r="G1470" s="93" t="s">
        <v>3198</v>
      </c>
      <c r="H1470" s="93" t="s">
        <v>4596</v>
      </c>
      <c r="I1470" s="201">
        <v>5210.1400000000003</v>
      </c>
      <c r="J1470" s="96">
        <v>5210.1400000000003</v>
      </c>
      <c r="K1470" s="139"/>
      <c r="L1470" s="139"/>
      <c r="M1470" s="139"/>
      <c r="N1470" s="139"/>
      <c r="O1470" s="139"/>
      <c r="P1470" s="139"/>
      <c r="Q1470" s="153" t="s">
        <v>2354</v>
      </c>
      <c r="R1470" s="153" t="s">
        <v>3176</v>
      </c>
      <c r="S1470" s="141" t="s">
        <v>4597</v>
      </c>
      <c r="U1470" s="34"/>
      <c r="V1470" s="34"/>
      <c r="W1470" s="34"/>
    </row>
    <row r="1471" spans="1:23" ht="72" x14ac:dyDescent="0.2">
      <c r="A1471" s="104">
        <v>7</v>
      </c>
      <c r="B1471" s="1275"/>
      <c r="C1471" s="153"/>
      <c r="D1471" s="153"/>
      <c r="E1471" s="153" t="s">
        <v>453</v>
      </c>
      <c r="F1471" s="154" t="s">
        <v>430</v>
      </c>
      <c r="G1471" s="154"/>
      <c r="H1471" s="154"/>
      <c r="I1471" s="201">
        <v>2377</v>
      </c>
      <c r="J1471" s="153"/>
      <c r="K1471" s="153"/>
      <c r="L1471" s="153"/>
      <c r="M1471" s="153"/>
      <c r="N1471" s="153"/>
      <c r="O1471" s="153"/>
      <c r="P1471" s="153"/>
      <c r="Q1471" s="139"/>
      <c r="R1471" s="139"/>
      <c r="S1471" s="153" t="s">
        <v>5303</v>
      </c>
      <c r="U1471" s="34"/>
      <c r="V1471" s="34"/>
      <c r="W1471" s="34"/>
    </row>
    <row r="1472" spans="1:23" ht="48" x14ac:dyDescent="0.2">
      <c r="A1472" s="104">
        <v>8</v>
      </c>
      <c r="B1472" s="1270">
        <v>130205</v>
      </c>
      <c r="C1472" s="96" t="s">
        <v>1291</v>
      </c>
      <c r="D1472" s="93" t="s">
        <v>4598</v>
      </c>
      <c r="E1472" s="96" t="s">
        <v>454</v>
      </c>
      <c r="F1472" s="94" t="s">
        <v>5304</v>
      </c>
      <c r="G1472" s="93" t="s">
        <v>3198</v>
      </c>
      <c r="H1472" s="93" t="s">
        <v>3678</v>
      </c>
      <c r="I1472" s="93">
        <v>1026.71</v>
      </c>
      <c r="J1472" s="139">
        <v>1026.71</v>
      </c>
      <c r="K1472" s="139"/>
      <c r="L1472" s="139"/>
      <c r="M1472" s="139"/>
      <c r="N1472" s="139"/>
      <c r="O1472" s="139"/>
      <c r="P1472" s="139"/>
      <c r="Q1472" s="153" t="s">
        <v>2479</v>
      </c>
      <c r="R1472" s="153" t="s">
        <v>3176</v>
      </c>
      <c r="S1472" s="141" t="s">
        <v>4597</v>
      </c>
      <c r="U1472" s="34"/>
      <c r="V1472" s="34"/>
      <c r="W1472" s="34"/>
    </row>
    <row r="1473" spans="1:23" ht="72" x14ac:dyDescent="0.2">
      <c r="A1473" s="104">
        <v>9</v>
      </c>
      <c r="B1473" s="206"/>
      <c r="C1473" s="206"/>
      <c r="D1473" s="206"/>
      <c r="E1473" s="206" t="s">
        <v>455</v>
      </c>
      <c r="F1473" s="236" t="s">
        <v>446</v>
      </c>
      <c r="G1473" s="236"/>
      <c r="H1473" s="236"/>
      <c r="I1473" s="104">
        <v>340</v>
      </c>
      <c r="J1473" s="206"/>
      <c r="K1473" s="139"/>
      <c r="L1473" s="139"/>
      <c r="M1473" s="139"/>
      <c r="N1473" s="139"/>
      <c r="O1473" s="139"/>
      <c r="P1473" s="139"/>
      <c r="Q1473" s="139"/>
      <c r="R1473" s="139"/>
      <c r="S1473" s="153" t="s">
        <v>4599</v>
      </c>
      <c r="U1473" s="34"/>
      <c r="V1473" s="34"/>
      <c r="W1473" s="34"/>
    </row>
    <row r="1474" spans="1:23" ht="36" x14ac:dyDescent="0.2">
      <c r="A1474" s="104">
        <v>10</v>
      </c>
      <c r="B1474" s="1275" t="s">
        <v>6097</v>
      </c>
      <c r="C1474" s="139"/>
      <c r="D1474" s="139"/>
      <c r="E1474" s="139" t="s">
        <v>456</v>
      </c>
      <c r="F1474" s="140" t="s">
        <v>5305</v>
      </c>
      <c r="G1474" s="140"/>
      <c r="H1474" s="140"/>
      <c r="I1474" s="139">
        <v>1080</v>
      </c>
      <c r="J1474" s="139">
        <v>1080</v>
      </c>
      <c r="K1474" s="139"/>
      <c r="L1474" s="139"/>
      <c r="M1474" s="139"/>
      <c r="N1474" s="139"/>
      <c r="O1474" s="139"/>
      <c r="P1474" s="139"/>
      <c r="Q1474" s="139" t="s">
        <v>2354</v>
      </c>
      <c r="R1474" s="139" t="s">
        <v>3216</v>
      </c>
      <c r="S1474" s="153"/>
      <c r="U1474" s="34"/>
      <c r="V1474" s="34"/>
      <c r="W1474" s="34"/>
    </row>
    <row r="1475" spans="1:23" ht="24" x14ac:dyDescent="0.2">
      <c r="A1475" s="104">
        <v>11</v>
      </c>
      <c r="B1475" s="1275">
        <v>130221</v>
      </c>
      <c r="C1475" s="139"/>
      <c r="D1475" s="139"/>
      <c r="E1475" s="139" t="s">
        <v>457</v>
      </c>
      <c r="F1475" s="140" t="s">
        <v>5306</v>
      </c>
      <c r="G1475" s="140"/>
      <c r="H1475" s="140"/>
      <c r="I1475" s="140">
        <v>965</v>
      </c>
      <c r="J1475" s="139">
        <v>965</v>
      </c>
      <c r="K1475" s="139"/>
      <c r="L1475" s="139"/>
      <c r="M1475" s="139"/>
      <c r="N1475" s="139"/>
      <c r="O1475" s="139"/>
      <c r="P1475" s="139"/>
      <c r="Q1475" s="139" t="s">
        <v>2241</v>
      </c>
      <c r="R1475" s="139" t="s">
        <v>3216</v>
      </c>
      <c r="S1475" s="172"/>
      <c r="U1475" s="34"/>
      <c r="V1475" s="34"/>
      <c r="W1475" s="34"/>
    </row>
    <row r="1476" spans="1:23" ht="36" x14ac:dyDescent="0.2">
      <c r="A1476" s="104">
        <v>12</v>
      </c>
      <c r="B1476" s="237"/>
      <c r="C1476" s="237"/>
      <c r="D1476" s="237"/>
      <c r="E1476" s="237" t="s">
        <v>458</v>
      </c>
      <c r="F1476" s="154" t="s">
        <v>431</v>
      </c>
      <c r="G1476" s="154"/>
      <c r="H1476" s="154"/>
      <c r="I1476" s="36">
        <v>460</v>
      </c>
      <c r="J1476" s="237"/>
      <c r="K1476" s="139"/>
      <c r="L1476" s="139"/>
      <c r="M1476" s="139"/>
      <c r="N1476" s="139"/>
      <c r="O1476" s="139"/>
      <c r="P1476" s="139"/>
      <c r="Q1476" s="139"/>
      <c r="R1476" s="139"/>
      <c r="S1476" s="153" t="s">
        <v>4600</v>
      </c>
      <c r="U1476" s="34"/>
      <c r="V1476" s="34"/>
      <c r="W1476" s="34"/>
    </row>
    <row r="1477" spans="1:23" ht="96" x14ac:dyDescent="0.2">
      <c r="A1477" s="104">
        <v>13</v>
      </c>
      <c r="B1477" s="237"/>
      <c r="C1477" s="237"/>
      <c r="D1477" s="237"/>
      <c r="E1477" s="237" t="s">
        <v>459</v>
      </c>
      <c r="F1477" s="154" t="s">
        <v>428</v>
      </c>
      <c r="G1477" s="154"/>
      <c r="H1477" s="154"/>
      <c r="I1477" s="36">
        <v>470</v>
      </c>
      <c r="J1477" s="237"/>
      <c r="K1477" s="139"/>
      <c r="L1477" s="139"/>
      <c r="M1477" s="139"/>
      <c r="N1477" s="139"/>
      <c r="O1477" s="139"/>
      <c r="P1477" s="139"/>
      <c r="Q1477" s="139"/>
      <c r="R1477" s="139"/>
      <c r="S1477" s="153" t="s">
        <v>4601</v>
      </c>
      <c r="U1477" s="34"/>
      <c r="V1477" s="34"/>
      <c r="W1477" s="34"/>
    </row>
    <row r="1478" spans="1:23" ht="24" x14ac:dyDescent="0.2">
      <c r="A1478" s="104">
        <v>14</v>
      </c>
      <c r="B1478" s="1275">
        <v>130224</v>
      </c>
      <c r="C1478" s="139"/>
      <c r="D1478" s="139"/>
      <c r="E1478" s="139" t="s">
        <v>460</v>
      </c>
      <c r="F1478" s="140" t="s">
        <v>5307</v>
      </c>
      <c r="G1478" s="140"/>
      <c r="H1478" s="140"/>
      <c r="I1478" s="140">
        <v>1590</v>
      </c>
      <c r="J1478" s="139">
        <v>1590</v>
      </c>
      <c r="K1478" s="139"/>
      <c r="L1478" s="139"/>
      <c r="M1478" s="139"/>
      <c r="N1478" s="139"/>
      <c r="O1478" s="139"/>
      <c r="P1478" s="139"/>
      <c r="Q1478" s="139"/>
      <c r="R1478" s="139" t="s">
        <v>3216</v>
      </c>
      <c r="S1478" s="172"/>
      <c r="U1478" s="34"/>
      <c r="V1478" s="34"/>
      <c r="W1478" s="34"/>
    </row>
    <row r="1479" spans="1:23" ht="61.5" customHeight="1" x14ac:dyDescent="0.2">
      <c r="A1479" s="104">
        <v>15</v>
      </c>
      <c r="B1479" s="237"/>
      <c r="C1479" s="237"/>
      <c r="D1479" s="237"/>
      <c r="E1479" s="237" t="s">
        <v>461</v>
      </c>
      <c r="F1479" s="154" t="s">
        <v>426</v>
      </c>
      <c r="G1479" s="154"/>
      <c r="H1479" s="154"/>
      <c r="I1479" s="36">
        <v>1770</v>
      </c>
      <c r="J1479" s="237"/>
      <c r="K1479" s="139"/>
      <c r="L1479" s="139"/>
      <c r="M1479" s="139"/>
      <c r="N1479" s="139"/>
      <c r="O1479" s="139"/>
      <c r="P1479" s="139"/>
      <c r="Q1479" s="139"/>
      <c r="R1479" s="139"/>
      <c r="S1479" s="153" t="s">
        <v>4602</v>
      </c>
      <c r="U1479" s="34"/>
      <c r="V1479" s="1562"/>
      <c r="W1479" s="34"/>
    </row>
    <row r="1480" spans="1:23" ht="78" customHeight="1" x14ac:dyDescent="0.2">
      <c r="A1480" s="104">
        <v>16</v>
      </c>
      <c r="B1480" s="237"/>
      <c r="C1480" s="237"/>
      <c r="D1480" s="237"/>
      <c r="E1480" s="237" t="s">
        <v>462</v>
      </c>
      <c r="F1480" s="154" t="s">
        <v>4603</v>
      </c>
      <c r="G1480" s="154"/>
      <c r="H1480" s="154"/>
      <c r="I1480" s="36">
        <v>970</v>
      </c>
      <c r="J1480" s="237"/>
      <c r="K1480" s="139"/>
      <c r="L1480" s="139"/>
      <c r="M1480" s="139"/>
      <c r="N1480" s="139"/>
      <c r="O1480" s="139"/>
      <c r="P1480" s="139"/>
      <c r="Q1480" s="139"/>
      <c r="R1480" s="139"/>
      <c r="S1480" s="153" t="s">
        <v>4604</v>
      </c>
      <c r="U1480" s="34"/>
      <c r="V1480" s="1562"/>
      <c r="W1480" s="34"/>
    </row>
    <row r="1481" spans="1:23" ht="60.75" customHeight="1" x14ac:dyDescent="0.2">
      <c r="A1481" s="104">
        <v>17</v>
      </c>
      <c r="B1481" s="237"/>
      <c r="C1481" s="237"/>
      <c r="D1481" s="237"/>
      <c r="E1481" s="237" t="s">
        <v>463</v>
      </c>
      <c r="F1481" s="154" t="s">
        <v>1049</v>
      </c>
      <c r="G1481" s="154"/>
      <c r="H1481" s="154"/>
      <c r="I1481" s="36">
        <v>860</v>
      </c>
      <c r="J1481" s="237"/>
      <c r="K1481" s="153"/>
      <c r="L1481" s="153"/>
      <c r="M1481" s="153"/>
      <c r="N1481" s="153"/>
      <c r="O1481" s="153"/>
      <c r="P1481" s="153"/>
      <c r="Q1481" s="139"/>
      <c r="R1481" s="139"/>
      <c r="S1481" s="153" t="s">
        <v>4605</v>
      </c>
      <c r="U1481" s="34"/>
      <c r="V1481" s="34"/>
      <c r="W1481" s="34"/>
    </row>
    <row r="1482" spans="1:23" ht="40.5" customHeight="1" x14ac:dyDescent="0.2">
      <c r="A1482" s="104">
        <v>18</v>
      </c>
      <c r="B1482" s="1275">
        <v>130991</v>
      </c>
      <c r="C1482" s="139"/>
      <c r="D1482" s="139"/>
      <c r="E1482" s="139" t="s">
        <v>464</v>
      </c>
      <c r="F1482" s="140" t="s">
        <v>5308</v>
      </c>
      <c r="G1482" s="140"/>
      <c r="H1482" s="140"/>
      <c r="I1482" s="140">
        <v>120</v>
      </c>
      <c r="J1482" s="139">
        <v>120</v>
      </c>
      <c r="K1482" s="139"/>
      <c r="L1482" s="139"/>
      <c r="M1482" s="139"/>
      <c r="N1482" s="139"/>
      <c r="O1482" s="139"/>
      <c r="P1482" s="139"/>
      <c r="Q1482" s="497" t="s">
        <v>2354</v>
      </c>
      <c r="R1482" s="139" t="s">
        <v>3216</v>
      </c>
      <c r="S1482" s="172"/>
      <c r="U1482" s="34"/>
      <c r="V1482" s="34"/>
      <c r="W1482" s="34"/>
    </row>
    <row r="1483" spans="1:23" ht="132" x14ac:dyDescent="0.2">
      <c r="A1483" s="104">
        <v>19</v>
      </c>
      <c r="B1483" s="1275"/>
      <c r="C1483" s="153"/>
      <c r="D1483" s="153"/>
      <c r="E1483" s="153" t="s">
        <v>465</v>
      </c>
      <c r="F1483" s="154" t="s">
        <v>427</v>
      </c>
      <c r="G1483" s="154"/>
      <c r="H1483" s="154"/>
      <c r="I1483" s="36">
        <v>250</v>
      </c>
      <c r="J1483" s="153"/>
      <c r="K1483" s="139"/>
      <c r="L1483" s="139"/>
      <c r="M1483" s="139"/>
      <c r="N1483" s="139"/>
      <c r="O1483" s="139"/>
      <c r="P1483" s="139"/>
      <c r="Q1483" s="139"/>
      <c r="R1483" s="139"/>
      <c r="S1483" s="153" t="s">
        <v>5309</v>
      </c>
      <c r="U1483" s="34"/>
      <c r="V1483" s="34"/>
      <c r="W1483" s="34"/>
    </row>
    <row r="1484" spans="1:23" ht="36" x14ac:dyDescent="0.2">
      <c r="A1484" s="104">
        <v>20</v>
      </c>
      <c r="B1484" s="1275">
        <v>130993</v>
      </c>
      <c r="C1484" s="139"/>
      <c r="D1484" s="139"/>
      <c r="E1484" s="139" t="s">
        <v>466</v>
      </c>
      <c r="F1484" s="140" t="s">
        <v>5310</v>
      </c>
      <c r="G1484" s="140"/>
      <c r="H1484" s="140"/>
      <c r="I1484" s="140">
        <v>800</v>
      </c>
      <c r="J1484" s="139">
        <v>800</v>
      </c>
      <c r="K1484" s="139"/>
      <c r="L1484" s="139"/>
      <c r="M1484" s="139"/>
      <c r="N1484" s="139"/>
      <c r="O1484" s="139"/>
      <c r="P1484" s="139"/>
      <c r="Q1484" s="497" t="s">
        <v>2354</v>
      </c>
      <c r="R1484" s="139" t="s">
        <v>3216</v>
      </c>
      <c r="S1484" s="155" t="s">
        <v>4606</v>
      </c>
      <c r="U1484" s="34"/>
      <c r="V1484" s="34"/>
      <c r="W1484" s="34"/>
    </row>
    <row r="1485" spans="1:23" ht="48" x14ac:dyDescent="0.2">
      <c r="A1485" s="104">
        <v>21</v>
      </c>
      <c r="B1485" s="93" t="s">
        <v>4607</v>
      </c>
      <c r="C1485" s="139" t="s">
        <v>1318</v>
      </c>
      <c r="D1485" s="93" t="s">
        <v>4608</v>
      </c>
      <c r="E1485" s="139" t="s">
        <v>469</v>
      </c>
      <c r="F1485" s="140" t="s">
        <v>5311</v>
      </c>
      <c r="G1485" s="93" t="s">
        <v>3198</v>
      </c>
      <c r="H1485" s="93" t="s">
        <v>4609</v>
      </c>
      <c r="I1485" s="93">
        <v>1256.24</v>
      </c>
      <c r="J1485" s="139">
        <v>1256.24</v>
      </c>
      <c r="K1485" s="139"/>
      <c r="L1485" s="139"/>
      <c r="M1485" s="139"/>
      <c r="N1485" s="139"/>
      <c r="O1485" s="139"/>
      <c r="P1485" s="139"/>
      <c r="Q1485" s="153" t="s">
        <v>2354</v>
      </c>
      <c r="R1485" s="153" t="s">
        <v>3176</v>
      </c>
      <c r="S1485" s="141" t="s">
        <v>4610</v>
      </c>
      <c r="U1485" s="34"/>
      <c r="V1485" s="34"/>
      <c r="W1485" s="34"/>
    </row>
    <row r="1486" spans="1:23" ht="48" x14ac:dyDescent="0.2">
      <c r="A1486" s="104">
        <v>22</v>
      </c>
      <c r="B1486" s="93">
        <v>130252</v>
      </c>
      <c r="C1486" s="139" t="s">
        <v>2137</v>
      </c>
      <c r="D1486" s="93" t="s">
        <v>4611</v>
      </c>
      <c r="E1486" s="139" t="s">
        <v>470</v>
      </c>
      <c r="F1486" s="140" t="s">
        <v>5312</v>
      </c>
      <c r="G1486" s="93" t="s">
        <v>4593</v>
      </c>
      <c r="H1486" s="93" t="s">
        <v>3065</v>
      </c>
      <c r="I1486" s="93">
        <v>387.35</v>
      </c>
      <c r="J1486" s="139">
        <v>387.35</v>
      </c>
      <c r="K1486" s="139"/>
      <c r="L1486" s="139"/>
      <c r="M1486" s="139"/>
      <c r="N1486" s="139"/>
      <c r="O1486" s="139"/>
      <c r="P1486" s="139"/>
      <c r="Q1486" s="203" t="s">
        <v>4578</v>
      </c>
      <c r="R1486" s="153" t="s">
        <v>3176</v>
      </c>
      <c r="S1486" s="141" t="s">
        <v>4610</v>
      </c>
      <c r="U1486" s="34"/>
      <c r="V1486" s="34"/>
      <c r="W1486" s="34"/>
    </row>
    <row r="1487" spans="1:23" ht="48" x14ac:dyDescent="0.2">
      <c r="A1487" s="104">
        <v>23</v>
      </c>
      <c r="B1487" s="93">
        <v>130257</v>
      </c>
      <c r="C1487" s="139" t="s">
        <v>2138</v>
      </c>
      <c r="D1487" s="93" t="s">
        <v>4612</v>
      </c>
      <c r="E1487" s="139" t="s">
        <v>471</v>
      </c>
      <c r="F1487" s="140" t="s">
        <v>5313</v>
      </c>
      <c r="G1487" s="93" t="s">
        <v>4593</v>
      </c>
      <c r="H1487" s="93" t="s">
        <v>3065</v>
      </c>
      <c r="I1487" s="139">
        <v>124.03</v>
      </c>
      <c r="J1487" s="139">
        <v>124.03</v>
      </c>
      <c r="K1487" s="139"/>
      <c r="L1487" s="139"/>
      <c r="M1487" s="139"/>
      <c r="N1487" s="139"/>
      <c r="O1487" s="139"/>
      <c r="P1487" s="139"/>
      <c r="Q1487" s="203" t="s">
        <v>4578</v>
      </c>
      <c r="R1487" s="153" t="s">
        <v>3176</v>
      </c>
      <c r="S1487" s="141" t="s">
        <v>4610</v>
      </c>
      <c r="U1487" s="34"/>
      <c r="V1487" s="34"/>
      <c r="W1487" s="34"/>
    </row>
    <row r="1488" spans="1:23" ht="48" x14ac:dyDescent="0.2">
      <c r="A1488" s="104">
        <v>24</v>
      </c>
      <c r="B1488" s="93">
        <v>130258</v>
      </c>
      <c r="C1488" s="139" t="s">
        <v>2139</v>
      </c>
      <c r="D1488" s="93" t="s">
        <v>4613</v>
      </c>
      <c r="E1488" s="139" t="s">
        <v>472</v>
      </c>
      <c r="F1488" s="140" t="s">
        <v>5313</v>
      </c>
      <c r="G1488" s="93" t="s">
        <v>4593</v>
      </c>
      <c r="H1488" s="93" t="s">
        <v>3065</v>
      </c>
      <c r="I1488" s="139">
        <v>125.79</v>
      </c>
      <c r="J1488" s="139">
        <v>125.79</v>
      </c>
      <c r="K1488" s="139"/>
      <c r="L1488" s="139"/>
      <c r="M1488" s="139"/>
      <c r="N1488" s="139"/>
      <c r="O1488" s="139"/>
      <c r="P1488" s="139"/>
      <c r="Q1488" s="203" t="s">
        <v>4578</v>
      </c>
      <c r="R1488" s="153" t="s">
        <v>3176</v>
      </c>
      <c r="S1488" s="141" t="s">
        <v>4610</v>
      </c>
      <c r="U1488" s="34"/>
      <c r="V1488" s="34"/>
      <c r="W1488" s="34"/>
    </row>
    <row r="1489" spans="1:23" ht="36" customHeight="1" x14ac:dyDescent="0.2">
      <c r="A1489" s="104">
        <v>25</v>
      </c>
      <c r="B1489" s="93">
        <v>130259</v>
      </c>
      <c r="C1489" s="139" t="s">
        <v>2140</v>
      </c>
      <c r="D1489" s="93" t="s">
        <v>4614</v>
      </c>
      <c r="E1489" s="139" t="s">
        <v>473</v>
      </c>
      <c r="F1489" s="140" t="s">
        <v>5314</v>
      </c>
      <c r="G1489" s="93" t="s">
        <v>4593</v>
      </c>
      <c r="H1489" s="93" t="s">
        <v>3065</v>
      </c>
      <c r="I1489" s="139">
        <v>312.19</v>
      </c>
      <c r="J1489" s="139">
        <v>312.19</v>
      </c>
      <c r="K1489" s="139"/>
      <c r="L1489" s="139"/>
      <c r="M1489" s="139"/>
      <c r="N1489" s="139"/>
      <c r="O1489" s="139"/>
      <c r="P1489" s="139"/>
      <c r="Q1489" s="203" t="s">
        <v>4578</v>
      </c>
      <c r="R1489" s="153" t="s">
        <v>3176</v>
      </c>
      <c r="S1489" s="141" t="s">
        <v>4610</v>
      </c>
      <c r="U1489" s="34"/>
      <c r="V1489" s="34"/>
      <c r="W1489" s="34"/>
    </row>
    <row r="1490" spans="1:23" ht="53.25" customHeight="1" x14ac:dyDescent="0.2">
      <c r="A1490" s="104">
        <v>26</v>
      </c>
      <c r="B1490" s="93">
        <v>130266</v>
      </c>
      <c r="C1490" s="139" t="s">
        <v>2141</v>
      </c>
      <c r="D1490" s="93" t="s">
        <v>4615</v>
      </c>
      <c r="E1490" s="139" t="s">
        <v>2145</v>
      </c>
      <c r="F1490" s="140" t="s">
        <v>5315</v>
      </c>
      <c r="G1490" s="93" t="s">
        <v>4593</v>
      </c>
      <c r="H1490" s="93" t="s">
        <v>3065</v>
      </c>
      <c r="I1490" s="139">
        <v>361.27</v>
      </c>
      <c r="J1490" s="139">
        <v>361.27</v>
      </c>
      <c r="K1490" s="139"/>
      <c r="L1490" s="139"/>
      <c r="M1490" s="139"/>
      <c r="N1490" s="139"/>
      <c r="O1490" s="139"/>
      <c r="P1490" s="139"/>
      <c r="Q1490" s="203" t="s">
        <v>4578</v>
      </c>
      <c r="R1490" s="153" t="s">
        <v>3176</v>
      </c>
      <c r="S1490" s="141" t="s">
        <v>4610</v>
      </c>
      <c r="U1490" s="34"/>
      <c r="V1490" s="34"/>
      <c r="W1490" s="34"/>
    </row>
    <row r="1491" spans="1:23" ht="48" customHeight="1" x14ac:dyDescent="0.2">
      <c r="A1491" s="104">
        <v>27</v>
      </c>
      <c r="B1491" s="93">
        <v>130263</v>
      </c>
      <c r="C1491" s="139" t="s">
        <v>2142</v>
      </c>
      <c r="D1491" s="93" t="s">
        <v>4616</v>
      </c>
      <c r="E1491" s="139" t="s">
        <v>2146</v>
      </c>
      <c r="F1491" s="140" t="s">
        <v>5316</v>
      </c>
      <c r="G1491" s="93" t="s">
        <v>4593</v>
      </c>
      <c r="H1491" s="93" t="s">
        <v>3065</v>
      </c>
      <c r="I1491" s="139">
        <v>139.94</v>
      </c>
      <c r="J1491" s="139">
        <v>139.94</v>
      </c>
      <c r="K1491" s="139"/>
      <c r="L1491" s="139"/>
      <c r="M1491" s="139"/>
      <c r="N1491" s="139"/>
      <c r="O1491" s="139"/>
      <c r="P1491" s="139"/>
      <c r="Q1491" s="203" t="s">
        <v>4578</v>
      </c>
      <c r="R1491" s="153" t="s">
        <v>3176</v>
      </c>
      <c r="S1491" s="141" t="s">
        <v>4610</v>
      </c>
      <c r="U1491" s="34"/>
      <c r="V1491" s="34"/>
      <c r="W1491" s="34"/>
    </row>
    <row r="1492" spans="1:23" ht="36" customHeight="1" x14ac:dyDescent="0.2">
      <c r="A1492" s="104">
        <v>28</v>
      </c>
      <c r="B1492" s="93">
        <v>130264</v>
      </c>
      <c r="C1492" s="139" t="s">
        <v>2143</v>
      </c>
      <c r="D1492" s="93" t="s">
        <v>4617</v>
      </c>
      <c r="E1492" s="139" t="s">
        <v>2147</v>
      </c>
      <c r="F1492" s="140" t="s">
        <v>5317</v>
      </c>
      <c r="G1492" s="93" t="s">
        <v>4593</v>
      </c>
      <c r="H1492" s="93" t="s">
        <v>3065</v>
      </c>
      <c r="I1492" s="139">
        <v>154.35</v>
      </c>
      <c r="J1492" s="139">
        <v>154.35</v>
      </c>
      <c r="K1492" s="139"/>
      <c r="L1492" s="139"/>
      <c r="M1492" s="139"/>
      <c r="N1492" s="139"/>
      <c r="O1492" s="139"/>
      <c r="P1492" s="139"/>
      <c r="Q1492" s="203" t="s">
        <v>4578</v>
      </c>
      <c r="R1492" s="153" t="s">
        <v>3176</v>
      </c>
      <c r="S1492" s="141" t="s">
        <v>4610</v>
      </c>
      <c r="U1492" s="34"/>
      <c r="V1492" s="1562"/>
      <c r="W1492" s="34"/>
    </row>
    <row r="1493" spans="1:23" ht="39" customHeight="1" x14ac:dyDescent="0.2">
      <c r="A1493" s="104">
        <v>29</v>
      </c>
      <c r="B1493" s="93">
        <v>130265</v>
      </c>
      <c r="C1493" s="139" t="s">
        <v>2144</v>
      </c>
      <c r="D1493" s="93" t="s">
        <v>4618</v>
      </c>
      <c r="E1493" s="139" t="s">
        <v>2148</v>
      </c>
      <c r="F1493" s="140" t="s">
        <v>5317</v>
      </c>
      <c r="G1493" s="93" t="s">
        <v>4593</v>
      </c>
      <c r="H1493" s="93" t="s">
        <v>3065</v>
      </c>
      <c r="I1493" s="139">
        <v>141.03</v>
      </c>
      <c r="J1493" s="139">
        <v>141.03</v>
      </c>
      <c r="K1493" s="139"/>
      <c r="L1493" s="139"/>
      <c r="M1493" s="139"/>
      <c r="N1493" s="139"/>
      <c r="O1493" s="139"/>
      <c r="P1493" s="139"/>
      <c r="Q1493" s="203" t="s">
        <v>4578</v>
      </c>
      <c r="R1493" s="153" t="s">
        <v>3176</v>
      </c>
      <c r="S1493" s="141" t="s">
        <v>4610</v>
      </c>
      <c r="U1493" s="34"/>
      <c r="V1493" s="1562"/>
      <c r="W1493" s="34"/>
    </row>
    <row r="1494" spans="1:23" ht="36" x14ac:dyDescent="0.2">
      <c r="A1494" s="104">
        <v>30</v>
      </c>
      <c r="B1494" s="153"/>
      <c r="C1494" s="203" t="s">
        <v>4619</v>
      </c>
      <c r="D1494" s="247" t="s">
        <v>4620</v>
      </c>
      <c r="E1494" s="203" t="s">
        <v>4621</v>
      </c>
      <c r="F1494" s="204" t="s">
        <v>5318</v>
      </c>
      <c r="G1494" s="247" t="s">
        <v>3198</v>
      </c>
      <c r="H1494" s="247" t="s">
        <v>4622</v>
      </c>
      <c r="I1494" s="247"/>
      <c r="J1494" s="203">
        <v>384.12</v>
      </c>
      <c r="K1494" s="203"/>
      <c r="L1494" s="203"/>
      <c r="M1494" s="203"/>
      <c r="N1494" s="203"/>
      <c r="O1494" s="203"/>
      <c r="P1494" s="203"/>
      <c r="Q1494" s="203" t="s">
        <v>4578</v>
      </c>
      <c r="R1494" s="203" t="s">
        <v>3176</v>
      </c>
      <c r="S1494" s="120" t="s">
        <v>5402</v>
      </c>
      <c r="U1494" s="34"/>
      <c r="V1494" s="34"/>
      <c r="W1494" s="34"/>
    </row>
    <row r="1495" spans="1:23" ht="36" x14ac:dyDescent="0.2">
      <c r="A1495" s="104">
        <v>31</v>
      </c>
      <c r="B1495" s="153"/>
      <c r="C1495" s="203" t="s">
        <v>4623</v>
      </c>
      <c r="D1495" s="247" t="s">
        <v>4624</v>
      </c>
      <c r="E1495" s="203" t="s">
        <v>4625</v>
      </c>
      <c r="F1495" s="204" t="s">
        <v>5319</v>
      </c>
      <c r="G1495" s="247" t="s">
        <v>4593</v>
      </c>
      <c r="H1495" s="247" t="s">
        <v>4622</v>
      </c>
      <c r="I1495" s="247"/>
      <c r="J1495" s="203">
        <v>417.01</v>
      </c>
      <c r="K1495" s="203"/>
      <c r="L1495" s="203"/>
      <c r="M1495" s="203"/>
      <c r="N1495" s="203"/>
      <c r="O1495" s="203"/>
      <c r="P1495" s="203"/>
      <c r="Q1495" s="203" t="s">
        <v>4578</v>
      </c>
      <c r="R1495" s="203" t="s">
        <v>3176</v>
      </c>
      <c r="S1495" s="120" t="s">
        <v>5402</v>
      </c>
      <c r="U1495" s="34"/>
      <c r="V1495" s="34"/>
      <c r="W1495" s="34"/>
    </row>
    <row r="1496" spans="1:23" ht="36" x14ac:dyDescent="0.2">
      <c r="A1496" s="104">
        <v>32</v>
      </c>
      <c r="B1496" s="1275">
        <v>192152</v>
      </c>
      <c r="C1496" s="203" t="s">
        <v>4626</v>
      </c>
      <c r="D1496" s="247" t="s">
        <v>4627</v>
      </c>
      <c r="E1496" s="203" t="s">
        <v>4628</v>
      </c>
      <c r="F1496" s="204" t="s">
        <v>5320</v>
      </c>
      <c r="G1496" s="247" t="s">
        <v>4593</v>
      </c>
      <c r="H1496" s="247" t="s">
        <v>5917</v>
      </c>
      <c r="I1496" s="247"/>
      <c r="J1496" s="203">
        <v>608.9</v>
      </c>
      <c r="K1496" s="203"/>
      <c r="L1496" s="203"/>
      <c r="M1496" s="203"/>
      <c r="N1496" s="203"/>
      <c r="O1496" s="203"/>
      <c r="P1496" s="203"/>
      <c r="Q1496" s="203" t="s">
        <v>4578</v>
      </c>
      <c r="R1496" s="203" t="s">
        <v>3176</v>
      </c>
      <c r="S1496" s="120" t="s">
        <v>5402</v>
      </c>
      <c r="U1496" s="34"/>
      <c r="V1496" s="34"/>
      <c r="W1496" s="34"/>
    </row>
    <row r="1497" spans="1:23" ht="36" x14ac:dyDescent="0.2">
      <c r="A1497" s="104">
        <v>33</v>
      </c>
      <c r="B1497" s="1275">
        <v>192151</v>
      </c>
      <c r="C1497" s="203" t="s">
        <v>4630</v>
      </c>
      <c r="D1497" s="247" t="s">
        <v>4631</v>
      </c>
      <c r="E1497" s="203" t="s">
        <v>4632</v>
      </c>
      <c r="F1497" s="204" t="s">
        <v>5321</v>
      </c>
      <c r="G1497" s="247" t="s">
        <v>4593</v>
      </c>
      <c r="H1497" s="247" t="s">
        <v>4633</v>
      </c>
      <c r="I1497" s="247"/>
      <c r="J1497" s="203">
        <v>749.24</v>
      </c>
      <c r="K1497" s="203"/>
      <c r="L1497" s="203"/>
      <c r="M1497" s="203"/>
      <c r="N1497" s="203"/>
      <c r="O1497" s="203"/>
      <c r="P1497" s="203"/>
      <c r="Q1497" s="203" t="s">
        <v>4578</v>
      </c>
      <c r="R1497" s="203" t="s">
        <v>3176</v>
      </c>
      <c r="S1497" s="120" t="s">
        <v>5402</v>
      </c>
      <c r="U1497" s="34"/>
      <c r="V1497" s="34"/>
      <c r="W1497" s="34"/>
    </row>
    <row r="1498" spans="1:23" s="4" customFormat="1" ht="36" x14ac:dyDescent="0.2">
      <c r="A1498" s="104">
        <v>34</v>
      </c>
      <c r="B1498" s="1275">
        <v>192085</v>
      </c>
      <c r="C1498" s="203" t="s">
        <v>4634</v>
      </c>
      <c r="D1498" s="247" t="s">
        <v>4635</v>
      </c>
      <c r="E1498" s="203" t="s">
        <v>4636</v>
      </c>
      <c r="F1498" s="204" t="s">
        <v>4637</v>
      </c>
      <c r="G1498" s="247" t="s">
        <v>4593</v>
      </c>
      <c r="H1498" s="204" t="s">
        <v>4638</v>
      </c>
      <c r="I1498" s="204"/>
      <c r="J1498" s="203">
        <v>2230.41</v>
      </c>
      <c r="K1498" s="203"/>
      <c r="L1498" s="203"/>
      <c r="M1498" s="203"/>
      <c r="N1498" s="203"/>
      <c r="O1498" s="203"/>
      <c r="P1498" s="203"/>
      <c r="Q1498" s="203" t="s">
        <v>4578</v>
      </c>
      <c r="R1498" s="203" t="s">
        <v>3176</v>
      </c>
      <c r="S1498" s="120" t="s">
        <v>5398</v>
      </c>
      <c r="U1498" s="34"/>
      <c r="V1498" s="34"/>
      <c r="W1498" s="34"/>
    </row>
    <row r="1499" spans="1:23" s="4" customFormat="1" ht="36" x14ac:dyDescent="0.2">
      <c r="A1499" s="104">
        <v>35</v>
      </c>
      <c r="B1499" s="1275">
        <v>101058</v>
      </c>
      <c r="C1499" s="203" t="s">
        <v>4639</v>
      </c>
      <c r="D1499" s="247" t="s">
        <v>4640</v>
      </c>
      <c r="E1499" s="203" t="s">
        <v>4641</v>
      </c>
      <c r="F1499" s="204" t="s">
        <v>4637</v>
      </c>
      <c r="G1499" s="247" t="s">
        <v>4593</v>
      </c>
      <c r="H1499" s="247" t="s">
        <v>4642</v>
      </c>
      <c r="I1499" s="247"/>
      <c r="J1499" s="203">
        <v>330.07</v>
      </c>
      <c r="K1499" s="203"/>
      <c r="L1499" s="203"/>
      <c r="M1499" s="203"/>
      <c r="N1499" s="203"/>
      <c r="O1499" s="203"/>
      <c r="P1499" s="203"/>
      <c r="Q1499" s="203" t="s">
        <v>5931</v>
      </c>
      <c r="R1499" s="203" t="s">
        <v>3176</v>
      </c>
      <c r="S1499" s="120" t="s">
        <v>5398</v>
      </c>
      <c r="U1499" s="34"/>
      <c r="V1499" s="34"/>
      <c r="W1499" s="34"/>
    </row>
    <row r="1500" spans="1:23" s="4" customFormat="1" ht="36" x14ac:dyDescent="0.2">
      <c r="A1500" s="104">
        <v>36</v>
      </c>
      <c r="B1500" s="153"/>
      <c r="C1500" s="203" t="s">
        <v>4643</v>
      </c>
      <c r="D1500" s="247" t="s">
        <v>4644</v>
      </c>
      <c r="E1500" s="203" t="s">
        <v>4645</v>
      </c>
      <c r="F1500" s="204" t="s">
        <v>4637</v>
      </c>
      <c r="G1500" s="247" t="s">
        <v>4593</v>
      </c>
      <c r="H1500" s="247" t="s">
        <v>4646</v>
      </c>
      <c r="I1500" s="247"/>
      <c r="J1500" s="203">
        <v>1786.18</v>
      </c>
      <c r="K1500" s="203"/>
      <c r="L1500" s="203"/>
      <c r="M1500" s="203"/>
      <c r="N1500" s="203"/>
      <c r="O1500" s="203"/>
      <c r="P1500" s="203"/>
      <c r="Q1500" s="203" t="s">
        <v>4578</v>
      </c>
      <c r="R1500" s="203" t="s">
        <v>3176</v>
      </c>
      <c r="S1500" s="120" t="s">
        <v>5404</v>
      </c>
      <c r="U1500" s="34"/>
      <c r="V1500" s="34"/>
      <c r="W1500" s="34"/>
    </row>
    <row r="1501" spans="1:23" s="4" customFormat="1" ht="36" x14ac:dyDescent="0.2">
      <c r="A1501" s="104">
        <v>37</v>
      </c>
      <c r="B1501" s="153"/>
      <c r="C1501" s="203" t="s">
        <v>4647</v>
      </c>
      <c r="D1501" s="247" t="s">
        <v>4648</v>
      </c>
      <c r="E1501" s="203" t="s">
        <v>4649</v>
      </c>
      <c r="F1501" s="204" t="s">
        <v>4650</v>
      </c>
      <c r="G1501" s="247" t="s">
        <v>4593</v>
      </c>
      <c r="H1501" s="247" t="s">
        <v>4651</v>
      </c>
      <c r="I1501" s="247"/>
      <c r="J1501" s="203">
        <v>1473.97</v>
      </c>
      <c r="K1501" s="203"/>
      <c r="L1501" s="203"/>
      <c r="M1501" s="203"/>
      <c r="N1501" s="203"/>
      <c r="O1501" s="203"/>
      <c r="P1501" s="203"/>
      <c r="Q1501" s="203" t="s">
        <v>2479</v>
      </c>
      <c r="R1501" s="203" t="s">
        <v>3176</v>
      </c>
      <c r="S1501" s="120" t="s">
        <v>5403</v>
      </c>
      <c r="U1501" s="34"/>
      <c r="V1501" s="34"/>
      <c r="W1501" s="34"/>
    </row>
    <row r="1502" spans="1:23" s="1291" customFormat="1" ht="36" x14ac:dyDescent="0.2">
      <c r="A1502" s="104">
        <v>38</v>
      </c>
      <c r="B1502" s="1275"/>
      <c r="C1502" s="1276" t="s">
        <v>6188</v>
      </c>
      <c r="D1502" s="1276" t="s">
        <v>6189</v>
      </c>
      <c r="E1502" s="1276" t="s">
        <v>6191</v>
      </c>
      <c r="F1502" s="120" t="s">
        <v>5842</v>
      </c>
      <c r="G1502" s="1276" t="s">
        <v>4593</v>
      </c>
      <c r="H1502" s="1276" t="s">
        <v>6238</v>
      </c>
      <c r="I1502" s="1276"/>
      <c r="J1502" s="203">
        <v>513.52</v>
      </c>
      <c r="K1502" s="203"/>
      <c r="L1502" s="203"/>
      <c r="M1502" s="203"/>
      <c r="N1502" s="203"/>
      <c r="O1502" s="203"/>
      <c r="P1502" s="203"/>
      <c r="Q1502" s="203" t="s">
        <v>4578</v>
      </c>
      <c r="R1502" s="203" t="s">
        <v>3176</v>
      </c>
      <c r="S1502" s="120" t="s">
        <v>5402</v>
      </c>
    </row>
    <row r="1503" spans="1:23" s="1291" customFormat="1" ht="36" x14ac:dyDescent="0.2">
      <c r="A1503" s="104">
        <v>39</v>
      </c>
      <c r="B1503" s="1270"/>
      <c r="C1503" s="1276" t="s">
        <v>6192</v>
      </c>
      <c r="D1503" s="1276" t="s">
        <v>6193</v>
      </c>
      <c r="E1503" s="1276" t="s">
        <v>6194</v>
      </c>
      <c r="F1503" s="202" t="s">
        <v>5842</v>
      </c>
      <c r="G1503" s="1276" t="s">
        <v>4593</v>
      </c>
      <c r="H1503" s="1276" t="s">
        <v>6195</v>
      </c>
      <c r="I1503" s="1276"/>
      <c r="J1503" s="1276">
        <v>454.75</v>
      </c>
      <c r="K1503" s="1276"/>
      <c r="L1503" s="1276"/>
      <c r="M1503" s="1276"/>
      <c r="N1503" s="1276"/>
      <c r="O1503" s="1276"/>
      <c r="P1503" s="1276"/>
      <c r="Q1503" s="1276" t="s">
        <v>4578</v>
      </c>
      <c r="R1503" s="1276" t="s">
        <v>3216</v>
      </c>
      <c r="S1503" s="1276" t="s">
        <v>5402</v>
      </c>
    </row>
    <row r="1504" spans="1:23" s="4" customFormat="1" x14ac:dyDescent="0.2">
      <c r="A1504" s="179"/>
      <c r="B1504" s="179"/>
      <c r="C1504" s="179"/>
      <c r="D1504" s="179"/>
      <c r="E1504" s="139"/>
      <c r="F1504" s="140"/>
      <c r="G1504" s="140"/>
      <c r="H1504" s="140"/>
      <c r="I1504" s="145">
        <f>SUM(I1465:I1503)</f>
        <v>25325.039999999994</v>
      </c>
      <c r="J1504" s="145">
        <f>SUM(J1465:J1503)</f>
        <v>25426.210000000006</v>
      </c>
      <c r="K1504" s="145"/>
      <c r="L1504" s="145"/>
      <c r="M1504" s="145"/>
      <c r="N1504" s="145"/>
      <c r="O1504" s="139"/>
      <c r="P1504" s="139"/>
      <c r="Q1504" s="139"/>
      <c r="R1504" s="139"/>
      <c r="S1504" s="172"/>
      <c r="U1504" s="34"/>
      <c r="V1504" s="34"/>
      <c r="W1504" s="34"/>
    </row>
    <row r="1505" spans="1:24" s="4" customFormat="1" x14ac:dyDescent="0.2">
      <c r="A1505" s="179"/>
      <c r="B1505" s="179"/>
      <c r="C1505" s="179"/>
      <c r="D1505" s="179"/>
      <c r="E1505" s="119"/>
      <c r="F1505" s="172"/>
      <c r="G1505" s="172"/>
      <c r="H1505" s="172"/>
      <c r="I1505" s="172"/>
      <c r="J1505" s="253"/>
      <c r="K1505" s="253"/>
      <c r="L1505" s="253"/>
      <c r="M1505" s="253"/>
      <c r="N1505" s="253"/>
      <c r="O1505" s="172"/>
      <c r="P1505" s="172"/>
      <c r="Q1505" s="172"/>
      <c r="R1505" s="172"/>
      <c r="S1505" s="172"/>
      <c r="U1505" s="34"/>
      <c r="V1505" s="34"/>
      <c r="W1505" s="34"/>
    </row>
    <row r="1506" spans="1:24" ht="14.25" customHeight="1" x14ac:dyDescent="0.2">
      <c r="A1506" s="1431" t="s">
        <v>788</v>
      </c>
      <c r="B1506" s="1431"/>
      <c r="C1506" s="1431"/>
      <c r="D1506" s="1431"/>
      <c r="E1506" s="1431"/>
      <c r="F1506" s="1431"/>
      <c r="G1506" s="179"/>
      <c r="H1506" s="179"/>
      <c r="I1506" s="179"/>
      <c r="J1506" s="119"/>
      <c r="K1506" s="119"/>
      <c r="L1506" s="119"/>
      <c r="M1506" s="119"/>
      <c r="N1506" s="119"/>
      <c r="O1506" s="119"/>
      <c r="P1506" s="119"/>
      <c r="Q1506" s="119"/>
      <c r="R1506" s="119"/>
      <c r="S1506" s="172"/>
      <c r="U1506" s="34"/>
      <c r="V1506" s="34"/>
      <c r="W1506" s="34"/>
    </row>
    <row r="1507" spans="1:24" s="4" customFormat="1" ht="14.25" customHeight="1" x14ac:dyDescent="0.2">
      <c r="A1507" s="1434" t="s">
        <v>409</v>
      </c>
      <c r="B1507" s="1434"/>
      <c r="C1507" s="1434"/>
      <c r="D1507" s="1434"/>
      <c r="E1507" s="1434"/>
      <c r="F1507" s="1434"/>
      <c r="G1507" s="229"/>
      <c r="H1507" s="229"/>
      <c r="I1507" s="229"/>
      <c r="J1507" s="145" t="s">
        <v>104</v>
      </c>
      <c r="K1507" s="145"/>
      <c r="L1507" s="145"/>
      <c r="M1507" s="145"/>
      <c r="N1507" s="145"/>
      <c r="O1507" s="140"/>
      <c r="P1507" s="140"/>
      <c r="Q1507" s="140"/>
      <c r="R1507" s="140"/>
      <c r="S1507" s="172"/>
      <c r="U1507" s="34"/>
      <c r="V1507" s="1562"/>
      <c r="W1507" s="34"/>
    </row>
    <row r="1508" spans="1:24" s="4" customFormat="1" ht="48.75" customHeight="1" x14ac:dyDescent="0.2">
      <c r="A1508" s="916">
        <v>1</v>
      </c>
      <c r="B1508" s="1275">
        <v>120577</v>
      </c>
      <c r="C1508" s="916"/>
      <c r="D1508" s="916"/>
      <c r="E1508" s="916" t="s">
        <v>122</v>
      </c>
      <c r="F1508" s="899" t="s">
        <v>5322</v>
      </c>
      <c r="G1508" s="899"/>
      <c r="H1508" s="899"/>
      <c r="I1508" s="902">
        <v>126</v>
      </c>
      <c r="J1508" s="903">
        <v>126</v>
      </c>
      <c r="K1508" s="916"/>
      <c r="L1508" s="916"/>
      <c r="M1508" s="916"/>
      <c r="N1508" s="916"/>
      <c r="O1508" s="916"/>
      <c r="P1508" s="916"/>
      <c r="Q1508" s="903" t="s">
        <v>5996</v>
      </c>
      <c r="R1508" s="920" t="s">
        <v>3216</v>
      </c>
      <c r="S1508" s="141" t="s">
        <v>4652</v>
      </c>
      <c r="U1508" s="34"/>
      <c r="V1508" s="1562"/>
      <c r="W1508" s="545"/>
      <c r="X1508" s="1"/>
    </row>
    <row r="1509" spans="1:24" s="4" customFormat="1" ht="36" x14ac:dyDescent="0.2">
      <c r="A1509" s="916">
        <v>2</v>
      </c>
      <c r="B1509" s="1275"/>
      <c r="C1509" s="916"/>
      <c r="D1509" s="916"/>
      <c r="E1509" s="206" t="s">
        <v>123</v>
      </c>
      <c r="F1509" s="917" t="s">
        <v>1471</v>
      </c>
      <c r="G1509" s="917"/>
      <c r="H1509" s="917"/>
      <c r="I1509" s="902">
        <v>40</v>
      </c>
      <c r="J1509" s="919"/>
      <c r="K1509" s="916"/>
      <c r="L1509" s="916"/>
      <c r="M1509" s="916"/>
      <c r="N1509" s="916"/>
      <c r="O1509" s="916"/>
      <c r="P1509" s="916"/>
      <c r="Q1509" s="916"/>
      <c r="R1509" s="920" t="s">
        <v>3216</v>
      </c>
      <c r="S1509" s="141" t="s">
        <v>4653</v>
      </c>
      <c r="U1509" s="34"/>
      <c r="V1509" s="34"/>
      <c r="W1509" s="545"/>
      <c r="X1509" s="1"/>
    </row>
    <row r="1510" spans="1:24" s="4" customFormat="1" ht="72" x14ac:dyDescent="0.2">
      <c r="A1510" s="916">
        <v>3</v>
      </c>
      <c r="B1510" s="1275">
        <v>120579</v>
      </c>
      <c r="C1510" s="916"/>
      <c r="D1510" s="916"/>
      <c r="E1510" s="916" t="s">
        <v>124</v>
      </c>
      <c r="F1510" s="899" t="s">
        <v>5323</v>
      </c>
      <c r="G1510" s="899"/>
      <c r="H1510" s="899"/>
      <c r="I1510" s="902">
        <v>135</v>
      </c>
      <c r="J1510" s="903">
        <v>135</v>
      </c>
      <c r="K1510" s="916"/>
      <c r="L1510" s="916"/>
      <c r="M1510" s="916"/>
      <c r="N1510" s="916"/>
      <c r="O1510" s="916"/>
      <c r="P1510" s="916"/>
      <c r="Q1510" s="903" t="s">
        <v>5996</v>
      </c>
      <c r="R1510" s="920" t="s">
        <v>3216</v>
      </c>
      <c r="S1510" s="141" t="s">
        <v>4654</v>
      </c>
      <c r="U1510" s="34"/>
      <c r="V1510" s="34"/>
      <c r="W1510" s="545"/>
      <c r="X1510" s="1"/>
    </row>
    <row r="1511" spans="1:24" ht="60" x14ac:dyDescent="0.2">
      <c r="A1511" s="916">
        <v>4</v>
      </c>
      <c r="B1511" s="1275"/>
      <c r="C1511" s="916"/>
      <c r="D1511" s="916"/>
      <c r="E1511" s="206" t="s">
        <v>125</v>
      </c>
      <c r="F1511" s="917" t="s">
        <v>1472</v>
      </c>
      <c r="G1511" s="917"/>
      <c r="H1511" s="917"/>
      <c r="I1511" s="902">
        <v>450</v>
      </c>
      <c r="J1511" s="919"/>
      <c r="K1511" s="916"/>
      <c r="L1511" s="916"/>
      <c r="M1511" s="916"/>
      <c r="N1511" s="916"/>
      <c r="O1511" s="916"/>
      <c r="P1511" s="916"/>
      <c r="Q1511" s="916"/>
      <c r="R1511" s="920" t="s">
        <v>3216</v>
      </c>
      <c r="S1511" s="141" t="s">
        <v>4655</v>
      </c>
      <c r="U1511" s="34"/>
      <c r="V1511" s="34"/>
      <c r="W1511" s="545"/>
      <c r="X1511" s="1"/>
    </row>
    <row r="1512" spans="1:24" s="4" customFormat="1" ht="60" x14ac:dyDescent="0.2">
      <c r="A1512" s="916">
        <v>5</v>
      </c>
      <c r="B1512" s="1275">
        <v>120581</v>
      </c>
      <c r="C1512" s="916"/>
      <c r="D1512" s="916"/>
      <c r="E1512" s="916" t="s">
        <v>126</v>
      </c>
      <c r="F1512" s="899" t="s">
        <v>5324</v>
      </c>
      <c r="G1512" s="899"/>
      <c r="H1512" s="899"/>
      <c r="I1512" s="902">
        <v>480</v>
      </c>
      <c r="J1512" s="903">
        <v>480</v>
      </c>
      <c r="K1512" s="916"/>
      <c r="L1512" s="916"/>
      <c r="M1512" s="916"/>
      <c r="N1512" s="916"/>
      <c r="O1512" s="916"/>
      <c r="P1512" s="916"/>
      <c r="Q1512" s="903" t="s">
        <v>5997</v>
      </c>
      <c r="R1512" s="920" t="s">
        <v>3216</v>
      </c>
      <c r="S1512" s="141" t="s">
        <v>4656</v>
      </c>
      <c r="U1512" s="34"/>
      <c r="V1512" s="34"/>
      <c r="W1512" s="545"/>
      <c r="X1512" s="1"/>
    </row>
    <row r="1513" spans="1:24" ht="48" x14ac:dyDescent="0.2">
      <c r="A1513" s="916">
        <v>6</v>
      </c>
      <c r="B1513" s="1275">
        <v>120582</v>
      </c>
      <c r="C1513" s="916"/>
      <c r="D1513" s="916"/>
      <c r="E1513" s="916" t="s">
        <v>127</v>
      </c>
      <c r="F1513" s="899" t="s">
        <v>5325</v>
      </c>
      <c r="G1513" s="899"/>
      <c r="H1513" s="899"/>
      <c r="I1513" s="902">
        <v>230</v>
      </c>
      <c r="J1513" s="903">
        <v>230</v>
      </c>
      <c r="K1513" s="916"/>
      <c r="L1513" s="916"/>
      <c r="M1513" s="916"/>
      <c r="N1513" s="916"/>
      <c r="O1513" s="916"/>
      <c r="P1513" s="916"/>
      <c r="Q1513" s="903" t="s">
        <v>5997</v>
      </c>
      <c r="R1513" s="920" t="s">
        <v>3216</v>
      </c>
      <c r="S1513" s="141" t="s">
        <v>4657</v>
      </c>
      <c r="U1513" s="34"/>
      <c r="V1513" s="34"/>
      <c r="W1513" s="545"/>
      <c r="X1513" s="1"/>
    </row>
    <row r="1514" spans="1:24" ht="48" x14ac:dyDescent="0.2">
      <c r="A1514" s="916">
        <v>7</v>
      </c>
      <c r="B1514" s="916"/>
      <c r="C1514" s="916"/>
      <c r="D1514" s="916"/>
      <c r="E1514" s="206" t="s">
        <v>128</v>
      </c>
      <c r="F1514" s="917" t="s">
        <v>1473</v>
      </c>
      <c r="G1514" s="917"/>
      <c r="H1514" s="917"/>
      <c r="I1514" s="902">
        <v>150</v>
      </c>
      <c r="J1514" s="919"/>
      <c r="K1514" s="916"/>
      <c r="L1514" s="916"/>
      <c r="M1514" s="916"/>
      <c r="N1514" s="916"/>
      <c r="O1514" s="916"/>
      <c r="P1514" s="916"/>
      <c r="Q1514" s="916"/>
      <c r="R1514" s="920" t="s">
        <v>3216</v>
      </c>
      <c r="S1514" s="141" t="s">
        <v>4658</v>
      </c>
      <c r="U1514" s="34"/>
      <c r="V1514" s="34"/>
      <c r="W1514" s="545"/>
      <c r="X1514" s="1"/>
    </row>
    <row r="1515" spans="1:24" ht="56.25" customHeight="1" x14ac:dyDescent="0.2">
      <c r="A1515" s="916">
        <v>8</v>
      </c>
      <c r="B1515" s="916"/>
      <c r="C1515" s="916"/>
      <c r="D1515" s="916"/>
      <c r="E1515" s="206" t="s">
        <v>129</v>
      </c>
      <c r="F1515" s="917" t="s">
        <v>1473</v>
      </c>
      <c r="G1515" s="917"/>
      <c r="H1515" s="917"/>
      <c r="I1515" s="902">
        <v>370</v>
      </c>
      <c r="J1515" s="919"/>
      <c r="K1515" s="916"/>
      <c r="L1515" s="916"/>
      <c r="M1515" s="916"/>
      <c r="N1515" s="916"/>
      <c r="O1515" s="916"/>
      <c r="P1515" s="916"/>
      <c r="Q1515" s="916"/>
      <c r="R1515" s="920" t="s">
        <v>3216</v>
      </c>
      <c r="S1515" s="141" t="s">
        <v>4659</v>
      </c>
      <c r="U1515" s="34"/>
      <c r="V1515" s="34"/>
      <c r="W1515" s="34"/>
    </row>
    <row r="1516" spans="1:24" ht="63.75" customHeight="1" x14ac:dyDescent="0.2">
      <c r="A1516" s="916">
        <v>9</v>
      </c>
      <c r="B1516" s="977">
        <v>120585</v>
      </c>
      <c r="C1516" s="916"/>
      <c r="D1516" s="916"/>
      <c r="E1516" s="916" t="s">
        <v>130</v>
      </c>
      <c r="F1516" s="899" t="s">
        <v>5326</v>
      </c>
      <c r="G1516" s="899"/>
      <c r="H1516" s="899"/>
      <c r="I1516" s="902">
        <v>400</v>
      </c>
      <c r="J1516" s="903">
        <v>400</v>
      </c>
      <c r="K1516" s="916"/>
      <c r="L1516" s="916"/>
      <c r="M1516" s="916"/>
      <c r="N1516" s="916"/>
      <c r="O1516" s="920"/>
      <c r="P1516" s="916"/>
      <c r="Q1516" s="903" t="s">
        <v>5997</v>
      </c>
      <c r="R1516" s="920" t="s">
        <v>3216</v>
      </c>
      <c r="S1516" s="141" t="s">
        <v>4660</v>
      </c>
      <c r="U1516" s="34"/>
      <c r="V1516" s="34"/>
      <c r="W1516" s="34"/>
    </row>
    <row r="1517" spans="1:24" ht="45" customHeight="1" x14ac:dyDescent="0.2">
      <c r="A1517" s="916">
        <v>10</v>
      </c>
      <c r="B1517" s="916"/>
      <c r="C1517" s="916"/>
      <c r="D1517" s="916"/>
      <c r="E1517" s="206" t="s">
        <v>131</v>
      </c>
      <c r="F1517" s="917" t="s">
        <v>1474</v>
      </c>
      <c r="G1517" s="917"/>
      <c r="H1517" s="917"/>
      <c r="I1517" s="902">
        <v>120</v>
      </c>
      <c r="J1517" s="919"/>
      <c r="K1517" s="916"/>
      <c r="L1517" s="916"/>
      <c r="M1517" s="916"/>
      <c r="N1517" s="916"/>
      <c r="O1517" s="920"/>
      <c r="P1517" s="916"/>
      <c r="Q1517" s="916"/>
      <c r="R1517" s="920" t="s">
        <v>3216</v>
      </c>
      <c r="S1517" s="141" t="s">
        <v>4661</v>
      </c>
      <c r="U1517" s="34"/>
      <c r="V1517" s="34"/>
      <c r="W1517" s="34"/>
    </row>
    <row r="1518" spans="1:24" ht="36" x14ac:dyDescent="0.2">
      <c r="A1518" s="916">
        <v>11</v>
      </c>
      <c r="B1518" s="916"/>
      <c r="C1518" s="916"/>
      <c r="D1518" s="916"/>
      <c r="E1518" s="206" t="s">
        <v>132</v>
      </c>
      <c r="F1518" s="917" t="s">
        <v>1474</v>
      </c>
      <c r="G1518" s="917"/>
      <c r="H1518" s="917"/>
      <c r="I1518" s="902">
        <v>250</v>
      </c>
      <c r="J1518" s="919"/>
      <c r="K1518" s="916"/>
      <c r="L1518" s="916"/>
      <c r="M1518" s="916"/>
      <c r="N1518" s="916"/>
      <c r="O1518" s="920"/>
      <c r="P1518" s="916"/>
      <c r="Q1518" s="916"/>
      <c r="R1518" s="920" t="s">
        <v>3216</v>
      </c>
      <c r="S1518" s="141" t="s">
        <v>4661</v>
      </c>
      <c r="U1518" s="34"/>
      <c r="V1518" s="34"/>
      <c r="W1518" s="34"/>
    </row>
    <row r="1519" spans="1:24" ht="48" x14ac:dyDescent="0.2">
      <c r="A1519" s="916">
        <v>12</v>
      </c>
      <c r="B1519" s="1275">
        <v>120588</v>
      </c>
      <c r="C1519" s="916"/>
      <c r="D1519" s="916"/>
      <c r="E1519" s="916" t="s">
        <v>133</v>
      </c>
      <c r="F1519" s="899" t="s">
        <v>5327</v>
      </c>
      <c r="G1519" s="899"/>
      <c r="H1519" s="899"/>
      <c r="I1519" s="902">
        <v>280</v>
      </c>
      <c r="J1519" s="903">
        <v>280</v>
      </c>
      <c r="K1519" s="916"/>
      <c r="L1519" s="916"/>
      <c r="M1519" s="916"/>
      <c r="N1519" s="916"/>
      <c r="O1519" s="920"/>
      <c r="P1519" s="916"/>
      <c r="Q1519" s="903" t="s">
        <v>5997</v>
      </c>
      <c r="R1519" s="920" t="s">
        <v>3216</v>
      </c>
      <c r="S1519" s="141" t="s">
        <v>4662</v>
      </c>
      <c r="U1519" s="34"/>
      <c r="V1519" s="34"/>
    </row>
    <row r="1520" spans="1:24" ht="72" x14ac:dyDescent="0.2">
      <c r="A1520" s="916">
        <v>13</v>
      </c>
      <c r="B1520" s="1275">
        <v>120589</v>
      </c>
      <c r="C1520" s="916"/>
      <c r="D1520" s="916"/>
      <c r="E1520" s="916" t="s">
        <v>134</v>
      </c>
      <c r="F1520" s="899" t="s">
        <v>5328</v>
      </c>
      <c r="G1520" s="899"/>
      <c r="H1520" s="899"/>
      <c r="I1520" s="902">
        <v>540</v>
      </c>
      <c r="J1520" s="903">
        <v>540</v>
      </c>
      <c r="K1520" s="916"/>
      <c r="L1520" s="916"/>
      <c r="M1520" s="916"/>
      <c r="N1520" s="916"/>
      <c r="O1520" s="916"/>
      <c r="P1520" s="916"/>
      <c r="Q1520" s="903" t="s">
        <v>5997</v>
      </c>
      <c r="R1520" s="920" t="s">
        <v>3216</v>
      </c>
      <c r="S1520" s="141" t="s">
        <v>4663</v>
      </c>
      <c r="U1520" s="34"/>
      <c r="V1520" s="34"/>
    </row>
    <row r="1521" spans="1:23" x14ac:dyDescent="0.2">
      <c r="A1521" s="1431" t="s">
        <v>942</v>
      </c>
      <c r="B1521" s="1447"/>
      <c r="C1521" s="1447"/>
      <c r="D1521" s="1447"/>
      <c r="E1521" s="1447"/>
      <c r="F1521" s="1447"/>
      <c r="G1521" s="901"/>
      <c r="H1521" s="901"/>
      <c r="I1521" s="902">
        <f>SUM(I1508:I1520)</f>
        <v>3571</v>
      </c>
      <c r="J1521" s="902">
        <f>SUM(J1508:J1520)</f>
        <v>2191</v>
      </c>
      <c r="K1521" s="898"/>
      <c r="L1521" s="898"/>
      <c r="M1521" s="898"/>
      <c r="N1521" s="898"/>
      <c r="O1521" s="901"/>
      <c r="P1521" s="901"/>
      <c r="Q1521" s="901"/>
      <c r="R1521" s="901"/>
      <c r="S1521" s="172"/>
      <c r="U1521" s="34"/>
      <c r="V1521" s="34"/>
    </row>
    <row r="1522" spans="1:23" x14ac:dyDescent="0.2">
      <c r="A1522" s="1433"/>
      <c r="B1522" s="1433"/>
      <c r="C1522" s="1433"/>
      <c r="D1522" s="1433"/>
      <c r="E1522" s="1433"/>
      <c r="F1522" s="1433"/>
      <c r="G1522" s="1433"/>
      <c r="H1522" s="1433"/>
      <c r="I1522" s="1433"/>
      <c r="J1522" s="1433"/>
      <c r="K1522" s="1433"/>
      <c r="L1522" s="1433"/>
      <c r="M1522" s="1433"/>
      <c r="N1522" s="1433"/>
      <c r="O1522" s="1433"/>
      <c r="P1522" s="1433"/>
      <c r="Q1522" s="119"/>
      <c r="R1522" s="119"/>
      <c r="S1522" s="172"/>
      <c r="U1522" s="34"/>
      <c r="V1522" s="34"/>
    </row>
    <row r="1523" spans="1:23" x14ac:dyDescent="0.2">
      <c r="A1523" s="1431" t="s">
        <v>816</v>
      </c>
      <c r="B1523" s="1447"/>
      <c r="C1523" s="1447"/>
      <c r="D1523" s="1447"/>
      <c r="E1523" s="1447"/>
      <c r="F1523" s="1447"/>
      <c r="G1523" s="119"/>
      <c r="H1523" s="119"/>
      <c r="I1523" s="119"/>
      <c r="J1523" s="119"/>
      <c r="K1523" s="119"/>
      <c r="L1523" s="119"/>
      <c r="M1523" s="119"/>
      <c r="N1523" s="119"/>
      <c r="O1523" s="119"/>
      <c r="P1523" s="119"/>
      <c r="Q1523" s="119"/>
      <c r="R1523" s="119"/>
      <c r="S1523" s="172"/>
      <c r="U1523" s="34"/>
      <c r="V1523" s="34"/>
    </row>
    <row r="1524" spans="1:23" x14ac:dyDescent="0.2">
      <c r="A1524" s="1434" t="s">
        <v>409</v>
      </c>
      <c r="B1524" s="1434"/>
      <c r="C1524" s="1434"/>
      <c r="D1524" s="1434"/>
      <c r="E1524" s="1434"/>
      <c r="F1524" s="1434"/>
      <c r="G1524" s="229"/>
      <c r="H1524" s="229"/>
      <c r="I1524" s="229"/>
      <c r="J1524" s="145" t="s">
        <v>104</v>
      </c>
      <c r="K1524" s="145"/>
      <c r="L1524" s="145"/>
      <c r="M1524" s="145"/>
      <c r="N1524" s="145"/>
      <c r="O1524" s="140"/>
      <c r="P1524" s="140"/>
      <c r="Q1524" s="140"/>
      <c r="R1524" s="140"/>
      <c r="S1524" s="172"/>
      <c r="U1524" s="34"/>
      <c r="V1524" s="34"/>
      <c r="W1524" s="34"/>
    </row>
    <row r="1525" spans="1:23" ht="36" x14ac:dyDescent="0.2">
      <c r="A1525" s="139">
        <v>1</v>
      </c>
      <c r="B1525" s="1275">
        <v>22</v>
      </c>
      <c r="C1525" s="139"/>
      <c r="D1525" s="139"/>
      <c r="E1525" s="139" t="s">
        <v>376</v>
      </c>
      <c r="F1525" s="140" t="s">
        <v>5329</v>
      </c>
      <c r="G1525" s="140"/>
      <c r="H1525" s="140"/>
      <c r="I1525" s="201">
        <v>812</v>
      </c>
      <c r="J1525" s="139">
        <v>812</v>
      </c>
      <c r="K1525" s="139"/>
      <c r="L1525" s="139"/>
      <c r="M1525" s="139"/>
      <c r="N1525" s="139"/>
      <c r="O1525" s="140"/>
      <c r="P1525" s="140"/>
      <c r="Q1525" s="140" t="s">
        <v>2354</v>
      </c>
      <c r="R1525" s="93" t="s">
        <v>3216</v>
      </c>
      <c r="S1525" s="351" t="s">
        <v>4664</v>
      </c>
      <c r="U1525" s="34"/>
      <c r="V1525" s="34"/>
      <c r="W1525" s="34"/>
    </row>
    <row r="1526" spans="1:23" ht="48" x14ac:dyDescent="0.2">
      <c r="A1526" s="237">
        <v>2</v>
      </c>
      <c r="B1526" s="237"/>
      <c r="C1526" s="237"/>
      <c r="D1526" s="237"/>
      <c r="E1526" s="237" t="s">
        <v>377</v>
      </c>
      <c r="F1526" s="154" t="s">
        <v>5330</v>
      </c>
      <c r="G1526" s="154"/>
      <c r="H1526" s="154"/>
      <c r="I1526" s="201">
        <v>252</v>
      </c>
      <c r="J1526" s="237"/>
      <c r="K1526" s="139"/>
      <c r="L1526" s="139"/>
      <c r="M1526" s="139"/>
      <c r="N1526" s="139"/>
      <c r="O1526" s="140"/>
      <c r="P1526" s="140"/>
      <c r="Q1526" s="140"/>
      <c r="R1526" s="140"/>
      <c r="S1526" s="36" t="s">
        <v>5331</v>
      </c>
      <c r="U1526" s="34"/>
      <c r="V1526" s="34"/>
      <c r="W1526" s="34"/>
    </row>
    <row r="1527" spans="1:23" ht="60" x14ac:dyDescent="0.2">
      <c r="A1527" s="237">
        <v>3</v>
      </c>
      <c r="B1527" s="237"/>
      <c r="C1527" s="237"/>
      <c r="D1527" s="237"/>
      <c r="E1527" s="237" t="s">
        <v>378</v>
      </c>
      <c r="F1527" s="154" t="s">
        <v>4665</v>
      </c>
      <c r="G1527" s="154"/>
      <c r="H1527" s="154"/>
      <c r="I1527" s="201">
        <v>0</v>
      </c>
      <c r="J1527" s="237"/>
      <c r="K1527" s="153"/>
      <c r="L1527" s="153"/>
      <c r="M1527" s="153"/>
      <c r="N1527" s="153"/>
      <c r="O1527" s="154"/>
      <c r="P1527" s="154"/>
      <c r="Q1527" s="236"/>
      <c r="R1527" s="236"/>
      <c r="S1527" s="36" t="s">
        <v>5332</v>
      </c>
      <c r="U1527" s="34"/>
      <c r="V1527" s="34"/>
      <c r="W1527" s="34"/>
    </row>
    <row r="1528" spans="1:23" ht="36" x14ac:dyDescent="0.2">
      <c r="A1528" s="1273">
        <v>4</v>
      </c>
      <c r="B1528" s="1275">
        <v>20</v>
      </c>
      <c r="C1528" s="1275" t="s">
        <v>6230</v>
      </c>
      <c r="D1528" s="1275" t="s">
        <v>6231</v>
      </c>
      <c r="E1528" s="203" t="s">
        <v>377</v>
      </c>
      <c r="F1528" s="204" t="s">
        <v>4666</v>
      </c>
      <c r="G1528" s="204" t="s">
        <v>4593</v>
      </c>
      <c r="H1528" s="1270" t="s">
        <v>2720</v>
      </c>
      <c r="I1528" s="1269"/>
      <c r="J1528" s="203">
        <v>318.37</v>
      </c>
      <c r="K1528" s="203"/>
      <c r="L1528" s="203"/>
      <c r="M1528" s="203"/>
      <c r="N1528" s="203"/>
      <c r="O1528" s="204"/>
      <c r="P1528" s="204"/>
      <c r="Q1528" s="1278" t="s">
        <v>2354</v>
      </c>
      <c r="R1528" s="1276" t="s">
        <v>3216</v>
      </c>
      <c r="S1528" s="204" t="s">
        <v>1983</v>
      </c>
      <c r="U1528" s="34"/>
      <c r="V1528" s="34"/>
      <c r="W1528" s="34"/>
    </row>
    <row r="1529" spans="1:23" ht="72" x14ac:dyDescent="0.2">
      <c r="A1529" s="237">
        <v>5</v>
      </c>
      <c r="B1529" s="1275"/>
      <c r="C1529" s="139"/>
      <c r="D1529" s="139"/>
      <c r="E1529" s="139" t="s">
        <v>379</v>
      </c>
      <c r="F1529" s="236" t="s">
        <v>5333</v>
      </c>
      <c r="G1529" s="140"/>
      <c r="H1529" s="140"/>
      <c r="I1529" s="201">
        <v>144</v>
      </c>
      <c r="J1529" s="139"/>
      <c r="K1529" s="139"/>
      <c r="L1529" s="139"/>
      <c r="M1529" s="139"/>
      <c r="N1529" s="139"/>
      <c r="O1529" s="140"/>
      <c r="P1529" s="140"/>
      <c r="Q1529" s="140"/>
      <c r="R1529" s="93" t="s">
        <v>3216</v>
      </c>
      <c r="S1529" s="141" t="s">
        <v>5334</v>
      </c>
      <c r="U1529" s="34"/>
      <c r="V1529" s="34"/>
      <c r="W1529" s="34"/>
    </row>
    <row r="1530" spans="1:23" ht="36" x14ac:dyDescent="0.2">
      <c r="A1530" s="237">
        <v>6</v>
      </c>
      <c r="B1530" s="1275" t="s">
        <v>6098</v>
      </c>
      <c r="C1530" s="140" t="s">
        <v>1376</v>
      </c>
      <c r="D1530" s="93" t="s">
        <v>4309</v>
      </c>
      <c r="E1530" s="139" t="s">
        <v>380</v>
      </c>
      <c r="F1530" s="236" t="s">
        <v>5335</v>
      </c>
      <c r="G1530" s="93" t="s">
        <v>2588</v>
      </c>
      <c r="H1530" s="93" t="s">
        <v>3036</v>
      </c>
      <c r="I1530" s="201">
        <v>1442</v>
      </c>
      <c r="J1530" s="123">
        <v>1442</v>
      </c>
      <c r="K1530" s="123"/>
      <c r="L1530" s="123"/>
      <c r="M1530" s="123"/>
      <c r="N1530" s="123"/>
      <c r="O1530" s="140"/>
      <c r="P1530" s="140"/>
      <c r="Q1530" s="93" t="s">
        <v>2479</v>
      </c>
      <c r="R1530" s="93" t="s">
        <v>3176</v>
      </c>
      <c r="S1530" s="141" t="s">
        <v>4667</v>
      </c>
      <c r="U1530" s="34"/>
      <c r="V1530" s="34"/>
      <c r="W1530" s="34"/>
    </row>
    <row r="1531" spans="1:23" ht="36" x14ac:dyDescent="0.2">
      <c r="A1531" s="1273">
        <v>7</v>
      </c>
      <c r="B1531" s="1275" t="s">
        <v>6099</v>
      </c>
      <c r="C1531" s="140" t="s">
        <v>1377</v>
      </c>
      <c r="D1531" s="93" t="s">
        <v>4668</v>
      </c>
      <c r="E1531" s="139" t="s">
        <v>445</v>
      </c>
      <c r="F1531" s="236" t="s">
        <v>5336</v>
      </c>
      <c r="G1531" s="153" t="s">
        <v>3198</v>
      </c>
      <c r="H1531" s="177" t="s">
        <v>4322</v>
      </c>
      <c r="I1531" s="201">
        <v>498.53</v>
      </c>
      <c r="J1531" s="139">
        <v>498.53</v>
      </c>
      <c r="K1531" s="139"/>
      <c r="L1531" s="139"/>
      <c r="M1531" s="139"/>
      <c r="N1531" s="139"/>
      <c r="O1531" s="140"/>
      <c r="P1531" s="140"/>
      <c r="Q1531" s="153" t="s">
        <v>2354</v>
      </c>
      <c r="R1531" s="93" t="s">
        <v>3176</v>
      </c>
      <c r="S1531" s="172"/>
      <c r="U1531" s="34"/>
      <c r="V1531" s="34"/>
      <c r="W1531" s="34"/>
    </row>
    <row r="1532" spans="1:23" s="4" customFormat="1" x14ac:dyDescent="0.2">
      <c r="A1532" s="1431" t="s">
        <v>943</v>
      </c>
      <c r="B1532" s="1447"/>
      <c r="C1532" s="1447"/>
      <c r="D1532" s="1447"/>
      <c r="E1532" s="1447"/>
      <c r="F1532" s="1447"/>
      <c r="G1532" s="141"/>
      <c r="H1532" s="141"/>
      <c r="I1532" s="201">
        <f>SUM(I1525:I1531)</f>
        <v>3148.5299999999997</v>
      </c>
      <c r="J1532" s="145">
        <f>SUM(J1525:J1531)</f>
        <v>3070.8999999999996</v>
      </c>
      <c r="K1532" s="145"/>
      <c r="L1532" s="145"/>
      <c r="M1532" s="145"/>
      <c r="N1532" s="145"/>
      <c r="O1532" s="172"/>
      <c r="P1532" s="172"/>
      <c r="Q1532" s="172"/>
      <c r="R1532" s="172"/>
      <c r="S1532" s="172"/>
      <c r="U1532" s="34"/>
      <c r="V1532" s="34"/>
      <c r="W1532" s="34"/>
    </row>
    <row r="1533" spans="1:23" x14ac:dyDescent="0.2">
      <c r="A1533" s="172"/>
      <c r="B1533" s="172"/>
      <c r="C1533" s="172"/>
      <c r="D1533" s="172"/>
      <c r="E1533" s="172"/>
      <c r="F1533" s="172"/>
      <c r="G1533" s="172"/>
      <c r="H1533" s="172"/>
      <c r="I1533" s="172"/>
      <c r="J1533" s="365"/>
      <c r="K1533" s="365"/>
      <c r="L1533" s="365"/>
      <c r="M1533" s="365"/>
      <c r="N1533" s="365"/>
      <c r="O1533" s="172"/>
      <c r="P1533" s="172"/>
      <c r="Q1533" s="172"/>
      <c r="R1533" s="172"/>
      <c r="S1533" s="172"/>
      <c r="V1533" s="34"/>
    </row>
    <row r="1534" spans="1:23" s="4" customFormat="1" x14ac:dyDescent="0.2">
      <c r="A1534" s="1431" t="s">
        <v>881</v>
      </c>
      <c r="B1534" s="1447"/>
      <c r="C1534" s="1447"/>
      <c r="D1534" s="1447"/>
      <c r="E1534" s="1447"/>
      <c r="F1534" s="1447"/>
      <c r="G1534" s="119"/>
      <c r="H1534" s="119"/>
      <c r="I1534" s="119"/>
      <c r="J1534" s="119"/>
      <c r="K1534" s="119"/>
      <c r="L1534" s="119"/>
      <c r="M1534" s="119"/>
      <c r="N1534" s="119"/>
      <c r="O1534" s="119"/>
      <c r="P1534" s="119"/>
      <c r="Q1534" s="119"/>
      <c r="R1534" s="119"/>
      <c r="S1534" s="172"/>
      <c r="V1534" s="34"/>
    </row>
    <row r="1535" spans="1:23" x14ac:dyDescent="0.2">
      <c r="A1535" s="1434" t="s">
        <v>409</v>
      </c>
      <c r="B1535" s="1434"/>
      <c r="C1535" s="1434"/>
      <c r="D1535" s="1434"/>
      <c r="E1535" s="1434"/>
      <c r="F1535" s="1434"/>
      <c r="G1535" s="229"/>
      <c r="H1535" s="229"/>
      <c r="I1535" s="229"/>
      <c r="J1535" s="145" t="s">
        <v>104</v>
      </c>
      <c r="K1535" s="145"/>
      <c r="L1535" s="145"/>
      <c r="M1535" s="145"/>
      <c r="N1535" s="145"/>
      <c r="O1535" s="140"/>
      <c r="P1535" s="140"/>
      <c r="Q1535" s="140"/>
      <c r="R1535" s="140"/>
      <c r="S1535" s="172"/>
      <c r="V1535" s="34"/>
    </row>
    <row r="1536" spans="1:23" ht="60" x14ac:dyDescent="0.2">
      <c r="A1536" s="139">
        <v>1</v>
      </c>
      <c r="B1536" s="1275">
        <v>120594</v>
      </c>
      <c r="C1536" s="139"/>
      <c r="D1536" s="139"/>
      <c r="E1536" s="139" t="s">
        <v>108</v>
      </c>
      <c r="F1536" s="140" t="s">
        <v>5337</v>
      </c>
      <c r="G1536" s="140"/>
      <c r="H1536" s="140"/>
      <c r="I1536" s="201">
        <v>300</v>
      </c>
      <c r="J1536" s="96">
        <v>300</v>
      </c>
      <c r="K1536" s="139"/>
      <c r="L1536" s="139"/>
      <c r="M1536" s="139"/>
      <c r="N1536" s="139"/>
      <c r="O1536" s="140"/>
      <c r="P1536" s="140"/>
      <c r="Q1536" s="1275" t="s">
        <v>2354</v>
      </c>
      <c r="R1536" s="153" t="s">
        <v>3216</v>
      </c>
      <c r="S1536" s="141" t="s">
        <v>4669</v>
      </c>
      <c r="V1536" s="34"/>
    </row>
    <row r="1537" spans="1:23" ht="96" x14ac:dyDescent="0.2">
      <c r="A1537" s="139">
        <v>2</v>
      </c>
      <c r="B1537" s="1275"/>
      <c r="C1537" s="139"/>
      <c r="D1537" s="139"/>
      <c r="E1537" s="206" t="s">
        <v>113</v>
      </c>
      <c r="F1537" s="236" t="s">
        <v>105</v>
      </c>
      <c r="G1537" s="236"/>
      <c r="H1537" s="236"/>
      <c r="I1537" s="201">
        <v>500</v>
      </c>
      <c r="J1537" s="248">
        <v>500</v>
      </c>
      <c r="K1537" s="139"/>
      <c r="L1537" s="139"/>
      <c r="M1537" s="139"/>
      <c r="N1537" s="139"/>
      <c r="O1537" s="140"/>
      <c r="P1537" s="140"/>
      <c r="Q1537" s="140"/>
      <c r="R1537" s="139"/>
      <c r="S1537" s="141" t="s">
        <v>5338</v>
      </c>
      <c r="V1537" s="34"/>
    </row>
    <row r="1538" spans="1:23" s="4" customFormat="1" ht="60" x14ac:dyDescent="0.2">
      <c r="A1538" s="139">
        <v>3</v>
      </c>
      <c r="B1538" s="1275"/>
      <c r="C1538" s="139"/>
      <c r="D1538" s="139"/>
      <c r="E1538" s="206" t="s">
        <v>109</v>
      </c>
      <c r="F1538" s="236" t="s">
        <v>106</v>
      </c>
      <c r="G1538" s="236"/>
      <c r="H1538" s="236"/>
      <c r="I1538" s="201">
        <v>90</v>
      </c>
      <c r="J1538" s="248"/>
      <c r="K1538" s="139"/>
      <c r="L1538" s="139"/>
      <c r="M1538" s="139"/>
      <c r="N1538" s="139"/>
      <c r="O1538" s="140"/>
      <c r="P1538" s="140"/>
      <c r="Q1538" s="140"/>
      <c r="R1538" s="431"/>
      <c r="S1538" s="35" t="s">
        <v>4670</v>
      </c>
      <c r="V1538" s="34"/>
    </row>
    <row r="1539" spans="1:23" s="4" customFormat="1" ht="60" x14ac:dyDescent="0.2">
      <c r="A1539" s="1273">
        <v>4</v>
      </c>
      <c r="B1539" s="1275" t="s">
        <v>6100</v>
      </c>
      <c r="C1539" s="139"/>
      <c r="D1539" s="139"/>
      <c r="E1539" s="139" t="s">
        <v>110</v>
      </c>
      <c r="F1539" s="140" t="s">
        <v>5339</v>
      </c>
      <c r="G1539" s="140"/>
      <c r="H1539" s="140"/>
      <c r="I1539" s="201">
        <v>400</v>
      </c>
      <c r="J1539" s="96">
        <v>400</v>
      </c>
      <c r="K1539" s="139"/>
      <c r="L1539" s="139"/>
      <c r="M1539" s="139"/>
      <c r="N1539" s="139"/>
      <c r="O1539" s="36"/>
      <c r="P1539" s="36"/>
      <c r="Q1539" s="1275" t="s">
        <v>2354</v>
      </c>
      <c r="R1539" s="153" t="s">
        <v>3216</v>
      </c>
      <c r="S1539" s="141" t="s">
        <v>4671</v>
      </c>
      <c r="V1539" s="34"/>
    </row>
    <row r="1540" spans="1:23" s="4" customFormat="1" ht="120" x14ac:dyDescent="0.2">
      <c r="A1540" s="1273">
        <v>5</v>
      </c>
      <c r="B1540" s="1275"/>
      <c r="C1540" s="139"/>
      <c r="D1540" s="139"/>
      <c r="E1540" s="206" t="s">
        <v>111</v>
      </c>
      <c r="F1540" s="236" t="s">
        <v>107</v>
      </c>
      <c r="G1540" s="236"/>
      <c r="H1540" s="236"/>
      <c r="I1540" s="201">
        <v>500</v>
      </c>
      <c r="J1540" s="248"/>
      <c r="K1540" s="139"/>
      <c r="L1540" s="139"/>
      <c r="M1540" s="139"/>
      <c r="N1540" s="139"/>
      <c r="O1540" s="140"/>
      <c r="P1540" s="140"/>
      <c r="Q1540" s="140"/>
      <c r="R1540" s="139"/>
      <c r="S1540" s="141" t="s">
        <v>5340</v>
      </c>
      <c r="V1540" s="34"/>
    </row>
    <row r="1541" spans="1:23" s="4" customFormat="1" ht="120" x14ac:dyDescent="0.2">
      <c r="A1541" s="1273">
        <v>6</v>
      </c>
      <c r="B1541" s="139"/>
      <c r="C1541" s="139"/>
      <c r="D1541" s="139"/>
      <c r="E1541" s="206" t="s">
        <v>112</v>
      </c>
      <c r="F1541" s="236" t="s">
        <v>4672</v>
      </c>
      <c r="G1541" s="236"/>
      <c r="H1541" s="236"/>
      <c r="I1541" s="201">
        <v>1200</v>
      </c>
      <c r="J1541" s="248"/>
      <c r="K1541" s="139"/>
      <c r="L1541" s="139"/>
      <c r="M1541" s="139"/>
      <c r="N1541" s="139"/>
      <c r="O1541" s="36"/>
      <c r="P1541" s="36"/>
      <c r="Q1541" s="36"/>
      <c r="R1541" s="153"/>
      <c r="S1541" s="141" t="s">
        <v>5340</v>
      </c>
      <c r="U1541" s="34"/>
      <c r="V1541" s="34"/>
      <c r="W1541" s="34"/>
    </row>
    <row r="1542" spans="1:23" s="4" customFormat="1" ht="36" x14ac:dyDescent="0.2">
      <c r="A1542" s="1273">
        <v>7</v>
      </c>
      <c r="B1542" s="1275">
        <v>120597</v>
      </c>
      <c r="C1542" s="139"/>
      <c r="D1542" s="139"/>
      <c r="E1542" s="139" t="s">
        <v>1611</v>
      </c>
      <c r="F1542" s="140" t="s">
        <v>5341</v>
      </c>
      <c r="G1542" s="140"/>
      <c r="H1542" s="140"/>
      <c r="I1542" s="201">
        <v>80</v>
      </c>
      <c r="J1542" s="139">
        <v>80</v>
      </c>
      <c r="K1542" s="139"/>
      <c r="L1542" s="139"/>
      <c r="M1542" s="139"/>
      <c r="N1542" s="139"/>
      <c r="O1542" s="36"/>
      <c r="P1542" s="36"/>
      <c r="Q1542" s="1275" t="s">
        <v>2354</v>
      </c>
      <c r="R1542" s="153" t="s">
        <v>3216</v>
      </c>
      <c r="S1542" s="141" t="s">
        <v>4673</v>
      </c>
      <c r="U1542" s="34"/>
      <c r="V1542" s="34"/>
      <c r="W1542" s="34"/>
    </row>
    <row r="1543" spans="1:23" s="4" customFormat="1" x14ac:dyDescent="0.2">
      <c r="A1543" s="1431" t="s">
        <v>944</v>
      </c>
      <c r="B1543" s="1431"/>
      <c r="C1543" s="1431"/>
      <c r="D1543" s="1431"/>
      <c r="E1543" s="1431"/>
      <c r="F1543" s="1431"/>
      <c r="G1543" s="179"/>
      <c r="H1543" s="179"/>
      <c r="I1543" s="201">
        <f>SUM(I1536:I1542)</f>
        <v>3070</v>
      </c>
      <c r="J1543" s="390">
        <f>SUM(J1536:J1542)</f>
        <v>1280</v>
      </c>
      <c r="K1543" s="390"/>
      <c r="L1543" s="390"/>
      <c r="M1543" s="390"/>
      <c r="N1543" s="390"/>
      <c r="O1543" s="172"/>
      <c r="P1543" s="172"/>
      <c r="Q1543" s="172"/>
      <c r="R1543" s="172"/>
      <c r="S1543" s="172"/>
      <c r="U1543" s="34"/>
      <c r="V1543" s="34"/>
      <c r="W1543" s="34"/>
    </row>
    <row r="1544" spans="1:23" x14ac:dyDescent="0.2">
      <c r="A1544" s="172"/>
      <c r="B1544" s="172"/>
      <c r="C1544" s="172"/>
      <c r="D1544" s="172"/>
      <c r="E1544" s="172"/>
      <c r="F1544" s="172"/>
      <c r="G1544" s="172"/>
      <c r="H1544" s="172"/>
      <c r="I1544" s="172"/>
      <c r="J1544" s="365"/>
      <c r="K1544" s="365"/>
      <c r="L1544" s="365"/>
      <c r="M1544" s="365"/>
      <c r="N1544" s="365"/>
      <c r="O1544" s="172"/>
      <c r="P1544" s="172"/>
      <c r="Q1544" s="172"/>
      <c r="R1544" s="172"/>
      <c r="S1544" s="172"/>
      <c r="U1544" s="34"/>
      <c r="V1544" s="34"/>
      <c r="W1544" s="34"/>
    </row>
    <row r="1545" spans="1:23" s="4" customFormat="1" x14ac:dyDescent="0.2">
      <c r="A1545" s="1431" t="s">
        <v>910</v>
      </c>
      <c r="B1545" s="1447"/>
      <c r="C1545" s="1447"/>
      <c r="D1545" s="1447"/>
      <c r="E1545" s="1447"/>
      <c r="F1545" s="1447"/>
      <c r="G1545" s="119"/>
      <c r="H1545" s="119"/>
      <c r="I1545" s="119"/>
      <c r="J1545" s="119"/>
      <c r="K1545" s="119"/>
      <c r="L1545" s="119"/>
      <c r="M1545" s="119"/>
      <c r="N1545" s="119"/>
      <c r="O1545" s="119"/>
      <c r="P1545" s="119"/>
      <c r="Q1545" s="119"/>
      <c r="R1545" s="119"/>
      <c r="S1545" s="172"/>
      <c r="U1545" s="34"/>
      <c r="V1545" s="34"/>
      <c r="W1545" s="34"/>
    </row>
    <row r="1546" spans="1:23" s="4" customFormat="1" x14ac:dyDescent="0.2">
      <c r="A1546" s="1434" t="s">
        <v>409</v>
      </c>
      <c r="B1546" s="1434"/>
      <c r="C1546" s="1434"/>
      <c r="D1546" s="1434"/>
      <c r="E1546" s="1434"/>
      <c r="F1546" s="1434"/>
      <c r="G1546" s="229"/>
      <c r="H1546" s="229"/>
      <c r="I1546" s="229"/>
      <c r="J1546" s="145" t="s">
        <v>104</v>
      </c>
      <c r="K1546" s="145"/>
      <c r="L1546" s="145"/>
      <c r="M1546" s="145"/>
      <c r="N1546" s="145"/>
      <c r="O1546" s="140"/>
      <c r="P1546" s="140"/>
      <c r="Q1546" s="140"/>
      <c r="R1546" s="140"/>
      <c r="S1546" s="172"/>
      <c r="U1546" s="34"/>
      <c r="V1546" s="34"/>
      <c r="W1546" s="34"/>
    </row>
    <row r="1547" spans="1:23" s="4" customFormat="1" ht="84" x14ac:dyDescent="0.2">
      <c r="A1547" s="139">
        <v>1</v>
      </c>
      <c r="B1547" s="1275" t="s">
        <v>6101</v>
      </c>
      <c r="C1547" s="139"/>
      <c r="D1547" s="139"/>
      <c r="E1547" s="139" t="s">
        <v>966</v>
      </c>
      <c r="F1547" s="140" t="s">
        <v>5342</v>
      </c>
      <c r="G1547" s="140"/>
      <c r="H1547" s="140"/>
      <c r="I1547" s="201">
        <v>234</v>
      </c>
      <c r="J1547" s="139">
        <v>234</v>
      </c>
      <c r="K1547" s="139"/>
      <c r="L1547" s="139"/>
      <c r="M1547" s="139"/>
      <c r="N1547" s="139"/>
      <c r="O1547" s="140"/>
      <c r="P1547" s="140"/>
      <c r="Q1547" s="903" t="s">
        <v>2241</v>
      </c>
      <c r="R1547" s="153" t="s">
        <v>3216</v>
      </c>
      <c r="S1547" s="141" t="s">
        <v>4674</v>
      </c>
      <c r="U1547" s="34"/>
      <c r="V1547" s="34"/>
      <c r="W1547" s="34"/>
    </row>
    <row r="1548" spans="1:23" s="4" customFormat="1" ht="168" x14ac:dyDescent="0.2">
      <c r="A1548" s="139">
        <v>2</v>
      </c>
      <c r="B1548" s="1275"/>
      <c r="C1548" s="139"/>
      <c r="D1548" s="139"/>
      <c r="E1548" s="139" t="s">
        <v>967</v>
      </c>
      <c r="F1548" s="236" t="s">
        <v>5343</v>
      </c>
      <c r="G1548" s="140"/>
      <c r="H1548" s="140"/>
      <c r="I1548" s="201">
        <v>558</v>
      </c>
      <c r="J1548" s="139"/>
      <c r="K1548" s="139"/>
      <c r="L1548" s="139"/>
      <c r="M1548" s="139"/>
      <c r="N1548" s="139"/>
      <c r="O1548" s="140"/>
      <c r="P1548" s="140"/>
      <c r="Q1548" s="916"/>
      <c r="R1548" s="153" t="s">
        <v>3216</v>
      </c>
      <c r="S1548" s="141" t="s">
        <v>4675</v>
      </c>
      <c r="U1548" s="34"/>
      <c r="V1548" s="34"/>
      <c r="W1548" s="34"/>
    </row>
    <row r="1549" spans="1:23" ht="84" x14ac:dyDescent="0.2">
      <c r="A1549" s="139">
        <v>3</v>
      </c>
      <c r="B1549" s="1275"/>
      <c r="C1549" s="139"/>
      <c r="D1549" s="139"/>
      <c r="E1549" s="206" t="s">
        <v>968</v>
      </c>
      <c r="F1549" s="236" t="s">
        <v>5344</v>
      </c>
      <c r="G1549" s="140"/>
      <c r="H1549" s="140"/>
      <c r="I1549" s="201">
        <v>432</v>
      </c>
      <c r="J1549" s="139"/>
      <c r="K1549" s="139"/>
      <c r="L1549" s="139"/>
      <c r="M1549" s="139"/>
      <c r="N1549" s="139"/>
      <c r="O1549" s="140"/>
      <c r="P1549" s="140"/>
      <c r="Q1549" s="916" t="s">
        <v>2241</v>
      </c>
      <c r="R1549" s="153" t="s">
        <v>3216</v>
      </c>
      <c r="S1549" s="141" t="s">
        <v>5345</v>
      </c>
      <c r="U1549" s="34"/>
      <c r="V1549" s="34"/>
      <c r="W1549" s="34"/>
    </row>
    <row r="1550" spans="1:23" s="7" customFormat="1" ht="36" x14ac:dyDescent="0.2">
      <c r="A1550" s="139">
        <v>4</v>
      </c>
      <c r="B1550" s="1275">
        <v>120602</v>
      </c>
      <c r="C1550" s="139"/>
      <c r="D1550" s="139"/>
      <c r="E1550" s="139" t="s">
        <v>969</v>
      </c>
      <c r="F1550" s="140" t="s">
        <v>5346</v>
      </c>
      <c r="G1550" s="140"/>
      <c r="H1550" s="140"/>
      <c r="I1550" s="201">
        <v>458</v>
      </c>
      <c r="J1550" s="139">
        <v>458</v>
      </c>
      <c r="K1550" s="139"/>
      <c r="L1550" s="139"/>
      <c r="M1550" s="139"/>
      <c r="N1550" s="139"/>
      <c r="O1550" s="140"/>
      <c r="P1550" s="140"/>
      <c r="Q1550" s="916" t="s">
        <v>2354</v>
      </c>
      <c r="R1550" s="153" t="s">
        <v>3216</v>
      </c>
      <c r="S1550" s="141" t="s">
        <v>4676</v>
      </c>
      <c r="U1550" s="34"/>
      <c r="V1550" s="34"/>
      <c r="W1550" s="34"/>
    </row>
    <row r="1551" spans="1:23" s="7" customFormat="1" ht="72" x14ac:dyDescent="0.2">
      <c r="A1551" s="139">
        <v>5</v>
      </c>
      <c r="B1551" s="1275"/>
      <c r="C1551" s="139"/>
      <c r="D1551" s="139"/>
      <c r="E1551" s="206" t="s">
        <v>970</v>
      </c>
      <c r="F1551" s="236" t="s">
        <v>5347</v>
      </c>
      <c r="G1551" s="140"/>
      <c r="H1551" s="140"/>
      <c r="I1551" s="201">
        <v>633</v>
      </c>
      <c r="J1551" s="139"/>
      <c r="K1551" s="139"/>
      <c r="L1551" s="139"/>
      <c r="M1551" s="139"/>
      <c r="N1551" s="139"/>
      <c r="O1551" s="140"/>
      <c r="P1551" s="140"/>
      <c r="Q1551" s="916" t="s">
        <v>2241</v>
      </c>
      <c r="R1551" s="153" t="s">
        <v>3216</v>
      </c>
      <c r="S1551" s="141" t="s">
        <v>4677</v>
      </c>
      <c r="U1551" s="34"/>
      <c r="V1551" s="34"/>
      <c r="W1551" s="34"/>
    </row>
    <row r="1552" spans="1:23" ht="84" x14ac:dyDescent="0.2">
      <c r="A1552" s="139">
        <v>6</v>
      </c>
      <c r="B1552" s="1275" t="s">
        <v>6102</v>
      </c>
      <c r="C1552" s="139"/>
      <c r="D1552" s="139"/>
      <c r="E1552" s="139" t="s">
        <v>971</v>
      </c>
      <c r="F1552" s="140" t="s">
        <v>5348</v>
      </c>
      <c r="G1552" s="140"/>
      <c r="H1552" s="140"/>
      <c r="I1552" s="201">
        <v>306</v>
      </c>
      <c r="J1552" s="139">
        <v>306</v>
      </c>
      <c r="K1552" s="139"/>
      <c r="L1552" s="139"/>
      <c r="M1552" s="139"/>
      <c r="N1552" s="139"/>
      <c r="O1552" s="140"/>
      <c r="P1552" s="140"/>
      <c r="Q1552" s="916" t="s">
        <v>2241</v>
      </c>
      <c r="R1552" s="153" t="s">
        <v>3216</v>
      </c>
      <c r="S1552" s="141" t="s">
        <v>4674</v>
      </c>
      <c r="U1552" s="34"/>
      <c r="V1552" s="34"/>
      <c r="W1552" s="34"/>
    </row>
    <row r="1553" spans="1:23" s="4" customFormat="1" ht="96" x14ac:dyDescent="0.2">
      <c r="A1553" s="139">
        <v>7</v>
      </c>
      <c r="B1553" s="1275"/>
      <c r="C1553" s="139"/>
      <c r="D1553" s="139"/>
      <c r="E1553" s="206" t="s">
        <v>1439</v>
      </c>
      <c r="F1553" s="236" t="s">
        <v>5349</v>
      </c>
      <c r="G1553" s="236"/>
      <c r="H1553" s="236"/>
      <c r="I1553" s="201">
        <v>378</v>
      </c>
      <c r="J1553" s="206"/>
      <c r="K1553" s="139"/>
      <c r="L1553" s="139"/>
      <c r="M1553" s="139"/>
      <c r="N1553" s="139"/>
      <c r="O1553" s="140"/>
      <c r="P1553" s="140"/>
      <c r="Q1553" s="916"/>
      <c r="R1553" s="153" t="s">
        <v>3216</v>
      </c>
      <c r="S1553" s="141" t="s">
        <v>5350</v>
      </c>
      <c r="U1553" s="34"/>
      <c r="V1553" s="34"/>
      <c r="W1553" s="34"/>
    </row>
    <row r="1554" spans="1:23" s="4" customFormat="1" ht="84" x14ac:dyDescent="0.2">
      <c r="A1554" s="139">
        <v>8</v>
      </c>
      <c r="B1554" s="1275">
        <v>120525</v>
      </c>
      <c r="C1554" s="139"/>
      <c r="D1554" s="139"/>
      <c r="E1554" s="139" t="s">
        <v>1440</v>
      </c>
      <c r="F1554" s="140" t="s">
        <v>5351</v>
      </c>
      <c r="G1554" s="140"/>
      <c r="H1554" s="140"/>
      <c r="I1554" s="201">
        <v>230</v>
      </c>
      <c r="J1554" s="139">
        <v>230</v>
      </c>
      <c r="K1554" s="139"/>
      <c r="L1554" s="139"/>
      <c r="M1554" s="139"/>
      <c r="N1554" s="139"/>
      <c r="O1554" s="140"/>
      <c r="P1554" s="140"/>
      <c r="Q1554" s="916" t="s">
        <v>2241</v>
      </c>
      <c r="R1554" s="153" t="s">
        <v>3216</v>
      </c>
      <c r="S1554" s="141" t="s">
        <v>4674</v>
      </c>
      <c r="U1554" s="34"/>
      <c r="V1554" s="34"/>
      <c r="W1554" s="34"/>
    </row>
    <row r="1555" spans="1:23" s="4" customFormat="1" ht="18" customHeight="1" x14ac:dyDescent="0.2">
      <c r="A1555" s="1431" t="s">
        <v>945</v>
      </c>
      <c r="B1555" s="1447"/>
      <c r="C1555" s="1447"/>
      <c r="D1555" s="1447"/>
      <c r="E1555" s="1447"/>
      <c r="F1555" s="1447"/>
      <c r="G1555" s="62"/>
      <c r="H1555" s="62"/>
      <c r="I1555" s="201">
        <f>SUM(I1547:I1554)</f>
        <v>3229</v>
      </c>
      <c r="J1555" s="145">
        <f>SUM(J1547:J1554)</f>
        <v>1228</v>
      </c>
      <c r="K1555" s="145"/>
      <c r="L1555" s="145"/>
      <c r="M1555" s="145"/>
      <c r="N1555" s="145"/>
      <c r="O1555" s="140"/>
      <c r="P1555" s="140"/>
      <c r="Q1555" s="140"/>
      <c r="R1555" s="140"/>
      <c r="S1555" s="172"/>
      <c r="U1555" s="34"/>
      <c r="V1555" s="34"/>
      <c r="W1555" s="34"/>
    </row>
    <row r="1556" spans="1:23" s="4" customFormat="1" ht="20.25" customHeight="1" x14ac:dyDescent="0.2">
      <c r="A1556" s="1483" t="s">
        <v>1394</v>
      </c>
      <c r="B1556" s="1483"/>
      <c r="C1556" s="1483"/>
      <c r="D1556" s="1483"/>
      <c r="E1556" s="1483"/>
      <c r="F1556" s="1483"/>
      <c r="G1556" s="464"/>
      <c r="H1556" s="464"/>
      <c r="I1556" s="774">
        <f>SUM(I1398+I1409+I1416+I1425+I1440+I1461+I1504+I1521+I1532+I1543+I1555)</f>
        <v>57364.489999999991</v>
      </c>
      <c r="J1556" s="775">
        <f>SUM(J1398+J1409+J1416+J1425+J1440+J1461+J1504+J1521+J1532+J1543+J1555)</f>
        <v>50008.040000000008</v>
      </c>
      <c r="K1556" s="391"/>
      <c r="L1556" s="391"/>
      <c r="M1556" s="391"/>
      <c r="N1556" s="391"/>
      <c r="O1556" s="172"/>
      <c r="P1556" s="172"/>
      <c r="Q1556" s="172"/>
      <c r="R1556" s="172"/>
      <c r="S1556" s="172"/>
    </row>
    <row r="1557" spans="1:23" s="4" customFormat="1" ht="15.75" customHeight="1" x14ac:dyDescent="0.2">
      <c r="A1557" s="229"/>
      <c r="B1557" s="229"/>
      <c r="C1557" s="229"/>
      <c r="D1557" s="229"/>
      <c r="E1557" s="229"/>
      <c r="F1557" s="229"/>
      <c r="G1557" s="229"/>
      <c r="H1557" s="229"/>
      <c r="I1557" s="229"/>
      <c r="J1557" s="238"/>
      <c r="K1557" s="238"/>
      <c r="L1557" s="238"/>
      <c r="M1557" s="238"/>
      <c r="N1557" s="238"/>
      <c r="O1557" s="140"/>
      <c r="P1557" s="140"/>
      <c r="Q1557" s="140"/>
      <c r="R1557" s="140"/>
      <c r="S1557" s="172"/>
    </row>
    <row r="1558" spans="1:23" s="4" customFormat="1" x14ac:dyDescent="0.2">
      <c r="A1558" s="1432" t="s">
        <v>1396</v>
      </c>
      <c r="B1558" s="1432"/>
      <c r="C1558" s="1432"/>
      <c r="D1558" s="1432"/>
      <c r="E1558" s="1432"/>
      <c r="F1558" s="1432"/>
      <c r="G1558" s="1432"/>
      <c r="H1558" s="1432"/>
      <c r="I1558" s="1432"/>
      <c r="J1558" s="1432"/>
      <c r="K1558" s="1432"/>
      <c r="L1558" s="1432"/>
      <c r="M1558" s="1432"/>
      <c r="N1558" s="1432"/>
      <c r="O1558" s="1432"/>
      <c r="P1558" s="1432"/>
      <c r="Q1558" s="119"/>
      <c r="R1558" s="119"/>
      <c r="S1558" s="172"/>
    </row>
    <row r="1559" spans="1:23" s="4" customFormat="1" x14ac:dyDescent="0.2">
      <c r="A1559" s="389"/>
      <c r="B1559" s="389"/>
      <c r="C1559" s="389"/>
      <c r="D1559" s="389"/>
      <c r="E1559" s="226"/>
      <c r="F1559" s="226"/>
      <c r="G1559" s="226"/>
      <c r="H1559" s="226"/>
      <c r="I1559" s="226"/>
      <c r="J1559" s="226"/>
      <c r="K1559" s="226"/>
      <c r="L1559" s="226"/>
      <c r="M1559" s="226"/>
      <c r="N1559" s="226"/>
      <c r="O1559" s="226"/>
      <c r="P1559" s="226"/>
      <c r="Q1559" s="226"/>
      <c r="R1559" s="226"/>
      <c r="S1559" s="172"/>
    </row>
    <row r="1560" spans="1:23" s="4" customFormat="1" x14ac:dyDescent="0.2">
      <c r="A1560" s="1431" t="s">
        <v>946</v>
      </c>
      <c r="B1560" s="1431"/>
      <c r="C1560" s="1431"/>
      <c r="D1560" s="1431"/>
      <c r="E1560" s="1431"/>
      <c r="F1560" s="1431"/>
      <c r="G1560" s="179"/>
      <c r="H1560" s="179"/>
      <c r="I1560" s="179"/>
      <c r="J1560" s="119"/>
      <c r="K1560" s="119"/>
      <c r="L1560" s="119"/>
      <c r="M1560" s="119"/>
      <c r="N1560" s="119"/>
      <c r="O1560" s="119"/>
      <c r="P1560" s="119"/>
      <c r="Q1560" s="119"/>
      <c r="R1560" s="119"/>
      <c r="S1560" s="172"/>
    </row>
    <row r="1561" spans="1:23" x14ac:dyDescent="0.2">
      <c r="A1561" s="1431" t="s">
        <v>1226</v>
      </c>
      <c r="B1561" s="1431"/>
      <c r="C1561" s="1431"/>
      <c r="D1561" s="1431"/>
      <c r="E1561" s="1431"/>
      <c r="F1561" s="1431"/>
      <c r="G1561" s="179"/>
      <c r="H1561" s="179"/>
      <c r="I1561" s="179"/>
      <c r="J1561" s="253" t="s">
        <v>1227</v>
      </c>
      <c r="K1561" s="253"/>
      <c r="L1561" s="253"/>
      <c r="M1561" s="253"/>
      <c r="N1561" s="253"/>
      <c r="O1561" s="172"/>
      <c r="P1561" s="172"/>
      <c r="Q1561" s="172"/>
      <c r="R1561" s="172"/>
      <c r="S1561" s="141"/>
      <c r="U1561" s="34"/>
      <c r="V1561" s="34"/>
      <c r="W1561" s="34"/>
    </row>
    <row r="1562" spans="1:23" ht="51.75" customHeight="1" x14ac:dyDescent="0.2">
      <c r="A1562" s="139">
        <v>1</v>
      </c>
      <c r="B1562" s="1275"/>
      <c r="C1562" s="139"/>
      <c r="D1562" s="139"/>
      <c r="E1562" s="206" t="s">
        <v>1230</v>
      </c>
      <c r="F1562" s="236" t="s">
        <v>1231</v>
      </c>
      <c r="G1562" s="236"/>
      <c r="H1562" s="236"/>
      <c r="I1562" s="201">
        <v>6.0000000000000001E-3</v>
      </c>
      <c r="J1562" s="206"/>
      <c r="K1562" s="139"/>
      <c r="L1562" s="139"/>
      <c r="M1562" s="139"/>
      <c r="N1562" s="139"/>
      <c r="O1562" s="140"/>
      <c r="P1562" s="140"/>
      <c r="Q1562" s="140"/>
      <c r="R1562" s="140"/>
      <c r="S1562" s="141" t="s">
        <v>4678</v>
      </c>
      <c r="U1562" s="34"/>
      <c r="V1562" s="34"/>
      <c r="W1562" s="34"/>
    </row>
    <row r="1563" spans="1:23" ht="24" x14ac:dyDescent="0.2">
      <c r="A1563" s="139">
        <v>2</v>
      </c>
      <c r="B1563" s="1275">
        <v>120613</v>
      </c>
      <c r="C1563" s="139"/>
      <c r="D1563" s="139"/>
      <c r="E1563" s="139" t="s">
        <v>1232</v>
      </c>
      <c r="F1563" s="140" t="s">
        <v>1233</v>
      </c>
      <c r="G1563" s="140"/>
      <c r="H1563" s="140"/>
      <c r="I1563" s="201">
        <v>0.14499999999999999</v>
      </c>
      <c r="J1563" s="139">
        <v>0.14499999999999999</v>
      </c>
      <c r="K1563" s="139"/>
      <c r="L1563" s="139"/>
      <c r="M1563" s="139"/>
      <c r="N1563" s="139"/>
      <c r="O1563" s="140"/>
      <c r="P1563" s="140"/>
      <c r="Q1563" s="140"/>
      <c r="R1563" s="140"/>
      <c r="S1563" s="172"/>
      <c r="U1563" s="34"/>
      <c r="V1563" s="34"/>
      <c r="W1563" s="34"/>
    </row>
    <row r="1564" spans="1:23" ht="24" x14ac:dyDescent="0.2">
      <c r="A1564" s="139">
        <v>3</v>
      </c>
      <c r="B1564" s="1275">
        <v>120614</v>
      </c>
      <c r="C1564" s="139"/>
      <c r="D1564" s="139"/>
      <c r="E1564" s="139" t="s">
        <v>1234</v>
      </c>
      <c r="F1564" s="140" t="s">
        <v>1235</v>
      </c>
      <c r="G1564" s="140"/>
      <c r="H1564" s="140"/>
      <c r="I1564" s="201">
        <v>5.0000000000000001E-3</v>
      </c>
      <c r="J1564" s="139">
        <v>5.0000000000000001E-3</v>
      </c>
      <c r="K1564" s="139"/>
      <c r="L1564" s="139"/>
      <c r="M1564" s="139"/>
      <c r="N1564" s="139"/>
      <c r="O1564" s="140"/>
      <c r="P1564" s="140"/>
      <c r="Q1564" s="140"/>
      <c r="R1564" s="140"/>
      <c r="S1564" s="172"/>
      <c r="U1564" s="34"/>
      <c r="V1564" s="34"/>
      <c r="W1564" s="34"/>
    </row>
    <row r="1565" spans="1:23" ht="57.75" customHeight="1" x14ac:dyDescent="0.2">
      <c r="A1565" s="139">
        <v>4</v>
      </c>
      <c r="B1565" s="139"/>
      <c r="C1565" s="139"/>
      <c r="D1565" s="139"/>
      <c r="E1565" s="206" t="s">
        <v>1236</v>
      </c>
      <c r="F1565" s="236" t="s">
        <v>1237</v>
      </c>
      <c r="G1565" s="236"/>
      <c r="H1565" s="236"/>
      <c r="I1565" s="201">
        <v>8.0000000000000002E-3</v>
      </c>
      <c r="J1565" s="206"/>
      <c r="K1565" s="139"/>
      <c r="L1565" s="139"/>
      <c r="M1565" s="139"/>
      <c r="N1565" s="139"/>
      <c r="O1565" s="140"/>
      <c r="P1565" s="140"/>
      <c r="Q1565" s="140"/>
      <c r="R1565" s="140"/>
      <c r="S1565" s="141" t="s">
        <v>4679</v>
      </c>
      <c r="U1565" s="34"/>
      <c r="V1565" s="34"/>
      <c r="W1565" s="34"/>
    </row>
    <row r="1566" spans="1:23" x14ac:dyDescent="0.2">
      <c r="A1566" s="1431" t="s">
        <v>947</v>
      </c>
      <c r="B1566" s="1447"/>
      <c r="C1566" s="1447"/>
      <c r="D1566" s="1447"/>
      <c r="E1566" s="1447"/>
      <c r="F1566" s="1447"/>
      <c r="G1566" s="172"/>
      <c r="H1566" s="172"/>
      <c r="I1566" s="201">
        <f>SUM(I1562:I1565)</f>
        <v>0.16400000000000001</v>
      </c>
      <c r="J1566" s="253">
        <f>SUM(J1562:J1565)</f>
        <v>0.15</v>
      </c>
      <c r="K1566" s="253"/>
      <c r="L1566" s="253"/>
      <c r="M1566" s="253"/>
      <c r="N1566" s="253"/>
      <c r="O1566" s="172"/>
      <c r="P1566" s="172"/>
      <c r="Q1566" s="172"/>
      <c r="R1566" s="172"/>
      <c r="S1566" s="172"/>
      <c r="U1566" s="34"/>
      <c r="V1566" s="34"/>
      <c r="W1566" s="34"/>
    </row>
    <row r="1567" spans="1:23" x14ac:dyDescent="0.2">
      <c r="A1567" s="119"/>
      <c r="B1567" s="119"/>
      <c r="C1567" s="119"/>
      <c r="D1567" s="119"/>
      <c r="E1567" s="119"/>
      <c r="F1567" s="172"/>
      <c r="G1567" s="172"/>
      <c r="H1567" s="172"/>
      <c r="I1567" s="172"/>
      <c r="J1567" s="253"/>
      <c r="K1567" s="253"/>
      <c r="L1567" s="253"/>
      <c r="M1567" s="253"/>
      <c r="N1567" s="253"/>
      <c r="O1567" s="172"/>
      <c r="P1567" s="172"/>
      <c r="Q1567" s="172"/>
      <c r="R1567" s="172"/>
      <c r="S1567" s="172"/>
    </row>
    <row r="1568" spans="1:23" x14ac:dyDescent="0.2">
      <c r="A1568" s="1431" t="s">
        <v>910</v>
      </c>
      <c r="B1568" s="1447"/>
      <c r="C1568" s="1447"/>
      <c r="D1568" s="1447"/>
      <c r="E1568" s="1447"/>
      <c r="F1568" s="1447"/>
      <c r="G1568" s="119"/>
      <c r="H1568" s="119"/>
      <c r="I1568" s="119"/>
      <c r="J1568" s="119"/>
      <c r="K1568" s="119"/>
      <c r="L1568" s="119"/>
      <c r="M1568" s="119"/>
      <c r="N1568" s="119"/>
      <c r="O1568" s="119"/>
      <c r="P1568" s="119"/>
      <c r="Q1568" s="119"/>
      <c r="R1568" s="119"/>
      <c r="S1568" s="172"/>
    </row>
    <row r="1569" spans="1:23" x14ac:dyDescent="0.2">
      <c r="A1569" s="1431" t="s">
        <v>1226</v>
      </c>
      <c r="B1569" s="1431"/>
      <c r="C1569" s="1431"/>
      <c r="D1569" s="1431"/>
      <c r="E1569" s="1431"/>
      <c r="F1569" s="1431"/>
      <c r="G1569" s="179"/>
      <c r="H1569" s="179"/>
      <c r="I1569" s="179"/>
      <c r="J1569" s="253" t="s">
        <v>1227</v>
      </c>
      <c r="K1569" s="253"/>
      <c r="L1569" s="253"/>
      <c r="M1569" s="253"/>
      <c r="N1569" s="253"/>
      <c r="O1569" s="172"/>
      <c r="P1569" s="172"/>
      <c r="Q1569" s="172"/>
      <c r="R1569" s="172"/>
      <c r="S1569" s="172"/>
    </row>
    <row r="1570" spans="1:23" x14ac:dyDescent="0.2">
      <c r="A1570" s="119">
        <v>1</v>
      </c>
      <c r="B1570" s="1277">
        <v>130008</v>
      </c>
      <c r="C1570" s="119"/>
      <c r="D1570" s="119"/>
      <c r="E1570" s="119" t="s">
        <v>1238</v>
      </c>
      <c r="F1570" s="172" t="s">
        <v>1239</v>
      </c>
      <c r="G1570" s="109"/>
      <c r="H1570" s="109"/>
      <c r="I1570" s="253">
        <v>1.2E-2</v>
      </c>
      <c r="J1570" s="119">
        <v>1.2E-2</v>
      </c>
      <c r="K1570" s="119"/>
      <c r="L1570" s="119"/>
      <c r="M1570" s="119"/>
      <c r="N1570" s="119"/>
      <c r="O1570" s="172"/>
      <c r="P1570" s="172"/>
      <c r="Q1570" s="172" t="s">
        <v>6000</v>
      </c>
      <c r="R1570" s="172" t="s">
        <v>3216</v>
      </c>
      <c r="S1570" s="141"/>
    </row>
    <row r="1571" spans="1:23" x14ac:dyDescent="0.2">
      <c r="A1571" s="119">
        <v>2</v>
      </c>
      <c r="B1571" s="1277">
        <v>120617</v>
      </c>
      <c r="C1571" s="119"/>
      <c r="D1571" s="119"/>
      <c r="E1571" s="119" t="s">
        <v>1240</v>
      </c>
      <c r="F1571" s="172" t="s">
        <v>1241</v>
      </c>
      <c r="G1571" s="172"/>
      <c r="H1571" s="172"/>
      <c r="I1571" s="253">
        <v>6.0000000000000001E-3</v>
      </c>
      <c r="J1571" s="119">
        <v>6.0000000000000001E-3</v>
      </c>
      <c r="K1571" s="119"/>
      <c r="L1571" s="119"/>
      <c r="M1571" s="119"/>
      <c r="N1571" s="119"/>
      <c r="O1571" s="172"/>
      <c r="P1571" s="172"/>
      <c r="Q1571" s="172" t="s">
        <v>6000</v>
      </c>
      <c r="R1571" s="172" t="s">
        <v>3216</v>
      </c>
      <c r="S1571" s="141"/>
    </row>
    <row r="1572" spans="1:23" x14ac:dyDescent="0.2">
      <c r="A1572" s="1431" t="s">
        <v>945</v>
      </c>
      <c r="B1572" s="1447"/>
      <c r="C1572" s="1447"/>
      <c r="D1572" s="1447"/>
      <c r="E1572" s="1447"/>
      <c r="F1572" s="1447"/>
      <c r="G1572" s="172"/>
      <c r="H1572" s="172"/>
      <c r="I1572" s="201">
        <f>SUM(I1570:I1571)</f>
        <v>1.8000000000000002E-2</v>
      </c>
      <c r="J1572" s="253">
        <f>SUM(J1570:J1571)</f>
        <v>1.8000000000000002E-2</v>
      </c>
      <c r="K1572" s="253"/>
      <c r="L1572" s="253"/>
      <c r="M1572" s="253"/>
      <c r="N1572" s="253"/>
      <c r="O1572" s="172"/>
      <c r="P1572" s="172"/>
      <c r="Q1572" s="172"/>
      <c r="R1572" s="172"/>
      <c r="S1572" s="172"/>
    </row>
    <row r="1573" spans="1:23" x14ac:dyDescent="0.2">
      <c r="A1573" s="1431" t="s">
        <v>1397</v>
      </c>
      <c r="B1573" s="1431"/>
      <c r="C1573" s="1431"/>
      <c r="D1573" s="1431"/>
      <c r="E1573" s="1431"/>
      <c r="F1573" s="1431"/>
      <c r="G1573" s="179"/>
      <c r="H1573" s="179"/>
      <c r="I1573" s="201">
        <f>SUM(I1566+I1572)</f>
        <v>0.182</v>
      </c>
      <c r="J1573" s="253">
        <f>SUM(J1566+J1572)</f>
        <v>0.16799999999999998</v>
      </c>
      <c r="K1573" s="253"/>
      <c r="L1573" s="253"/>
      <c r="M1573" s="253"/>
      <c r="N1573" s="253"/>
      <c r="O1573" s="172"/>
      <c r="P1573" s="172"/>
      <c r="Q1573" s="172"/>
      <c r="R1573" s="172"/>
      <c r="S1573" s="172"/>
    </row>
    <row r="1574" spans="1:23" x14ac:dyDescent="0.2">
      <c r="A1574" s="235"/>
      <c r="B1574" s="235"/>
      <c r="C1574" s="235"/>
      <c r="D1574" s="235"/>
      <c r="E1574" s="235"/>
      <c r="F1574" s="235"/>
      <c r="G1574" s="235"/>
      <c r="H1574" s="235"/>
      <c r="I1574" s="235"/>
      <c r="J1574" s="389"/>
      <c r="K1574" s="389"/>
      <c r="L1574" s="389"/>
      <c r="M1574" s="389"/>
      <c r="N1574" s="389"/>
      <c r="O1574" s="172"/>
      <c r="P1574" s="172"/>
      <c r="Q1574" s="172"/>
      <c r="R1574" s="172"/>
      <c r="S1574" s="172"/>
    </row>
    <row r="1575" spans="1:23" x14ac:dyDescent="0.2">
      <c r="A1575" s="1432" t="s">
        <v>1422</v>
      </c>
      <c r="B1575" s="1432"/>
      <c r="C1575" s="1432"/>
      <c r="D1575" s="1432"/>
      <c r="E1575" s="1432"/>
      <c r="F1575" s="1432"/>
      <c r="G1575" s="1432"/>
      <c r="H1575" s="1432"/>
      <c r="I1575" s="1432"/>
      <c r="J1575" s="1432"/>
      <c r="K1575" s="1432"/>
      <c r="L1575" s="1432"/>
      <c r="M1575" s="1432"/>
      <c r="N1575" s="1432"/>
      <c r="O1575" s="1432"/>
      <c r="P1575" s="1432"/>
      <c r="Q1575" s="119"/>
      <c r="R1575" s="119"/>
      <c r="S1575" s="172"/>
    </row>
    <row r="1576" spans="1:23" x14ac:dyDescent="0.2">
      <c r="A1576" s="389"/>
      <c r="B1576" s="389"/>
      <c r="C1576" s="389"/>
      <c r="D1576" s="389"/>
      <c r="E1576" s="226"/>
      <c r="F1576" s="226"/>
      <c r="G1576" s="226"/>
      <c r="H1576" s="226"/>
      <c r="I1576" s="226"/>
      <c r="J1576" s="226"/>
      <c r="K1576" s="226"/>
      <c r="L1576" s="226"/>
      <c r="M1576" s="226"/>
      <c r="N1576" s="226"/>
      <c r="O1576" s="226"/>
      <c r="P1576" s="226"/>
      <c r="Q1576" s="226"/>
      <c r="R1576" s="226"/>
      <c r="S1576" s="172"/>
    </row>
    <row r="1577" spans="1:23" x14ac:dyDescent="0.2">
      <c r="A1577" s="1431" t="s">
        <v>1400</v>
      </c>
      <c r="B1577" s="1431"/>
      <c r="C1577" s="1431"/>
      <c r="D1577" s="1431"/>
      <c r="E1577" s="1431"/>
      <c r="F1577" s="1431"/>
      <c r="G1577" s="179"/>
      <c r="H1577" s="179"/>
      <c r="I1577" s="179"/>
      <c r="J1577" s="253" t="s">
        <v>953</v>
      </c>
      <c r="K1577" s="253"/>
      <c r="L1577" s="253"/>
      <c r="M1577" s="253"/>
      <c r="N1577" s="253"/>
      <c r="O1577" s="119"/>
      <c r="P1577" s="119"/>
      <c r="Q1577" s="119"/>
      <c r="R1577" s="119"/>
      <c r="S1577" s="172"/>
    </row>
    <row r="1578" spans="1:23" s="34" customFormat="1" ht="24" x14ac:dyDescent="0.2">
      <c r="A1578" s="179"/>
      <c r="B1578" s="179"/>
      <c r="C1578" s="179"/>
      <c r="D1578" s="179"/>
      <c r="E1578" s="232" t="s">
        <v>476</v>
      </c>
      <c r="F1578" s="232" t="s">
        <v>1421</v>
      </c>
      <c r="G1578" s="93"/>
      <c r="H1578" s="93"/>
      <c r="I1578" s="201">
        <v>4467.96</v>
      </c>
      <c r="J1578" s="253"/>
      <c r="K1578" s="253"/>
      <c r="L1578" s="253"/>
      <c r="M1578" s="253"/>
      <c r="N1578" s="253"/>
      <c r="O1578" s="119"/>
      <c r="P1578" s="119"/>
      <c r="Q1578" s="119"/>
      <c r="R1578" s="119"/>
      <c r="S1578" s="172" t="s">
        <v>5405</v>
      </c>
    </row>
    <row r="1579" spans="1:23" ht="24" x14ac:dyDescent="0.2">
      <c r="A1579" s="96">
        <v>1</v>
      </c>
      <c r="B1579" s="1270">
        <v>130241</v>
      </c>
      <c r="C1579" s="96" t="s">
        <v>1369</v>
      </c>
      <c r="D1579" s="93" t="s">
        <v>4680</v>
      </c>
      <c r="E1579" s="96" t="s">
        <v>1412</v>
      </c>
      <c r="F1579" s="239" t="s">
        <v>5352</v>
      </c>
      <c r="G1579" s="93" t="s">
        <v>3198</v>
      </c>
      <c r="H1579" s="93" t="s">
        <v>2657</v>
      </c>
      <c r="I1579" s="201">
        <v>240.91</v>
      </c>
      <c r="J1579" s="96">
        <v>240.91</v>
      </c>
      <c r="K1579" s="96"/>
      <c r="L1579" s="96"/>
      <c r="M1579" s="96"/>
      <c r="N1579" s="96"/>
      <c r="O1579" s="272"/>
      <c r="P1579" s="96"/>
      <c r="Q1579" s="153" t="s">
        <v>4578</v>
      </c>
      <c r="R1579" s="153" t="s">
        <v>3176</v>
      </c>
      <c r="S1579" s="172"/>
      <c r="U1579" s="34"/>
      <c r="V1579" s="34"/>
      <c r="W1579" s="34"/>
    </row>
    <row r="1580" spans="1:23" ht="24" x14ac:dyDescent="0.2">
      <c r="A1580" s="96">
        <v>2</v>
      </c>
      <c r="B1580" s="1270">
        <v>130244</v>
      </c>
      <c r="C1580" s="96" t="s">
        <v>1370</v>
      </c>
      <c r="D1580" s="93" t="s">
        <v>4681</v>
      </c>
      <c r="E1580" s="96" t="s">
        <v>1413</v>
      </c>
      <c r="F1580" s="239" t="s">
        <v>5352</v>
      </c>
      <c r="G1580" s="93" t="s">
        <v>3198</v>
      </c>
      <c r="H1580" s="93" t="s">
        <v>2657</v>
      </c>
      <c r="I1580" s="201">
        <v>125.65</v>
      </c>
      <c r="J1580" s="96">
        <v>125.65</v>
      </c>
      <c r="K1580" s="96"/>
      <c r="L1580" s="96"/>
      <c r="M1580" s="96"/>
      <c r="N1580" s="96"/>
      <c r="O1580" s="272"/>
      <c r="P1580" s="96"/>
      <c r="Q1580" s="153" t="s">
        <v>4578</v>
      </c>
      <c r="R1580" s="153" t="s">
        <v>3176</v>
      </c>
      <c r="S1580" s="172"/>
      <c r="U1580" s="34"/>
      <c r="V1580" s="34"/>
      <c r="W1580" s="34"/>
    </row>
    <row r="1581" spans="1:23" s="456" customFormat="1" ht="48" x14ac:dyDescent="0.2">
      <c r="A1581" s="469">
        <v>3</v>
      </c>
      <c r="B1581" s="1270">
        <v>120193</v>
      </c>
      <c r="C1581" s="497" t="s">
        <v>1368</v>
      </c>
      <c r="D1581" s="497" t="s">
        <v>4696</v>
      </c>
      <c r="E1581" s="495" t="s">
        <v>481</v>
      </c>
      <c r="F1581" s="496" t="s">
        <v>5921</v>
      </c>
      <c r="G1581" s="460" t="s">
        <v>3198</v>
      </c>
      <c r="H1581" s="460" t="s">
        <v>5920</v>
      </c>
      <c r="I1581" s="462">
        <v>1050</v>
      </c>
      <c r="J1581" s="469">
        <v>1117.44</v>
      </c>
      <c r="K1581" s="495"/>
      <c r="L1581" s="495"/>
      <c r="M1581" s="495"/>
      <c r="N1581" s="495"/>
      <c r="O1581" s="123"/>
      <c r="P1581" s="495"/>
      <c r="Q1581" s="460" t="s">
        <v>4684</v>
      </c>
      <c r="R1581" s="460" t="s">
        <v>2590</v>
      </c>
      <c r="S1581" s="461"/>
    </row>
    <row r="1582" spans="1:23" ht="36" x14ac:dyDescent="0.2">
      <c r="A1582" s="139">
        <v>4</v>
      </c>
      <c r="B1582" s="1275" t="s">
        <v>6103</v>
      </c>
      <c r="C1582" s="139" t="s">
        <v>1357</v>
      </c>
      <c r="D1582" s="153" t="s">
        <v>3629</v>
      </c>
      <c r="E1582" s="153" t="s">
        <v>4682</v>
      </c>
      <c r="F1582" s="236" t="s">
        <v>5353</v>
      </c>
      <c r="G1582" s="93" t="s">
        <v>3198</v>
      </c>
      <c r="H1582" s="93" t="s">
        <v>4683</v>
      </c>
      <c r="I1582" s="145">
        <v>448.88</v>
      </c>
      <c r="J1582" s="139">
        <v>448.88</v>
      </c>
      <c r="K1582" s="139"/>
      <c r="L1582" s="139"/>
      <c r="M1582" s="139"/>
      <c r="N1582" s="139"/>
      <c r="O1582" s="123"/>
      <c r="P1582" s="139"/>
      <c r="Q1582" s="153" t="s">
        <v>4684</v>
      </c>
      <c r="R1582" s="153" t="s">
        <v>3176</v>
      </c>
      <c r="S1582" s="172"/>
      <c r="U1582" s="34"/>
      <c r="V1582" s="34"/>
      <c r="W1582" s="34"/>
    </row>
    <row r="1583" spans="1:23" ht="36" x14ac:dyDescent="0.2">
      <c r="A1583" s="139">
        <v>5</v>
      </c>
      <c r="B1583" s="1275" t="s">
        <v>6104</v>
      </c>
      <c r="C1583" s="139" t="s">
        <v>1358</v>
      </c>
      <c r="D1583" s="153" t="s">
        <v>3629</v>
      </c>
      <c r="E1583" s="153" t="s">
        <v>4685</v>
      </c>
      <c r="F1583" s="36" t="s">
        <v>4686</v>
      </c>
      <c r="G1583" s="93" t="s">
        <v>3198</v>
      </c>
      <c r="H1583" s="93" t="s">
        <v>4683</v>
      </c>
      <c r="I1583" s="145">
        <v>309.77999999999997</v>
      </c>
      <c r="J1583" s="139">
        <v>309.77999999999997</v>
      </c>
      <c r="K1583" s="139"/>
      <c r="L1583" s="139"/>
      <c r="M1583" s="139"/>
      <c r="N1583" s="139"/>
      <c r="O1583" s="123"/>
      <c r="P1583" s="139"/>
      <c r="Q1583" s="153" t="s">
        <v>4684</v>
      </c>
      <c r="R1583" s="153" t="s">
        <v>3176</v>
      </c>
      <c r="S1583" s="172"/>
      <c r="U1583" s="34"/>
      <c r="V1583" s="34"/>
      <c r="W1583" s="34"/>
    </row>
    <row r="1584" spans="1:23" ht="36" x14ac:dyDescent="0.2">
      <c r="A1584" s="139">
        <v>6</v>
      </c>
      <c r="B1584" s="1275" t="s">
        <v>6105</v>
      </c>
      <c r="C1584" s="139" t="s">
        <v>1359</v>
      </c>
      <c r="D1584" s="153" t="s">
        <v>3629</v>
      </c>
      <c r="E1584" s="153" t="s">
        <v>4687</v>
      </c>
      <c r="F1584" s="36" t="s">
        <v>4686</v>
      </c>
      <c r="G1584" s="93" t="s">
        <v>3198</v>
      </c>
      <c r="H1584" s="93" t="s">
        <v>4683</v>
      </c>
      <c r="I1584" s="145">
        <v>576.80999999999995</v>
      </c>
      <c r="J1584" s="139">
        <v>576.80999999999995</v>
      </c>
      <c r="K1584" s="139"/>
      <c r="L1584" s="139"/>
      <c r="M1584" s="139"/>
      <c r="N1584" s="139"/>
      <c r="O1584" s="123"/>
      <c r="P1584" s="139"/>
      <c r="Q1584" s="153" t="s">
        <v>4684</v>
      </c>
      <c r="R1584" s="153" t="s">
        <v>3176</v>
      </c>
      <c r="S1584" s="172"/>
      <c r="U1584" s="34"/>
      <c r="V1584" s="34"/>
      <c r="W1584" s="34"/>
    </row>
    <row r="1585" spans="1:23" ht="36" x14ac:dyDescent="0.2">
      <c r="A1585" s="139">
        <v>7</v>
      </c>
      <c r="B1585" s="1275" t="s">
        <v>6106</v>
      </c>
      <c r="C1585" s="139" t="s">
        <v>1360</v>
      </c>
      <c r="D1585" s="153" t="s">
        <v>3629</v>
      </c>
      <c r="E1585" s="153" t="s">
        <v>4688</v>
      </c>
      <c r="F1585" s="36" t="s">
        <v>4686</v>
      </c>
      <c r="G1585" s="93" t="s">
        <v>3198</v>
      </c>
      <c r="H1585" s="93" t="s">
        <v>4683</v>
      </c>
      <c r="I1585" s="145">
        <v>156.85</v>
      </c>
      <c r="J1585" s="139">
        <v>156.85</v>
      </c>
      <c r="K1585" s="139"/>
      <c r="L1585" s="139"/>
      <c r="M1585" s="139"/>
      <c r="N1585" s="139"/>
      <c r="O1585" s="123"/>
      <c r="P1585" s="139"/>
      <c r="Q1585" s="153" t="s">
        <v>4684</v>
      </c>
      <c r="R1585" s="153" t="s">
        <v>3176</v>
      </c>
      <c r="S1585" s="172"/>
      <c r="U1585" s="34"/>
      <c r="V1585" s="34"/>
      <c r="W1585" s="34"/>
    </row>
    <row r="1586" spans="1:23" ht="36" x14ac:dyDescent="0.2">
      <c r="A1586" s="139">
        <v>8</v>
      </c>
      <c r="B1586" s="1275" t="s">
        <v>6107</v>
      </c>
      <c r="C1586" s="139" t="s">
        <v>1361</v>
      </c>
      <c r="D1586" s="153" t="s">
        <v>3629</v>
      </c>
      <c r="E1586" s="153" t="s">
        <v>4689</v>
      </c>
      <c r="F1586" s="36" t="s">
        <v>4686</v>
      </c>
      <c r="G1586" s="93" t="s">
        <v>3198</v>
      </c>
      <c r="H1586" s="93" t="s">
        <v>4683</v>
      </c>
      <c r="I1586" s="145">
        <v>145.21</v>
      </c>
      <c r="J1586" s="139">
        <v>145.21</v>
      </c>
      <c r="K1586" s="139"/>
      <c r="L1586" s="139"/>
      <c r="M1586" s="139"/>
      <c r="N1586" s="139"/>
      <c r="O1586" s="123"/>
      <c r="P1586" s="139"/>
      <c r="Q1586" s="153" t="s">
        <v>4684</v>
      </c>
      <c r="R1586" s="153" t="s">
        <v>3176</v>
      </c>
      <c r="S1586" s="172"/>
      <c r="U1586" s="34"/>
      <c r="V1586" s="34"/>
      <c r="W1586" s="34"/>
    </row>
    <row r="1587" spans="1:23" ht="36" x14ac:dyDescent="0.2">
      <c r="A1587" s="139">
        <v>9</v>
      </c>
      <c r="B1587" s="1275" t="s">
        <v>6108</v>
      </c>
      <c r="C1587" s="139" t="s">
        <v>1362</v>
      </c>
      <c r="D1587" s="153" t="s">
        <v>3629</v>
      </c>
      <c r="E1587" s="153" t="s">
        <v>4690</v>
      </c>
      <c r="F1587" s="36" t="s">
        <v>4686</v>
      </c>
      <c r="G1587" s="93" t="s">
        <v>3198</v>
      </c>
      <c r="H1587" s="93" t="s">
        <v>4683</v>
      </c>
      <c r="I1587" s="145">
        <v>113.41</v>
      </c>
      <c r="J1587" s="139">
        <v>113.41</v>
      </c>
      <c r="K1587" s="139"/>
      <c r="L1587" s="139"/>
      <c r="M1587" s="139"/>
      <c r="N1587" s="139"/>
      <c r="O1587" s="123"/>
      <c r="P1587" s="139"/>
      <c r="Q1587" s="153" t="s">
        <v>4684</v>
      </c>
      <c r="R1587" s="153" t="s">
        <v>3176</v>
      </c>
      <c r="S1587" s="172"/>
      <c r="U1587" s="34"/>
      <c r="V1587" s="34"/>
      <c r="W1587" s="34"/>
    </row>
    <row r="1588" spans="1:23" ht="36" x14ac:dyDescent="0.2">
      <c r="A1588" s="139">
        <v>10</v>
      </c>
      <c r="B1588" s="1275" t="s">
        <v>6109</v>
      </c>
      <c r="C1588" s="139" t="s">
        <v>1363</v>
      </c>
      <c r="D1588" s="153" t="s">
        <v>3629</v>
      </c>
      <c r="E1588" s="153" t="s">
        <v>4691</v>
      </c>
      <c r="F1588" s="36" t="s">
        <v>4686</v>
      </c>
      <c r="G1588" s="93" t="s">
        <v>3198</v>
      </c>
      <c r="H1588" s="93" t="s">
        <v>4683</v>
      </c>
      <c r="I1588" s="145">
        <v>116.68</v>
      </c>
      <c r="J1588" s="139">
        <v>116.68</v>
      </c>
      <c r="K1588" s="139"/>
      <c r="L1588" s="139"/>
      <c r="M1588" s="139"/>
      <c r="N1588" s="139"/>
      <c r="O1588" s="123"/>
      <c r="P1588" s="139"/>
      <c r="Q1588" s="153" t="s">
        <v>4684</v>
      </c>
      <c r="R1588" s="153" t="s">
        <v>3176</v>
      </c>
      <c r="S1588" s="172"/>
      <c r="U1588" s="34"/>
      <c r="V1588" s="34"/>
      <c r="W1588" s="34"/>
    </row>
    <row r="1589" spans="1:23" ht="36" x14ac:dyDescent="0.2">
      <c r="A1589" s="139">
        <v>11</v>
      </c>
      <c r="B1589" s="1275" t="s">
        <v>6110</v>
      </c>
      <c r="C1589" s="139" t="s">
        <v>1364</v>
      </c>
      <c r="D1589" s="153" t="s">
        <v>3629</v>
      </c>
      <c r="E1589" s="153" t="s">
        <v>4692</v>
      </c>
      <c r="F1589" s="36" t="s">
        <v>4686</v>
      </c>
      <c r="G1589" s="93" t="s">
        <v>3198</v>
      </c>
      <c r="H1589" s="93" t="s">
        <v>4683</v>
      </c>
      <c r="I1589" s="145">
        <v>65.8</v>
      </c>
      <c r="J1589" s="139">
        <v>65.8</v>
      </c>
      <c r="K1589" s="139"/>
      <c r="L1589" s="139"/>
      <c r="M1589" s="139"/>
      <c r="N1589" s="139"/>
      <c r="O1589" s="123"/>
      <c r="P1589" s="139"/>
      <c r="Q1589" s="153" t="s">
        <v>4684</v>
      </c>
      <c r="R1589" s="153" t="s">
        <v>3176</v>
      </c>
      <c r="S1589" s="172"/>
      <c r="U1589" s="34"/>
      <c r="V1589" s="34"/>
      <c r="W1589" s="34"/>
    </row>
    <row r="1590" spans="1:23" ht="36" x14ac:dyDescent="0.2">
      <c r="A1590" s="139">
        <v>12</v>
      </c>
      <c r="B1590" s="1275" t="s">
        <v>6111</v>
      </c>
      <c r="C1590" s="139" t="s">
        <v>1365</v>
      </c>
      <c r="D1590" s="153" t="s">
        <v>3629</v>
      </c>
      <c r="E1590" s="153" t="s">
        <v>4693</v>
      </c>
      <c r="F1590" s="36" t="s">
        <v>4686</v>
      </c>
      <c r="G1590" s="93" t="s">
        <v>3198</v>
      </c>
      <c r="H1590" s="93" t="s">
        <v>4683</v>
      </c>
      <c r="I1590" s="145">
        <v>694.06</v>
      </c>
      <c r="J1590" s="139">
        <v>694.06</v>
      </c>
      <c r="K1590" s="139"/>
      <c r="L1590" s="139"/>
      <c r="M1590" s="139"/>
      <c r="N1590" s="139"/>
      <c r="O1590" s="123"/>
      <c r="P1590" s="139"/>
      <c r="Q1590" s="153" t="s">
        <v>4684</v>
      </c>
      <c r="R1590" s="153" t="s">
        <v>3176</v>
      </c>
      <c r="S1590" s="172"/>
      <c r="U1590" s="34"/>
      <c r="V1590" s="34"/>
      <c r="W1590" s="34"/>
    </row>
    <row r="1591" spans="1:23" ht="36" x14ac:dyDescent="0.2">
      <c r="A1591" s="139">
        <v>13</v>
      </c>
      <c r="B1591" s="1275" t="s">
        <v>6112</v>
      </c>
      <c r="C1591" s="139" t="s">
        <v>1366</v>
      </c>
      <c r="D1591" s="153" t="s">
        <v>3629</v>
      </c>
      <c r="E1591" s="153" t="s">
        <v>4694</v>
      </c>
      <c r="F1591" s="36" t="s">
        <v>4686</v>
      </c>
      <c r="G1591" s="93" t="s">
        <v>3198</v>
      </c>
      <c r="H1591" s="93" t="s">
        <v>4683</v>
      </c>
      <c r="I1591" s="145">
        <v>108.18</v>
      </c>
      <c r="J1591" s="139">
        <v>108.18</v>
      </c>
      <c r="K1591" s="139"/>
      <c r="L1591" s="139"/>
      <c r="M1591" s="139"/>
      <c r="N1591" s="139"/>
      <c r="O1591" s="123"/>
      <c r="P1591" s="139"/>
      <c r="Q1591" s="153" t="s">
        <v>4684</v>
      </c>
      <c r="R1591" s="153" t="s">
        <v>3176</v>
      </c>
      <c r="S1591" s="172"/>
      <c r="U1591" s="34"/>
      <c r="V1591" s="34"/>
      <c r="W1591" s="34"/>
    </row>
    <row r="1592" spans="1:23" ht="36" x14ac:dyDescent="0.2">
      <c r="A1592" s="139">
        <v>14</v>
      </c>
      <c r="B1592" s="1275" t="s">
        <v>6113</v>
      </c>
      <c r="C1592" s="139" t="s">
        <v>1367</v>
      </c>
      <c r="D1592" s="153" t="s">
        <v>3629</v>
      </c>
      <c r="E1592" s="153" t="s">
        <v>4695</v>
      </c>
      <c r="F1592" s="36" t="s">
        <v>4686</v>
      </c>
      <c r="G1592" s="93" t="s">
        <v>3198</v>
      </c>
      <c r="H1592" s="93" t="s">
        <v>4683</v>
      </c>
      <c r="I1592" s="145">
        <v>35.39</v>
      </c>
      <c r="J1592" s="139">
        <v>35.39</v>
      </c>
      <c r="K1592" s="139"/>
      <c r="L1592" s="139"/>
      <c r="M1592" s="139"/>
      <c r="N1592" s="139"/>
      <c r="O1592" s="123"/>
      <c r="P1592" s="139"/>
      <c r="Q1592" s="153" t="s">
        <v>4684</v>
      </c>
      <c r="R1592" s="153" t="s">
        <v>3176</v>
      </c>
      <c r="S1592" s="172"/>
      <c r="U1592" s="34"/>
      <c r="V1592" s="34"/>
      <c r="W1592" s="34"/>
    </row>
    <row r="1593" spans="1:23" ht="24" x14ac:dyDescent="0.2">
      <c r="A1593" s="139">
        <v>15</v>
      </c>
      <c r="B1593" s="1275">
        <v>130243</v>
      </c>
      <c r="C1593" s="139" t="s">
        <v>1371</v>
      </c>
      <c r="D1593" s="153" t="s">
        <v>4699</v>
      </c>
      <c r="E1593" s="153" t="s">
        <v>4697</v>
      </c>
      <c r="F1593" s="36" t="s">
        <v>4686</v>
      </c>
      <c r="G1593" s="93" t="s">
        <v>3198</v>
      </c>
      <c r="H1593" s="93" t="s">
        <v>2657</v>
      </c>
      <c r="I1593" s="145">
        <v>202.62</v>
      </c>
      <c r="J1593" s="139">
        <v>202.62</v>
      </c>
      <c r="K1593" s="139"/>
      <c r="L1593" s="139"/>
      <c r="M1593" s="139"/>
      <c r="N1593" s="139"/>
      <c r="O1593" s="123"/>
      <c r="P1593" s="139"/>
      <c r="Q1593" s="153" t="s">
        <v>4684</v>
      </c>
      <c r="R1593" s="153" t="s">
        <v>3176</v>
      </c>
      <c r="S1593" s="172"/>
      <c r="U1593" s="34"/>
      <c r="V1593" s="34"/>
      <c r="W1593" s="34"/>
    </row>
    <row r="1594" spans="1:23" ht="36" x14ac:dyDescent="0.2">
      <c r="A1594" s="139">
        <v>16</v>
      </c>
      <c r="B1594" s="1275">
        <v>130245</v>
      </c>
      <c r="C1594" s="139" t="s">
        <v>1355</v>
      </c>
      <c r="D1594" s="153" t="s">
        <v>4568</v>
      </c>
      <c r="E1594" s="153" t="s">
        <v>4700</v>
      </c>
      <c r="F1594" s="140" t="s">
        <v>4698</v>
      </c>
      <c r="G1594" s="93" t="s">
        <v>4593</v>
      </c>
      <c r="H1594" s="93" t="s">
        <v>2657</v>
      </c>
      <c r="I1594" s="145">
        <v>417.96</v>
      </c>
      <c r="J1594" s="139">
        <v>417.96</v>
      </c>
      <c r="K1594" s="139"/>
      <c r="L1594" s="139"/>
      <c r="M1594" s="139"/>
      <c r="N1594" s="139"/>
      <c r="O1594" s="139"/>
      <c r="P1594" s="139"/>
      <c r="Q1594" s="153" t="s">
        <v>4578</v>
      </c>
      <c r="R1594" s="153" t="s">
        <v>3176</v>
      </c>
      <c r="S1594" s="172"/>
      <c r="U1594" s="34"/>
      <c r="V1594" s="34"/>
      <c r="W1594" s="34"/>
    </row>
    <row r="1595" spans="1:23" x14ac:dyDescent="0.2">
      <c r="A1595" s="1434"/>
      <c r="B1595" s="1434"/>
      <c r="C1595" s="1434"/>
      <c r="D1595" s="1434"/>
      <c r="E1595" s="1434"/>
      <c r="F1595" s="1434"/>
      <c r="G1595" s="229"/>
      <c r="H1595" s="229"/>
      <c r="I1595" s="145">
        <f>SUM(I1578:I1594)</f>
        <v>9276.15</v>
      </c>
      <c r="J1595" s="228">
        <f>SUM(J1579:J1594)</f>
        <v>4875.63</v>
      </c>
      <c r="K1595" s="145"/>
      <c r="L1595" s="145"/>
      <c r="M1595" s="145"/>
      <c r="N1595" s="145"/>
      <c r="O1595" s="240"/>
      <c r="P1595" s="240"/>
      <c r="Q1595" s="240"/>
      <c r="R1595" s="240"/>
      <c r="S1595" s="172"/>
      <c r="U1595" s="34"/>
      <c r="V1595" s="34"/>
      <c r="W1595" s="34"/>
    </row>
    <row r="1596" spans="1:23" x14ac:dyDescent="0.2">
      <c r="A1596" s="139"/>
      <c r="B1596" s="139"/>
      <c r="C1596" s="139"/>
      <c r="D1596" s="139"/>
      <c r="E1596" s="139"/>
      <c r="F1596" s="140"/>
      <c r="G1596" s="140"/>
      <c r="H1596" s="140"/>
      <c r="I1596" s="140"/>
      <c r="J1596" s="240"/>
      <c r="K1596" s="240"/>
      <c r="L1596" s="240"/>
      <c r="M1596" s="240"/>
      <c r="N1596" s="240"/>
      <c r="O1596" s="240"/>
      <c r="P1596" s="240"/>
      <c r="Q1596" s="240"/>
      <c r="R1596" s="240"/>
      <c r="S1596" s="172"/>
      <c r="U1596" s="34"/>
      <c r="V1596" s="34"/>
      <c r="W1596" s="34"/>
    </row>
    <row r="1597" spans="1:23" x14ac:dyDescent="0.2">
      <c r="A1597" s="1434" t="s">
        <v>1402</v>
      </c>
      <c r="B1597" s="1434"/>
      <c r="C1597" s="1434"/>
      <c r="D1597" s="1434"/>
      <c r="E1597" s="1434"/>
      <c r="F1597" s="1434"/>
      <c r="G1597" s="229"/>
      <c r="H1597" s="229"/>
      <c r="I1597" s="229"/>
      <c r="J1597" s="253" t="s">
        <v>953</v>
      </c>
      <c r="K1597" s="253"/>
      <c r="L1597" s="253"/>
      <c r="M1597" s="253"/>
      <c r="N1597" s="253"/>
      <c r="O1597" s="240"/>
      <c r="P1597" s="240"/>
      <c r="Q1597" s="240"/>
      <c r="R1597" s="240"/>
      <c r="S1597" s="172"/>
    </row>
    <row r="1598" spans="1:23" ht="36" x14ac:dyDescent="0.2">
      <c r="A1598" s="242">
        <v>1</v>
      </c>
      <c r="B1598" s="1275" t="s">
        <v>6114</v>
      </c>
      <c r="C1598" s="339" t="s">
        <v>1339</v>
      </c>
      <c r="D1598" s="1459" t="s">
        <v>4701</v>
      </c>
      <c r="E1598" s="1465" t="s">
        <v>266</v>
      </c>
      <c r="F1598" s="154" t="s">
        <v>5354</v>
      </c>
      <c r="G1598" s="93" t="s">
        <v>3198</v>
      </c>
      <c r="H1598" s="93" t="s">
        <v>4702</v>
      </c>
      <c r="I1598" s="145">
        <v>35.1</v>
      </c>
      <c r="J1598" s="241">
        <v>35.1</v>
      </c>
      <c r="K1598" s="241"/>
      <c r="L1598" s="241"/>
      <c r="M1598" s="241"/>
      <c r="N1598" s="241"/>
      <c r="O1598" s="392"/>
      <c r="P1598" s="241"/>
      <c r="Q1598" s="153" t="s">
        <v>4703</v>
      </c>
      <c r="R1598" s="153" t="s">
        <v>3176</v>
      </c>
      <c r="S1598" s="172"/>
      <c r="U1598" s="34"/>
      <c r="V1598" s="34"/>
      <c r="W1598" s="34"/>
    </row>
    <row r="1599" spans="1:23" ht="24" x14ac:dyDescent="0.2">
      <c r="A1599" s="989">
        <v>2</v>
      </c>
      <c r="B1599" s="1275" t="s">
        <v>6115</v>
      </c>
      <c r="C1599" s="241" t="s">
        <v>1340</v>
      </c>
      <c r="D1599" s="1464"/>
      <c r="E1599" s="1462"/>
      <c r="F1599" s="36" t="s">
        <v>4704</v>
      </c>
      <c r="G1599" s="93" t="s">
        <v>3198</v>
      </c>
      <c r="H1599" s="93" t="s">
        <v>4702</v>
      </c>
      <c r="I1599" s="145">
        <v>70.88</v>
      </c>
      <c r="J1599" s="241">
        <v>70.88</v>
      </c>
      <c r="K1599" s="241"/>
      <c r="L1599" s="241"/>
      <c r="M1599" s="241"/>
      <c r="N1599" s="241"/>
      <c r="O1599" s="392"/>
      <c r="P1599" s="241"/>
      <c r="Q1599" s="153" t="s">
        <v>4703</v>
      </c>
      <c r="R1599" s="153" t="s">
        <v>3176</v>
      </c>
      <c r="S1599" s="172"/>
      <c r="U1599" s="34"/>
      <c r="V1599" s="34"/>
      <c r="W1599" s="34"/>
    </row>
    <row r="1600" spans="1:23" ht="24" x14ac:dyDescent="0.2">
      <c r="A1600" s="989">
        <v>3</v>
      </c>
      <c r="B1600" s="1275" t="s">
        <v>6116</v>
      </c>
      <c r="C1600" s="241" t="s">
        <v>1341</v>
      </c>
      <c r="D1600" s="1464"/>
      <c r="E1600" s="1462"/>
      <c r="F1600" s="36" t="s">
        <v>4704</v>
      </c>
      <c r="G1600" s="93" t="s">
        <v>3198</v>
      </c>
      <c r="H1600" s="93" t="s">
        <v>4702</v>
      </c>
      <c r="I1600" s="145">
        <v>64.47</v>
      </c>
      <c r="J1600" s="241">
        <v>64.47</v>
      </c>
      <c r="K1600" s="241"/>
      <c r="L1600" s="241"/>
      <c r="M1600" s="241"/>
      <c r="N1600" s="241"/>
      <c r="O1600" s="392"/>
      <c r="P1600" s="241"/>
      <c r="Q1600" s="153" t="s">
        <v>4703</v>
      </c>
      <c r="R1600" s="153" t="s">
        <v>3176</v>
      </c>
      <c r="S1600" s="172"/>
      <c r="U1600" s="34"/>
      <c r="V1600" s="34"/>
      <c r="W1600" s="34"/>
    </row>
    <row r="1601" spans="1:23" ht="24" x14ac:dyDescent="0.2">
      <c r="A1601" s="989">
        <v>4</v>
      </c>
      <c r="B1601" s="1275" t="s">
        <v>6117</v>
      </c>
      <c r="C1601" s="153" t="s">
        <v>2149</v>
      </c>
      <c r="D1601" s="1464"/>
      <c r="E1601" s="1462"/>
      <c r="F1601" s="36" t="s">
        <v>4704</v>
      </c>
      <c r="G1601" s="93" t="s">
        <v>3198</v>
      </c>
      <c r="H1601" s="93" t="s">
        <v>4702</v>
      </c>
      <c r="I1601" s="145">
        <v>33.36</v>
      </c>
      <c r="J1601" s="153">
        <v>33.36</v>
      </c>
      <c r="K1601" s="153"/>
      <c r="L1601" s="153"/>
      <c r="M1601" s="153"/>
      <c r="N1601" s="153"/>
      <c r="O1601" s="128"/>
      <c r="P1601" s="153"/>
      <c r="Q1601" s="153" t="s">
        <v>4703</v>
      </c>
      <c r="R1601" s="153" t="s">
        <v>3176</v>
      </c>
      <c r="S1601" s="172"/>
      <c r="U1601" s="34"/>
      <c r="V1601" s="34"/>
      <c r="W1601" s="34"/>
    </row>
    <row r="1602" spans="1:23" ht="24" x14ac:dyDescent="0.2">
      <c r="A1602" s="989">
        <v>5</v>
      </c>
      <c r="B1602" s="1275" t="s">
        <v>6118</v>
      </c>
      <c r="C1602" s="153" t="s">
        <v>2150</v>
      </c>
      <c r="D1602" s="1464"/>
      <c r="E1602" s="1462"/>
      <c r="F1602" s="36" t="s">
        <v>4704</v>
      </c>
      <c r="G1602" s="93" t="s">
        <v>3198</v>
      </c>
      <c r="H1602" s="93" t="s">
        <v>4702</v>
      </c>
      <c r="I1602" s="145">
        <v>610.54999999999995</v>
      </c>
      <c r="J1602" s="153">
        <v>610.54999999999995</v>
      </c>
      <c r="K1602" s="153"/>
      <c r="L1602" s="153"/>
      <c r="M1602" s="153"/>
      <c r="N1602" s="153"/>
      <c r="O1602" s="128"/>
      <c r="P1602" s="153"/>
      <c r="Q1602" s="153" t="s">
        <v>4703</v>
      </c>
      <c r="R1602" s="153" t="s">
        <v>3176</v>
      </c>
      <c r="S1602" s="172"/>
      <c r="U1602" s="34"/>
      <c r="V1602" s="34"/>
      <c r="W1602" s="34"/>
    </row>
    <row r="1603" spans="1:23" ht="24" x14ac:dyDescent="0.2">
      <c r="A1603" s="989">
        <v>6</v>
      </c>
      <c r="B1603" s="1275" t="s">
        <v>6119</v>
      </c>
      <c r="C1603" s="153" t="s">
        <v>2151</v>
      </c>
      <c r="D1603" s="1464"/>
      <c r="E1603" s="1462"/>
      <c r="F1603" s="36" t="s">
        <v>4704</v>
      </c>
      <c r="G1603" s="93" t="s">
        <v>3198</v>
      </c>
      <c r="H1603" s="93" t="s">
        <v>4702</v>
      </c>
      <c r="I1603" s="145">
        <v>420.28</v>
      </c>
      <c r="J1603" s="153">
        <v>420.28</v>
      </c>
      <c r="K1603" s="153"/>
      <c r="L1603" s="153"/>
      <c r="M1603" s="153"/>
      <c r="N1603" s="153"/>
      <c r="O1603" s="128"/>
      <c r="P1603" s="153"/>
      <c r="Q1603" s="153" t="s">
        <v>4703</v>
      </c>
      <c r="R1603" s="153" t="s">
        <v>3176</v>
      </c>
      <c r="S1603" s="172"/>
      <c r="U1603" s="34"/>
      <c r="V1603" s="34"/>
      <c r="W1603" s="34"/>
    </row>
    <row r="1604" spans="1:23" ht="24" x14ac:dyDescent="0.2">
      <c r="A1604" s="989">
        <v>7</v>
      </c>
      <c r="B1604" s="1275" t="s">
        <v>6120</v>
      </c>
      <c r="C1604" s="153" t="s">
        <v>2152</v>
      </c>
      <c r="D1604" s="1464"/>
      <c r="E1604" s="1462"/>
      <c r="F1604" s="36" t="s">
        <v>4704</v>
      </c>
      <c r="G1604" s="93" t="s">
        <v>3198</v>
      </c>
      <c r="H1604" s="93" t="s">
        <v>4702</v>
      </c>
      <c r="I1604" s="145">
        <v>27.85</v>
      </c>
      <c r="J1604" s="153">
        <v>27.85</v>
      </c>
      <c r="K1604" s="153"/>
      <c r="L1604" s="153"/>
      <c r="M1604" s="153"/>
      <c r="N1604" s="153"/>
      <c r="O1604" s="128"/>
      <c r="P1604" s="153"/>
      <c r="Q1604" s="153" t="s">
        <v>4703</v>
      </c>
      <c r="R1604" s="153" t="s">
        <v>3176</v>
      </c>
      <c r="S1604" s="172"/>
      <c r="U1604" s="34"/>
      <c r="V1604" s="34"/>
      <c r="W1604" s="34"/>
    </row>
    <row r="1605" spans="1:23" ht="24" x14ac:dyDescent="0.2">
      <c r="A1605" s="989">
        <v>8</v>
      </c>
      <c r="B1605" s="1275" t="s">
        <v>6121</v>
      </c>
      <c r="C1605" s="153" t="s">
        <v>2153</v>
      </c>
      <c r="D1605" s="1464"/>
      <c r="E1605" s="1462"/>
      <c r="F1605" s="36" t="s">
        <v>4704</v>
      </c>
      <c r="G1605" s="93" t="s">
        <v>3198</v>
      </c>
      <c r="H1605" s="93" t="s">
        <v>4702</v>
      </c>
      <c r="I1605" s="145">
        <v>422.28</v>
      </c>
      <c r="J1605" s="153">
        <v>422.28</v>
      </c>
      <c r="K1605" s="153"/>
      <c r="L1605" s="153"/>
      <c r="M1605" s="153"/>
      <c r="N1605" s="153"/>
      <c r="O1605" s="128"/>
      <c r="P1605" s="153"/>
      <c r="Q1605" s="153" t="s">
        <v>4703</v>
      </c>
      <c r="R1605" s="153" t="s">
        <v>3176</v>
      </c>
      <c r="S1605" s="172"/>
      <c r="U1605" s="34"/>
      <c r="V1605" s="34"/>
      <c r="W1605" s="34"/>
    </row>
    <row r="1606" spans="1:23" ht="24" x14ac:dyDescent="0.2">
      <c r="A1606" s="989">
        <v>9</v>
      </c>
      <c r="B1606" s="1275" t="s">
        <v>6122</v>
      </c>
      <c r="C1606" s="153" t="s">
        <v>2154</v>
      </c>
      <c r="D1606" s="1464"/>
      <c r="E1606" s="1462"/>
      <c r="F1606" s="36" t="s">
        <v>4704</v>
      </c>
      <c r="G1606" s="93" t="s">
        <v>3198</v>
      </c>
      <c r="H1606" s="93" t="s">
        <v>4702</v>
      </c>
      <c r="I1606" s="145">
        <v>157.4</v>
      </c>
      <c r="J1606" s="153">
        <v>157.4</v>
      </c>
      <c r="K1606" s="153"/>
      <c r="L1606" s="153"/>
      <c r="M1606" s="153"/>
      <c r="N1606" s="153"/>
      <c r="O1606" s="128"/>
      <c r="P1606" s="153"/>
      <c r="Q1606" s="153" t="s">
        <v>4703</v>
      </c>
      <c r="R1606" s="153" t="s">
        <v>3176</v>
      </c>
      <c r="S1606" s="172"/>
      <c r="U1606" s="34"/>
      <c r="V1606" s="34"/>
      <c r="W1606" s="34"/>
    </row>
    <row r="1607" spans="1:23" ht="24" x14ac:dyDescent="0.2">
      <c r="A1607" s="989">
        <v>10</v>
      </c>
      <c r="B1607" s="1275" t="s">
        <v>6123</v>
      </c>
      <c r="C1607" s="153" t="s">
        <v>2155</v>
      </c>
      <c r="D1607" s="1464"/>
      <c r="E1607" s="1462"/>
      <c r="F1607" s="36" t="s">
        <v>4704</v>
      </c>
      <c r="G1607" s="93" t="s">
        <v>3198</v>
      </c>
      <c r="H1607" s="93" t="s">
        <v>4702</v>
      </c>
      <c r="I1607" s="145">
        <v>173.73</v>
      </c>
      <c r="J1607" s="153">
        <v>173.73</v>
      </c>
      <c r="K1607" s="153"/>
      <c r="L1607" s="153"/>
      <c r="M1607" s="153"/>
      <c r="N1607" s="153"/>
      <c r="O1607" s="128"/>
      <c r="P1607" s="153"/>
      <c r="Q1607" s="153" t="s">
        <v>4703</v>
      </c>
      <c r="R1607" s="153" t="s">
        <v>3176</v>
      </c>
      <c r="S1607" s="172"/>
      <c r="U1607" s="34"/>
      <c r="V1607" s="34"/>
      <c r="W1607" s="34"/>
    </row>
    <row r="1608" spans="1:23" ht="24" x14ac:dyDescent="0.2">
      <c r="A1608" s="989">
        <v>11</v>
      </c>
      <c r="B1608" s="1275" t="s">
        <v>6124</v>
      </c>
      <c r="C1608" s="153" t="s">
        <v>2156</v>
      </c>
      <c r="D1608" s="1464"/>
      <c r="E1608" s="1462"/>
      <c r="F1608" s="36" t="s">
        <v>4704</v>
      </c>
      <c r="G1608" s="93" t="s">
        <v>3198</v>
      </c>
      <c r="H1608" s="93" t="s">
        <v>4702</v>
      </c>
      <c r="I1608" s="145">
        <v>538.39</v>
      </c>
      <c r="J1608" s="153">
        <v>538.39</v>
      </c>
      <c r="K1608" s="153"/>
      <c r="L1608" s="153"/>
      <c r="M1608" s="153"/>
      <c r="N1608" s="153"/>
      <c r="O1608" s="128"/>
      <c r="P1608" s="153"/>
      <c r="Q1608" s="153" t="s">
        <v>4703</v>
      </c>
      <c r="R1608" s="153" t="s">
        <v>3176</v>
      </c>
      <c r="S1608" s="172" t="s">
        <v>2474</v>
      </c>
      <c r="U1608" s="34"/>
      <c r="V1608" s="34"/>
      <c r="W1608" s="34"/>
    </row>
    <row r="1609" spans="1:23" ht="24" x14ac:dyDescent="0.2">
      <c r="A1609" s="976">
        <v>12</v>
      </c>
      <c r="B1609" s="1275" t="s">
        <v>6125</v>
      </c>
      <c r="C1609" s="203" t="s">
        <v>4705</v>
      </c>
      <c r="D1609" s="203" t="s">
        <v>4573</v>
      </c>
      <c r="E1609" s="203" t="s">
        <v>4706</v>
      </c>
      <c r="F1609" s="204" t="s">
        <v>4686</v>
      </c>
      <c r="G1609" s="204" t="s">
        <v>3198</v>
      </c>
      <c r="H1609" s="204" t="s">
        <v>4707</v>
      </c>
      <c r="I1609" s="228"/>
      <c r="J1609" s="164">
        <v>219.7</v>
      </c>
      <c r="K1609" s="203"/>
      <c r="L1609" s="203"/>
      <c r="M1609" s="203"/>
      <c r="N1609" s="203"/>
      <c r="O1609" s="164"/>
      <c r="P1609" s="203"/>
      <c r="Q1609" s="247" t="s">
        <v>2479</v>
      </c>
      <c r="R1609" s="247" t="s">
        <v>2590</v>
      </c>
      <c r="S1609" s="35" t="s">
        <v>1983</v>
      </c>
      <c r="U1609" s="34"/>
      <c r="V1609" s="34"/>
      <c r="W1609" s="34"/>
    </row>
    <row r="1610" spans="1:23" ht="24" x14ac:dyDescent="0.2">
      <c r="A1610" s="976">
        <v>13</v>
      </c>
      <c r="B1610" s="1275" t="s">
        <v>6126</v>
      </c>
      <c r="C1610" s="203" t="s">
        <v>4708</v>
      </c>
      <c r="D1610" s="203" t="s">
        <v>4573</v>
      </c>
      <c r="E1610" s="203" t="s">
        <v>4709</v>
      </c>
      <c r="F1610" s="204" t="s">
        <v>4686</v>
      </c>
      <c r="G1610" s="204" t="s">
        <v>3198</v>
      </c>
      <c r="H1610" s="204" t="s">
        <v>4707</v>
      </c>
      <c r="I1610" s="145"/>
      <c r="J1610" s="203">
        <v>259.01</v>
      </c>
      <c r="K1610" s="203"/>
      <c r="L1610" s="203"/>
      <c r="M1610" s="203"/>
      <c r="N1610" s="203"/>
      <c r="O1610" s="164"/>
      <c r="P1610" s="203"/>
      <c r="Q1610" s="247" t="s">
        <v>2479</v>
      </c>
      <c r="R1610" s="247" t="s">
        <v>2590</v>
      </c>
      <c r="S1610" s="35" t="s">
        <v>1983</v>
      </c>
      <c r="U1610" s="34"/>
      <c r="V1610" s="34"/>
      <c r="W1610" s="34"/>
    </row>
    <row r="1611" spans="1:23" x14ac:dyDescent="0.2">
      <c r="A1611" s="1466" t="s">
        <v>1414</v>
      </c>
      <c r="B1611" s="1466"/>
      <c r="C1611" s="1466"/>
      <c r="D1611" s="1466"/>
      <c r="E1611" s="1466"/>
      <c r="F1611" s="1466"/>
      <c r="G1611" s="243"/>
      <c r="H1611" s="243"/>
      <c r="I1611" s="201">
        <f>SUM(I1598:I1610)</f>
        <v>2554.29</v>
      </c>
      <c r="J1611" s="145">
        <f>SUM(J1598:J1610)</f>
        <v>3033</v>
      </c>
      <c r="K1611" s="145"/>
      <c r="L1611" s="145"/>
      <c r="M1611" s="145"/>
      <c r="N1611" s="145"/>
      <c r="O1611" s="393"/>
      <c r="P1611" s="240"/>
      <c r="Q1611" s="240"/>
      <c r="R1611" s="240"/>
      <c r="S1611" s="172"/>
    </row>
    <row r="1612" spans="1:23" x14ac:dyDescent="0.2">
      <c r="A1612" s="244"/>
      <c r="B1612" s="244"/>
      <c r="C1612" s="244"/>
      <c r="D1612" s="244"/>
      <c r="E1612" s="179"/>
      <c r="F1612" s="179"/>
      <c r="G1612" s="179"/>
      <c r="H1612" s="179"/>
      <c r="I1612" s="179"/>
      <c r="J1612" s="240"/>
      <c r="K1612" s="240"/>
      <c r="L1612" s="240"/>
      <c r="M1612" s="240"/>
      <c r="N1612" s="240"/>
      <c r="O1612" s="393"/>
      <c r="P1612" s="240"/>
      <c r="Q1612" s="240"/>
      <c r="R1612" s="240"/>
      <c r="S1612" s="172"/>
    </row>
    <row r="1613" spans="1:23" x14ac:dyDescent="0.2">
      <c r="A1613" s="1466" t="s">
        <v>1403</v>
      </c>
      <c r="B1613" s="1466"/>
      <c r="C1613" s="1466"/>
      <c r="D1613" s="1466"/>
      <c r="E1613" s="1466"/>
      <c r="F1613" s="1466"/>
      <c r="G1613" s="243"/>
      <c r="H1613" s="243"/>
      <c r="I1613" s="243"/>
      <c r="J1613" s="253" t="s">
        <v>953</v>
      </c>
      <c r="K1613" s="253"/>
      <c r="L1613" s="253"/>
      <c r="M1613" s="253"/>
      <c r="N1613" s="253"/>
      <c r="O1613" s="393"/>
      <c r="P1613" s="240"/>
      <c r="Q1613" s="240"/>
      <c r="R1613" s="240"/>
      <c r="S1613" s="172"/>
      <c r="T1613" s="34"/>
      <c r="U1613" s="34"/>
      <c r="V1613" s="34"/>
    </row>
    <row r="1614" spans="1:23" x14ac:dyDescent="0.2">
      <c r="A1614" s="242">
        <v>1</v>
      </c>
      <c r="B1614" s="1270" t="s">
        <v>6127</v>
      </c>
      <c r="C1614" s="96" t="s">
        <v>1389</v>
      </c>
      <c r="D1614" s="1459" t="s">
        <v>4710</v>
      </c>
      <c r="E1614" s="1463" t="s">
        <v>283</v>
      </c>
      <c r="F1614" s="1476" t="s">
        <v>5355</v>
      </c>
      <c r="G1614" s="1459" t="s">
        <v>3198</v>
      </c>
      <c r="H1614" s="1459" t="s">
        <v>3430</v>
      </c>
      <c r="I1614" s="66">
        <v>141.44</v>
      </c>
      <c r="J1614" s="96">
        <v>141.44</v>
      </c>
      <c r="K1614" s="96"/>
      <c r="L1614" s="96"/>
      <c r="M1614" s="96"/>
      <c r="N1614" s="96"/>
      <c r="O1614" s="96"/>
      <c r="P1614" s="96"/>
      <c r="Q1614" s="93" t="s">
        <v>2354</v>
      </c>
      <c r="R1614" s="93" t="s">
        <v>2590</v>
      </c>
      <c r="S1614" s="94"/>
      <c r="T1614" s="34"/>
      <c r="U1614" s="34"/>
      <c r="V1614" s="34"/>
    </row>
    <row r="1615" spans="1:23" x14ac:dyDescent="0.2">
      <c r="A1615" s="242">
        <v>2</v>
      </c>
      <c r="B1615" s="1270" t="s">
        <v>6128</v>
      </c>
      <c r="C1615" s="96" t="s">
        <v>1390</v>
      </c>
      <c r="D1615" s="1459"/>
      <c r="E1615" s="1463"/>
      <c r="F1615" s="1476"/>
      <c r="G1615" s="1463"/>
      <c r="H1615" s="1476"/>
      <c r="I1615" s="66">
        <v>175.35</v>
      </c>
      <c r="J1615" s="96">
        <v>175.35</v>
      </c>
      <c r="K1615" s="96"/>
      <c r="L1615" s="96"/>
      <c r="M1615" s="96"/>
      <c r="N1615" s="96"/>
      <c r="O1615" s="96"/>
      <c r="P1615" s="96"/>
      <c r="Q1615" s="93" t="s">
        <v>2354</v>
      </c>
      <c r="R1615" s="93" t="s">
        <v>2590</v>
      </c>
      <c r="S1615" s="94"/>
      <c r="T1615" s="34"/>
      <c r="U1615" s="34"/>
      <c r="V1615" s="34"/>
    </row>
    <row r="1616" spans="1:23" x14ac:dyDescent="0.2">
      <c r="A1616" s="242">
        <v>3</v>
      </c>
      <c r="B1616" s="1270" t="s">
        <v>6129</v>
      </c>
      <c r="C1616" s="96" t="s">
        <v>1391</v>
      </c>
      <c r="D1616" s="1459"/>
      <c r="E1616" s="1463"/>
      <c r="F1616" s="1476"/>
      <c r="G1616" s="1463"/>
      <c r="H1616" s="1476"/>
      <c r="I1616" s="66">
        <v>32.08</v>
      </c>
      <c r="J1616" s="96">
        <v>32.08</v>
      </c>
      <c r="K1616" s="96"/>
      <c r="L1616" s="96"/>
      <c r="M1616" s="96"/>
      <c r="N1616" s="96"/>
      <c r="O1616" s="96"/>
      <c r="P1616" s="96"/>
      <c r="Q1616" s="93" t="s">
        <v>2354</v>
      </c>
      <c r="R1616" s="93" t="s">
        <v>2590</v>
      </c>
      <c r="S1616" s="94"/>
      <c r="T1616" s="34"/>
      <c r="U1616" s="34"/>
      <c r="V1616" s="34"/>
    </row>
    <row r="1617" spans="1:22" x14ac:dyDescent="0.2">
      <c r="A1617" s="242">
        <v>4</v>
      </c>
      <c r="B1617" s="1270" t="s">
        <v>6130</v>
      </c>
      <c r="C1617" s="96" t="s">
        <v>1392</v>
      </c>
      <c r="D1617" s="1459"/>
      <c r="E1617" s="1463"/>
      <c r="F1617" s="1476"/>
      <c r="G1617" s="1463"/>
      <c r="H1617" s="1476"/>
      <c r="I1617" s="66">
        <v>42.6</v>
      </c>
      <c r="J1617" s="96">
        <v>42.6</v>
      </c>
      <c r="K1617" s="96"/>
      <c r="L1617" s="96"/>
      <c r="M1617" s="96"/>
      <c r="N1617" s="96"/>
      <c r="O1617" s="96"/>
      <c r="P1617" s="96"/>
      <c r="Q1617" s="93" t="s">
        <v>2354</v>
      </c>
      <c r="R1617" s="93" t="s">
        <v>2590</v>
      </c>
      <c r="S1617" s="94"/>
      <c r="T1617" s="34"/>
      <c r="U1617" s="34"/>
      <c r="V1617" s="34"/>
    </row>
    <row r="1618" spans="1:22" s="988" customFormat="1" ht="48" x14ac:dyDescent="0.2">
      <c r="A1618" s="980">
        <v>5</v>
      </c>
      <c r="B1618" s="1270"/>
      <c r="C1618" s="976"/>
      <c r="D1618" s="974"/>
      <c r="E1618" s="978" t="s">
        <v>6055</v>
      </c>
      <c r="F1618" s="120" t="s">
        <v>4686</v>
      </c>
      <c r="G1618" s="978" t="s">
        <v>3198</v>
      </c>
      <c r="H1618" s="978" t="s">
        <v>6049</v>
      </c>
      <c r="I1618" s="156"/>
      <c r="J1618" s="978">
        <v>300</v>
      </c>
      <c r="K1618" s="978"/>
      <c r="L1618" s="978"/>
      <c r="M1618" s="978"/>
      <c r="N1618" s="978"/>
      <c r="O1618" s="978"/>
      <c r="P1618" s="978"/>
      <c r="Q1618" s="978" t="s">
        <v>6059</v>
      </c>
      <c r="R1618" s="978" t="s">
        <v>2752</v>
      </c>
      <c r="S1618" s="120" t="s">
        <v>1983</v>
      </c>
    </row>
    <row r="1619" spans="1:22" s="988" customFormat="1" ht="48" x14ac:dyDescent="0.2">
      <c r="A1619" s="980">
        <v>6</v>
      </c>
      <c r="B1619" s="1270"/>
      <c r="C1619" s="976"/>
      <c r="D1619" s="974"/>
      <c r="E1619" s="978" t="s">
        <v>6054</v>
      </c>
      <c r="F1619" s="120" t="s">
        <v>4686</v>
      </c>
      <c r="G1619" s="978" t="s">
        <v>3198</v>
      </c>
      <c r="H1619" s="978" t="s">
        <v>6051</v>
      </c>
      <c r="I1619" s="156"/>
      <c r="J1619" s="978">
        <v>1112</v>
      </c>
      <c r="K1619" s="978"/>
      <c r="L1619" s="978"/>
      <c r="M1619" s="978"/>
      <c r="N1619" s="978"/>
      <c r="O1619" s="978"/>
      <c r="P1619" s="978"/>
      <c r="Q1619" s="978" t="s">
        <v>5959</v>
      </c>
      <c r="R1619" s="978" t="s">
        <v>2752</v>
      </c>
      <c r="S1619" s="120" t="s">
        <v>1983</v>
      </c>
    </row>
    <row r="1620" spans="1:22" s="988" customFormat="1" ht="48" x14ac:dyDescent="0.2">
      <c r="A1620" s="980">
        <v>7</v>
      </c>
      <c r="B1620" s="1270"/>
      <c r="C1620" s="976"/>
      <c r="D1620" s="974"/>
      <c r="E1620" s="978" t="s">
        <v>6056</v>
      </c>
      <c r="F1620" s="120" t="s">
        <v>4686</v>
      </c>
      <c r="G1620" s="978" t="s">
        <v>3198</v>
      </c>
      <c r="H1620" s="978" t="s">
        <v>6050</v>
      </c>
      <c r="I1620" s="156"/>
      <c r="J1620" s="978">
        <v>227</v>
      </c>
      <c r="K1620" s="978"/>
      <c r="L1620" s="978"/>
      <c r="M1620" s="978"/>
      <c r="N1620" s="978"/>
      <c r="O1620" s="978"/>
      <c r="P1620" s="978"/>
      <c r="Q1620" s="978" t="s">
        <v>6059</v>
      </c>
      <c r="R1620" s="978" t="s">
        <v>2752</v>
      </c>
      <c r="S1620" s="120" t="s">
        <v>1983</v>
      </c>
    </row>
    <row r="1621" spans="1:22" s="988" customFormat="1" ht="48" x14ac:dyDescent="0.2">
      <c r="A1621" s="980">
        <v>8</v>
      </c>
      <c r="B1621" s="1270"/>
      <c r="C1621" s="976"/>
      <c r="D1621" s="974"/>
      <c r="E1621" s="978" t="s">
        <v>6057</v>
      </c>
      <c r="F1621" s="120" t="s">
        <v>4686</v>
      </c>
      <c r="G1621" s="978" t="s">
        <v>3198</v>
      </c>
      <c r="H1621" s="978" t="s">
        <v>6052</v>
      </c>
      <c r="I1621" s="156"/>
      <c r="J1621" s="978">
        <v>639</v>
      </c>
      <c r="K1621" s="978"/>
      <c r="L1621" s="978"/>
      <c r="M1621" s="978"/>
      <c r="N1621" s="978"/>
      <c r="O1621" s="978"/>
      <c r="P1621" s="978"/>
      <c r="Q1621" s="978" t="s">
        <v>2354</v>
      </c>
      <c r="R1621" s="978" t="s">
        <v>2752</v>
      </c>
      <c r="S1621" s="120" t="s">
        <v>1983</v>
      </c>
    </row>
    <row r="1622" spans="1:22" s="988" customFormat="1" ht="48" x14ac:dyDescent="0.2">
      <c r="A1622" s="980">
        <v>9</v>
      </c>
      <c r="B1622" s="980"/>
      <c r="C1622" s="976"/>
      <c r="D1622" s="974"/>
      <c r="E1622" s="978" t="s">
        <v>6058</v>
      </c>
      <c r="F1622" s="120" t="s">
        <v>4686</v>
      </c>
      <c r="G1622" s="978" t="s">
        <v>3198</v>
      </c>
      <c r="H1622" s="978" t="s">
        <v>6053</v>
      </c>
      <c r="I1622" s="156"/>
      <c r="J1622" s="978">
        <v>1100</v>
      </c>
      <c r="K1622" s="978"/>
      <c r="L1622" s="978"/>
      <c r="M1622" s="978"/>
      <c r="N1622" s="978"/>
      <c r="O1622" s="978"/>
      <c r="P1622" s="978"/>
      <c r="Q1622" s="978" t="s">
        <v>2354</v>
      </c>
      <c r="R1622" s="978" t="s">
        <v>2752</v>
      </c>
      <c r="S1622" s="120" t="s">
        <v>1983</v>
      </c>
    </row>
    <row r="1623" spans="1:22" x14ac:dyDescent="0.2">
      <c r="A1623" s="1466" t="s">
        <v>1415</v>
      </c>
      <c r="B1623" s="1466"/>
      <c r="C1623" s="1466"/>
      <c r="D1623" s="1466"/>
      <c r="E1623" s="1466"/>
      <c r="F1623" s="1466"/>
      <c r="G1623" s="243"/>
      <c r="H1623" s="243"/>
      <c r="I1623" s="201">
        <f>SUM(I1614:I1622)</f>
        <v>391.46999999999997</v>
      </c>
      <c r="J1623" s="145">
        <f>SUM(J1614:J1622)</f>
        <v>3769.4700000000003</v>
      </c>
      <c r="K1623" s="145"/>
      <c r="L1623" s="145"/>
      <c r="M1623" s="145"/>
      <c r="N1623" s="145"/>
      <c r="O1623" s="393"/>
      <c r="P1623" s="240"/>
      <c r="Q1623" s="240"/>
      <c r="R1623" s="240"/>
      <c r="S1623" s="172"/>
      <c r="T1623" s="34"/>
      <c r="U1623" s="34"/>
      <c r="V1623" s="34"/>
    </row>
    <row r="1624" spans="1:22" x14ac:dyDescent="0.2">
      <c r="A1624" s="244"/>
      <c r="B1624" s="244"/>
      <c r="C1624" s="244"/>
      <c r="D1624" s="244"/>
      <c r="E1624" s="179"/>
      <c r="F1624" s="179"/>
      <c r="G1624" s="179"/>
      <c r="H1624" s="179"/>
      <c r="I1624" s="179"/>
      <c r="J1624" s="240"/>
      <c r="K1624" s="240"/>
      <c r="L1624" s="240"/>
      <c r="M1624" s="240"/>
      <c r="N1624" s="240"/>
      <c r="O1624" s="393"/>
      <c r="P1624" s="240"/>
      <c r="Q1624" s="240"/>
      <c r="R1624" s="240"/>
      <c r="S1624" s="172"/>
      <c r="T1624" s="34"/>
      <c r="U1624" s="34"/>
      <c r="V1624" s="34"/>
    </row>
    <row r="1625" spans="1:22" x14ac:dyDescent="0.2">
      <c r="A1625" s="1466" t="s">
        <v>1404</v>
      </c>
      <c r="B1625" s="1466"/>
      <c r="C1625" s="1466"/>
      <c r="D1625" s="1466"/>
      <c r="E1625" s="1466"/>
      <c r="F1625" s="1466"/>
      <c r="G1625" s="243"/>
      <c r="H1625" s="243"/>
      <c r="I1625" s="243"/>
      <c r="J1625" s="253" t="s">
        <v>953</v>
      </c>
      <c r="K1625" s="253"/>
      <c r="L1625" s="253"/>
      <c r="M1625" s="253"/>
      <c r="N1625" s="253"/>
      <c r="O1625" s="393"/>
      <c r="P1625" s="240"/>
      <c r="Q1625" s="240"/>
      <c r="R1625" s="153"/>
      <c r="S1625" s="172"/>
    </row>
    <row r="1626" spans="1:22" ht="24" x14ac:dyDescent="0.2">
      <c r="A1626" s="989">
        <v>1</v>
      </c>
      <c r="B1626" s="243"/>
      <c r="C1626" s="93" t="s">
        <v>4711</v>
      </c>
      <c r="D1626" s="1459" t="s">
        <v>4585</v>
      </c>
      <c r="E1626" s="1463" t="s">
        <v>165</v>
      </c>
      <c r="F1626" s="36" t="s">
        <v>4686</v>
      </c>
      <c r="G1626" s="153" t="s">
        <v>3198</v>
      </c>
      <c r="H1626" s="93" t="s">
        <v>4712</v>
      </c>
      <c r="I1626" s="1459">
        <v>822.63</v>
      </c>
      <c r="J1626" s="93">
        <v>532.94000000000005</v>
      </c>
      <c r="K1626" s="253"/>
      <c r="L1626" s="253"/>
      <c r="M1626" s="253"/>
      <c r="N1626" s="253"/>
      <c r="O1626" s="393"/>
      <c r="P1626" s="240"/>
      <c r="Q1626" s="128"/>
      <c r="R1626" s="93" t="s">
        <v>2590</v>
      </c>
      <c r="S1626" s="1459" t="s">
        <v>4713</v>
      </c>
      <c r="T1626" s="34"/>
      <c r="U1626" s="34"/>
      <c r="V1626" s="34"/>
    </row>
    <row r="1627" spans="1:22" ht="24" x14ac:dyDescent="0.2">
      <c r="A1627" s="1155">
        <v>2</v>
      </c>
      <c r="B1627" s="243"/>
      <c r="C1627" s="93" t="s">
        <v>4714</v>
      </c>
      <c r="D1627" s="1467"/>
      <c r="E1627" s="1433"/>
      <c r="F1627" s="36" t="s">
        <v>4686</v>
      </c>
      <c r="G1627" s="153" t="s">
        <v>3198</v>
      </c>
      <c r="H1627" s="93" t="s">
        <v>4712</v>
      </c>
      <c r="I1627" s="1474"/>
      <c r="J1627" s="93">
        <v>174.58</v>
      </c>
      <c r="K1627" s="253"/>
      <c r="L1627" s="253"/>
      <c r="M1627" s="253"/>
      <c r="N1627" s="253"/>
      <c r="O1627" s="393"/>
      <c r="P1627" s="240"/>
      <c r="Q1627" s="128" t="s">
        <v>2479</v>
      </c>
      <c r="R1627" s="93" t="s">
        <v>2590</v>
      </c>
      <c r="S1627" s="1459"/>
      <c r="T1627" s="34"/>
      <c r="U1627" s="34"/>
      <c r="V1627" s="34"/>
    </row>
    <row r="1628" spans="1:22" ht="36" x14ac:dyDescent="0.2">
      <c r="A1628" s="1155">
        <v>3</v>
      </c>
      <c r="B1628" s="139"/>
      <c r="C1628" s="128" t="s">
        <v>4715</v>
      </c>
      <c r="D1628" s="1467"/>
      <c r="E1628" s="1433"/>
      <c r="F1628" s="236" t="s">
        <v>5356</v>
      </c>
      <c r="G1628" s="153" t="s">
        <v>3198</v>
      </c>
      <c r="H1628" s="93" t="s">
        <v>4712</v>
      </c>
      <c r="I1628" s="1474"/>
      <c r="J1628" s="128">
        <v>212.76</v>
      </c>
      <c r="K1628" s="123"/>
      <c r="L1628" s="123"/>
      <c r="M1628" s="123"/>
      <c r="N1628" s="123"/>
      <c r="O1628" s="123"/>
      <c r="P1628" s="123"/>
      <c r="Q1628" s="128" t="s">
        <v>2479</v>
      </c>
      <c r="R1628" s="93" t="s">
        <v>2590</v>
      </c>
      <c r="S1628" s="1459"/>
      <c r="T1628" s="34"/>
      <c r="U1628" s="34"/>
      <c r="V1628" s="34"/>
    </row>
    <row r="1629" spans="1:22" ht="24" x14ac:dyDescent="0.2">
      <c r="A1629" s="104">
        <v>4</v>
      </c>
      <c r="B1629" s="139"/>
      <c r="C1629" s="128" t="s">
        <v>4716</v>
      </c>
      <c r="D1629" s="1467"/>
      <c r="E1629" s="1433"/>
      <c r="F1629" s="36" t="s">
        <v>4686</v>
      </c>
      <c r="G1629" s="153" t="s">
        <v>3198</v>
      </c>
      <c r="H1629" s="93" t="s">
        <v>4712</v>
      </c>
      <c r="I1629" s="1459">
        <v>674.97</v>
      </c>
      <c r="J1629" s="123">
        <v>110.76</v>
      </c>
      <c r="K1629" s="123"/>
      <c r="L1629" s="123"/>
      <c r="M1629" s="123"/>
      <c r="N1629" s="123"/>
      <c r="O1629" s="123"/>
      <c r="P1629" s="123"/>
      <c r="Q1629" s="128" t="s">
        <v>2479</v>
      </c>
      <c r="R1629" s="93" t="s">
        <v>2590</v>
      </c>
      <c r="S1629" s="1459" t="s">
        <v>4717</v>
      </c>
      <c r="T1629" s="34"/>
      <c r="U1629" s="34"/>
      <c r="V1629" s="34"/>
    </row>
    <row r="1630" spans="1:22" ht="24" x14ac:dyDescent="0.2">
      <c r="A1630" s="1156">
        <v>5</v>
      </c>
      <c r="B1630" s="139"/>
      <c r="C1630" s="128" t="s">
        <v>4718</v>
      </c>
      <c r="D1630" s="1467"/>
      <c r="E1630" s="1433"/>
      <c r="F1630" s="36" t="s">
        <v>4686</v>
      </c>
      <c r="G1630" s="153" t="s">
        <v>3198</v>
      </c>
      <c r="H1630" s="93" t="s">
        <v>4712</v>
      </c>
      <c r="I1630" s="1474"/>
      <c r="J1630" s="123">
        <v>28.54</v>
      </c>
      <c r="K1630" s="123"/>
      <c r="L1630" s="123"/>
      <c r="M1630" s="123"/>
      <c r="N1630" s="123"/>
      <c r="O1630" s="123"/>
      <c r="P1630" s="123"/>
      <c r="Q1630" s="128" t="s">
        <v>2479</v>
      </c>
      <c r="R1630" s="93" t="s">
        <v>2590</v>
      </c>
      <c r="S1630" s="1459"/>
      <c r="T1630" s="34"/>
      <c r="U1630" s="34"/>
      <c r="V1630" s="34"/>
    </row>
    <row r="1631" spans="1:22" ht="24" x14ac:dyDescent="0.2">
      <c r="A1631" s="1156">
        <v>6</v>
      </c>
      <c r="B1631" s="139"/>
      <c r="C1631" s="128" t="s">
        <v>4719</v>
      </c>
      <c r="D1631" s="1467"/>
      <c r="E1631" s="1433"/>
      <c r="F1631" s="36" t="s">
        <v>4686</v>
      </c>
      <c r="G1631" s="153" t="s">
        <v>3198</v>
      </c>
      <c r="H1631" s="93" t="s">
        <v>4712</v>
      </c>
      <c r="I1631" s="1474"/>
      <c r="J1631" s="123">
        <v>446.46</v>
      </c>
      <c r="K1631" s="123"/>
      <c r="L1631" s="123"/>
      <c r="M1631" s="123"/>
      <c r="N1631" s="123"/>
      <c r="O1631" s="123"/>
      <c r="P1631" s="123"/>
      <c r="Q1631" s="128" t="s">
        <v>2479</v>
      </c>
      <c r="R1631" s="93" t="s">
        <v>2590</v>
      </c>
      <c r="S1631" s="1459"/>
      <c r="T1631" s="34"/>
      <c r="U1631" s="34"/>
      <c r="V1631" s="34"/>
    </row>
    <row r="1632" spans="1:22" ht="24" x14ac:dyDescent="0.2">
      <c r="A1632" s="1156">
        <v>7</v>
      </c>
      <c r="B1632" s="139"/>
      <c r="C1632" s="128" t="s">
        <v>4720</v>
      </c>
      <c r="D1632" s="1467"/>
      <c r="E1632" s="1433"/>
      <c r="F1632" s="36" t="s">
        <v>4686</v>
      </c>
      <c r="G1632" s="153" t="s">
        <v>3198</v>
      </c>
      <c r="H1632" s="93" t="s">
        <v>4712</v>
      </c>
      <c r="I1632" s="1474"/>
      <c r="J1632" s="123">
        <v>135.81</v>
      </c>
      <c r="K1632" s="123"/>
      <c r="L1632" s="123"/>
      <c r="M1632" s="123"/>
      <c r="N1632" s="123"/>
      <c r="O1632" s="123"/>
      <c r="P1632" s="123"/>
      <c r="Q1632" s="128" t="s">
        <v>2479</v>
      </c>
      <c r="R1632" s="93" t="s">
        <v>2590</v>
      </c>
      <c r="S1632" s="1459"/>
    </row>
    <row r="1633" spans="1:23" ht="24" x14ac:dyDescent="0.2">
      <c r="A1633" s="1156">
        <v>8</v>
      </c>
      <c r="B1633" s="139"/>
      <c r="C1633" s="128" t="s">
        <v>4721</v>
      </c>
      <c r="D1633" s="1467"/>
      <c r="E1633" s="1433"/>
      <c r="F1633" s="36" t="s">
        <v>4686</v>
      </c>
      <c r="G1633" s="153" t="s">
        <v>3198</v>
      </c>
      <c r="H1633" s="93" t="s">
        <v>4712</v>
      </c>
      <c r="I1633" s="1474"/>
      <c r="J1633" s="123">
        <v>196.75</v>
      </c>
      <c r="K1633" s="123"/>
      <c r="L1633" s="123"/>
      <c r="M1633" s="123"/>
      <c r="N1633" s="123"/>
      <c r="O1633" s="123"/>
      <c r="P1633" s="123"/>
      <c r="Q1633" s="128" t="s">
        <v>2479</v>
      </c>
      <c r="R1633" s="93" t="s">
        <v>2590</v>
      </c>
      <c r="S1633" s="1459"/>
    </row>
    <row r="1634" spans="1:23" ht="24" x14ac:dyDescent="0.2">
      <c r="A1634" s="104">
        <v>9</v>
      </c>
      <c r="B1634" s="139"/>
      <c r="C1634" s="128" t="s">
        <v>4722</v>
      </c>
      <c r="D1634" s="1433"/>
      <c r="E1634" s="1433"/>
      <c r="F1634" s="36" t="s">
        <v>4686</v>
      </c>
      <c r="G1634" s="153" t="s">
        <v>3198</v>
      </c>
      <c r="H1634" s="93" t="s">
        <v>4712</v>
      </c>
      <c r="I1634" s="93"/>
      <c r="J1634" s="123">
        <v>304.70999999999998</v>
      </c>
      <c r="K1634" s="123"/>
      <c r="L1634" s="123"/>
      <c r="M1634" s="123"/>
      <c r="N1634" s="123"/>
      <c r="O1634" s="123"/>
      <c r="P1634" s="123"/>
      <c r="Q1634" s="128" t="s">
        <v>2479</v>
      </c>
      <c r="R1634" s="93" t="s">
        <v>2590</v>
      </c>
      <c r="S1634" s="93"/>
    </row>
    <row r="1635" spans="1:23" ht="36" x14ac:dyDescent="0.2">
      <c r="A1635" s="104">
        <v>10</v>
      </c>
      <c r="B1635" s="139"/>
      <c r="C1635" s="123" t="s">
        <v>4723</v>
      </c>
      <c r="D1635" s="1459" t="s">
        <v>4724</v>
      </c>
      <c r="E1635" s="1463" t="s">
        <v>166</v>
      </c>
      <c r="F1635" s="236" t="s">
        <v>5357</v>
      </c>
      <c r="G1635" s="153" t="s">
        <v>3198</v>
      </c>
      <c r="H1635" s="93" t="s">
        <v>4725</v>
      </c>
      <c r="I1635" s="1459">
        <v>311.92</v>
      </c>
      <c r="J1635" s="123">
        <v>238.1</v>
      </c>
      <c r="K1635" s="123"/>
      <c r="L1635" s="123"/>
      <c r="M1635" s="123"/>
      <c r="N1635" s="123"/>
      <c r="O1635" s="123"/>
      <c r="P1635" s="123"/>
      <c r="Q1635" s="128" t="s">
        <v>2479</v>
      </c>
      <c r="R1635" s="93" t="s">
        <v>2590</v>
      </c>
      <c r="S1635" s="1459" t="s">
        <v>4726</v>
      </c>
    </row>
    <row r="1636" spans="1:23" ht="24" x14ac:dyDescent="0.2">
      <c r="A1636" s="104">
        <v>11</v>
      </c>
      <c r="B1636" s="139"/>
      <c r="C1636" s="123" t="s">
        <v>4727</v>
      </c>
      <c r="D1636" s="1459"/>
      <c r="E1636" s="1463"/>
      <c r="F1636" s="36" t="s">
        <v>4686</v>
      </c>
      <c r="G1636" s="153" t="s">
        <v>3198</v>
      </c>
      <c r="H1636" s="93" t="s">
        <v>4725</v>
      </c>
      <c r="I1636" s="1474"/>
      <c r="J1636" s="123">
        <v>71.73</v>
      </c>
      <c r="K1636" s="123"/>
      <c r="L1636" s="123"/>
      <c r="M1636" s="123"/>
      <c r="N1636" s="123"/>
      <c r="O1636" s="123"/>
      <c r="P1636" s="123"/>
      <c r="Q1636" s="128" t="s">
        <v>4703</v>
      </c>
      <c r="R1636" s="93" t="s">
        <v>2590</v>
      </c>
      <c r="S1636" s="1463"/>
    </row>
    <row r="1637" spans="1:23" ht="24" x14ac:dyDescent="0.2">
      <c r="A1637" s="104">
        <v>12</v>
      </c>
      <c r="B1637" s="139"/>
      <c r="C1637" s="123" t="s">
        <v>4728</v>
      </c>
      <c r="D1637" s="1459"/>
      <c r="E1637" s="1463"/>
      <c r="F1637" s="36" t="s">
        <v>4686</v>
      </c>
      <c r="G1637" s="153" t="s">
        <v>3198</v>
      </c>
      <c r="H1637" s="93" t="s">
        <v>4725</v>
      </c>
      <c r="I1637" s="1474"/>
      <c r="J1637" s="123">
        <v>73.400000000000006</v>
      </c>
      <c r="K1637" s="123"/>
      <c r="L1637" s="123"/>
      <c r="M1637" s="123"/>
      <c r="N1637" s="123"/>
      <c r="O1637" s="123"/>
      <c r="P1637" s="123"/>
      <c r="Q1637" s="128" t="s">
        <v>4703</v>
      </c>
      <c r="R1637" s="93" t="s">
        <v>2590</v>
      </c>
      <c r="S1637" s="1463"/>
    </row>
    <row r="1638" spans="1:23" ht="24" x14ac:dyDescent="0.2">
      <c r="A1638" s="104">
        <v>13</v>
      </c>
      <c r="B1638" s="139"/>
      <c r="C1638" s="123" t="s">
        <v>4729</v>
      </c>
      <c r="D1638" s="1459"/>
      <c r="E1638" s="1463"/>
      <c r="F1638" s="36" t="s">
        <v>4686</v>
      </c>
      <c r="G1638" s="153" t="s">
        <v>3198</v>
      </c>
      <c r="H1638" s="93" t="s">
        <v>4725</v>
      </c>
      <c r="I1638" s="1474"/>
      <c r="J1638" s="123">
        <v>27.37</v>
      </c>
      <c r="K1638" s="123"/>
      <c r="L1638" s="123"/>
      <c r="M1638" s="123"/>
      <c r="N1638" s="123"/>
      <c r="O1638" s="123"/>
      <c r="P1638" s="123"/>
      <c r="Q1638" s="128" t="s">
        <v>4703</v>
      </c>
      <c r="R1638" s="93" t="s">
        <v>2590</v>
      </c>
      <c r="S1638" s="1463"/>
    </row>
    <row r="1639" spans="1:23" ht="24" x14ac:dyDescent="0.2">
      <c r="A1639" s="104">
        <v>14</v>
      </c>
      <c r="B1639" s="139"/>
      <c r="C1639" s="123" t="s">
        <v>1333</v>
      </c>
      <c r="D1639" s="1459"/>
      <c r="E1639" s="1463"/>
      <c r="F1639" s="36" t="s">
        <v>4686</v>
      </c>
      <c r="G1639" s="153" t="s">
        <v>3198</v>
      </c>
      <c r="H1639" s="93" t="s">
        <v>4725</v>
      </c>
      <c r="I1639" s="93">
        <v>657.74</v>
      </c>
      <c r="J1639" s="123">
        <v>654.64</v>
      </c>
      <c r="K1639" s="123"/>
      <c r="L1639" s="123"/>
      <c r="M1639" s="123"/>
      <c r="N1639" s="123"/>
      <c r="O1639" s="123"/>
      <c r="P1639" s="123"/>
      <c r="Q1639" s="93" t="s">
        <v>2354</v>
      </c>
      <c r="R1639" s="93" t="s">
        <v>2590</v>
      </c>
      <c r="S1639" s="93"/>
    </row>
    <row r="1640" spans="1:23" x14ac:dyDescent="0.2">
      <c r="A1640" s="1466" t="s">
        <v>1416</v>
      </c>
      <c r="B1640" s="1466"/>
      <c r="C1640" s="1466"/>
      <c r="D1640" s="1466"/>
      <c r="E1640" s="1466"/>
      <c r="F1640" s="1466"/>
      <c r="G1640" s="243"/>
      <c r="H1640" s="243"/>
      <c r="I1640" s="201">
        <f>SUM(I1626:I1639)</f>
        <v>2467.2600000000002</v>
      </c>
      <c r="J1640" s="228">
        <f>SUM(J1626:J1639)</f>
        <v>3208.5499999999997</v>
      </c>
      <c r="K1640" s="228"/>
      <c r="L1640" s="228"/>
      <c r="M1640" s="228"/>
      <c r="N1640" s="228"/>
      <c r="O1640" s="123"/>
      <c r="P1640" s="139"/>
      <c r="Q1640" s="139"/>
      <c r="R1640" s="139"/>
      <c r="S1640" s="172"/>
    </row>
    <row r="1641" spans="1:23" x14ac:dyDescent="0.2">
      <c r="A1641" s="243"/>
      <c r="B1641" s="243"/>
      <c r="C1641" s="243"/>
      <c r="D1641" s="243"/>
      <c r="E1641" s="179"/>
      <c r="F1641" s="179"/>
      <c r="G1641" s="179"/>
      <c r="H1641" s="179"/>
      <c r="I1641" s="179"/>
      <c r="J1641" s="139"/>
      <c r="K1641" s="139"/>
      <c r="L1641" s="139"/>
      <c r="M1641" s="139"/>
      <c r="N1641" s="139"/>
      <c r="O1641" s="123"/>
      <c r="P1641" s="139"/>
      <c r="Q1641" s="139"/>
      <c r="R1641" s="139"/>
      <c r="S1641" s="172"/>
    </row>
    <row r="1642" spans="1:23" x14ac:dyDescent="0.2">
      <c r="A1642" s="1466" t="s">
        <v>1399</v>
      </c>
      <c r="B1642" s="1466"/>
      <c r="C1642" s="1466"/>
      <c r="D1642" s="1466"/>
      <c r="E1642" s="1466"/>
      <c r="F1642" s="1466"/>
      <c r="G1642" s="243"/>
      <c r="H1642" s="243"/>
      <c r="I1642" s="243"/>
      <c r="J1642" s="253" t="s">
        <v>953</v>
      </c>
      <c r="K1642" s="253"/>
      <c r="L1642" s="253"/>
      <c r="M1642" s="253"/>
      <c r="N1642" s="253"/>
      <c r="O1642" s="123"/>
      <c r="P1642" s="145"/>
      <c r="Q1642" s="139"/>
      <c r="R1642" s="139"/>
      <c r="S1642" s="172"/>
    </row>
    <row r="1643" spans="1:23" ht="36" x14ac:dyDescent="0.2">
      <c r="A1643" s="241">
        <v>1</v>
      </c>
      <c r="B1643" s="1275">
        <v>130261</v>
      </c>
      <c r="C1643" s="153" t="s">
        <v>2165</v>
      </c>
      <c r="D1643" s="93" t="s">
        <v>4730</v>
      </c>
      <c r="E1643" s="153" t="s">
        <v>2167</v>
      </c>
      <c r="F1643" s="36" t="s">
        <v>5358</v>
      </c>
      <c r="G1643" s="153" t="s">
        <v>3198</v>
      </c>
      <c r="H1643" s="93" t="s">
        <v>3538</v>
      </c>
      <c r="I1643" s="201">
        <v>281.67</v>
      </c>
      <c r="J1643" s="153">
        <v>281.67</v>
      </c>
      <c r="K1643" s="245"/>
      <c r="L1643" s="245"/>
      <c r="M1643" s="245"/>
      <c r="N1643" s="245"/>
      <c r="O1643" s="246"/>
      <c r="P1643" s="245"/>
      <c r="Q1643" s="153" t="s">
        <v>2479</v>
      </c>
      <c r="R1643" s="153" t="s">
        <v>2590</v>
      </c>
      <c r="S1643" s="153"/>
      <c r="U1643" s="34"/>
      <c r="V1643" s="34"/>
      <c r="W1643" s="34"/>
    </row>
    <row r="1644" spans="1:23" x14ac:dyDescent="0.2">
      <c r="A1644" s="989">
        <v>2</v>
      </c>
      <c r="B1644" s="1270" t="s">
        <v>6131</v>
      </c>
      <c r="C1644" s="139" t="s">
        <v>1277</v>
      </c>
      <c r="D1644" s="1472" t="s">
        <v>4732</v>
      </c>
      <c r="E1644" s="1465" t="s">
        <v>1071</v>
      </c>
      <c r="F1644" s="1473" t="s">
        <v>5359</v>
      </c>
      <c r="G1644" s="1459" t="s">
        <v>3198</v>
      </c>
      <c r="H1644" s="1459" t="s">
        <v>4733</v>
      </c>
      <c r="I1644" s="201">
        <v>3855.42</v>
      </c>
      <c r="J1644" s="139">
        <v>3855.42</v>
      </c>
      <c r="K1644" s="139"/>
      <c r="L1644" s="139"/>
      <c r="M1644" s="139"/>
      <c r="N1644" s="139"/>
      <c r="O1644" s="123"/>
      <c r="P1644" s="145"/>
      <c r="Q1644" s="93" t="s">
        <v>2354</v>
      </c>
      <c r="R1644" s="93" t="s">
        <v>2590</v>
      </c>
      <c r="S1644" s="172"/>
      <c r="U1644" s="34"/>
      <c r="V1644" s="34"/>
      <c r="W1644" s="34"/>
    </row>
    <row r="1645" spans="1:23" ht="24" x14ac:dyDescent="0.2">
      <c r="A1645" s="989">
        <v>3</v>
      </c>
      <c r="B1645" s="1270"/>
      <c r="C1645" s="153" t="s">
        <v>4734</v>
      </c>
      <c r="D1645" s="1459"/>
      <c r="E1645" s="1465"/>
      <c r="F1645" s="1473"/>
      <c r="G1645" s="1463"/>
      <c r="H1645" s="1464"/>
      <c r="I1645" s="1458">
        <v>1293.4000000000001</v>
      </c>
      <c r="J1645" s="153">
        <v>62.75</v>
      </c>
      <c r="K1645" s="153"/>
      <c r="L1645" s="153"/>
      <c r="M1645" s="153"/>
      <c r="N1645" s="153"/>
      <c r="O1645" s="128"/>
      <c r="P1645" s="203"/>
      <c r="Q1645" s="153" t="s">
        <v>4703</v>
      </c>
      <c r="R1645" s="93" t="s">
        <v>2590</v>
      </c>
      <c r="S1645" s="1469" t="s">
        <v>4735</v>
      </c>
      <c r="U1645" s="34"/>
      <c r="V1645" s="34"/>
      <c r="W1645" s="34"/>
    </row>
    <row r="1646" spans="1:23" x14ac:dyDescent="0.2">
      <c r="A1646" s="989">
        <v>4</v>
      </c>
      <c r="B1646" s="1270"/>
      <c r="C1646" s="153" t="s">
        <v>4736</v>
      </c>
      <c r="D1646" s="1459"/>
      <c r="E1646" s="1465"/>
      <c r="F1646" s="1473"/>
      <c r="G1646" s="1463"/>
      <c r="H1646" s="1464"/>
      <c r="I1646" s="1475"/>
      <c r="J1646" s="153">
        <v>80.760000000000005</v>
      </c>
      <c r="K1646" s="153"/>
      <c r="L1646" s="153"/>
      <c r="M1646" s="153"/>
      <c r="N1646" s="153"/>
      <c r="O1646" s="128"/>
      <c r="P1646" s="203"/>
      <c r="Q1646" s="93" t="s">
        <v>2354</v>
      </c>
      <c r="R1646" s="93" t="s">
        <v>2590</v>
      </c>
      <c r="S1646" s="1469"/>
      <c r="U1646" s="34"/>
      <c r="V1646" s="34"/>
      <c r="W1646" s="34"/>
    </row>
    <row r="1647" spans="1:23" ht="24" x14ac:dyDescent="0.2">
      <c r="A1647" s="989">
        <v>5</v>
      </c>
      <c r="B1647" s="1270"/>
      <c r="C1647" s="153" t="s">
        <v>4737</v>
      </c>
      <c r="D1647" s="1459"/>
      <c r="E1647" s="1465"/>
      <c r="F1647" s="1473"/>
      <c r="G1647" s="1463"/>
      <c r="H1647" s="1464"/>
      <c r="I1647" s="1475"/>
      <c r="J1647" s="153">
        <v>21.55</v>
      </c>
      <c r="K1647" s="153"/>
      <c r="L1647" s="153"/>
      <c r="M1647" s="153"/>
      <c r="N1647" s="153"/>
      <c r="O1647" s="128"/>
      <c r="P1647" s="203"/>
      <c r="Q1647" s="153" t="s">
        <v>4703</v>
      </c>
      <c r="R1647" s="93" t="s">
        <v>2590</v>
      </c>
      <c r="S1647" s="1469"/>
      <c r="U1647" s="34"/>
      <c r="V1647" s="34"/>
      <c r="W1647" s="34"/>
    </row>
    <row r="1648" spans="1:23" ht="24" x14ac:dyDescent="0.2">
      <c r="A1648" s="989">
        <v>6</v>
      </c>
      <c r="B1648" s="1270"/>
      <c r="C1648" s="153" t="s">
        <v>4738</v>
      </c>
      <c r="D1648" s="1459"/>
      <c r="E1648" s="1465"/>
      <c r="F1648" s="1473"/>
      <c r="G1648" s="1463"/>
      <c r="H1648" s="1464"/>
      <c r="I1648" s="1475"/>
      <c r="J1648" s="153">
        <v>134.19</v>
      </c>
      <c r="K1648" s="153"/>
      <c r="L1648" s="153"/>
      <c r="M1648" s="153"/>
      <c r="N1648" s="153"/>
      <c r="O1648" s="128"/>
      <c r="P1648" s="203"/>
      <c r="Q1648" s="153" t="s">
        <v>4703</v>
      </c>
      <c r="R1648" s="93" t="s">
        <v>2590</v>
      </c>
      <c r="S1648" s="1469"/>
      <c r="U1648" s="34"/>
      <c r="V1648" s="34"/>
      <c r="W1648" s="34"/>
    </row>
    <row r="1649" spans="1:23" x14ac:dyDescent="0.2">
      <c r="A1649" s="989">
        <v>7</v>
      </c>
      <c r="B1649" s="1270"/>
      <c r="C1649" s="153" t="s">
        <v>4739</v>
      </c>
      <c r="D1649" s="1459"/>
      <c r="E1649" s="1465"/>
      <c r="F1649" s="1473"/>
      <c r="G1649" s="1463"/>
      <c r="H1649" s="1464"/>
      <c r="I1649" s="1475"/>
      <c r="J1649" s="153">
        <v>371.8</v>
      </c>
      <c r="K1649" s="153"/>
      <c r="L1649" s="153"/>
      <c r="M1649" s="153"/>
      <c r="N1649" s="153"/>
      <c r="O1649" s="128"/>
      <c r="P1649" s="203"/>
      <c r="Q1649" s="93" t="s">
        <v>2354</v>
      </c>
      <c r="R1649" s="93" t="s">
        <v>2590</v>
      </c>
      <c r="S1649" s="1469"/>
      <c r="U1649" s="34"/>
      <c r="V1649" s="34"/>
      <c r="W1649" s="34"/>
    </row>
    <row r="1650" spans="1:23" x14ac:dyDescent="0.2">
      <c r="A1650" s="989">
        <v>8</v>
      </c>
      <c r="B1650" s="1270"/>
      <c r="C1650" s="153" t="s">
        <v>4740</v>
      </c>
      <c r="D1650" s="1459"/>
      <c r="E1650" s="1465"/>
      <c r="F1650" s="1473"/>
      <c r="G1650" s="1463"/>
      <c r="H1650" s="1464"/>
      <c r="I1650" s="1475"/>
      <c r="J1650" s="153">
        <v>245.57</v>
      </c>
      <c r="K1650" s="153"/>
      <c r="L1650" s="153"/>
      <c r="M1650" s="153"/>
      <c r="N1650" s="153"/>
      <c r="O1650" s="128"/>
      <c r="P1650" s="203"/>
      <c r="Q1650" s="93" t="s">
        <v>2354</v>
      </c>
      <c r="R1650" s="93" t="s">
        <v>2590</v>
      </c>
      <c r="S1650" s="1469"/>
      <c r="U1650" s="34"/>
      <c r="V1650" s="34"/>
      <c r="W1650" s="34"/>
    </row>
    <row r="1651" spans="1:23" ht="24" x14ac:dyDescent="0.2">
      <c r="A1651" s="989">
        <v>9</v>
      </c>
      <c r="B1651" s="1270"/>
      <c r="C1651" s="153" t="s">
        <v>4741</v>
      </c>
      <c r="D1651" s="1459"/>
      <c r="E1651" s="1465"/>
      <c r="F1651" s="1473"/>
      <c r="G1651" s="1463"/>
      <c r="H1651" s="1464"/>
      <c r="I1651" s="1475"/>
      <c r="J1651" s="153">
        <v>209.53</v>
      </c>
      <c r="K1651" s="153"/>
      <c r="L1651" s="153"/>
      <c r="M1651" s="153"/>
      <c r="N1651" s="153"/>
      <c r="O1651" s="128"/>
      <c r="P1651" s="203"/>
      <c r="Q1651" s="153" t="s">
        <v>4703</v>
      </c>
      <c r="R1651" s="93" t="s">
        <v>2590</v>
      </c>
      <c r="S1651" s="1469"/>
      <c r="U1651" s="34"/>
      <c r="V1651" s="34"/>
      <c r="W1651" s="34"/>
    </row>
    <row r="1652" spans="1:23" ht="24" x14ac:dyDescent="0.2">
      <c r="A1652" s="989">
        <v>10</v>
      </c>
      <c r="B1652" s="1270"/>
      <c r="C1652" s="153" t="s">
        <v>4742</v>
      </c>
      <c r="D1652" s="1459"/>
      <c r="E1652" s="1465"/>
      <c r="F1652" s="1473"/>
      <c r="G1652" s="1463"/>
      <c r="H1652" s="1464"/>
      <c r="I1652" s="1475"/>
      <c r="J1652" s="153">
        <v>167.01</v>
      </c>
      <c r="K1652" s="153"/>
      <c r="L1652" s="153"/>
      <c r="M1652" s="153"/>
      <c r="N1652" s="153"/>
      <c r="O1652" s="128"/>
      <c r="P1652" s="203"/>
      <c r="Q1652" s="153" t="s">
        <v>4703</v>
      </c>
      <c r="R1652" s="93" t="s">
        <v>2590</v>
      </c>
      <c r="S1652" s="1469"/>
      <c r="U1652" s="34"/>
      <c r="V1652" s="34"/>
      <c r="W1652" s="34"/>
    </row>
    <row r="1653" spans="1:23" ht="24" x14ac:dyDescent="0.2">
      <c r="A1653" s="96">
        <v>11</v>
      </c>
      <c r="B1653" s="1270" t="s">
        <v>6132</v>
      </c>
      <c r="C1653" s="96"/>
      <c r="D1653" s="96"/>
      <c r="E1653" s="139" t="s">
        <v>442</v>
      </c>
      <c r="F1653" s="140" t="s">
        <v>1242</v>
      </c>
      <c r="G1653" s="140"/>
      <c r="H1653" s="140"/>
      <c r="I1653" s="201">
        <v>720</v>
      </c>
      <c r="J1653" s="139">
        <v>720</v>
      </c>
      <c r="K1653" s="139"/>
      <c r="L1653" s="139"/>
      <c r="M1653" s="139"/>
      <c r="N1653" s="139"/>
      <c r="O1653" s="123">
        <v>0</v>
      </c>
      <c r="P1653" s="139">
        <v>0.36</v>
      </c>
      <c r="Q1653" s="139" t="s">
        <v>2241</v>
      </c>
      <c r="R1653" s="153" t="s">
        <v>3216</v>
      </c>
      <c r="S1653" s="172"/>
      <c r="U1653" s="34"/>
      <c r="V1653" s="34"/>
      <c r="W1653" s="34"/>
    </row>
    <row r="1654" spans="1:23" ht="36" x14ac:dyDescent="0.2">
      <c r="A1654" s="96">
        <v>12</v>
      </c>
      <c r="B1654" s="1270" t="s">
        <v>6133</v>
      </c>
      <c r="C1654" s="96"/>
      <c r="D1654" s="96"/>
      <c r="E1654" s="139" t="s">
        <v>443</v>
      </c>
      <c r="F1654" s="140" t="s">
        <v>1243</v>
      </c>
      <c r="G1654" s="140"/>
      <c r="H1654" s="140"/>
      <c r="I1654" s="201">
        <v>460</v>
      </c>
      <c r="J1654" s="139">
        <v>460</v>
      </c>
      <c r="K1654" s="139"/>
      <c r="L1654" s="139"/>
      <c r="M1654" s="139"/>
      <c r="N1654" s="139"/>
      <c r="O1654" s="123">
        <v>0</v>
      </c>
      <c r="P1654" s="139">
        <v>0.23</v>
      </c>
      <c r="Q1654" s="139" t="s">
        <v>2241</v>
      </c>
      <c r="R1654" s="153" t="s">
        <v>3216</v>
      </c>
      <c r="S1654" s="172"/>
      <c r="U1654" s="34"/>
      <c r="V1654" s="34"/>
      <c r="W1654" s="34"/>
    </row>
    <row r="1655" spans="1:23" ht="36" x14ac:dyDescent="0.2">
      <c r="A1655" s="241">
        <v>13</v>
      </c>
      <c r="B1655" s="1275">
        <v>130262</v>
      </c>
      <c r="C1655" s="153" t="s">
        <v>2166</v>
      </c>
      <c r="D1655" s="93" t="s">
        <v>4743</v>
      </c>
      <c r="E1655" s="153" t="s">
        <v>2168</v>
      </c>
      <c r="F1655" s="36" t="s">
        <v>5360</v>
      </c>
      <c r="G1655" s="153" t="s">
        <v>3198</v>
      </c>
      <c r="H1655" s="93" t="s">
        <v>3538</v>
      </c>
      <c r="I1655" s="201">
        <v>201.71</v>
      </c>
      <c r="J1655" s="153">
        <v>201.71</v>
      </c>
      <c r="K1655" s="153"/>
      <c r="L1655" s="153"/>
      <c r="M1655" s="153"/>
      <c r="N1655" s="153"/>
      <c r="O1655" s="128"/>
      <c r="P1655" s="153"/>
      <c r="Q1655" s="153" t="s">
        <v>2479</v>
      </c>
      <c r="R1655" s="153" t="s">
        <v>2590</v>
      </c>
      <c r="S1655" s="203"/>
      <c r="U1655" s="34"/>
      <c r="V1655" s="34"/>
      <c r="W1655" s="34"/>
    </row>
    <row r="1656" spans="1:23" x14ac:dyDescent="0.2">
      <c r="A1656" s="96">
        <v>14</v>
      </c>
      <c r="B1656" s="1270" t="s">
        <v>6074</v>
      </c>
      <c r="C1656" s="96"/>
      <c r="D1656" s="96"/>
      <c r="E1656" s="139" t="s">
        <v>1223</v>
      </c>
      <c r="F1656" s="140" t="s">
        <v>1267</v>
      </c>
      <c r="G1656" s="140"/>
      <c r="H1656" s="140"/>
      <c r="I1656" s="201">
        <v>2670</v>
      </c>
      <c r="J1656" s="139">
        <v>2670</v>
      </c>
      <c r="K1656" s="139"/>
      <c r="L1656" s="139"/>
      <c r="M1656" s="139"/>
      <c r="N1656" s="139"/>
      <c r="O1656" s="123">
        <v>0</v>
      </c>
      <c r="P1656" s="139">
        <v>1.78</v>
      </c>
      <c r="Q1656" s="139"/>
      <c r="R1656" s="153" t="s">
        <v>3216</v>
      </c>
      <c r="S1656" s="172"/>
      <c r="U1656" s="34"/>
      <c r="V1656" s="34"/>
      <c r="W1656" s="34"/>
    </row>
    <row r="1657" spans="1:23" ht="48" x14ac:dyDescent="0.2">
      <c r="A1657" s="96">
        <v>15</v>
      </c>
      <c r="B1657" s="1270"/>
      <c r="C1657" s="248" t="s">
        <v>1280</v>
      </c>
      <c r="D1657" s="232" t="s">
        <v>3664</v>
      </c>
      <c r="E1657" s="248" t="s">
        <v>235</v>
      </c>
      <c r="F1657" s="109" t="s">
        <v>5361</v>
      </c>
      <c r="G1657" s="250" t="s">
        <v>3198</v>
      </c>
      <c r="H1657" s="232" t="s">
        <v>2720</v>
      </c>
      <c r="I1657" s="441">
        <v>2265</v>
      </c>
      <c r="J1657" s="232"/>
      <c r="K1657" s="248"/>
      <c r="L1657" s="248"/>
      <c r="M1657" s="248"/>
      <c r="N1657" s="248"/>
      <c r="O1657" s="394">
        <v>0</v>
      </c>
      <c r="P1657" s="395">
        <v>1.51</v>
      </c>
      <c r="Q1657" s="96"/>
      <c r="R1657" s="96"/>
      <c r="S1657" s="153" t="s">
        <v>4744</v>
      </c>
      <c r="U1657" s="34"/>
      <c r="V1657" s="34"/>
      <c r="W1657" s="34"/>
    </row>
    <row r="1658" spans="1:23" ht="24" x14ac:dyDescent="0.2">
      <c r="A1658" s="96">
        <v>16</v>
      </c>
      <c r="B1658" s="1270" t="s">
        <v>6134</v>
      </c>
      <c r="C1658" s="139" t="s">
        <v>1287</v>
      </c>
      <c r="D1658" s="1459" t="s">
        <v>4598</v>
      </c>
      <c r="E1658" s="139" t="s">
        <v>1405</v>
      </c>
      <c r="F1658" s="236" t="s">
        <v>5362</v>
      </c>
      <c r="G1658" s="1459" t="s">
        <v>3198</v>
      </c>
      <c r="H1658" s="1459" t="s">
        <v>3743</v>
      </c>
      <c r="I1658" s="201">
        <v>2418.19</v>
      </c>
      <c r="J1658" s="139">
        <v>2418.19</v>
      </c>
      <c r="K1658" s="139"/>
      <c r="L1658" s="139"/>
      <c r="M1658" s="139"/>
      <c r="N1658" s="139"/>
      <c r="O1658" s="123"/>
      <c r="P1658" s="139"/>
      <c r="Q1658" s="153" t="s">
        <v>4745</v>
      </c>
      <c r="R1658" s="153" t="s">
        <v>2590</v>
      </c>
      <c r="S1658" s="172"/>
      <c r="U1658" s="34"/>
      <c r="V1658" s="34"/>
      <c r="W1658" s="34"/>
    </row>
    <row r="1659" spans="1:23" ht="24" x14ac:dyDescent="0.2">
      <c r="A1659" s="96">
        <v>17</v>
      </c>
      <c r="B1659" s="1270" t="s">
        <v>6135</v>
      </c>
      <c r="C1659" s="139" t="s">
        <v>1288</v>
      </c>
      <c r="D1659" s="1463"/>
      <c r="E1659" s="139" t="s">
        <v>1406</v>
      </c>
      <c r="F1659" s="236" t="s">
        <v>5363</v>
      </c>
      <c r="G1659" s="1464"/>
      <c r="H1659" s="1464"/>
      <c r="I1659" s="201">
        <v>2197.85</v>
      </c>
      <c r="J1659" s="139">
        <v>2197.85</v>
      </c>
      <c r="K1659" s="139"/>
      <c r="L1659" s="139"/>
      <c r="M1659" s="139"/>
      <c r="N1659" s="139"/>
      <c r="O1659" s="123"/>
      <c r="P1659" s="139"/>
      <c r="Q1659" s="153" t="s">
        <v>4745</v>
      </c>
      <c r="R1659" s="153" t="s">
        <v>2590</v>
      </c>
      <c r="S1659" s="172"/>
      <c r="U1659" s="34"/>
      <c r="V1659" s="34"/>
      <c r="W1659" s="34"/>
    </row>
    <row r="1660" spans="1:23" x14ac:dyDescent="0.2">
      <c r="A1660" s="96">
        <v>18</v>
      </c>
      <c r="B1660" s="1270" t="s">
        <v>6136</v>
      </c>
      <c r="C1660" s="139" t="s">
        <v>1289</v>
      </c>
      <c r="D1660" s="1463"/>
      <c r="E1660" s="139" t="s">
        <v>1407</v>
      </c>
      <c r="F1660" s="236" t="s">
        <v>5364</v>
      </c>
      <c r="G1660" s="1464"/>
      <c r="H1660" s="1464"/>
      <c r="I1660" s="201">
        <v>6411.93</v>
      </c>
      <c r="J1660" s="139">
        <v>6411.93</v>
      </c>
      <c r="K1660" s="139"/>
      <c r="L1660" s="139"/>
      <c r="M1660" s="139"/>
      <c r="N1660" s="139"/>
      <c r="O1660" s="123"/>
      <c r="P1660" s="139"/>
      <c r="Q1660" s="153" t="s">
        <v>2354</v>
      </c>
      <c r="R1660" s="153" t="s">
        <v>2590</v>
      </c>
      <c r="S1660" s="172"/>
      <c r="U1660" s="34"/>
      <c r="V1660" s="34"/>
      <c r="W1660" s="34"/>
    </row>
    <row r="1661" spans="1:23" ht="24" x14ac:dyDescent="0.2">
      <c r="A1661" s="96">
        <v>19</v>
      </c>
      <c r="B1661" s="1270" t="s">
        <v>6137</v>
      </c>
      <c r="C1661" s="139" t="s">
        <v>1290</v>
      </c>
      <c r="D1661" s="1463"/>
      <c r="E1661" s="139" t="s">
        <v>1408</v>
      </c>
      <c r="F1661" s="236" t="s">
        <v>5365</v>
      </c>
      <c r="G1661" s="1464"/>
      <c r="H1661" s="1464"/>
      <c r="I1661" s="201">
        <v>6295.85</v>
      </c>
      <c r="J1661" s="139">
        <v>6295.85</v>
      </c>
      <c r="K1661" s="139"/>
      <c r="L1661" s="139"/>
      <c r="M1661" s="139"/>
      <c r="N1661" s="139"/>
      <c r="O1661" s="123"/>
      <c r="P1661" s="139"/>
      <c r="Q1661" s="153" t="s">
        <v>2479</v>
      </c>
      <c r="R1661" s="153" t="s">
        <v>2590</v>
      </c>
      <c r="S1661" s="172"/>
      <c r="U1661" s="34"/>
      <c r="V1661" s="34"/>
      <c r="W1661" s="34"/>
    </row>
    <row r="1662" spans="1:23" ht="36" x14ac:dyDescent="0.2">
      <c r="A1662" s="241">
        <v>20</v>
      </c>
      <c r="B1662" s="1275">
        <v>101059</v>
      </c>
      <c r="C1662" s="203" t="s">
        <v>4746</v>
      </c>
      <c r="D1662" s="247" t="s">
        <v>4640</v>
      </c>
      <c r="E1662" s="203" t="s">
        <v>4747</v>
      </c>
      <c r="F1662" s="204" t="s">
        <v>4748</v>
      </c>
      <c r="G1662" s="203" t="s">
        <v>3198</v>
      </c>
      <c r="H1662" s="203" t="s">
        <v>4749</v>
      </c>
      <c r="I1662" s="201"/>
      <c r="J1662" s="203">
        <v>434.91</v>
      </c>
      <c r="K1662" s="203"/>
      <c r="L1662" s="203"/>
      <c r="M1662" s="203"/>
      <c r="N1662" s="203"/>
      <c r="O1662" s="164"/>
      <c r="P1662" s="203"/>
      <c r="Q1662" s="203" t="s">
        <v>2479</v>
      </c>
      <c r="R1662" s="203" t="s">
        <v>2590</v>
      </c>
      <c r="S1662" s="203" t="s">
        <v>4731</v>
      </c>
      <c r="U1662" s="34"/>
      <c r="V1662" s="34"/>
      <c r="W1662" s="34"/>
    </row>
    <row r="1663" spans="1:23" ht="24" x14ac:dyDescent="0.2">
      <c r="A1663" s="96">
        <v>21</v>
      </c>
      <c r="B1663" s="1270"/>
      <c r="C1663" s="206" t="s">
        <v>1292</v>
      </c>
      <c r="D1663" s="96"/>
      <c r="E1663" s="206" t="s">
        <v>1410</v>
      </c>
      <c r="F1663" s="236" t="s">
        <v>4750</v>
      </c>
      <c r="G1663" s="236"/>
      <c r="H1663" s="236"/>
      <c r="I1663" s="441">
        <v>660</v>
      </c>
      <c r="J1663" s="206"/>
      <c r="K1663" s="206"/>
      <c r="L1663" s="206"/>
      <c r="M1663" s="206"/>
      <c r="N1663" s="206"/>
      <c r="O1663" s="251">
        <v>0</v>
      </c>
      <c r="P1663" s="206">
        <v>0.22</v>
      </c>
      <c r="Q1663" s="139"/>
      <c r="R1663" s="139"/>
      <c r="S1663" s="141" t="s">
        <v>4744</v>
      </c>
      <c r="U1663" s="34"/>
      <c r="V1663" s="34"/>
      <c r="W1663" s="34"/>
    </row>
    <row r="1664" spans="1:23" ht="24" x14ac:dyDescent="0.2">
      <c r="A1664" s="1154">
        <v>22</v>
      </c>
      <c r="B1664" s="1275" t="s">
        <v>6138</v>
      </c>
      <c r="C1664" s="153" t="s">
        <v>2157</v>
      </c>
      <c r="D1664" s="1459" t="s">
        <v>4751</v>
      </c>
      <c r="E1664" s="1465" t="s">
        <v>243</v>
      </c>
      <c r="F1664" s="36" t="s">
        <v>5366</v>
      </c>
      <c r="G1664" s="1459" t="s">
        <v>3198</v>
      </c>
      <c r="H1664" s="1459" t="s">
        <v>4752</v>
      </c>
      <c r="I1664" s="201">
        <v>303.02999999999997</v>
      </c>
      <c r="J1664" s="153">
        <v>303.02999999999997</v>
      </c>
      <c r="K1664" s="139"/>
      <c r="L1664" s="139"/>
      <c r="M1664" s="139"/>
      <c r="N1664" s="139"/>
      <c r="O1664" s="123"/>
      <c r="P1664" s="139"/>
      <c r="Q1664" s="153" t="s">
        <v>2479</v>
      </c>
      <c r="R1664" s="153" t="s">
        <v>2590</v>
      </c>
      <c r="S1664" s="172"/>
      <c r="U1664" s="34"/>
      <c r="V1664" s="34"/>
      <c r="W1664" s="34"/>
    </row>
    <row r="1665" spans="1:23" ht="24" x14ac:dyDescent="0.2">
      <c r="A1665" s="104">
        <v>23</v>
      </c>
      <c r="B1665" s="1275" t="s">
        <v>6139</v>
      </c>
      <c r="C1665" s="153" t="s">
        <v>2158</v>
      </c>
      <c r="D1665" s="1459"/>
      <c r="E1665" s="1465"/>
      <c r="F1665" s="36" t="s">
        <v>5366</v>
      </c>
      <c r="G1665" s="1463"/>
      <c r="H1665" s="1463"/>
      <c r="I1665" s="201">
        <v>609.92999999999995</v>
      </c>
      <c r="J1665" s="153">
        <v>609.92999999999995</v>
      </c>
      <c r="K1665" s="139"/>
      <c r="L1665" s="139"/>
      <c r="M1665" s="139"/>
      <c r="N1665" s="139"/>
      <c r="O1665" s="123"/>
      <c r="P1665" s="139"/>
      <c r="Q1665" s="153" t="s">
        <v>2479</v>
      </c>
      <c r="R1665" s="153" t="s">
        <v>2590</v>
      </c>
      <c r="S1665" s="172"/>
      <c r="U1665" s="34"/>
      <c r="V1665" s="34"/>
      <c r="W1665" s="34"/>
    </row>
    <row r="1666" spans="1:23" ht="24" x14ac:dyDescent="0.2">
      <c r="A1666" s="104">
        <v>24</v>
      </c>
      <c r="B1666" s="1275" t="s">
        <v>6140</v>
      </c>
      <c r="C1666" s="153" t="s">
        <v>2159</v>
      </c>
      <c r="D1666" s="1459"/>
      <c r="E1666" s="1465"/>
      <c r="F1666" s="36" t="s">
        <v>5366</v>
      </c>
      <c r="G1666" s="1463"/>
      <c r="H1666" s="1463"/>
      <c r="I1666" s="201">
        <v>813.27</v>
      </c>
      <c r="J1666" s="153">
        <v>813.27</v>
      </c>
      <c r="K1666" s="139"/>
      <c r="L1666" s="139"/>
      <c r="M1666" s="139"/>
      <c r="N1666" s="139"/>
      <c r="O1666" s="123"/>
      <c r="P1666" s="139"/>
      <c r="Q1666" s="153" t="s">
        <v>2479</v>
      </c>
      <c r="R1666" s="153" t="s">
        <v>2590</v>
      </c>
      <c r="S1666" s="172"/>
      <c r="U1666" s="34"/>
      <c r="V1666" s="34"/>
      <c r="W1666" s="34"/>
    </row>
    <row r="1667" spans="1:23" ht="24" x14ac:dyDescent="0.2">
      <c r="A1667" s="104">
        <v>25</v>
      </c>
      <c r="B1667" s="1275" t="s">
        <v>6141</v>
      </c>
      <c r="C1667" s="153" t="s">
        <v>2160</v>
      </c>
      <c r="D1667" s="1459"/>
      <c r="E1667" s="1465"/>
      <c r="F1667" s="36" t="s">
        <v>5366</v>
      </c>
      <c r="G1667" s="1463"/>
      <c r="H1667" s="1463"/>
      <c r="I1667" s="201">
        <v>167.34</v>
      </c>
      <c r="J1667" s="153">
        <v>167.34</v>
      </c>
      <c r="K1667" s="139"/>
      <c r="L1667" s="139"/>
      <c r="M1667" s="139"/>
      <c r="N1667" s="139"/>
      <c r="O1667" s="123"/>
      <c r="P1667" s="139"/>
      <c r="Q1667" s="153" t="s">
        <v>2479</v>
      </c>
      <c r="R1667" s="153" t="s">
        <v>2590</v>
      </c>
      <c r="S1667" s="172"/>
    </row>
    <row r="1668" spans="1:23" ht="24" x14ac:dyDescent="0.2">
      <c r="A1668" s="104">
        <v>26</v>
      </c>
      <c r="B1668" s="1275" t="s">
        <v>6142</v>
      </c>
      <c r="C1668" s="153" t="s">
        <v>2161</v>
      </c>
      <c r="D1668" s="1459"/>
      <c r="E1668" s="1465"/>
      <c r="F1668" s="36" t="s">
        <v>5366</v>
      </c>
      <c r="G1668" s="1463"/>
      <c r="H1668" s="1463"/>
      <c r="I1668" s="201">
        <v>150.5</v>
      </c>
      <c r="J1668" s="153">
        <v>150.5</v>
      </c>
      <c r="K1668" s="139"/>
      <c r="L1668" s="139"/>
      <c r="M1668" s="139"/>
      <c r="N1668" s="139"/>
      <c r="O1668" s="123"/>
      <c r="P1668" s="139"/>
      <c r="Q1668" s="153" t="s">
        <v>2479</v>
      </c>
      <c r="R1668" s="153" t="s">
        <v>2590</v>
      </c>
      <c r="S1668" s="172"/>
    </row>
    <row r="1669" spans="1:23" ht="24" x14ac:dyDescent="0.2">
      <c r="A1669" s="104">
        <v>27</v>
      </c>
      <c r="B1669" s="1275" t="s">
        <v>6143</v>
      </c>
      <c r="C1669" s="153" t="s">
        <v>2162</v>
      </c>
      <c r="D1669" s="1459"/>
      <c r="E1669" s="1465"/>
      <c r="F1669" s="36" t="s">
        <v>5366</v>
      </c>
      <c r="G1669" s="1463"/>
      <c r="H1669" s="1463"/>
      <c r="I1669" s="201">
        <v>360.62</v>
      </c>
      <c r="J1669" s="153">
        <v>360.62</v>
      </c>
      <c r="K1669" s="139"/>
      <c r="L1669" s="139"/>
      <c r="M1669" s="139"/>
      <c r="N1669" s="139"/>
      <c r="O1669" s="123"/>
      <c r="P1669" s="139"/>
      <c r="Q1669" s="153" t="s">
        <v>2479</v>
      </c>
      <c r="R1669" s="153" t="s">
        <v>2590</v>
      </c>
      <c r="S1669" s="172"/>
    </row>
    <row r="1670" spans="1:23" ht="84" x14ac:dyDescent="0.2">
      <c r="A1670" s="104">
        <v>28</v>
      </c>
      <c r="B1670" s="1275" t="s">
        <v>6144</v>
      </c>
      <c r="C1670" s="139"/>
      <c r="D1670" s="139"/>
      <c r="E1670" s="1465"/>
      <c r="F1670" s="140" t="s">
        <v>238</v>
      </c>
      <c r="G1670" s="140"/>
      <c r="H1670" s="96"/>
      <c r="I1670" s="201">
        <v>8580</v>
      </c>
      <c r="J1670" s="139">
        <v>8580</v>
      </c>
      <c r="K1670" s="139"/>
      <c r="L1670" s="139"/>
      <c r="M1670" s="139"/>
      <c r="N1670" s="139"/>
      <c r="O1670" s="123"/>
      <c r="P1670" s="139"/>
      <c r="Q1670" s="153"/>
      <c r="R1670" s="153" t="s">
        <v>3216</v>
      </c>
      <c r="S1670" s="153" t="s">
        <v>4753</v>
      </c>
    </row>
    <row r="1671" spans="1:23" x14ac:dyDescent="0.2">
      <c r="A1671" s="241">
        <v>29</v>
      </c>
      <c r="B1671" s="1275">
        <v>130100</v>
      </c>
      <c r="C1671" s="241"/>
      <c r="D1671" s="241"/>
      <c r="E1671" s="139" t="s">
        <v>1411</v>
      </c>
      <c r="F1671" s="140" t="s">
        <v>1423</v>
      </c>
      <c r="G1671" s="140"/>
      <c r="H1671" s="96"/>
      <c r="I1671" s="201">
        <v>5940</v>
      </c>
      <c r="J1671" s="139">
        <v>5940</v>
      </c>
      <c r="K1671" s="139"/>
      <c r="L1671" s="139"/>
      <c r="M1671" s="139"/>
      <c r="N1671" s="139"/>
      <c r="O1671" s="123">
        <v>0</v>
      </c>
      <c r="P1671" s="139">
        <v>1.98</v>
      </c>
      <c r="Q1671" s="240"/>
      <c r="R1671" s="153" t="s">
        <v>3216</v>
      </c>
      <c r="S1671" s="172"/>
    </row>
    <row r="1672" spans="1:23" ht="24" x14ac:dyDescent="0.2">
      <c r="A1672" s="1154">
        <v>30</v>
      </c>
      <c r="B1672" s="1275" t="s">
        <v>6145</v>
      </c>
      <c r="C1672" s="153" t="s">
        <v>2163</v>
      </c>
      <c r="D1672" s="1459" t="s">
        <v>4754</v>
      </c>
      <c r="E1672" s="1470" t="s">
        <v>251</v>
      </c>
      <c r="F1672" s="1461" t="s">
        <v>5367</v>
      </c>
      <c r="G1672" s="1470" t="s">
        <v>3198</v>
      </c>
      <c r="H1672" s="1459" t="s">
        <v>4755</v>
      </c>
      <c r="I1672" s="201">
        <v>68</v>
      </c>
      <c r="J1672" s="153">
        <v>68</v>
      </c>
      <c r="K1672" s="153"/>
      <c r="L1672" s="153"/>
      <c r="M1672" s="153"/>
      <c r="N1672" s="153"/>
      <c r="O1672" s="128"/>
      <c r="P1672" s="153"/>
      <c r="Q1672" s="153" t="s">
        <v>2479</v>
      </c>
      <c r="R1672" s="153" t="s">
        <v>2590</v>
      </c>
      <c r="S1672" s="1470"/>
    </row>
    <row r="1673" spans="1:23" ht="24" x14ac:dyDescent="0.2">
      <c r="A1673" s="104">
        <v>31</v>
      </c>
      <c r="B1673" s="1275" t="s">
        <v>6146</v>
      </c>
      <c r="C1673" s="153" t="s">
        <v>2164</v>
      </c>
      <c r="D1673" s="1459"/>
      <c r="E1673" s="1470"/>
      <c r="F1673" s="1462"/>
      <c r="G1673" s="1465"/>
      <c r="H1673" s="1463"/>
      <c r="I1673" s="201">
        <v>80</v>
      </c>
      <c r="J1673" s="153">
        <v>80</v>
      </c>
      <c r="K1673" s="153"/>
      <c r="L1673" s="153"/>
      <c r="M1673" s="153"/>
      <c r="N1673" s="153"/>
      <c r="O1673" s="128"/>
      <c r="P1673" s="153"/>
      <c r="Q1673" s="153" t="s">
        <v>2479</v>
      </c>
      <c r="R1673" s="153" t="s">
        <v>2590</v>
      </c>
      <c r="S1673" s="1464"/>
    </row>
    <row r="1674" spans="1:23" x14ac:dyDescent="0.2">
      <c r="A1674" s="1431" t="s">
        <v>1417</v>
      </c>
      <c r="B1674" s="1431"/>
      <c r="C1674" s="1431"/>
      <c r="D1674" s="1431"/>
      <c r="E1674" s="1431"/>
      <c r="F1674" s="1431"/>
      <c r="G1674" s="179"/>
      <c r="H1674" s="179"/>
      <c r="I1674" s="179">
        <f>SUM(I1643:I1673)</f>
        <v>46803.710000000006</v>
      </c>
      <c r="J1674" s="145">
        <f>SUM(J1643:J1673)</f>
        <v>44313.38</v>
      </c>
      <c r="K1674" s="145"/>
      <c r="L1674" s="145"/>
      <c r="M1674" s="145"/>
      <c r="N1674" s="145"/>
      <c r="O1674" s="172"/>
      <c r="P1674" s="388"/>
      <c r="Q1674" s="172"/>
      <c r="R1674" s="172"/>
      <c r="S1674" s="172"/>
    </row>
    <row r="1675" spans="1:23" x14ac:dyDescent="0.2">
      <c r="A1675" s="235"/>
      <c r="B1675" s="235"/>
      <c r="C1675" s="235"/>
      <c r="D1675" s="235"/>
      <c r="E1675" s="167"/>
      <c r="F1675" s="167"/>
      <c r="G1675" s="167"/>
      <c r="H1675" s="167"/>
      <c r="I1675" s="167"/>
      <c r="J1675" s="389"/>
      <c r="K1675" s="389"/>
      <c r="L1675" s="389"/>
      <c r="M1675" s="389"/>
      <c r="N1675" s="389"/>
      <c r="O1675" s="172"/>
      <c r="P1675" s="172"/>
      <c r="Q1675" s="172"/>
      <c r="R1675" s="172"/>
      <c r="S1675" s="172"/>
    </row>
    <row r="1676" spans="1:23" x14ac:dyDescent="0.2">
      <c r="A1676" s="1431" t="s">
        <v>788</v>
      </c>
      <c r="B1676" s="1431"/>
      <c r="C1676" s="1431"/>
      <c r="D1676" s="1431"/>
      <c r="E1676" s="1431"/>
      <c r="F1676" s="1431"/>
      <c r="G1676" s="179"/>
      <c r="H1676" s="179"/>
      <c r="I1676" s="179"/>
      <c r="J1676" s="253" t="s">
        <v>953</v>
      </c>
      <c r="K1676" s="253"/>
      <c r="L1676" s="253"/>
      <c r="M1676" s="253"/>
      <c r="N1676" s="253"/>
      <c r="O1676" s="172"/>
      <c r="P1676" s="172"/>
      <c r="Q1676" s="172"/>
      <c r="R1676" s="172"/>
      <c r="S1676" s="172"/>
    </row>
    <row r="1677" spans="1:23" ht="24" x14ac:dyDescent="0.2">
      <c r="A1677" s="139">
        <v>1</v>
      </c>
      <c r="B1677" s="1275">
        <v>120327</v>
      </c>
      <c r="C1677" s="139"/>
      <c r="D1677" s="139"/>
      <c r="E1677" s="139" t="s">
        <v>117</v>
      </c>
      <c r="F1677" s="140" t="s">
        <v>5368</v>
      </c>
      <c r="G1677" s="140"/>
      <c r="H1677" s="140"/>
      <c r="I1677" s="145">
        <v>560</v>
      </c>
      <c r="J1677" s="139">
        <v>560</v>
      </c>
      <c r="K1677" s="139"/>
      <c r="L1677" s="139"/>
      <c r="M1677" s="139"/>
      <c r="N1677" s="139"/>
      <c r="O1677" s="123">
        <v>0</v>
      </c>
      <c r="P1677" s="139">
        <v>0.14000000000000001</v>
      </c>
      <c r="Q1677" s="900" t="s">
        <v>5997</v>
      </c>
      <c r="R1677" s="912" t="s">
        <v>2752</v>
      </c>
      <c r="S1677" s="172"/>
    </row>
    <row r="1678" spans="1:23" ht="24" x14ac:dyDescent="0.2">
      <c r="A1678" s="139">
        <v>2</v>
      </c>
      <c r="B1678" s="1275">
        <v>120336</v>
      </c>
      <c r="C1678" s="139"/>
      <c r="D1678" s="139"/>
      <c r="E1678" s="139" t="s">
        <v>119</v>
      </c>
      <c r="F1678" s="140" t="s">
        <v>5369</v>
      </c>
      <c r="G1678" s="140"/>
      <c r="H1678" s="140"/>
      <c r="I1678" s="145">
        <v>100</v>
      </c>
      <c r="J1678" s="139">
        <v>100</v>
      </c>
      <c r="K1678" s="139"/>
      <c r="L1678" s="139"/>
      <c r="M1678" s="139"/>
      <c r="N1678" s="139"/>
      <c r="O1678" s="123">
        <v>0</v>
      </c>
      <c r="P1678" s="139">
        <v>0.05</v>
      </c>
      <c r="Q1678" s="900" t="s">
        <v>5998</v>
      </c>
      <c r="R1678" s="912" t="s">
        <v>2752</v>
      </c>
      <c r="S1678" s="172"/>
    </row>
    <row r="1679" spans="1:23" ht="24" x14ac:dyDescent="0.2">
      <c r="A1679" s="139">
        <v>3</v>
      </c>
      <c r="B1679" s="1275">
        <v>120337</v>
      </c>
      <c r="C1679" s="139"/>
      <c r="D1679" s="139"/>
      <c r="E1679" s="139" t="s">
        <v>120</v>
      </c>
      <c r="F1679" s="140" t="s">
        <v>5370</v>
      </c>
      <c r="G1679" s="140"/>
      <c r="H1679" s="140"/>
      <c r="I1679" s="145">
        <v>2400</v>
      </c>
      <c r="J1679" s="139">
        <v>2400</v>
      </c>
      <c r="K1679" s="139"/>
      <c r="L1679" s="139"/>
      <c r="M1679" s="139"/>
      <c r="N1679" s="139"/>
      <c r="O1679" s="123">
        <v>0</v>
      </c>
      <c r="P1679" s="139">
        <v>1.2</v>
      </c>
      <c r="Q1679" s="900" t="s">
        <v>5997</v>
      </c>
      <c r="R1679" s="912" t="s">
        <v>2752</v>
      </c>
      <c r="S1679" s="172"/>
    </row>
    <row r="1680" spans="1:23" x14ac:dyDescent="0.2">
      <c r="A1680" s="1466" t="s">
        <v>1435</v>
      </c>
      <c r="B1680" s="1466"/>
      <c r="C1680" s="1466"/>
      <c r="D1680" s="1466"/>
      <c r="E1680" s="1466"/>
      <c r="F1680" s="1466"/>
      <c r="G1680" s="243"/>
      <c r="H1680" s="243"/>
      <c r="I1680" s="168">
        <f>SUM(I1677:I1679)</f>
        <v>3060</v>
      </c>
      <c r="J1680" s="253">
        <f>SUM(J1677:J1679)</f>
        <v>3060</v>
      </c>
      <c r="K1680" s="253"/>
      <c r="L1680" s="253"/>
      <c r="M1680" s="253"/>
      <c r="N1680" s="253"/>
      <c r="O1680" s="172"/>
      <c r="P1680" s="172"/>
      <c r="Q1680" s="683"/>
      <c r="R1680" s="172"/>
      <c r="S1680" s="172"/>
    </row>
    <row r="1681" spans="1:22" x14ac:dyDescent="0.2">
      <c r="A1681" s="179"/>
      <c r="B1681" s="179"/>
      <c r="C1681" s="179"/>
      <c r="D1681" s="179"/>
      <c r="E1681" s="179"/>
      <c r="F1681" s="179"/>
      <c r="G1681" s="179"/>
      <c r="H1681" s="179"/>
      <c r="I1681" s="179"/>
      <c r="J1681" s="253"/>
      <c r="K1681" s="253"/>
      <c r="L1681" s="253"/>
      <c r="M1681" s="253"/>
      <c r="N1681" s="253"/>
      <c r="O1681" s="172"/>
      <c r="P1681" s="172"/>
      <c r="Q1681" s="172"/>
      <c r="R1681" s="172"/>
      <c r="S1681" s="172"/>
    </row>
    <row r="1682" spans="1:22" x14ac:dyDescent="0.2">
      <c r="A1682" s="1431" t="s">
        <v>816</v>
      </c>
      <c r="B1682" s="1431"/>
      <c r="C1682" s="1431"/>
      <c r="D1682" s="1431"/>
      <c r="E1682" s="1431"/>
      <c r="F1682" s="1431"/>
      <c r="G1682" s="179"/>
      <c r="H1682" s="179"/>
      <c r="I1682" s="179"/>
      <c r="J1682" s="253" t="s">
        <v>953</v>
      </c>
      <c r="K1682" s="253"/>
      <c r="L1682" s="253"/>
      <c r="M1682" s="253"/>
      <c r="N1682" s="253"/>
      <c r="O1682" s="172"/>
      <c r="P1682" s="172"/>
      <c r="Q1682" s="172"/>
      <c r="R1682" s="172"/>
      <c r="S1682" s="35"/>
      <c r="U1682" s="34"/>
      <c r="V1682" s="34"/>
    </row>
    <row r="1683" spans="1:22" ht="36" x14ac:dyDescent="0.2">
      <c r="A1683" s="139">
        <v>1</v>
      </c>
      <c r="B1683" s="1270" t="s">
        <v>6147</v>
      </c>
      <c r="C1683" s="96" t="s">
        <v>1380</v>
      </c>
      <c r="D1683" s="93" t="s">
        <v>4309</v>
      </c>
      <c r="E1683" s="139" t="s">
        <v>1614</v>
      </c>
      <c r="F1683" s="236" t="s">
        <v>5371</v>
      </c>
      <c r="G1683" s="93" t="s">
        <v>3544</v>
      </c>
      <c r="H1683" s="93" t="s">
        <v>3036</v>
      </c>
      <c r="I1683" s="66">
        <v>427</v>
      </c>
      <c r="J1683" s="139">
        <v>427</v>
      </c>
      <c r="K1683" s="139"/>
      <c r="L1683" s="139"/>
      <c r="M1683" s="139"/>
      <c r="N1683" s="139"/>
      <c r="O1683" s="139"/>
      <c r="P1683" s="139"/>
      <c r="Q1683" s="93" t="s">
        <v>2479</v>
      </c>
      <c r="R1683" s="93" t="s">
        <v>4756</v>
      </c>
      <c r="S1683" s="35"/>
      <c r="U1683" s="34"/>
      <c r="V1683" s="34"/>
    </row>
    <row r="1684" spans="1:22" ht="36" x14ac:dyDescent="0.2">
      <c r="A1684" s="139">
        <v>2</v>
      </c>
      <c r="B1684" s="1270">
        <v>120363</v>
      </c>
      <c r="C1684" s="96" t="s">
        <v>1383</v>
      </c>
      <c r="D1684" s="93" t="s">
        <v>4757</v>
      </c>
      <c r="E1684" s="139" t="s">
        <v>1615</v>
      </c>
      <c r="F1684" s="236" t="s">
        <v>5372</v>
      </c>
      <c r="G1684" s="93" t="s">
        <v>3544</v>
      </c>
      <c r="H1684" s="93" t="s">
        <v>4758</v>
      </c>
      <c r="I1684" s="66">
        <v>138</v>
      </c>
      <c r="J1684" s="139">
        <v>138</v>
      </c>
      <c r="K1684" s="139"/>
      <c r="L1684" s="139"/>
      <c r="M1684" s="139"/>
      <c r="N1684" s="139"/>
      <c r="O1684" s="139"/>
      <c r="P1684" s="139"/>
      <c r="Q1684" s="93" t="s">
        <v>2479</v>
      </c>
      <c r="R1684" s="93" t="s">
        <v>4756</v>
      </c>
      <c r="S1684" s="141"/>
      <c r="U1684" s="34"/>
      <c r="V1684" s="34"/>
    </row>
    <row r="1685" spans="1:22" ht="36" x14ac:dyDescent="0.2">
      <c r="A1685" s="139">
        <v>3</v>
      </c>
      <c r="B1685" s="1270" t="s">
        <v>6148</v>
      </c>
      <c r="C1685" s="96" t="s">
        <v>1384</v>
      </c>
      <c r="D1685" s="93" t="s">
        <v>4668</v>
      </c>
      <c r="E1685" s="139" t="s">
        <v>1442</v>
      </c>
      <c r="F1685" s="236" t="s">
        <v>5373</v>
      </c>
      <c r="G1685" s="93" t="s">
        <v>3198</v>
      </c>
      <c r="H1685" s="93" t="s">
        <v>4322</v>
      </c>
      <c r="I1685" s="66">
        <v>245.76</v>
      </c>
      <c r="J1685" s="139">
        <v>245.76</v>
      </c>
      <c r="K1685" s="139"/>
      <c r="L1685" s="139"/>
      <c r="M1685" s="139"/>
      <c r="N1685" s="139"/>
      <c r="O1685" s="139"/>
      <c r="P1685" s="139"/>
      <c r="Q1685" s="93" t="s">
        <v>2479</v>
      </c>
      <c r="R1685" s="93" t="s">
        <v>4756</v>
      </c>
      <c r="S1685" s="172"/>
      <c r="U1685" s="34"/>
      <c r="V1685" s="34"/>
    </row>
    <row r="1686" spans="1:22" ht="24" x14ac:dyDescent="0.2">
      <c r="A1686" s="139">
        <v>4</v>
      </c>
      <c r="B1686" s="1270" t="s">
        <v>6149</v>
      </c>
      <c r="C1686" s="96" t="s">
        <v>1388</v>
      </c>
      <c r="D1686" s="93" t="s">
        <v>4759</v>
      </c>
      <c r="E1686" s="139" t="s">
        <v>1443</v>
      </c>
      <c r="F1686" s="233" t="s">
        <v>5374</v>
      </c>
      <c r="G1686" s="93" t="s">
        <v>3544</v>
      </c>
      <c r="H1686" s="93" t="s">
        <v>3036</v>
      </c>
      <c r="I1686" s="66">
        <v>680</v>
      </c>
      <c r="J1686" s="139">
        <v>680</v>
      </c>
      <c r="K1686" s="139"/>
      <c r="L1686" s="139"/>
      <c r="M1686" s="139"/>
      <c r="N1686" s="139"/>
      <c r="O1686" s="139"/>
      <c r="P1686" s="139"/>
      <c r="Q1686" s="93" t="s">
        <v>2241</v>
      </c>
      <c r="R1686" s="93" t="s">
        <v>4756</v>
      </c>
      <c r="S1686" s="172"/>
      <c r="U1686" s="34"/>
      <c r="V1686" s="34"/>
    </row>
    <row r="1687" spans="1:22" ht="24" x14ac:dyDescent="0.2">
      <c r="A1687" s="139">
        <v>5</v>
      </c>
      <c r="B1687" s="1270" t="s">
        <v>6150</v>
      </c>
      <c r="C1687" s="96" t="s">
        <v>1382</v>
      </c>
      <c r="D1687" s="93" t="s">
        <v>4760</v>
      </c>
      <c r="E1687" s="139" t="s">
        <v>1616</v>
      </c>
      <c r="F1687" s="140" t="s">
        <v>1381</v>
      </c>
      <c r="G1687" s="93" t="s">
        <v>3198</v>
      </c>
      <c r="H1687" s="93" t="s">
        <v>3036</v>
      </c>
      <c r="I1687" s="66">
        <v>179.89</v>
      </c>
      <c r="J1687" s="139">
        <v>179.89</v>
      </c>
      <c r="K1687" s="139"/>
      <c r="L1687" s="139"/>
      <c r="M1687" s="139"/>
      <c r="N1687" s="139"/>
      <c r="O1687" s="123"/>
      <c r="P1687" s="139"/>
      <c r="Q1687" s="93" t="s">
        <v>2354</v>
      </c>
      <c r="R1687" s="93" t="s">
        <v>4756</v>
      </c>
      <c r="S1687" s="155"/>
      <c r="U1687" s="34"/>
      <c r="V1687" s="34"/>
    </row>
    <row r="1688" spans="1:22" ht="24" x14ac:dyDescent="0.2">
      <c r="A1688" s="139">
        <v>6</v>
      </c>
      <c r="B1688" s="1270" t="s">
        <v>6151</v>
      </c>
      <c r="C1688" s="119" t="s">
        <v>1385</v>
      </c>
      <c r="D1688" s="1459" t="s">
        <v>4668</v>
      </c>
      <c r="E1688" s="139" t="s">
        <v>1444</v>
      </c>
      <c r="F1688" s="236" t="s">
        <v>5375</v>
      </c>
      <c r="G1688" s="93" t="s">
        <v>3198</v>
      </c>
      <c r="H1688" s="93" t="s">
        <v>4322</v>
      </c>
      <c r="I1688" s="66">
        <v>18.239999999999998</v>
      </c>
      <c r="J1688" s="139">
        <v>18.239999999999998</v>
      </c>
      <c r="K1688" s="139"/>
      <c r="L1688" s="139"/>
      <c r="M1688" s="139"/>
      <c r="N1688" s="139"/>
      <c r="O1688" s="123"/>
      <c r="P1688" s="139"/>
      <c r="Q1688" s="93" t="s">
        <v>2354</v>
      </c>
      <c r="R1688" s="93" t="s">
        <v>4756</v>
      </c>
      <c r="S1688" s="172"/>
      <c r="U1688" s="34"/>
      <c r="V1688" s="34"/>
    </row>
    <row r="1689" spans="1:22" ht="24" x14ac:dyDescent="0.2">
      <c r="A1689" s="139">
        <v>7</v>
      </c>
      <c r="B1689" s="1270" t="s">
        <v>6152</v>
      </c>
      <c r="C1689" s="119" t="s">
        <v>1386</v>
      </c>
      <c r="D1689" s="1433"/>
      <c r="E1689" s="139" t="s">
        <v>1445</v>
      </c>
      <c r="F1689" s="236" t="s">
        <v>5376</v>
      </c>
      <c r="G1689" s="93" t="s">
        <v>3198</v>
      </c>
      <c r="H1689" s="93" t="s">
        <v>4322</v>
      </c>
      <c r="I1689" s="66">
        <v>54.78</v>
      </c>
      <c r="J1689" s="139">
        <v>54.78</v>
      </c>
      <c r="K1689" s="139"/>
      <c r="L1689" s="139"/>
      <c r="M1689" s="139"/>
      <c r="N1689" s="139"/>
      <c r="O1689" s="123"/>
      <c r="P1689" s="139"/>
      <c r="Q1689" s="93" t="s">
        <v>2354</v>
      </c>
      <c r="R1689" s="93" t="s">
        <v>4756</v>
      </c>
      <c r="S1689" s="172"/>
      <c r="U1689" s="34"/>
      <c r="V1689" s="34"/>
    </row>
    <row r="1690" spans="1:22" ht="24" x14ac:dyDescent="0.2">
      <c r="A1690" s="139">
        <v>8</v>
      </c>
      <c r="B1690" s="1270" t="s">
        <v>6153</v>
      </c>
      <c r="C1690" s="119" t="s">
        <v>1387</v>
      </c>
      <c r="D1690" s="1433"/>
      <c r="E1690" s="139" t="s">
        <v>1446</v>
      </c>
      <c r="F1690" s="236" t="s">
        <v>5377</v>
      </c>
      <c r="G1690" s="93" t="s">
        <v>3198</v>
      </c>
      <c r="H1690" s="93" t="s">
        <v>4322</v>
      </c>
      <c r="I1690" s="66">
        <v>35.659999999999997</v>
      </c>
      <c r="J1690" s="139">
        <v>35.659999999999997</v>
      </c>
      <c r="K1690" s="139"/>
      <c r="L1690" s="139"/>
      <c r="M1690" s="139"/>
      <c r="N1690" s="139"/>
      <c r="O1690" s="123"/>
      <c r="P1690" s="139"/>
      <c r="Q1690" s="93" t="s">
        <v>2354</v>
      </c>
      <c r="R1690" s="93" t="s">
        <v>4756</v>
      </c>
      <c r="S1690" s="172"/>
      <c r="U1690" s="34"/>
      <c r="V1690" s="34"/>
    </row>
    <row r="1691" spans="1:22" ht="36" x14ac:dyDescent="0.2">
      <c r="A1691" s="495">
        <v>9</v>
      </c>
      <c r="B1691" s="1270" t="s">
        <v>6154</v>
      </c>
      <c r="C1691" s="96" t="s">
        <v>1374</v>
      </c>
      <c r="D1691" s="153"/>
      <c r="E1691" s="139" t="s">
        <v>4761</v>
      </c>
      <c r="F1691" s="236" t="s">
        <v>5378</v>
      </c>
      <c r="G1691" s="93" t="s">
        <v>3544</v>
      </c>
      <c r="H1691" s="93" t="s">
        <v>4762</v>
      </c>
      <c r="I1691" s="40">
        <v>177</v>
      </c>
      <c r="J1691" s="123">
        <v>177</v>
      </c>
      <c r="K1691" s="123"/>
      <c r="L1691" s="123"/>
      <c r="M1691" s="123"/>
      <c r="N1691" s="123"/>
      <c r="O1691" s="123"/>
      <c r="P1691" s="139"/>
      <c r="Q1691" s="93" t="s">
        <v>2354</v>
      </c>
      <c r="R1691" s="93" t="s">
        <v>4756</v>
      </c>
      <c r="S1691" s="151"/>
      <c r="U1691" s="34"/>
      <c r="V1691" s="34"/>
    </row>
    <row r="1692" spans="1:22" ht="36" x14ac:dyDescent="0.2">
      <c r="A1692" s="495">
        <v>10</v>
      </c>
      <c r="B1692" s="1270" t="s">
        <v>6155</v>
      </c>
      <c r="C1692" s="96" t="s">
        <v>1375</v>
      </c>
      <c r="D1692" s="93" t="s">
        <v>4763</v>
      </c>
      <c r="E1692" s="139" t="s">
        <v>1617</v>
      </c>
      <c r="F1692" s="236" t="s">
        <v>5379</v>
      </c>
      <c r="G1692" s="93" t="s">
        <v>3544</v>
      </c>
      <c r="H1692" s="93" t="s">
        <v>4764</v>
      </c>
      <c r="I1692" s="40">
        <v>160</v>
      </c>
      <c r="J1692" s="123">
        <v>160</v>
      </c>
      <c r="K1692" s="123"/>
      <c r="L1692" s="123"/>
      <c r="M1692" s="123"/>
      <c r="N1692" s="123"/>
      <c r="O1692" s="123"/>
      <c r="P1692" s="139"/>
      <c r="Q1692" s="93" t="s">
        <v>2354</v>
      </c>
      <c r="R1692" s="93" t="s">
        <v>4756</v>
      </c>
      <c r="S1692" s="141"/>
      <c r="U1692" s="34"/>
      <c r="V1692" s="34"/>
    </row>
    <row r="1693" spans="1:22" ht="36" x14ac:dyDescent="0.2">
      <c r="A1693" s="495">
        <v>11</v>
      </c>
      <c r="B1693" s="1270">
        <v>12305922</v>
      </c>
      <c r="C1693" s="247" t="s">
        <v>1383</v>
      </c>
      <c r="D1693" s="247" t="s">
        <v>4757</v>
      </c>
      <c r="E1693" s="247" t="s">
        <v>1427</v>
      </c>
      <c r="F1693" s="120" t="s">
        <v>4686</v>
      </c>
      <c r="G1693" s="247" t="s">
        <v>2588</v>
      </c>
      <c r="H1693" s="247" t="s">
        <v>4758</v>
      </c>
      <c r="I1693" s="66"/>
      <c r="J1693" s="41">
        <v>138</v>
      </c>
      <c r="K1693" s="41"/>
      <c r="L1693" s="41"/>
      <c r="M1693" s="41"/>
      <c r="N1693" s="41"/>
      <c r="O1693" s="41"/>
      <c r="P1693" s="201"/>
      <c r="Q1693" s="247" t="s">
        <v>2479</v>
      </c>
      <c r="R1693" s="247" t="s">
        <v>4756</v>
      </c>
      <c r="S1693" s="120" t="s">
        <v>1983</v>
      </c>
      <c r="U1693" s="34"/>
      <c r="V1693" s="34"/>
    </row>
    <row r="1694" spans="1:22" x14ac:dyDescent="0.2">
      <c r="A1694" s="495">
        <v>12</v>
      </c>
      <c r="B1694" s="1270">
        <v>120515</v>
      </c>
      <c r="C1694" s="177"/>
      <c r="D1694" s="153"/>
      <c r="E1694" s="139" t="s">
        <v>1618</v>
      </c>
      <c r="F1694" s="140" t="s">
        <v>444</v>
      </c>
      <c r="G1694" s="140"/>
      <c r="H1694" s="140"/>
      <c r="I1694" s="66">
        <v>720</v>
      </c>
      <c r="J1694" s="139">
        <v>720</v>
      </c>
      <c r="K1694" s="139"/>
      <c r="L1694" s="139"/>
      <c r="M1694" s="139"/>
      <c r="N1694" s="139"/>
      <c r="O1694" s="123"/>
      <c r="P1694" s="139"/>
      <c r="Q1694" s="177"/>
      <c r="R1694" s="177" t="s">
        <v>2752</v>
      </c>
      <c r="S1694" s="62"/>
      <c r="U1694" s="34"/>
      <c r="V1694" s="34"/>
    </row>
    <row r="1695" spans="1:22" ht="36" x14ac:dyDescent="0.2">
      <c r="A1695" s="495">
        <v>13</v>
      </c>
      <c r="B1695" s="1270">
        <v>120352</v>
      </c>
      <c r="C1695" s="93" t="s">
        <v>2169</v>
      </c>
      <c r="D1695" s="93" t="s">
        <v>4765</v>
      </c>
      <c r="E1695" s="153" t="s">
        <v>825</v>
      </c>
      <c r="F1695" s="36" t="s">
        <v>375</v>
      </c>
      <c r="G1695" s="93" t="s">
        <v>4593</v>
      </c>
      <c r="H1695" s="93" t="s">
        <v>4766</v>
      </c>
      <c r="I1695" s="201">
        <v>126.84</v>
      </c>
      <c r="J1695" s="153">
        <v>126.84</v>
      </c>
      <c r="K1695" s="153"/>
      <c r="L1695" s="153"/>
      <c r="M1695" s="153"/>
      <c r="N1695" s="153"/>
      <c r="O1695" s="128"/>
      <c r="P1695" s="153"/>
      <c r="Q1695" s="177" t="s">
        <v>4703</v>
      </c>
      <c r="R1695" s="93" t="s">
        <v>4756</v>
      </c>
      <c r="S1695" s="141"/>
      <c r="U1695" s="34"/>
      <c r="V1695" s="34"/>
    </row>
    <row r="1696" spans="1:22" x14ac:dyDescent="0.2">
      <c r="A1696" s="1431" t="s">
        <v>1418</v>
      </c>
      <c r="B1696" s="1431"/>
      <c r="C1696" s="1431"/>
      <c r="D1696" s="1431"/>
      <c r="E1696" s="1431"/>
      <c r="F1696" s="1431"/>
      <c r="G1696" s="179"/>
      <c r="H1696" s="179"/>
      <c r="I1696" s="253">
        <f>SUM(I1683:I1695)</f>
        <v>2963.17</v>
      </c>
      <c r="J1696" s="253">
        <f>SUM(J1683:J1695)</f>
        <v>3101.17</v>
      </c>
      <c r="K1696" s="253"/>
      <c r="L1696" s="253"/>
      <c r="M1696" s="253"/>
      <c r="N1696" s="253"/>
      <c r="O1696" s="172"/>
      <c r="P1696" s="172"/>
      <c r="Q1696" s="172"/>
      <c r="R1696" s="172"/>
      <c r="S1696" s="172"/>
    </row>
    <row r="1697" spans="1:23" x14ac:dyDescent="0.2">
      <c r="A1697" s="179"/>
      <c r="B1697" s="179"/>
      <c r="C1697" s="179"/>
      <c r="D1697" s="179"/>
      <c r="E1697" s="179"/>
      <c r="F1697" s="179"/>
      <c r="G1697" s="179"/>
      <c r="H1697" s="179"/>
      <c r="I1697" s="179"/>
      <c r="J1697" s="253"/>
      <c r="K1697" s="253"/>
      <c r="L1697" s="253"/>
      <c r="M1697" s="253"/>
      <c r="N1697" s="253"/>
      <c r="O1697" s="172"/>
      <c r="P1697" s="172"/>
      <c r="Q1697" s="172"/>
      <c r="R1697" s="172"/>
      <c r="S1697" s="172"/>
    </row>
    <row r="1698" spans="1:23" x14ac:dyDescent="0.2">
      <c r="A1698" s="1431" t="s">
        <v>881</v>
      </c>
      <c r="B1698" s="1431"/>
      <c r="C1698" s="1431"/>
      <c r="D1698" s="1431"/>
      <c r="E1698" s="1431"/>
      <c r="F1698" s="1431"/>
      <c r="G1698" s="179"/>
      <c r="H1698" s="179"/>
      <c r="I1698" s="179"/>
      <c r="J1698" s="253" t="s">
        <v>953</v>
      </c>
      <c r="K1698" s="253"/>
      <c r="L1698" s="253"/>
      <c r="M1698" s="253"/>
      <c r="N1698" s="253"/>
      <c r="O1698" s="172"/>
      <c r="P1698" s="172"/>
      <c r="Q1698" s="172"/>
      <c r="R1698" s="172"/>
      <c r="S1698" s="100"/>
    </row>
    <row r="1699" spans="1:23" ht="24" x14ac:dyDescent="0.2">
      <c r="A1699" s="104">
        <v>1</v>
      </c>
      <c r="B1699" s="1275" t="s">
        <v>6156</v>
      </c>
      <c r="C1699" s="153" t="s">
        <v>2170</v>
      </c>
      <c r="D1699" s="1459" t="s">
        <v>4767</v>
      </c>
      <c r="E1699" s="1459" t="s">
        <v>318</v>
      </c>
      <c r="F1699" s="1471" t="s">
        <v>5380</v>
      </c>
      <c r="G1699" s="1459" t="s">
        <v>3198</v>
      </c>
      <c r="H1699" s="1459" t="s">
        <v>4768</v>
      </c>
      <c r="I1699" s="201">
        <v>42.42</v>
      </c>
      <c r="J1699" s="93">
        <v>42.42</v>
      </c>
      <c r="K1699" s="93"/>
      <c r="L1699" s="93"/>
      <c r="M1699" s="93"/>
      <c r="N1699" s="93"/>
      <c r="O1699" s="128"/>
      <c r="P1699" s="153"/>
      <c r="Q1699" s="153" t="s">
        <v>2479</v>
      </c>
      <c r="R1699" s="153" t="s">
        <v>4756</v>
      </c>
      <c r="S1699" s="1468" t="s">
        <v>4769</v>
      </c>
      <c r="U1699" s="34"/>
      <c r="V1699" s="34"/>
      <c r="W1699" s="34"/>
    </row>
    <row r="1700" spans="1:23" ht="24" x14ac:dyDescent="0.2">
      <c r="A1700" s="104">
        <v>2</v>
      </c>
      <c r="B1700" s="1275" t="s">
        <v>6157</v>
      </c>
      <c r="C1700" s="153" t="s">
        <v>2171</v>
      </c>
      <c r="D1700" s="1433"/>
      <c r="E1700" s="1459"/>
      <c r="F1700" s="1471"/>
      <c r="G1700" s="1463"/>
      <c r="H1700" s="1464"/>
      <c r="I1700" s="201">
        <v>81.86</v>
      </c>
      <c r="J1700" s="93">
        <v>81.86</v>
      </c>
      <c r="K1700" s="93"/>
      <c r="L1700" s="93"/>
      <c r="M1700" s="93"/>
      <c r="N1700" s="93"/>
      <c r="O1700" s="128"/>
      <c r="P1700" s="153"/>
      <c r="Q1700" s="153" t="s">
        <v>2479</v>
      </c>
      <c r="R1700" s="153" t="s">
        <v>4756</v>
      </c>
      <c r="S1700" s="1468"/>
      <c r="U1700" s="34"/>
      <c r="V1700" s="34"/>
      <c r="W1700" s="34"/>
    </row>
    <row r="1701" spans="1:23" ht="24" x14ac:dyDescent="0.2">
      <c r="A1701" s="104">
        <v>3</v>
      </c>
      <c r="B1701" s="1275" t="s">
        <v>6158</v>
      </c>
      <c r="C1701" s="153" t="s">
        <v>2172</v>
      </c>
      <c r="D1701" s="1433"/>
      <c r="E1701" s="1459"/>
      <c r="F1701" s="1471"/>
      <c r="G1701" s="1463"/>
      <c r="H1701" s="1464"/>
      <c r="I1701" s="201">
        <v>55.66</v>
      </c>
      <c r="J1701" s="93">
        <v>55.66</v>
      </c>
      <c r="K1701" s="93"/>
      <c r="L1701" s="93"/>
      <c r="M1701" s="93"/>
      <c r="N1701" s="93"/>
      <c r="O1701" s="128"/>
      <c r="P1701" s="153"/>
      <c r="Q1701" s="153" t="s">
        <v>2479</v>
      </c>
      <c r="R1701" s="153" t="s">
        <v>4756</v>
      </c>
      <c r="S1701" s="1468"/>
      <c r="U1701" s="34"/>
      <c r="V1701" s="34"/>
      <c r="W1701" s="34"/>
    </row>
    <row r="1702" spans="1:23" ht="24" x14ac:dyDescent="0.2">
      <c r="A1702" s="104">
        <v>4</v>
      </c>
      <c r="B1702" s="1275" t="s">
        <v>6159</v>
      </c>
      <c r="C1702" s="153" t="s">
        <v>2173</v>
      </c>
      <c r="D1702" s="1433"/>
      <c r="E1702" s="1459"/>
      <c r="F1702" s="1471"/>
      <c r="G1702" s="1463"/>
      <c r="H1702" s="1464"/>
      <c r="I1702" s="201">
        <v>66.62</v>
      </c>
      <c r="J1702" s="93">
        <v>66.62</v>
      </c>
      <c r="K1702" s="93"/>
      <c r="L1702" s="93"/>
      <c r="M1702" s="93"/>
      <c r="N1702" s="93"/>
      <c r="O1702" s="128"/>
      <c r="P1702" s="153"/>
      <c r="Q1702" s="153" t="s">
        <v>2479</v>
      </c>
      <c r="R1702" s="153" t="s">
        <v>4756</v>
      </c>
      <c r="S1702" s="1468"/>
      <c r="U1702" s="34"/>
      <c r="V1702" s="34"/>
      <c r="W1702" s="34"/>
    </row>
    <row r="1703" spans="1:23" ht="24" x14ac:dyDescent="0.2">
      <c r="A1703" s="104">
        <v>5</v>
      </c>
      <c r="B1703" s="1275" t="s">
        <v>6160</v>
      </c>
      <c r="C1703" s="153" t="s">
        <v>2174</v>
      </c>
      <c r="D1703" s="1433"/>
      <c r="E1703" s="1459"/>
      <c r="F1703" s="1471"/>
      <c r="G1703" s="1464"/>
      <c r="H1703" s="1464"/>
      <c r="I1703" s="201">
        <v>105.51</v>
      </c>
      <c r="J1703" s="93">
        <v>105.51</v>
      </c>
      <c r="K1703" s="93"/>
      <c r="L1703" s="93"/>
      <c r="M1703" s="93"/>
      <c r="N1703" s="93"/>
      <c r="O1703" s="36"/>
      <c r="P1703" s="36"/>
      <c r="Q1703" s="153" t="s">
        <v>2479</v>
      </c>
      <c r="R1703" s="153" t="s">
        <v>4756</v>
      </c>
      <c r="S1703" s="1468" t="s">
        <v>4770</v>
      </c>
      <c r="U1703" s="34"/>
      <c r="V1703" s="34"/>
      <c r="W1703" s="34"/>
    </row>
    <row r="1704" spans="1:23" ht="24" x14ac:dyDescent="0.2">
      <c r="A1704" s="104">
        <v>6</v>
      </c>
      <c r="B1704" s="1275" t="s">
        <v>6161</v>
      </c>
      <c r="C1704" s="153" t="s">
        <v>2175</v>
      </c>
      <c r="D1704" s="1433"/>
      <c r="E1704" s="1459"/>
      <c r="F1704" s="1471"/>
      <c r="G1704" s="1464"/>
      <c r="H1704" s="1464"/>
      <c r="I1704" s="201">
        <v>99.39</v>
      </c>
      <c r="J1704" s="93">
        <v>99.39</v>
      </c>
      <c r="K1704" s="93"/>
      <c r="L1704" s="93"/>
      <c r="M1704" s="93"/>
      <c r="N1704" s="93"/>
      <c r="O1704" s="36"/>
      <c r="P1704" s="36"/>
      <c r="Q1704" s="153" t="s">
        <v>2479</v>
      </c>
      <c r="R1704" s="153" t="s">
        <v>4756</v>
      </c>
      <c r="S1704" s="1468"/>
      <c r="U1704" s="34"/>
      <c r="V1704" s="34"/>
      <c r="W1704" s="34"/>
    </row>
    <row r="1705" spans="1:23" ht="24" x14ac:dyDescent="0.2">
      <c r="A1705" s="104">
        <v>7</v>
      </c>
      <c r="B1705" s="1275" t="s">
        <v>6162</v>
      </c>
      <c r="C1705" s="153" t="s">
        <v>2176</v>
      </c>
      <c r="D1705" s="1433"/>
      <c r="E1705" s="1459"/>
      <c r="F1705" s="1471"/>
      <c r="G1705" s="1464"/>
      <c r="H1705" s="1464"/>
      <c r="I1705" s="201">
        <v>117.83</v>
      </c>
      <c r="J1705" s="93">
        <v>117.83</v>
      </c>
      <c r="K1705" s="93"/>
      <c r="L1705" s="93"/>
      <c r="M1705" s="93"/>
      <c r="N1705" s="93"/>
      <c r="O1705" s="36"/>
      <c r="P1705" s="36"/>
      <c r="Q1705" s="153" t="s">
        <v>2479</v>
      </c>
      <c r="R1705" s="153" t="s">
        <v>4756</v>
      </c>
      <c r="S1705" s="1468"/>
      <c r="U1705" s="34"/>
      <c r="V1705" s="34"/>
      <c r="W1705" s="34"/>
    </row>
    <row r="1706" spans="1:23" ht="36" x14ac:dyDescent="0.2">
      <c r="A1706" s="1156">
        <v>8</v>
      </c>
      <c r="B1706" s="1275">
        <v>120383</v>
      </c>
      <c r="C1706" s="139"/>
      <c r="D1706" s="139"/>
      <c r="E1706" s="139" t="s">
        <v>319</v>
      </c>
      <c r="F1706" s="236" t="s">
        <v>5381</v>
      </c>
      <c r="G1706" s="140"/>
      <c r="H1706" s="140" t="s">
        <v>4771</v>
      </c>
      <c r="I1706" s="145">
        <v>495</v>
      </c>
      <c r="J1706" s="139">
        <v>495</v>
      </c>
      <c r="K1706" s="139"/>
      <c r="L1706" s="139"/>
      <c r="M1706" s="139"/>
      <c r="N1706" s="139"/>
      <c r="O1706" s="123">
        <v>0</v>
      </c>
      <c r="P1706" s="139">
        <v>0.33</v>
      </c>
      <c r="Q1706" s="1275" t="s">
        <v>4703</v>
      </c>
      <c r="R1706" s="139" t="s">
        <v>2752</v>
      </c>
      <c r="S1706" s="141"/>
      <c r="U1706" s="34"/>
      <c r="V1706" s="34"/>
      <c r="W1706" s="34"/>
    </row>
    <row r="1707" spans="1:23" ht="24" x14ac:dyDescent="0.2">
      <c r="A1707" s="1156">
        <v>9</v>
      </c>
      <c r="B1707" s="1275" t="s">
        <v>6163</v>
      </c>
      <c r="C1707" s="93" t="s">
        <v>2177</v>
      </c>
      <c r="D1707" s="1459" t="s">
        <v>4772</v>
      </c>
      <c r="E1707" s="1459" t="s">
        <v>322</v>
      </c>
      <c r="F1707" s="1460" t="s">
        <v>5382</v>
      </c>
      <c r="G1707" s="1461" t="s">
        <v>3198</v>
      </c>
      <c r="H1707" s="1459" t="s">
        <v>4773</v>
      </c>
      <c r="I1707" s="201">
        <v>147.33000000000001</v>
      </c>
      <c r="J1707" s="93">
        <v>147.33000000000001</v>
      </c>
      <c r="K1707" s="93"/>
      <c r="L1707" s="93"/>
      <c r="M1707" s="93"/>
      <c r="N1707" s="93"/>
      <c r="O1707" s="128"/>
      <c r="P1707" s="153"/>
      <c r="Q1707" s="153" t="s">
        <v>2479</v>
      </c>
      <c r="R1707" s="153" t="s">
        <v>4756</v>
      </c>
      <c r="S1707" s="1468" t="s">
        <v>2178</v>
      </c>
      <c r="U1707" s="34"/>
      <c r="V1707" s="34"/>
      <c r="W1707" s="34"/>
    </row>
    <row r="1708" spans="1:23" ht="24" x14ac:dyDescent="0.2">
      <c r="A1708" s="1156">
        <v>10</v>
      </c>
      <c r="B1708" s="1275" t="s">
        <v>6164</v>
      </c>
      <c r="C1708" s="93" t="s">
        <v>2179</v>
      </c>
      <c r="D1708" s="1459"/>
      <c r="E1708" s="1459"/>
      <c r="F1708" s="1460"/>
      <c r="G1708" s="1462"/>
      <c r="H1708" s="1459"/>
      <c r="I1708" s="201">
        <v>223.6</v>
      </c>
      <c r="J1708" s="93">
        <v>223.6</v>
      </c>
      <c r="K1708" s="93"/>
      <c r="L1708" s="93"/>
      <c r="M1708" s="93"/>
      <c r="N1708" s="93"/>
      <c r="O1708" s="128"/>
      <c r="P1708" s="153"/>
      <c r="Q1708" s="153" t="s">
        <v>2479</v>
      </c>
      <c r="R1708" s="153" t="s">
        <v>4756</v>
      </c>
      <c r="S1708" s="1468"/>
      <c r="U1708" s="34"/>
      <c r="V1708" s="34"/>
      <c r="W1708" s="34"/>
    </row>
    <row r="1709" spans="1:23" ht="24" x14ac:dyDescent="0.2">
      <c r="A1709" s="1156">
        <v>11</v>
      </c>
      <c r="B1709" s="1275" t="s">
        <v>6165</v>
      </c>
      <c r="C1709" s="93" t="s">
        <v>2180</v>
      </c>
      <c r="D1709" s="1459"/>
      <c r="E1709" s="1459"/>
      <c r="F1709" s="1460"/>
      <c r="G1709" s="1462"/>
      <c r="H1709" s="1459"/>
      <c r="I1709" s="201">
        <v>86.54</v>
      </c>
      <c r="J1709" s="93">
        <v>86.54</v>
      </c>
      <c r="K1709" s="93"/>
      <c r="L1709" s="93"/>
      <c r="M1709" s="93"/>
      <c r="N1709" s="93"/>
      <c r="O1709" s="128"/>
      <c r="P1709" s="153"/>
      <c r="Q1709" s="153" t="s">
        <v>2479</v>
      </c>
      <c r="R1709" s="153" t="s">
        <v>4756</v>
      </c>
      <c r="S1709" s="1468"/>
      <c r="U1709" s="34"/>
      <c r="V1709" s="34"/>
      <c r="W1709" s="34"/>
    </row>
    <row r="1710" spans="1:23" ht="24" x14ac:dyDescent="0.2">
      <c r="A1710" s="1156">
        <v>12</v>
      </c>
      <c r="B1710" s="1275" t="s">
        <v>6166</v>
      </c>
      <c r="C1710" s="93" t="s">
        <v>2181</v>
      </c>
      <c r="D1710" s="1459"/>
      <c r="E1710" s="1459"/>
      <c r="F1710" s="1460"/>
      <c r="G1710" s="1462"/>
      <c r="H1710" s="1459"/>
      <c r="I1710" s="201">
        <v>154.11000000000001</v>
      </c>
      <c r="J1710" s="93">
        <v>154.11000000000001</v>
      </c>
      <c r="K1710" s="93"/>
      <c r="L1710" s="93"/>
      <c r="M1710" s="93"/>
      <c r="N1710" s="93"/>
      <c r="O1710" s="128"/>
      <c r="P1710" s="153"/>
      <c r="Q1710" s="153" t="s">
        <v>2479</v>
      </c>
      <c r="R1710" s="153" t="s">
        <v>4756</v>
      </c>
      <c r="S1710" s="1468" t="s">
        <v>2182</v>
      </c>
      <c r="U1710" s="34"/>
      <c r="V1710" s="34"/>
      <c r="W1710" s="34"/>
    </row>
    <row r="1711" spans="1:23" ht="24" x14ac:dyDescent="0.2">
      <c r="A1711" s="1156">
        <v>13</v>
      </c>
      <c r="B1711" s="1275" t="s">
        <v>6167</v>
      </c>
      <c r="C1711" s="93" t="s">
        <v>2183</v>
      </c>
      <c r="D1711" s="1459"/>
      <c r="E1711" s="1459"/>
      <c r="F1711" s="1460"/>
      <c r="G1711" s="1462"/>
      <c r="H1711" s="1459"/>
      <c r="I1711" s="201">
        <v>44.3</v>
      </c>
      <c r="J1711" s="93">
        <v>44.3</v>
      </c>
      <c r="K1711" s="93"/>
      <c r="L1711" s="93"/>
      <c r="M1711" s="93"/>
      <c r="N1711" s="93"/>
      <c r="O1711" s="128"/>
      <c r="P1711" s="153"/>
      <c r="Q1711" s="153" t="s">
        <v>2479</v>
      </c>
      <c r="R1711" s="153" t="s">
        <v>4756</v>
      </c>
      <c r="S1711" s="1468"/>
      <c r="U1711" s="34"/>
      <c r="V1711" s="34"/>
      <c r="W1711" s="34"/>
    </row>
    <row r="1712" spans="1:23" ht="24" x14ac:dyDescent="0.2">
      <c r="A1712" s="1156">
        <v>14</v>
      </c>
      <c r="B1712" s="1275" t="s">
        <v>6168</v>
      </c>
      <c r="C1712" s="93" t="s">
        <v>2184</v>
      </c>
      <c r="D1712" s="1459"/>
      <c r="E1712" s="1459"/>
      <c r="F1712" s="1460"/>
      <c r="G1712" s="1462"/>
      <c r="H1712" s="1459"/>
      <c r="I1712" s="201">
        <v>87.61</v>
      </c>
      <c r="J1712" s="93">
        <v>87.61</v>
      </c>
      <c r="K1712" s="93"/>
      <c r="L1712" s="93"/>
      <c r="M1712" s="93"/>
      <c r="N1712" s="93"/>
      <c r="O1712" s="36"/>
      <c r="P1712" s="36"/>
      <c r="Q1712" s="153" t="s">
        <v>2479</v>
      </c>
      <c r="R1712" s="153" t="s">
        <v>4756</v>
      </c>
      <c r="S1712" s="1468"/>
      <c r="U1712" s="34"/>
      <c r="V1712" s="34"/>
      <c r="W1712" s="34"/>
    </row>
    <row r="1713" spans="1:23" ht="24" x14ac:dyDescent="0.2">
      <c r="A1713" s="1156">
        <v>15</v>
      </c>
      <c r="B1713" s="1275" t="s">
        <v>6169</v>
      </c>
      <c r="C1713" s="93" t="s">
        <v>2185</v>
      </c>
      <c r="D1713" s="1459"/>
      <c r="E1713" s="1459"/>
      <c r="F1713" s="1460"/>
      <c r="G1713" s="1462"/>
      <c r="H1713" s="1459"/>
      <c r="I1713" s="201">
        <v>49.22</v>
      </c>
      <c r="J1713" s="93">
        <v>49.22</v>
      </c>
      <c r="K1713" s="93"/>
      <c r="L1713" s="93"/>
      <c r="M1713" s="93"/>
      <c r="N1713" s="93"/>
      <c r="O1713" s="36"/>
      <c r="P1713" s="36"/>
      <c r="Q1713" s="153" t="s">
        <v>2479</v>
      </c>
      <c r="R1713" s="153" t="s">
        <v>4756</v>
      </c>
      <c r="S1713" s="1468"/>
      <c r="U1713" s="34"/>
      <c r="V1713" s="34"/>
      <c r="W1713" s="34"/>
    </row>
    <row r="1714" spans="1:23" ht="24" x14ac:dyDescent="0.2">
      <c r="A1714" s="1156">
        <v>16</v>
      </c>
      <c r="B1714" s="1275" t="s">
        <v>6170</v>
      </c>
      <c r="C1714" s="153" t="s">
        <v>2186</v>
      </c>
      <c r="D1714" s="1459" t="s">
        <v>4774</v>
      </c>
      <c r="E1714" s="1459" t="s">
        <v>212</v>
      </c>
      <c r="F1714" s="1460" t="s">
        <v>5383</v>
      </c>
      <c r="G1714" s="1459" t="s">
        <v>3198</v>
      </c>
      <c r="H1714" s="1459" t="s">
        <v>4775</v>
      </c>
      <c r="I1714" s="145">
        <v>151.51</v>
      </c>
      <c r="J1714" s="153">
        <v>151.51</v>
      </c>
      <c r="K1714" s="153"/>
      <c r="L1714" s="153"/>
      <c r="M1714" s="153"/>
      <c r="N1714" s="153"/>
      <c r="O1714" s="128"/>
      <c r="P1714" s="153"/>
      <c r="Q1714" s="153" t="s">
        <v>2479</v>
      </c>
      <c r="R1714" s="153" t="s">
        <v>4756</v>
      </c>
      <c r="S1714" s="1469" t="s">
        <v>2187</v>
      </c>
      <c r="U1714" s="34"/>
      <c r="V1714" s="34"/>
      <c r="W1714" s="34"/>
    </row>
    <row r="1715" spans="1:23" ht="24" x14ac:dyDescent="0.2">
      <c r="A1715" s="1156">
        <v>17</v>
      </c>
      <c r="B1715" s="1275" t="s">
        <v>6171</v>
      </c>
      <c r="C1715" s="153" t="s">
        <v>2188</v>
      </c>
      <c r="D1715" s="1433"/>
      <c r="E1715" s="1459"/>
      <c r="F1715" s="1460"/>
      <c r="G1715" s="1463"/>
      <c r="H1715" s="1464"/>
      <c r="I1715" s="228">
        <v>67.2</v>
      </c>
      <c r="J1715" s="128">
        <v>67.2</v>
      </c>
      <c r="K1715" s="153"/>
      <c r="L1715" s="153"/>
      <c r="M1715" s="153"/>
      <c r="N1715" s="153"/>
      <c r="O1715" s="128"/>
      <c r="P1715" s="153"/>
      <c r="Q1715" s="153" t="s">
        <v>2479</v>
      </c>
      <c r="R1715" s="153" t="s">
        <v>4756</v>
      </c>
      <c r="S1715" s="1469"/>
      <c r="U1715" s="34"/>
      <c r="V1715" s="34"/>
      <c r="W1715" s="34"/>
    </row>
    <row r="1716" spans="1:23" ht="24" x14ac:dyDescent="0.2">
      <c r="A1716" s="1156">
        <v>18</v>
      </c>
      <c r="B1716" s="1275" t="s">
        <v>6172</v>
      </c>
      <c r="C1716" s="153" t="s">
        <v>2189</v>
      </c>
      <c r="D1716" s="1433"/>
      <c r="E1716" s="1459"/>
      <c r="F1716" s="1460"/>
      <c r="G1716" s="1463"/>
      <c r="H1716" s="1464"/>
      <c r="I1716" s="145">
        <v>79.760000000000005</v>
      </c>
      <c r="J1716" s="153">
        <v>79.760000000000005</v>
      </c>
      <c r="K1716" s="153"/>
      <c r="L1716" s="153"/>
      <c r="M1716" s="153"/>
      <c r="N1716" s="153"/>
      <c r="O1716" s="128"/>
      <c r="P1716" s="153"/>
      <c r="Q1716" s="153" t="s">
        <v>2479</v>
      </c>
      <c r="R1716" s="153" t="s">
        <v>4756</v>
      </c>
      <c r="S1716" s="1469"/>
      <c r="U1716" s="34"/>
      <c r="V1716" s="34"/>
      <c r="W1716" s="34"/>
    </row>
    <row r="1717" spans="1:23" ht="24" x14ac:dyDescent="0.2">
      <c r="A1717" s="1156">
        <v>19</v>
      </c>
      <c r="B1717" s="1275" t="s">
        <v>6173</v>
      </c>
      <c r="C1717" s="153" t="s">
        <v>2190</v>
      </c>
      <c r="D1717" s="1433"/>
      <c r="E1717" s="1459"/>
      <c r="F1717" s="1460"/>
      <c r="G1717" s="1463"/>
      <c r="H1717" s="1464"/>
      <c r="I1717" s="145">
        <v>124.46</v>
      </c>
      <c r="J1717" s="153">
        <v>124.46</v>
      </c>
      <c r="K1717" s="153"/>
      <c r="L1717" s="153"/>
      <c r="M1717" s="153"/>
      <c r="N1717" s="153"/>
      <c r="O1717" s="128"/>
      <c r="P1717" s="153"/>
      <c r="Q1717" s="153" t="s">
        <v>2479</v>
      </c>
      <c r="R1717" s="153" t="s">
        <v>4756</v>
      </c>
      <c r="S1717" s="1468" t="s">
        <v>2191</v>
      </c>
      <c r="U1717" s="34"/>
      <c r="V1717" s="34"/>
      <c r="W1717" s="34"/>
    </row>
    <row r="1718" spans="1:23" ht="54" customHeight="1" x14ac:dyDescent="0.2">
      <c r="A1718" s="1156">
        <v>20</v>
      </c>
      <c r="B1718" s="1275" t="s">
        <v>6174</v>
      </c>
      <c r="C1718" s="153" t="s">
        <v>2192</v>
      </c>
      <c r="D1718" s="1433"/>
      <c r="E1718" s="1459"/>
      <c r="F1718" s="1460"/>
      <c r="G1718" s="1463"/>
      <c r="H1718" s="1464"/>
      <c r="I1718" s="145">
        <v>74.92</v>
      </c>
      <c r="J1718" s="153">
        <v>74.92</v>
      </c>
      <c r="K1718" s="153"/>
      <c r="L1718" s="153"/>
      <c r="M1718" s="153"/>
      <c r="N1718" s="153"/>
      <c r="O1718" s="128"/>
      <c r="P1718" s="153"/>
      <c r="Q1718" s="153" t="s">
        <v>2479</v>
      </c>
      <c r="R1718" s="153" t="s">
        <v>4756</v>
      </c>
      <c r="S1718" s="1468"/>
      <c r="U1718" s="34"/>
      <c r="V1718" s="34"/>
      <c r="W1718" s="34"/>
    </row>
    <row r="1719" spans="1:23" x14ac:dyDescent="0.2">
      <c r="A1719" s="1156">
        <v>21</v>
      </c>
      <c r="B1719" s="1275" t="s">
        <v>6175</v>
      </c>
      <c r="C1719" s="153" t="s">
        <v>2193</v>
      </c>
      <c r="D1719" s="1433"/>
      <c r="E1719" s="1459"/>
      <c r="F1719" s="1460"/>
      <c r="G1719" s="1463"/>
      <c r="H1719" s="1464"/>
      <c r="I1719" s="145">
        <v>108.77</v>
      </c>
      <c r="J1719" s="153">
        <v>108.77</v>
      </c>
      <c r="K1719" s="153"/>
      <c r="L1719" s="153"/>
      <c r="M1719" s="153"/>
      <c r="N1719" s="153"/>
      <c r="O1719" s="128"/>
      <c r="P1719" s="153"/>
      <c r="Q1719" s="153" t="s">
        <v>2354</v>
      </c>
      <c r="R1719" s="153" t="s">
        <v>4756</v>
      </c>
      <c r="S1719" s="1469" t="s">
        <v>2194</v>
      </c>
      <c r="U1719" s="34"/>
      <c r="V1719" s="34"/>
      <c r="W1719" s="34"/>
    </row>
    <row r="1720" spans="1:23" x14ac:dyDescent="0.2">
      <c r="A1720" s="1156">
        <v>22</v>
      </c>
      <c r="B1720" s="1275" t="s">
        <v>6176</v>
      </c>
      <c r="C1720" s="153" t="s">
        <v>2195</v>
      </c>
      <c r="D1720" s="1433"/>
      <c r="E1720" s="1459"/>
      <c r="F1720" s="1460"/>
      <c r="G1720" s="1463"/>
      <c r="H1720" s="1464"/>
      <c r="I1720" s="145">
        <v>45.19</v>
      </c>
      <c r="J1720" s="153">
        <v>45.19</v>
      </c>
      <c r="K1720" s="153"/>
      <c r="L1720" s="153"/>
      <c r="M1720" s="153"/>
      <c r="N1720" s="153"/>
      <c r="O1720" s="128"/>
      <c r="P1720" s="153"/>
      <c r="Q1720" s="153" t="s">
        <v>2354</v>
      </c>
      <c r="R1720" s="153" t="s">
        <v>4756</v>
      </c>
      <c r="S1720" s="1469"/>
      <c r="U1720" s="34"/>
      <c r="V1720" s="34"/>
      <c r="W1720" s="34"/>
    </row>
    <row r="1721" spans="1:23" x14ac:dyDescent="0.2">
      <c r="A1721" s="1156">
        <v>23</v>
      </c>
      <c r="B1721" s="1275" t="s">
        <v>6177</v>
      </c>
      <c r="C1721" s="153" t="s">
        <v>2196</v>
      </c>
      <c r="D1721" s="1433"/>
      <c r="E1721" s="1459"/>
      <c r="F1721" s="1460"/>
      <c r="G1721" s="1463"/>
      <c r="H1721" s="1464"/>
      <c r="I1721" s="145">
        <v>462.88</v>
      </c>
      <c r="J1721" s="153">
        <v>462.88</v>
      </c>
      <c r="K1721" s="153"/>
      <c r="L1721" s="153"/>
      <c r="M1721" s="153"/>
      <c r="N1721" s="153"/>
      <c r="O1721" s="128"/>
      <c r="P1721" s="153"/>
      <c r="Q1721" s="153" t="s">
        <v>2354</v>
      </c>
      <c r="R1721" s="153" t="s">
        <v>4756</v>
      </c>
      <c r="S1721" s="1469"/>
      <c r="U1721" s="34"/>
      <c r="V1721" s="34"/>
      <c r="W1721" s="34"/>
    </row>
    <row r="1722" spans="1:23" x14ac:dyDescent="0.2">
      <c r="A1722" s="1156">
        <v>24</v>
      </c>
      <c r="B1722" s="1275" t="s">
        <v>6178</v>
      </c>
      <c r="C1722" s="153" t="s">
        <v>2197</v>
      </c>
      <c r="D1722" s="1433"/>
      <c r="E1722" s="1459"/>
      <c r="F1722" s="1460"/>
      <c r="G1722" s="1463"/>
      <c r="H1722" s="1464"/>
      <c r="I1722" s="145">
        <v>257.63</v>
      </c>
      <c r="J1722" s="153">
        <v>257.63</v>
      </c>
      <c r="K1722" s="153"/>
      <c r="L1722" s="153"/>
      <c r="M1722" s="153"/>
      <c r="N1722" s="153"/>
      <c r="O1722" s="128"/>
      <c r="P1722" s="153"/>
      <c r="Q1722" s="153" t="s">
        <v>2354</v>
      </c>
      <c r="R1722" s="153" t="s">
        <v>4756</v>
      </c>
      <c r="S1722" s="1468"/>
      <c r="U1722" s="34"/>
      <c r="V1722" s="34"/>
      <c r="W1722" s="34"/>
    </row>
    <row r="1723" spans="1:23" ht="21" customHeight="1" x14ac:dyDescent="0.2">
      <c r="A1723" s="1156">
        <v>25</v>
      </c>
      <c r="B1723" s="1275" t="s">
        <v>6179</v>
      </c>
      <c r="C1723" s="153" t="s">
        <v>2198</v>
      </c>
      <c r="D1723" s="1433"/>
      <c r="E1723" s="1459"/>
      <c r="F1723" s="1460"/>
      <c r="G1723" s="1463"/>
      <c r="H1723" s="1464"/>
      <c r="I1723" s="145">
        <v>57.29</v>
      </c>
      <c r="J1723" s="153">
        <v>57.29</v>
      </c>
      <c r="K1723" s="153"/>
      <c r="L1723" s="153"/>
      <c r="M1723" s="153"/>
      <c r="N1723" s="153"/>
      <c r="O1723" s="128"/>
      <c r="P1723" s="153"/>
      <c r="Q1723" s="153" t="s">
        <v>2354</v>
      </c>
      <c r="R1723" s="153" t="s">
        <v>4756</v>
      </c>
      <c r="S1723" s="1468"/>
      <c r="U1723" s="34"/>
      <c r="V1723" s="34"/>
      <c r="W1723" s="34"/>
    </row>
    <row r="1724" spans="1:23" x14ac:dyDescent="0.2">
      <c r="A1724" s="1431" t="s">
        <v>1419</v>
      </c>
      <c r="B1724" s="1431"/>
      <c r="C1724" s="1431"/>
      <c r="D1724" s="1431"/>
      <c r="E1724" s="1431"/>
      <c r="F1724" s="1431"/>
      <c r="G1724" s="179"/>
      <c r="H1724" s="179"/>
      <c r="I1724" s="253">
        <f>SUM(I1699:I1723)</f>
        <v>3286.61</v>
      </c>
      <c r="J1724" s="253">
        <f>SUM(J1699:J1723)</f>
        <v>3286.61</v>
      </c>
      <c r="K1724" s="253"/>
      <c r="L1724" s="253"/>
      <c r="M1724" s="253"/>
      <c r="N1724" s="253"/>
      <c r="O1724" s="396"/>
      <c r="P1724" s="226"/>
      <c r="Q1724" s="226"/>
      <c r="R1724" s="226"/>
      <c r="S1724" s="172"/>
      <c r="U1724" s="34"/>
      <c r="V1724" s="34"/>
      <c r="W1724" s="34"/>
    </row>
    <row r="1725" spans="1:23" x14ac:dyDescent="0.2">
      <c r="A1725" s="1431" t="s">
        <v>1424</v>
      </c>
      <c r="B1725" s="1431"/>
      <c r="C1725" s="1431"/>
      <c r="D1725" s="1431"/>
      <c r="E1725" s="1431"/>
      <c r="F1725" s="1431"/>
      <c r="G1725" s="179"/>
      <c r="H1725" s="179"/>
      <c r="I1725" s="179"/>
      <c r="J1725" s="346">
        <f>SUM(J1595+J1611+J1623+J1640+J1674+J1696+J1724)</f>
        <v>65587.81</v>
      </c>
      <c r="K1725" s="346"/>
      <c r="L1725" s="346"/>
      <c r="M1725" s="346"/>
      <c r="N1725" s="346"/>
      <c r="O1725" s="396"/>
      <c r="P1725" s="226"/>
      <c r="Q1725" s="226"/>
      <c r="R1725" s="226"/>
      <c r="S1725" s="172"/>
    </row>
    <row r="1726" spans="1:23" x14ac:dyDescent="0.2">
      <c r="A1726" s="389"/>
      <c r="B1726" s="389"/>
      <c r="C1726" s="389"/>
      <c r="D1726" s="389"/>
      <c r="E1726" s="226"/>
      <c r="F1726" s="114"/>
      <c r="G1726" s="114"/>
      <c r="H1726" s="114"/>
      <c r="I1726" s="114"/>
      <c r="J1726" s="226"/>
      <c r="K1726" s="226"/>
      <c r="L1726" s="226"/>
      <c r="M1726" s="226"/>
      <c r="N1726" s="226"/>
      <c r="O1726" s="396"/>
      <c r="P1726" s="226"/>
      <c r="Q1726" s="226"/>
      <c r="R1726" s="226"/>
      <c r="S1726" s="172"/>
    </row>
    <row r="1727" spans="1:23" x14ac:dyDescent="0.2">
      <c r="A1727" s="1432" t="s">
        <v>1420</v>
      </c>
      <c r="B1727" s="1432"/>
      <c r="C1727" s="1432"/>
      <c r="D1727" s="1432"/>
      <c r="E1727" s="1432"/>
      <c r="F1727" s="1432"/>
      <c r="G1727" s="1432"/>
      <c r="H1727" s="1432"/>
      <c r="I1727" s="1432"/>
      <c r="J1727" s="1432"/>
      <c r="K1727" s="1432"/>
      <c r="L1727" s="1432"/>
      <c r="M1727" s="1432"/>
      <c r="N1727" s="1432"/>
      <c r="O1727" s="1432"/>
      <c r="P1727" s="1432"/>
      <c r="Q1727" s="253"/>
      <c r="R1727" s="253"/>
      <c r="S1727" s="172"/>
    </row>
    <row r="1728" spans="1:23" x14ac:dyDescent="0.2">
      <c r="A1728" s="1431" t="s">
        <v>1399</v>
      </c>
      <c r="B1728" s="1431"/>
      <c r="C1728" s="1431"/>
      <c r="D1728" s="1431"/>
      <c r="E1728" s="1431"/>
      <c r="F1728" s="1431"/>
      <c r="G1728" s="179"/>
      <c r="H1728" s="179"/>
      <c r="I1728" s="179"/>
      <c r="J1728" s="119"/>
      <c r="K1728" s="119"/>
      <c r="L1728" s="119"/>
      <c r="M1728" s="119"/>
      <c r="N1728" s="119"/>
      <c r="O1728" s="119"/>
      <c r="P1728" s="119"/>
      <c r="Q1728" s="119"/>
      <c r="R1728" s="119"/>
      <c r="S1728" s="172"/>
    </row>
    <row r="1729" spans="1:19" x14ac:dyDescent="0.2">
      <c r="A1729" s="1431" t="s">
        <v>467</v>
      </c>
      <c r="B1729" s="1431"/>
      <c r="C1729" s="1431"/>
      <c r="D1729" s="1431"/>
      <c r="E1729" s="1431"/>
      <c r="F1729" s="1431"/>
      <c r="G1729" s="179"/>
      <c r="H1729" s="179"/>
      <c r="I1729" s="179"/>
      <c r="J1729" s="253" t="s">
        <v>104</v>
      </c>
      <c r="K1729" s="253"/>
      <c r="L1729" s="253"/>
      <c r="M1729" s="253"/>
      <c r="N1729" s="253"/>
      <c r="O1729" s="253"/>
      <c r="P1729" s="172"/>
      <c r="Q1729" s="172"/>
      <c r="R1729" s="172"/>
      <c r="S1729" s="151"/>
    </row>
    <row r="1730" spans="1:19" x14ac:dyDescent="0.2">
      <c r="A1730" s="119">
        <v>1</v>
      </c>
      <c r="B1730" s="119"/>
      <c r="C1730" s="119"/>
      <c r="D1730" s="119"/>
      <c r="E1730" s="119" t="s">
        <v>473</v>
      </c>
      <c r="F1730" s="172" t="s">
        <v>468</v>
      </c>
      <c r="G1730" s="172"/>
      <c r="H1730" s="172"/>
      <c r="I1730" s="172"/>
      <c r="J1730" s="119">
        <v>470</v>
      </c>
      <c r="K1730" s="119"/>
      <c r="L1730" s="119"/>
      <c r="M1730" s="119"/>
      <c r="N1730" s="119"/>
      <c r="O1730" s="119"/>
      <c r="P1730" s="172"/>
      <c r="Q1730" s="172"/>
      <c r="R1730" s="172"/>
      <c r="S1730" s="172"/>
    </row>
    <row r="1731" spans="1:19" x14ac:dyDescent="0.2">
      <c r="A1731" s="1431" t="s">
        <v>947</v>
      </c>
      <c r="B1731" s="1447"/>
      <c r="C1731" s="1447"/>
      <c r="D1731" s="1447"/>
      <c r="E1731" s="1447"/>
      <c r="F1731" s="1447"/>
      <c r="G1731" s="172"/>
      <c r="H1731" s="172"/>
      <c r="I1731" s="172"/>
      <c r="J1731" s="253">
        <f>SUM(J1730:J1730)</f>
        <v>470</v>
      </c>
      <c r="K1731" s="253"/>
      <c r="L1731" s="253"/>
      <c r="M1731" s="253"/>
      <c r="N1731" s="253"/>
      <c r="O1731" s="253"/>
      <c r="P1731" s="172"/>
      <c r="Q1731" s="172"/>
      <c r="R1731" s="172"/>
      <c r="S1731" s="172"/>
    </row>
    <row r="1732" spans="1:19" x14ac:dyDescent="0.2">
      <c r="A1732" s="1431" t="s">
        <v>1398</v>
      </c>
      <c r="B1732" s="1431"/>
      <c r="C1732" s="1431"/>
      <c r="D1732" s="1431"/>
      <c r="E1732" s="1431"/>
      <c r="F1732" s="1431"/>
      <c r="G1732" s="179"/>
      <c r="H1732" s="179"/>
      <c r="I1732" s="179"/>
      <c r="J1732" s="253">
        <f>SUM(J1731)</f>
        <v>470</v>
      </c>
      <c r="K1732" s="253"/>
      <c r="L1732" s="253"/>
      <c r="M1732" s="253"/>
      <c r="N1732" s="253"/>
      <c r="O1732" s="253"/>
      <c r="P1732" s="172"/>
      <c r="Q1732" s="172"/>
      <c r="R1732" s="172"/>
      <c r="S1732" s="172"/>
    </row>
    <row r="1733" spans="1:19" x14ac:dyDescent="0.2">
      <c r="A1733" s="449"/>
      <c r="B1733" s="449"/>
      <c r="C1733" s="449"/>
      <c r="D1733" s="449"/>
      <c r="E1733" s="449"/>
      <c r="F1733" s="449"/>
      <c r="G1733" s="449"/>
      <c r="H1733" s="449"/>
      <c r="I1733" s="449"/>
      <c r="J1733" s="449"/>
      <c r="K1733" s="449"/>
      <c r="L1733" s="449"/>
      <c r="M1733" s="449"/>
      <c r="N1733" s="449"/>
      <c r="O1733" s="449"/>
      <c r="P1733" s="449"/>
      <c r="Q1733" s="449"/>
      <c r="R1733" s="449"/>
      <c r="S1733" s="449"/>
    </row>
  </sheetData>
  <mergeCells count="869">
    <mergeCell ref="I929:I930"/>
    <mergeCell ref="I935:I936"/>
    <mergeCell ref="I946:I947"/>
    <mergeCell ref="I951:I954"/>
    <mergeCell ref="E929:E930"/>
    <mergeCell ref="F929:F930"/>
    <mergeCell ref="G929:G930"/>
    <mergeCell ref="H929:H930"/>
    <mergeCell ref="A494:F494"/>
    <mergeCell ref="A495:F495"/>
    <mergeCell ref="A496:F496"/>
    <mergeCell ref="A497:F497"/>
    <mergeCell ref="I790:I792"/>
    <mergeCell ref="I803:I804"/>
    <mergeCell ref="I863:I864"/>
    <mergeCell ref="I886:I888"/>
    <mergeCell ref="I893:I894"/>
    <mergeCell ref="A1731:F1731"/>
    <mergeCell ref="A1569:F1569"/>
    <mergeCell ref="A1573:F1573"/>
    <mergeCell ref="A1575:P1575"/>
    <mergeCell ref="A1577:F1577"/>
    <mergeCell ref="A1595:F1595"/>
    <mergeCell ref="A1568:F1568"/>
    <mergeCell ref="A1572:F1572"/>
    <mergeCell ref="A1597:F1597"/>
    <mergeCell ref="D1598:D1608"/>
    <mergeCell ref="A1729:F1729"/>
    <mergeCell ref="A1532:F1532"/>
    <mergeCell ref="A1534:F1534"/>
    <mergeCell ref="A1545:F1545"/>
    <mergeCell ref="A1555:F1555"/>
    <mergeCell ref="A1566:F1566"/>
    <mergeCell ref="A1556:F1556"/>
    <mergeCell ref="A1558:P1558"/>
    <mergeCell ref="A1560:F1560"/>
    <mergeCell ref="A1561:F1561"/>
    <mergeCell ref="A1535:F1535"/>
    <mergeCell ref="A1543:F1543"/>
    <mergeCell ref="A1546:F1546"/>
    <mergeCell ref="V1492:V1493"/>
    <mergeCell ref="V1507:V1508"/>
    <mergeCell ref="A1521:F1521"/>
    <mergeCell ref="A1523:F1523"/>
    <mergeCell ref="A1204:F1204"/>
    <mergeCell ref="A1205:F1205"/>
    <mergeCell ref="A1206:F1206"/>
    <mergeCell ref="A1207:F1207"/>
    <mergeCell ref="A1212:P1212"/>
    <mergeCell ref="A1213:F1213"/>
    <mergeCell ref="H1231:H1232"/>
    <mergeCell ref="A1233:F1233"/>
    <mergeCell ref="A1234:F1234"/>
    <mergeCell ref="A1235:F1235"/>
    <mergeCell ref="A1236:F1236"/>
    <mergeCell ref="A1237:F1237"/>
    <mergeCell ref="A1238:P1238"/>
    <mergeCell ref="E935:E936"/>
    <mergeCell ref="F935:F936"/>
    <mergeCell ref="G935:G936"/>
    <mergeCell ref="V1466:V1467"/>
    <mergeCell ref="V1479:V1480"/>
    <mergeCell ref="I982:I983"/>
    <mergeCell ref="I988:I989"/>
    <mergeCell ref="I1000:I1001"/>
    <mergeCell ref="I1011:I1012"/>
    <mergeCell ref="I1019:I1020"/>
    <mergeCell ref="I1021:I1022"/>
    <mergeCell ref="I1040:I1041"/>
    <mergeCell ref="S993:S994"/>
    <mergeCell ref="I1088:I1091"/>
    <mergeCell ref="I1106:I1107"/>
    <mergeCell ref="I1108:I1109"/>
    <mergeCell ref="A1410:P1410"/>
    <mergeCell ref="A1211:P1211"/>
    <mergeCell ref="A1197:F1197"/>
    <mergeCell ref="D946:D947"/>
    <mergeCell ref="E946:E947"/>
    <mergeCell ref="A1198:F1198"/>
    <mergeCell ref="A1073:F1073"/>
    <mergeCell ref="A1074:F1074"/>
    <mergeCell ref="H935:H936"/>
    <mergeCell ref="A694:F694"/>
    <mergeCell ref="F946:F947"/>
    <mergeCell ref="G946:G947"/>
    <mergeCell ref="H946:H947"/>
    <mergeCell ref="D949:D950"/>
    <mergeCell ref="E949:E950"/>
    <mergeCell ref="F949:F950"/>
    <mergeCell ref="G949:G950"/>
    <mergeCell ref="H949:H950"/>
    <mergeCell ref="H790:H792"/>
    <mergeCell ref="F801:F802"/>
    <mergeCell ref="D803:D804"/>
    <mergeCell ref="E803:E804"/>
    <mergeCell ref="G803:G804"/>
    <mergeCell ref="H803:H804"/>
    <mergeCell ref="E842:E843"/>
    <mergeCell ref="F842:F843"/>
    <mergeCell ref="G842:G843"/>
    <mergeCell ref="H842:H843"/>
    <mergeCell ref="D886:D888"/>
    <mergeCell ref="E886:E888"/>
    <mergeCell ref="F886:F888"/>
    <mergeCell ref="G886:G888"/>
    <mergeCell ref="W623:X623"/>
    <mergeCell ref="I614:I615"/>
    <mergeCell ref="I658:I659"/>
    <mergeCell ref="I738:I739"/>
    <mergeCell ref="I742:I743"/>
    <mergeCell ref="I758:I760"/>
    <mergeCell ref="I771:I774"/>
    <mergeCell ref="G918:G919"/>
    <mergeCell ref="H918:H919"/>
    <mergeCell ref="A672:P672"/>
    <mergeCell ref="A673:F673"/>
    <mergeCell ref="A692:F692"/>
    <mergeCell ref="A693:F693"/>
    <mergeCell ref="H886:H888"/>
    <mergeCell ref="F699:F700"/>
    <mergeCell ref="G699:G700"/>
    <mergeCell ref="H699:H700"/>
    <mergeCell ref="A498:P498"/>
    <mergeCell ref="A500:F500"/>
    <mergeCell ref="D531:D532"/>
    <mergeCell ref="E531:E532"/>
    <mergeCell ref="F531:F532"/>
    <mergeCell ref="G531:G532"/>
    <mergeCell ref="H531:H532"/>
    <mergeCell ref="A546:F546"/>
    <mergeCell ref="A547:F547"/>
    <mergeCell ref="A667:F667"/>
    <mergeCell ref="A668:F668"/>
    <mergeCell ref="A669:F669"/>
    <mergeCell ref="A670:F670"/>
    <mergeCell ref="A671:F671"/>
    <mergeCell ref="A10:H10"/>
    <mergeCell ref="I12:I16"/>
    <mergeCell ref="D12:D16"/>
    <mergeCell ref="A12:A16"/>
    <mergeCell ref="B12:B16"/>
    <mergeCell ref="C12:C16"/>
    <mergeCell ref="H12:H16"/>
    <mergeCell ref="A574:F574"/>
    <mergeCell ref="A731:F731"/>
    <mergeCell ref="A548:F548"/>
    <mergeCell ref="A575:F575"/>
    <mergeCell ref="A552:F552"/>
    <mergeCell ref="B556:B557"/>
    <mergeCell ref="D556:D557"/>
    <mergeCell ref="E556:E557"/>
    <mergeCell ref="F556:F557"/>
    <mergeCell ref="D602:D603"/>
    <mergeCell ref="E602:E603"/>
    <mergeCell ref="F602:F603"/>
    <mergeCell ref="A695:F695"/>
    <mergeCell ref="A696:F696"/>
    <mergeCell ref="A697:P697"/>
    <mergeCell ref="A698:F698"/>
    <mergeCell ref="D699:D700"/>
    <mergeCell ref="A1442:F1442"/>
    <mergeCell ref="D1082:D1084"/>
    <mergeCell ref="E1082:E1084"/>
    <mergeCell ref="A1400:F1400"/>
    <mergeCell ref="E1088:E1091"/>
    <mergeCell ref="F1088:F1091"/>
    <mergeCell ref="F1106:F1107"/>
    <mergeCell ref="D1117:D1118"/>
    <mergeCell ref="A1130:F1130"/>
    <mergeCell ref="A1131:F1131"/>
    <mergeCell ref="A1132:F1132"/>
    <mergeCell ref="F1108:F1109"/>
    <mergeCell ref="D1122:D1126"/>
    <mergeCell ref="E1122:E1126"/>
    <mergeCell ref="A1167:F1167"/>
    <mergeCell ref="A1168:F1168"/>
    <mergeCell ref="A1169:P1169"/>
    <mergeCell ref="I1119:I1121"/>
    <mergeCell ref="F1119:F1121"/>
    <mergeCell ref="E1119:E1121"/>
    <mergeCell ref="G1119:G1121"/>
    <mergeCell ref="H1119:H1121"/>
    <mergeCell ref="A1427:F1427"/>
    <mergeCell ref="A1440:F1440"/>
    <mergeCell ref="A1209:F1209"/>
    <mergeCell ref="A1412:F1412"/>
    <mergeCell ref="A1417:P1417"/>
    <mergeCell ref="A1388:F1388"/>
    <mergeCell ref="A1389:P1389"/>
    <mergeCell ref="A1390:P1390"/>
    <mergeCell ref="A1392:F1392"/>
    <mergeCell ref="A1399:P1399"/>
    <mergeCell ref="A1401:F1401"/>
    <mergeCell ref="A1391:F1391"/>
    <mergeCell ref="A1398:E1398"/>
    <mergeCell ref="D412:D413"/>
    <mergeCell ref="G412:G413"/>
    <mergeCell ref="H412:H413"/>
    <mergeCell ref="G1103:G1104"/>
    <mergeCell ref="H1103:H1104"/>
    <mergeCell ref="E1106:E1107"/>
    <mergeCell ref="A1409:F1409"/>
    <mergeCell ref="A1411:F1411"/>
    <mergeCell ref="A1425:F1425"/>
    <mergeCell ref="G1106:G1107"/>
    <mergeCell ref="H1106:H1107"/>
    <mergeCell ref="E1108:E1109"/>
    <mergeCell ref="D1103:D1104"/>
    <mergeCell ref="E1103:E1104"/>
    <mergeCell ref="F1103:F1104"/>
    <mergeCell ref="D790:D792"/>
    <mergeCell ref="E790:E792"/>
    <mergeCell ref="F790:F792"/>
    <mergeCell ref="G790:G792"/>
    <mergeCell ref="A1072:F1072"/>
    <mergeCell ref="D918:D919"/>
    <mergeCell ref="E918:E919"/>
    <mergeCell ref="F918:F919"/>
    <mergeCell ref="E699:E700"/>
    <mergeCell ref="H350:H351"/>
    <mergeCell ref="A367:F367"/>
    <mergeCell ref="A368:F368"/>
    <mergeCell ref="A369:F369"/>
    <mergeCell ref="A373:F373"/>
    <mergeCell ref="D380:D381"/>
    <mergeCell ref="E380:E381"/>
    <mergeCell ref="F380:F381"/>
    <mergeCell ref="G380:G381"/>
    <mergeCell ref="A640:F640"/>
    <mergeCell ref="A641:F641"/>
    <mergeCell ref="A643:F643"/>
    <mergeCell ref="E649:E650"/>
    <mergeCell ref="E655:E656"/>
    <mergeCell ref="F655:F656"/>
    <mergeCell ref="G655:G656"/>
    <mergeCell ref="H655:H656"/>
    <mergeCell ref="D658:D659"/>
    <mergeCell ref="A604:F604"/>
    <mergeCell ref="A605:F605"/>
    <mergeCell ref="A606:F606"/>
    <mergeCell ref="A607:F607"/>
    <mergeCell ref="A608:F608"/>
    <mergeCell ref="A610:P610"/>
    <mergeCell ref="A611:F611"/>
    <mergeCell ref="A638:F638"/>
    <mergeCell ref="A639:F639"/>
    <mergeCell ref="F1:J1"/>
    <mergeCell ref="J12:P12"/>
    <mergeCell ref="J13:J16"/>
    <mergeCell ref="K13:K16"/>
    <mergeCell ref="L13:L16"/>
    <mergeCell ref="M13:M16"/>
    <mergeCell ref="N13:N16"/>
    <mergeCell ref="O13:O16"/>
    <mergeCell ref="A74:F74"/>
    <mergeCell ref="A70:F70"/>
    <mergeCell ref="A71:F71"/>
    <mergeCell ref="A72:F72"/>
    <mergeCell ref="A73:F73"/>
    <mergeCell ref="E12:E16"/>
    <mergeCell ref="F12:F16"/>
    <mergeCell ref="G12:G16"/>
    <mergeCell ref="A18:Q18"/>
    <mergeCell ref="A19:F19"/>
    <mergeCell ref="E41:E42"/>
    <mergeCell ref="A3:C3"/>
    <mergeCell ref="A4:H4"/>
    <mergeCell ref="A6:H6"/>
    <mergeCell ref="A7:J7"/>
    <mergeCell ref="A9:H9"/>
    <mergeCell ref="D108:D109"/>
    <mergeCell ref="E108:E109"/>
    <mergeCell ref="A114:F114"/>
    <mergeCell ref="A115:F115"/>
    <mergeCell ref="A116:F116"/>
    <mergeCell ref="A117:F117"/>
    <mergeCell ref="E97:E98"/>
    <mergeCell ref="G97:G98"/>
    <mergeCell ref="H97:H98"/>
    <mergeCell ref="B97:B98"/>
    <mergeCell ref="D97:D98"/>
    <mergeCell ref="A118:F118"/>
    <mergeCell ref="A119:P119"/>
    <mergeCell ref="A492:F492"/>
    <mergeCell ref="A493:F493"/>
    <mergeCell ref="A457:F457"/>
    <mergeCell ref="A458:F458"/>
    <mergeCell ref="A459:F459"/>
    <mergeCell ref="A460:F460"/>
    <mergeCell ref="A461:P461"/>
    <mergeCell ref="A420:F420"/>
    <mergeCell ref="A421:P421"/>
    <mergeCell ref="A422:F422"/>
    <mergeCell ref="A456:F456"/>
    <mergeCell ref="A156:F156"/>
    <mergeCell ref="A157:F157"/>
    <mergeCell ref="A158:F158"/>
    <mergeCell ref="A159:F159"/>
    <mergeCell ref="A160:F160"/>
    <mergeCell ref="A161:F161"/>
    <mergeCell ref="A120:F120"/>
    <mergeCell ref="A204:F204"/>
    <mergeCell ref="A205:F205"/>
    <mergeCell ref="A206:F206"/>
    <mergeCell ref="H380:H381"/>
    <mergeCell ref="H65:H66"/>
    <mergeCell ref="P13:P16"/>
    <mergeCell ref="Q12:Q16"/>
    <mergeCell ref="S81:S82"/>
    <mergeCell ref="D83:D84"/>
    <mergeCell ref="E83:E84"/>
    <mergeCell ref="F83:F84"/>
    <mergeCell ref="G83:G84"/>
    <mergeCell ref="H83:H84"/>
    <mergeCell ref="R12:R16"/>
    <mergeCell ref="S12:S16"/>
    <mergeCell ref="A75:P75"/>
    <mergeCell ref="A76:F76"/>
    <mergeCell ref="D81:D82"/>
    <mergeCell ref="E81:E82"/>
    <mergeCell ref="F81:F82"/>
    <mergeCell ref="G81:G82"/>
    <mergeCell ref="H81:H82"/>
    <mergeCell ref="D65:D66"/>
    <mergeCell ref="E65:E66"/>
    <mergeCell ref="F65:F66"/>
    <mergeCell ref="G65:G66"/>
    <mergeCell ref="D245:D247"/>
    <mergeCell ref="E245:E247"/>
    <mergeCell ref="F245:F247"/>
    <mergeCell ref="G245:G247"/>
    <mergeCell ref="H245:H247"/>
    <mergeCell ref="S245:S247"/>
    <mergeCell ref="E264:E265"/>
    <mergeCell ref="A207:F207"/>
    <mergeCell ref="A208:F208"/>
    <mergeCell ref="A210:F210"/>
    <mergeCell ref="A237:F237"/>
    <mergeCell ref="A238:F238"/>
    <mergeCell ref="A239:F239"/>
    <mergeCell ref="A240:F240"/>
    <mergeCell ref="A241:F241"/>
    <mergeCell ref="A242:P242"/>
    <mergeCell ref="A499:P499"/>
    <mergeCell ref="A576:F576"/>
    <mergeCell ref="A577:F577"/>
    <mergeCell ref="A578:F578"/>
    <mergeCell ref="A550:F550"/>
    <mergeCell ref="A551:P551"/>
    <mergeCell ref="A549:F549"/>
    <mergeCell ref="G556:G557"/>
    <mergeCell ref="A335:F335"/>
    <mergeCell ref="A336:F336"/>
    <mergeCell ref="A337:F337"/>
    <mergeCell ref="A338:F338"/>
    <mergeCell ref="A339:P339"/>
    <mergeCell ref="A340:F340"/>
    <mergeCell ref="A370:F370"/>
    <mergeCell ref="A371:F371"/>
    <mergeCell ref="E383:E384"/>
    <mergeCell ref="F383:F384"/>
    <mergeCell ref="E394:E395"/>
    <mergeCell ref="E412:E413"/>
    <mergeCell ref="F412:F413"/>
    <mergeCell ref="D350:D351"/>
    <mergeCell ref="E350:E351"/>
    <mergeCell ref="F350:F351"/>
    <mergeCell ref="G602:G603"/>
    <mergeCell ref="H602:H603"/>
    <mergeCell ref="E614:E615"/>
    <mergeCell ref="F614:F615"/>
    <mergeCell ref="G614:G615"/>
    <mergeCell ref="H614:H615"/>
    <mergeCell ref="S614:S615"/>
    <mergeCell ref="A637:F637"/>
    <mergeCell ref="I383:I384"/>
    <mergeCell ref="I412:I413"/>
    <mergeCell ref="A579:P579"/>
    <mergeCell ref="A580:F580"/>
    <mergeCell ref="S412:S413"/>
    <mergeCell ref="A416:F416"/>
    <mergeCell ref="A417:F417"/>
    <mergeCell ref="A418:F418"/>
    <mergeCell ref="A419:F419"/>
    <mergeCell ref="A462:F462"/>
    <mergeCell ref="A487:F487"/>
    <mergeCell ref="A488:F488"/>
    <mergeCell ref="A489:F489"/>
    <mergeCell ref="A490:F490"/>
    <mergeCell ref="A491:F491"/>
    <mergeCell ref="H556:H557"/>
    <mergeCell ref="A735:F735"/>
    <mergeCell ref="A736:P736"/>
    <mergeCell ref="A737:F737"/>
    <mergeCell ref="D738:D739"/>
    <mergeCell ref="E738:E739"/>
    <mergeCell ref="F738:F739"/>
    <mergeCell ref="G738:G739"/>
    <mergeCell ref="H738:H739"/>
    <mergeCell ref="D720:D721"/>
    <mergeCell ref="E720:E721"/>
    <mergeCell ref="F720:F721"/>
    <mergeCell ref="G720:G721"/>
    <mergeCell ref="H720:H721"/>
    <mergeCell ref="A732:F732"/>
    <mergeCell ref="A733:F733"/>
    <mergeCell ref="A734:F734"/>
    <mergeCell ref="D742:D743"/>
    <mergeCell ref="E742:E743"/>
    <mergeCell ref="F742:F743"/>
    <mergeCell ref="G742:G743"/>
    <mergeCell ref="H742:H743"/>
    <mergeCell ref="D758:D760"/>
    <mergeCell ref="E758:E760"/>
    <mergeCell ref="F758:F760"/>
    <mergeCell ref="G758:G760"/>
    <mergeCell ref="H758:H760"/>
    <mergeCell ref="D763:D764"/>
    <mergeCell ref="E763:E764"/>
    <mergeCell ref="F763:F764"/>
    <mergeCell ref="G763:G764"/>
    <mergeCell ref="H763:H764"/>
    <mergeCell ref="D767:D770"/>
    <mergeCell ref="E767:E770"/>
    <mergeCell ref="F767:F770"/>
    <mergeCell ref="G767:G770"/>
    <mergeCell ref="H767:H770"/>
    <mergeCell ref="S803:S804"/>
    <mergeCell ref="D819:D820"/>
    <mergeCell ref="E819:E820"/>
    <mergeCell ref="F819:F820"/>
    <mergeCell ref="G819:G820"/>
    <mergeCell ref="H819:H820"/>
    <mergeCell ref="E801:E802"/>
    <mergeCell ref="D801:D802"/>
    <mergeCell ref="D771:D774"/>
    <mergeCell ref="G771:G774"/>
    <mergeCell ref="H771:H774"/>
    <mergeCell ref="S771:S774"/>
    <mergeCell ref="D783:D787"/>
    <mergeCell ref="E783:E787"/>
    <mergeCell ref="F783:F787"/>
    <mergeCell ref="G783:G787"/>
    <mergeCell ref="H783:H787"/>
    <mergeCell ref="D845:D846"/>
    <mergeCell ref="E845:E846"/>
    <mergeCell ref="F845:F846"/>
    <mergeCell ref="G845:G846"/>
    <mergeCell ref="H845:H846"/>
    <mergeCell ref="D842:D843"/>
    <mergeCell ref="E863:E864"/>
    <mergeCell ref="F863:F864"/>
    <mergeCell ref="G863:G864"/>
    <mergeCell ref="H863:H864"/>
    <mergeCell ref="D866:D867"/>
    <mergeCell ref="E866:E867"/>
    <mergeCell ref="F866:F867"/>
    <mergeCell ref="G866:G867"/>
    <mergeCell ref="H866:H867"/>
    <mergeCell ref="D863:D864"/>
    <mergeCell ref="E879:E880"/>
    <mergeCell ref="F879:F880"/>
    <mergeCell ref="G879:G880"/>
    <mergeCell ref="H879:H880"/>
    <mergeCell ref="S886:S888"/>
    <mergeCell ref="D893:D894"/>
    <mergeCell ref="E893:E894"/>
    <mergeCell ref="F893:F894"/>
    <mergeCell ref="G893:G894"/>
    <mergeCell ref="H893:H894"/>
    <mergeCell ref="E895:E896"/>
    <mergeCell ref="F895:F896"/>
    <mergeCell ref="G895:G896"/>
    <mergeCell ref="H895:H896"/>
    <mergeCell ref="D902:D903"/>
    <mergeCell ref="E902:E903"/>
    <mergeCell ref="F902:F903"/>
    <mergeCell ref="G902:G903"/>
    <mergeCell ref="H902:H903"/>
    <mergeCell ref="D910:D911"/>
    <mergeCell ref="E910:E911"/>
    <mergeCell ref="F910:F911"/>
    <mergeCell ref="G910:G911"/>
    <mergeCell ref="H910:H911"/>
    <mergeCell ref="D951:D954"/>
    <mergeCell ref="E951:E954"/>
    <mergeCell ref="F951:F954"/>
    <mergeCell ref="G951:G954"/>
    <mergeCell ref="H951:H954"/>
    <mergeCell ref="D966:D967"/>
    <mergeCell ref="E966:E967"/>
    <mergeCell ref="F966:F967"/>
    <mergeCell ref="G966:G967"/>
    <mergeCell ref="H966:H967"/>
    <mergeCell ref="D986:D987"/>
    <mergeCell ref="E986:E987"/>
    <mergeCell ref="F986:F987"/>
    <mergeCell ref="G986:G987"/>
    <mergeCell ref="H986:H987"/>
    <mergeCell ref="E968:E970"/>
    <mergeCell ref="F968:F970"/>
    <mergeCell ref="G968:G970"/>
    <mergeCell ref="H968:H970"/>
    <mergeCell ref="D978:D979"/>
    <mergeCell ref="E978:E979"/>
    <mergeCell ref="F978:F979"/>
    <mergeCell ref="G978:G979"/>
    <mergeCell ref="H978:H979"/>
    <mergeCell ref="D968:D970"/>
    <mergeCell ref="E988:E989"/>
    <mergeCell ref="F988:F989"/>
    <mergeCell ref="G988:G989"/>
    <mergeCell ref="H988:H989"/>
    <mergeCell ref="E993:E994"/>
    <mergeCell ref="F993:F994"/>
    <mergeCell ref="G993:G994"/>
    <mergeCell ref="H993:H994"/>
    <mergeCell ref="E982:E983"/>
    <mergeCell ref="F982:F983"/>
    <mergeCell ref="G982:G983"/>
    <mergeCell ref="H982:H983"/>
    <mergeCell ref="D1000:D1001"/>
    <mergeCell ref="E1000:E1001"/>
    <mergeCell ref="F1000:F1001"/>
    <mergeCell ref="G1000:G1001"/>
    <mergeCell ref="H1000:H1001"/>
    <mergeCell ref="S1000:S1001"/>
    <mergeCell ref="D1006:D1008"/>
    <mergeCell ref="E1006:E1008"/>
    <mergeCell ref="G1006:G1008"/>
    <mergeCell ref="H1006:H1008"/>
    <mergeCell ref="D1011:D1012"/>
    <mergeCell ref="E1011:E1012"/>
    <mergeCell ref="F1011:F1012"/>
    <mergeCell ref="G1011:G1012"/>
    <mergeCell ref="H1011:H1012"/>
    <mergeCell ref="S1011:S1012"/>
    <mergeCell ref="D1019:D1020"/>
    <mergeCell ref="E1019:E1020"/>
    <mergeCell ref="F1019:F1020"/>
    <mergeCell ref="G1019:G1020"/>
    <mergeCell ref="H1019:H1020"/>
    <mergeCell ref="B1021:B1022"/>
    <mergeCell ref="D1021:D1022"/>
    <mergeCell ref="E1021:E1022"/>
    <mergeCell ref="F1021:F1022"/>
    <mergeCell ref="G1021:G1022"/>
    <mergeCell ref="H1021:H1022"/>
    <mergeCell ref="D1024:D1025"/>
    <mergeCell ref="F1024:F1025"/>
    <mergeCell ref="G1024:G1025"/>
    <mergeCell ref="H1024:H1025"/>
    <mergeCell ref="D1027:D1028"/>
    <mergeCell ref="E1027:E1028"/>
    <mergeCell ref="F1027:F1028"/>
    <mergeCell ref="G1027:G1028"/>
    <mergeCell ref="H1027:H1028"/>
    <mergeCell ref="D1030:D1031"/>
    <mergeCell ref="E1030:E1031"/>
    <mergeCell ref="F1030:F1031"/>
    <mergeCell ref="G1030:G1031"/>
    <mergeCell ref="H1030:H1031"/>
    <mergeCell ref="D1040:D1041"/>
    <mergeCell ref="E1040:E1041"/>
    <mergeCell ref="F1040:F1041"/>
    <mergeCell ref="G1040:G1041"/>
    <mergeCell ref="H1040:H1041"/>
    <mergeCell ref="A1042:F1042"/>
    <mergeCell ref="A1043:F1043"/>
    <mergeCell ref="A1044:F1044"/>
    <mergeCell ref="D1032:D1033"/>
    <mergeCell ref="E1032:E1033"/>
    <mergeCell ref="F1032:F1033"/>
    <mergeCell ref="G1032:G1033"/>
    <mergeCell ref="H1032:H1033"/>
    <mergeCell ref="D1035:D1037"/>
    <mergeCell ref="E1035:E1037"/>
    <mergeCell ref="F1035:F1037"/>
    <mergeCell ref="G1035:G1037"/>
    <mergeCell ref="H1035:H1037"/>
    <mergeCell ref="S1088:S1091"/>
    <mergeCell ref="D1100:D1101"/>
    <mergeCell ref="E1100:E1101"/>
    <mergeCell ref="F1100:F1101"/>
    <mergeCell ref="G1100:G1101"/>
    <mergeCell ref="H1100:H1101"/>
    <mergeCell ref="A1045:F1045"/>
    <mergeCell ref="A1046:F1046"/>
    <mergeCell ref="A1047:P1047"/>
    <mergeCell ref="A1048:F1048"/>
    <mergeCell ref="E1051:E1052"/>
    <mergeCell ref="F1051:F1052"/>
    <mergeCell ref="G1051:G1052"/>
    <mergeCell ref="H1051:H1052"/>
    <mergeCell ref="G1082:G1084"/>
    <mergeCell ref="H1082:H1084"/>
    <mergeCell ref="A1076:F1076"/>
    <mergeCell ref="A1078:F1078"/>
    <mergeCell ref="F1055:F1056"/>
    <mergeCell ref="G1055:G1056"/>
    <mergeCell ref="H1055:H1056"/>
    <mergeCell ref="A1075:F1075"/>
    <mergeCell ref="G1108:G1109"/>
    <mergeCell ref="H1108:H1109"/>
    <mergeCell ref="D1112:D1115"/>
    <mergeCell ref="E1112:E1113"/>
    <mergeCell ref="G1112:G1115"/>
    <mergeCell ref="H1112:H1115"/>
    <mergeCell ref="G1117:G1118"/>
    <mergeCell ref="H1117:H1118"/>
    <mergeCell ref="G1088:G1091"/>
    <mergeCell ref="H1088:H1091"/>
    <mergeCell ref="H1179:H1180"/>
    <mergeCell ref="A1199:F1199"/>
    <mergeCell ref="A1200:F1200"/>
    <mergeCell ref="G1122:G1126"/>
    <mergeCell ref="H1122:H1126"/>
    <mergeCell ref="A1128:F1128"/>
    <mergeCell ref="A1129:F1129"/>
    <mergeCell ref="A1134:P1134"/>
    <mergeCell ref="A1135:F1135"/>
    <mergeCell ref="A1164:F1164"/>
    <mergeCell ref="A1165:F1165"/>
    <mergeCell ref="A1166:F1166"/>
    <mergeCell ref="A1201:F1201"/>
    <mergeCell ref="A1203:F1203"/>
    <mergeCell ref="D1231:D1232"/>
    <mergeCell ref="E1231:E1232"/>
    <mergeCell ref="F1231:F1232"/>
    <mergeCell ref="G1231:G1232"/>
    <mergeCell ref="A1239:F1239"/>
    <mergeCell ref="A1246:F1246"/>
    <mergeCell ref="A1170:F1170"/>
    <mergeCell ref="D1179:D1180"/>
    <mergeCell ref="E1179:E1180"/>
    <mergeCell ref="F1179:F1180"/>
    <mergeCell ref="G1179:G1180"/>
    <mergeCell ref="A1247:F1247"/>
    <mergeCell ref="H1254:H1255"/>
    <mergeCell ref="G1254:G1255"/>
    <mergeCell ref="D1254:D1255"/>
    <mergeCell ref="A1270:F1270"/>
    <mergeCell ref="A1271:F1271"/>
    <mergeCell ref="A1272:F1272"/>
    <mergeCell ref="A1248:F1248"/>
    <mergeCell ref="A1249:F1249"/>
    <mergeCell ref="A1250:F1250"/>
    <mergeCell ref="A1251:F1251"/>
    <mergeCell ref="A1252:P1252"/>
    <mergeCell ref="A1253:F1253"/>
    <mergeCell ref="E1254:E1255"/>
    <mergeCell ref="F1254:F1255"/>
    <mergeCell ref="I1254:I1255"/>
    <mergeCell ref="A1273:F1273"/>
    <mergeCell ref="A1274:F1274"/>
    <mergeCell ref="A1275:P1275"/>
    <mergeCell ref="H1263:H1265"/>
    <mergeCell ref="G1263:G1265"/>
    <mergeCell ref="A1276:F1276"/>
    <mergeCell ref="A1281:F1281"/>
    <mergeCell ref="A1282:F1282"/>
    <mergeCell ref="A1283:F1283"/>
    <mergeCell ref="D1263:D1265"/>
    <mergeCell ref="E1263:E1265"/>
    <mergeCell ref="F1263:F1265"/>
    <mergeCell ref="A1306:F1306"/>
    <mergeCell ref="D1309:D1310"/>
    <mergeCell ref="E1309:E1310"/>
    <mergeCell ref="F1309:F1310"/>
    <mergeCell ref="G1309:G1310"/>
    <mergeCell ref="H1309:H1310"/>
    <mergeCell ref="A1320:F1320"/>
    <mergeCell ref="A1321:F1321"/>
    <mergeCell ref="A1284:F1284"/>
    <mergeCell ref="A1285:F1285"/>
    <mergeCell ref="A1286:P1286"/>
    <mergeCell ref="A1287:F1287"/>
    <mergeCell ref="A1300:F1300"/>
    <mergeCell ref="A1301:F1301"/>
    <mergeCell ref="A1302:F1302"/>
    <mergeCell ref="A1303:F1303"/>
    <mergeCell ref="A1304:F1304"/>
    <mergeCell ref="A1322:F1322"/>
    <mergeCell ref="A1323:F1323"/>
    <mergeCell ref="A1324:F1324"/>
    <mergeCell ref="A1325:P1325"/>
    <mergeCell ref="A1326:F1326"/>
    <mergeCell ref="D1327:D1328"/>
    <mergeCell ref="F1327:F1328"/>
    <mergeCell ref="G1327:G1328"/>
    <mergeCell ref="H1327:H1328"/>
    <mergeCell ref="A1339:F1339"/>
    <mergeCell ref="A1340:F1340"/>
    <mergeCell ref="A1341:F1341"/>
    <mergeCell ref="A1342:F1342"/>
    <mergeCell ref="A1343:F1343"/>
    <mergeCell ref="A1344:P1344"/>
    <mergeCell ref="A1345:F1345"/>
    <mergeCell ref="E1352:E1353"/>
    <mergeCell ref="F1352:F1353"/>
    <mergeCell ref="G1352:G1353"/>
    <mergeCell ref="H1352:H1353"/>
    <mergeCell ref="S1352:S1353"/>
    <mergeCell ref="D1355:D1356"/>
    <mergeCell ref="E1355:E1356"/>
    <mergeCell ref="F1355:F1356"/>
    <mergeCell ref="G1355:G1356"/>
    <mergeCell ref="H1355:H1356"/>
    <mergeCell ref="I1352:I1353"/>
    <mergeCell ref="I1355:I1356"/>
    <mergeCell ref="A1358:F1358"/>
    <mergeCell ref="A1384:F1384"/>
    <mergeCell ref="A1385:F1385"/>
    <mergeCell ref="A1359:F1359"/>
    <mergeCell ref="A1360:F1360"/>
    <mergeCell ref="A1361:F1361"/>
    <mergeCell ref="A1362:F1362"/>
    <mergeCell ref="A1364:F1364"/>
    <mergeCell ref="A1367:F1367"/>
    <mergeCell ref="A1368:F1368"/>
    <mergeCell ref="A1369:F1369"/>
    <mergeCell ref="A1370:F1370"/>
    <mergeCell ref="S1445:S1446"/>
    <mergeCell ref="A1461:F1461"/>
    <mergeCell ref="A1462:P1462"/>
    <mergeCell ref="A1463:F1463"/>
    <mergeCell ref="A1464:F1464"/>
    <mergeCell ref="A1506:F1506"/>
    <mergeCell ref="A1507:F1507"/>
    <mergeCell ref="A1522:P1522"/>
    <mergeCell ref="A1524:F1524"/>
    <mergeCell ref="D1444:D1446"/>
    <mergeCell ref="G1444:G1446"/>
    <mergeCell ref="H1444:H1446"/>
    <mergeCell ref="F1445:F1446"/>
    <mergeCell ref="S1626:S1628"/>
    <mergeCell ref="S1629:S1633"/>
    <mergeCell ref="I1626:I1628"/>
    <mergeCell ref="I1629:I1633"/>
    <mergeCell ref="E1598:E1608"/>
    <mergeCell ref="A1611:F1611"/>
    <mergeCell ref="A1613:F1613"/>
    <mergeCell ref="D1614:D1617"/>
    <mergeCell ref="E1614:E1617"/>
    <mergeCell ref="F1614:F1617"/>
    <mergeCell ref="G1614:G1617"/>
    <mergeCell ref="H1614:H1617"/>
    <mergeCell ref="S1635:S1638"/>
    <mergeCell ref="A1640:F1640"/>
    <mergeCell ref="A1642:F1642"/>
    <mergeCell ref="D1644:D1652"/>
    <mergeCell ref="E1644:E1652"/>
    <mergeCell ref="F1644:F1652"/>
    <mergeCell ref="G1644:G1652"/>
    <mergeCell ref="H1644:H1652"/>
    <mergeCell ref="S1645:S1652"/>
    <mergeCell ref="I1635:I1638"/>
    <mergeCell ref="I1645:I1652"/>
    <mergeCell ref="S1672:S1673"/>
    <mergeCell ref="A1674:F1674"/>
    <mergeCell ref="A1676:F1676"/>
    <mergeCell ref="A1680:F1680"/>
    <mergeCell ref="A1682:F1682"/>
    <mergeCell ref="D1688:D1690"/>
    <mergeCell ref="A1696:F1696"/>
    <mergeCell ref="A1698:F1698"/>
    <mergeCell ref="D1699:D1705"/>
    <mergeCell ref="E1699:E1705"/>
    <mergeCell ref="F1699:F1705"/>
    <mergeCell ref="G1699:G1705"/>
    <mergeCell ref="H1699:H1705"/>
    <mergeCell ref="S1699:S1702"/>
    <mergeCell ref="S1703:S1705"/>
    <mergeCell ref="D1672:D1673"/>
    <mergeCell ref="E1672:E1673"/>
    <mergeCell ref="F1672:F1673"/>
    <mergeCell ref="G1672:G1673"/>
    <mergeCell ref="H1672:H1673"/>
    <mergeCell ref="S1707:S1709"/>
    <mergeCell ref="S1710:S1713"/>
    <mergeCell ref="D1714:D1723"/>
    <mergeCell ref="E1714:E1723"/>
    <mergeCell ref="F1714:F1723"/>
    <mergeCell ref="G1714:G1723"/>
    <mergeCell ref="H1714:H1723"/>
    <mergeCell ref="S1714:S1716"/>
    <mergeCell ref="S1717:S1718"/>
    <mergeCell ref="S1719:S1723"/>
    <mergeCell ref="A1732:F1732"/>
    <mergeCell ref="A5:F5"/>
    <mergeCell ref="I81:I82"/>
    <mergeCell ref="I108:I109"/>
    <mergeCell ref="D1707:D1713"/>
    <mergeCell ref="E1707:E1713"/>
    <mergeCell ref="F1707:F1713"/>
    <mergeCell ref="G1707:G1713"/>
    <mergeCell ref="H1707:H1713"/>
    <mergeCell ref="D1658:D1661"/>
    <mergeCell ref="G1658:G1661"/>
    <mergeCell ref="H1658:H1661"/>
    <mergeCell ref="D1664:D1669"/>
    <mergeCell ref="E1664:E1670"/>
    <mergeCell ref="G1664:G1669"/>
    <mergeCell ref="H1664:H1669"/>
    <mergeCell ref="D1635:D1639"/>
    <mergeCell ref="E1635:E1639"/>
    <mergeCell ref="A1623:F1623"/>
    <mergeCell ref="A1625:F1625"/>
    <mergeCell ref="D1626:D1634"/>
    <mergeCell ref="E1626:E1634"/>
    <mergeCell ref="A1419:F1419"/>
    <mergeCell ref="E686:E687"/>
    <mergeCell ref="D686:D687"/>
    <mergeCell ref="F686:F687"/>
    <mergeCell ref="G686:G687"/>
    <mergeCell ref="H686:H687"/>
    <mergeCell ref="A1724:F1724"/>
    <mergeCell ref="A1725:F1725"/>
    <mergeCell ref="A1727:P1727"/>
    <mergeCell ref="A1728:F1728"/>
    <mergeCell ref="A1426:P1426"/>
    <mergeCell ref="A1428:F1428"/>
    <mergeCell ref="A1441:F1441"/>
    <mergeCell ref="A1443:F1443"/>
    <mergeCell ref="A1371:F1371"/>
    <mergeCell ref="A1376:F1376"/>
    <mergeCell ref="A1377:F1377"/>
    <mergeCell ref="A1378:F1378"/>
    <mergeCell ref="A1379:F1379"/>
    <mergeCell ref="A1380:F1380"/>
    <mergeCell ref="A1387:F1387"/>
    <mergeCell ref="A1386:F1386"/>
    <mergeCell ref="A1373:F1373"/>
    <mergeCell ref="A1382:F1382"/>
    <mergeCell ref="A1383:F1383"/>
    <mergeCell ref="I801:I802"/>
    <mergeCell ref="H658:H660"/>
    <mergeCell ref="G658:G660"/>
    <mergeCell ref="F658:F660"/>
    <mergeCell ref="E658:E660"/>
    <mergeCell ref="F684:F685"/>
    <mergeCell ref="E684:E685"/>
    <mergeCell ref="D684:D685"/>
    <mergeCell ref="G684:G685"/>
    <mergeCell ref="H684:H685"/>
    <mergeCell ref="T12:T16"/>
    <mergeCell ref="S443:S444"/>
    <mergeCell ref="I445:I446"/>
    <mergeCell ref="H445:H446"/>
    <mergeCell ref="G445:G446"/>
    <mergeCell ref="F445:F446"/>
    <mergeCell ref="E445:E446"/>
    <mergeCell ref="D445:D446"/>
    <mergeCell ref="I443:I444"/>
    <mergeCell ref="H443:H444"/>
    <mergeCell ref="G443:G444"/>
    <mergeCell ref="F443:F444"/>
    <mergeCell ref="E443:E444"/>
    <mergeCell ref="D443:D444"/>
    <mergeCell ref="S350:S351"/>
    <mergeCell ref="A293:F293"/>
    <mergeCell ref="A294:F294"/>
    <mergeCell ref="A295:F295"/>
    <mergeCell ref="A296:J296"/>
    <mergeCell ref="A297:F297"/>
    <mergeCell ref="A299:P299"/>
    <mergeCell ref="A300:F300"/>
    <mergeCell ref="A334:F334"/>
    <mergeCell ref="A243:F24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674"/>
  <sheetViews>
    <sheetView topLeftCell="A2" zoomScale="110" zoomScaleNormal="110" workbookViewId="0">
      <selection activeCell="Q1072" sqref="Q1072"/>
    </sheetView>
  </sheetViews>
  <sheetFormatPr defaultRowHeight="12.75" x14ac:dyDescent="0.2"/>
  <cols>
    <col min="1" max="1" width="4.5703125" customWidth="1"/>
    <col min="3" max="3" width="14.42578125" customWidth="1"/>
    <col min="4" max="4" width="10" customWidth="1"/>
    <col min="6" max="6" width="21.28515625" customWidth="1"/>
    <col min="7" max="7" width="10.42578125" customWidth="1"/>
    <col min="8" max="8" width="16.140625" style="5" customWidth="1"/>
    <col min="9" max="9" width="8.28515625" customWidth="1"/>
    <col min="10" max="10" width="6.7109375" customWidth="1"/>
    <col min="11" max="11" width="7.7109375" customWidth="1"/>
    <col min="12" max="12" width="8.85546875" customWidth="1"/>
    <col min="13" max="13" width="8.42578125" customWidth="1"/>
    <col min="16" max="16" width="10.140625" customWidth="1"/>
    <col min="17" max="17" width="11.42578125" customWidth="1"/>
  </cols>
  <sheetData>
    <row r="1" spans="1:17" s="5" customFormat="1" ht="15" x14ac:dyDescent="0.25">
      <c r="E1" s="474"/>
      <c r="F1" s="474"/>
      <c r="G1" s="474"/>
      <c r="N1" s="1687" t="s">
        <v>1476</v>
      </c>
      <c r="O1" s="1687"/>
      <c r="P1" s="1687"/>
      <c r="Q1" s="1687"/>
    </row>
    <row r="2" spans="1:17" s="5" customFormat="1" ht="15" x14ac:dyDescent="0.25">
      <c r="E2" s="474"/>
      <c r="F2" s="474"/>
      <c r="G2" s="474"/>
      <c r="N2" s="1687" t="s">
        <v>1477</v>
      </c>
      <c r="O2" s="1687"/>
      <c r="P2" s="1687"/>
      <c r="Q2" s="1687"/>
    </row>
    <row r="3" spans="1:17" s="5" customFormat="1" ht="15" x14ac:dyDescent="0.25">
      <c r="E3" s="474"/>
      <c r="F3" s="474"/>
      <c r="G3" s="474"/>
      <c r="N3" s="1687" t="s">
        <v>5879</v>
      </c>
      <c r="O3" s="1687"/>
      <c r="P3" s="1687"/>
      <c r="Q3" s="1687"/>
    </row>
    <row r="4" spans="1:17" s="5" customFormat="1" ht="15" x14ac:dyDescent="0.25">
      <c r="E4" s="474"/>
      <c r="F4" s="474"/>
      <c r="G4" s="474"/>
      <c r="N4" s="731"/>
      <c r="O4" s="731"/>
      <c r="P4" s="731"/>
      <c r="Q4" s="731"/>
    </row>
    <row r="5" spans="1:17" s="5" customFormat="1" ht="30" customHeight="1" x14ac:dyDescent="0.25">
      <c r="E5" s="474"/>
      <c r="F5" s="474"/>
      <c r="G5" s="474"/>
      <c r="N5" s="1687" t="s">
        <v>5923</v>
      </c>
      <c r="O5" s="1687"/>
      <c r="P5" s="1687"/>
      <c r="Q5" s="1687"/>
    </row>
    <row r="8" spans="1:17" x14ac:dyDescent="0.2">
      <c r="A8" s="1688" t="s">
        <v>2236</v>
      </c>
      <c r="B8" s="1688"/>
      <c r="C8" s="1688"/>
      <c r="D8" s="1688"/>
      <c r="E8" s="1688"/>
      <c r="F8" s="1688"/>
      <c r="G8" s="1688"/>
      <c r="H8" s="1689"/>
      <c r="I8" s="1689"/>
      <c r="J8" s="1689"/>
      <c r="K8" s="1689"/>
      <c r="L8" s="1689"/>
      <c r="M8" s="1689"/>
      <c r="N8" s="1689"/>
      <c r="O8" s="1689"/>
      <c r="P8" s="1689"/>
      <c r="Q8" s="1689"/>
    </row>
    <row r="9" spans="1:17" ht="15" x14ac:dyDescent="0.25">
      <c r="A9" s="1560"/>
      <c r="B9" s="1561"/>
      <c r="C9" s="1561"/>
      <c r="D9" s="1561"/>
      <c r="E9" s="1561"/>
      <c r="F9" s="1561"/>
      <c r="G9" s="1561"/>
    </row>
    <row r="10" spans="1:17" ht="13.5" thickBot="1" x14ac:dyDescent="0.25">
      <c r="A10" s="5"/>
      <c r="B10" s="5"/>
      <c r="C10" s="5"/>
      <c r="D10" s="5"/>
      <c r="E10" s="5"/>
      <c r="F10" s="5"/>
      <c r="G10" s="5"/>
    </row>
    <row r="11" spans="1:17" ht="13.5" thickBot="1" x14ac:dyDescent="0.25">
      <c r="A11" s="1520" t="s">
        <v>2207</v>
      </c>
      <c r="B11" s="1630" t="s">
        <v>2574</v>
      </c>
      <c r="C11" s="1520" t="s">
        <v>2575</v>
      </c>
      <c r="D11" s="1520" t="s">
        <v>2576</v>
      </c>
      <c r="E11" s="1520" t="s">
        <v>2577</v>
      </c>
      <c r="F11" s="1520" t="s">
        <v>2578</v>
      </c>
      <c r="G11" s="1520" t="s">
        <v>2579</v>
      </c>
      <c r="H11" s="1520" t="s">
        <v>2580</v>
      </c>
      <c r="I11" s="1535" t="s">
        <v>558</v>
      </c>
      <c r="J11" s="1536"/>
      <c r="K11" s="1536"/>
      <c r="L11" s="1536"/>
      <c r="M11" s="1536"/>
      <c r="N11" s="1536"/>
      <c r="O11" s="1537"/>
      <c r="P11" s="1520" t="s">
        <v>2581</v>
      </c>
      <c r="Q11" s="1520" t="s">
        <v>2582</v>
      </c>
    </row>
    <row r="12" spans="1:17" x14ac:dyDescent="0.2">
      <c r="A12" s="1538"/>
      <c r="B12" s="1631"/>
      <c r="C12" s="1521"/>
      <c r="D12" s="1521"/>
      <c r="E12" s="1538"/>
      <c r="F12" s="1538"/>
      <c r="G12" s="1538"/>
      <c r="H12" s="1538"/>
      <c r="I12" s="1520" t="s">
        <v>557</v>
      </c>
      <c r="J12" s="1520" t="s">
        <v>2251</v>
      </c>
      <c r="K12" s="1647" t="s">
        <v>2241</v>
      </c>
      <c r="L12" s="1520" t="s">
        <v>2244</v>
      </c>
      <c r="M12" s="1520" t="s">
        <v>2584</v>
      </c>
      <c r="N12" s="1520" t="s">
        <v>2585</v>
      </c>
      <c r="O12" s="1520" t="s">
        <v>2586</v>
      </c>
      <c r="P12" s="1521"/>
      <c r="Q12" s="1521"/>
    </row>
    <row r="13" spans="1:17" x14ac:dyDescent="0.2">
      <c r="A13" s="1538"/>
      <c r="B13" s="1631"/>
      <c r="C13" s="1521"/>
      <c r="D13" s="1521"/>
      <c r="E13" s="1538"/>
      <c r="F13" s="1538"/>
      <c r="G13" s="1538"/>
      <c r="H13" s="1538"/>
      <c r="I13" s="1538"/>
      <c r="J13" s="1538"/>
      <c r="K13" s="1631"/>
      <c r="L13" s="1538"/>
      <c r="M13" s="1538"/>
      <c r="N13" s="1521"/>
      <c r="O13" s="1521"/>
      <c r="P13" s="1521"/>
      <c r="Q13" s="1521"/>
    </row>
    <row r="14" spans="1:17" x14ac:dyDescent="0.2">
      <c r="A14" s="1538"/>
      <c r="B14" s="1631"/>
      <c r="C14" s="1521"/>
      <c r="D14" s="1521"/>
      <c r="E14" s="1538"/>
      <c r="F14" s="1538"/>
      <c r="G14" s="1538"/>
      <c r="H14" s="1538"/>
      <c r="I14" s="1538"/>
      <c r="J14" s="1538"/>
      <c r="K14" s="1631"/>
      <c r="L14" s="1538"/>
      <c r="M14" s="1538"/>
      <c r="N14" s="1521"/>
      <c r="O14" s="1521"/>
      <c r="P14" s="1521"/>
      <c r="Q14" s="1521"/>
    </row>
    <row r="15" spans="1:17" ht="29.25" customHeight="1" thickBot="1" x14ac:dyDescent="0.25">
      <c r="A15" s="1539"/>
      <c r="B15" s="1632"/>
      <c r="C15" s="1522"/>
      <c r="D15" s="1522"/>
      <c r="E15" s="1539"/>
      <c r="F15" s="1539"/>
      <c r="G15" s="1539"/>
      <c r="H15" s="1539"/>
      <c r="I15" s="1539"/>
      <c r="J15" s="1539"/>
      <c r="K15" s="1632"/>
      <c r="L15" s="1539"/>
      <c r="M15" s="1539"/>
      <c r="N15" s="1522"/>
      <c r="O15" s="1522"/>
      <c r="P15" s="1522"/>
      <c r="Q15" s="1522"/>
    </row>
    <row r="16" spans="1:17" ht="13.5" thickBot="1" x14ac:dyDescent="0.25">
      <c r="A16" s="662">
        <v>1</v>
      </c>
      <c r="B16" s="811">
        <v>2</v>
      </c>
      <c r="C16" s="812">
        <v>3</v>
      </c>
      <c r="D16" s="812">
        <v>4</v>
      </c>
      <c r="E16" s="812">
        <v>5</v>
      </c>
      <c r="F16" s="812">
        <v>6</v>
      </c>
      <c r="G16" s="812">
        <v>7</v>
      </c>
      <c r="H16" s="812">
        <v>8</v>
      </c>
      <c r="I16" s="812">
        <v>9</v>
      </c>
      <c r="J16" s="812">
        <v>10</v>
      </c>
      <c r="K16" s="812">
        <v>11</v>
      </c>
      <c r="L16" s="812">
        <v>12</v>
      </c>
      <c r="M16" s="812">
        <v>13</v>
      </c>
      <c r="N16" s="812">
        <v>14</v>
      </c>
      <c r="O16" s="812">
        <v>15</v>
      </c>
      <c r="P16" s="812">
        <v>16</v>
      </c>
      <c r="Q16" s="812">
        <v>17</v>
      </c>
    </row>
    <row r="17" spans="1:17" ht="13.5" thickBot="1" x14ac:dyDescent="0.25">
      <c r="A17" s="1594" t="s">
        <v>936</v>
      </c>
      <c r="B17" s="1595"/>
      <c r="C17" s="1595"/>
      <c r="D17" s="1595"/>
      <c r="E17" s="1595"/>
      <c r="F17" s="1595"/>
      <c r="G17" s="1595"/>
      <c r="H17" s="1595"/>
      <c r="I17" s="1595"/>
      <c r="J17" s="1595"/>
      <c r="K17" s="1595"/>
      <c r="L17" s="1595"/>
      <c r="M17" s="1595"/>
      <c r="N17" s="1595"/>
      <c r="O17" s="1595"/>
      <c r="P17" s="1624"/>
      <c r="Q17" s="1597"/>
    </row>
    <row r="18" spans="1:17" ht="13.5" thickBot="1" x14ac:dyDescent="0.25">
      <c r="A18" s="1586" t="s">
        <v>559</v>
      </c>
      <c r="B18" s="1587"/>
      <c r="C18" s="1587"/>
      <c r="D18" s="1587"/>
      <c r="E18" s="1587"/>
      <c r="F18" s="1587"/>
      <c r="G18" s="1598"/>
      <c r="H18" s="1598"/>
      <c r="I18" s="1598"/>
      <c r="J18" s="1598"/>
      <c r="K18" s="1598"/>
      <c r="L18" s="1598"/>
      <c r="M18" s="1598"/>
      <c r="N18" s="1598"/>
      <c r="O18" s="1598"/>
      <c r="P18" s="1598"/>
      <c r="Q18" s="1599"/>
    </row>
    <row r="19" spans="1:17" ht="36" x14ac:dyDescent="0.2">
      <c r="A19" s="813">
        <v>1</v>
      </c>
      <c r="B19" s="813">
        <v>130297</v>
      </c>
      <c r="C19" s="813" t="s">
        <v>1619</v>
      </c>
      <c r="D19" s="813" t="s">
        <v>2587</v>
      </c>
      <c r="E19" s="813" t="s">
        <v>560</v>
      </c>
      <c r="F19" s="817" t="s">
        <v>5406</v>
      </c>
      <c r="G19" s="813" t="s">
        <v>2588</v>
      </c>
      <c r="H19" s="478" t="s">
        <v>2589</v>
      </c>
      <c r="I19" s="813">
        <v>2.4590000000000001</v>
      </c>
      <c r="J19" s="813"/>
      <c r="K19" s="813">
        <v>2.4590000000000001</v>
      </c>
      <c r="L19" s="813"/>
      <c r="M19" s="813"/>
      <c r="N19" s="826">
        <v>0</v>
      </c>
      <c r="O19" s="813">
        <v>2.4590000000000001</v>
      </c>
      <c r="P19" s="813" t="s">
        <v>2241</v>
      </c>
      <c r="Q19" s="813" t="s">
        <v>2590</v>
      </c>
    </row>
    <row r="20" spans="1:17" ht="36" x14ac:dyDescent="0.2">
      <c r="A20" s="814">
        <v>2</v>
      </c>
      <c r="B20" s="814">
        <v>130298</v>
      </c>
      <c r="C20" s="814" t="s">
        <v>1620</v>
      </c>
      <c r="D20" s="814" t="s">
        <v>2591</v>
      </c>
      <c r="E20" s="814" t="s">
        <v>561</v>
      </c>
      <c r="F20" s="818" t="s">
        <v>5407</v>
      </c>
      <c r="G20" s="814" t="s">
        <v>2588</v>
      </c>
      <c r="H20" s="476" t="s">
        <v>2589</v>
      </c>
      <c r="I20" s="823">
        <v>1.5820000000000001</v>
      </c>
      <c r="J20" s="823"/>
      <c r="K20" s="823">
        <v>1.5820000000000001</v>
      </c>
      <c r="L20" s="823"/>
      <c r="M20" s="823"/>
      <c r="N20" s="827">
        <v>0</v>
      </c>
      <c r="O20" s="814">
        <v>1.5820000000000001</v>
      </c>
      <c r="P20" s="814" t="s">
        <v>2241</v>
      </c>
      <c r="Q20" s="814" t="s">
        <v>2590</v>
      </c>
    </row>
    <row r="21" spans="1:17" ht="24" x14ac:dyDescent="0.2">
      <c r="A21" s="814">
        <v>3</v>
      </c>
      <c r="B21" s="814">
        <v>130300</v>
      </c>
      <c r="C21" s="814" t="s">
        <v>1621</v>
      </c>
      <c r="D21" s="814" t="s">
        <v>2592</v>
      </c>
      <c r="E21" s="814" t="s">
        <v>562</v>
      </c>
      <c r="F21" s="485" t="s">
        <v>5408</v>
      </c>
      <c r="G21" s="814" t="s">
        <v>2588</v>
      </c>
      <c r="H21" s="476" t="s">
        <v>2593</v>
      </c>
      <c r="I21" s="823">
        <v>0.64800000000000002</v>
      </c>
      <c r="J21" s="823"/>
      <c r="K21" s="823">
        <v>0.64800000000000002</v>
      </c>
      <c r="L21" s="823"/>
      <c r="M21" s="823"/>
      <c r="N21" s="827">
        <v>0</v>
      </c>
      <c r="O21" s="814">
        <v>0.64800000000000002</v>
      </c>
      <c r="P21" s="814" t="s">
        <v>2241</v>
      </c>
      <c r="Q21" s="814" t="s">
        <v>2590</v>
      </c>
    </row>
    <row r="22" spans="1:17" ht="24" x14ac:dyDescent="0.2">
      <c r="A22" s="814">
        <v>4</v>
      </c>
      <c r="B22" s="814">
        <v>130301</v>
      </c>
      <c r="C22" s="814" t="s">
        <v>2242</v>
      </c>
      <c r="D22" s="814" t="s">
        <v>2594</v>
      </c>
      <c r="E22" s="814" t="s">
        <v>563</v>
      </c>
      <c r="F22" s="485" t="s">
        <v>2595</v>
      </c>
      <c r="G22" s="814" t="s">
        <v>2588</v>
      </c>
      <c r="H22" s="476" t="s">
        <v>2596</v>
      </c>
      <c r="I22" s="823">
        <v>0.71099999999999997</v>
      </c>
      <c r="J22" s="823"/>
      <c r="K22" s="823">
        <v>0.71099999999999997</v>
      </c>
      <c r="L22" s="823"/>
      <c r="M22" s="823"/>
      <c r="N22" s="827">
        <v>0</v>
      </c>
      <c r="O22" s="814">
        <v>0.71099999999999997</v>
      </c>
      <c r="P22" s="814" t="s">
        <v>2241</v>
      </c>
      <c r="Q22" s="814" t="s">
        <v>2752</v>
      </c>
    </row>
    <row r="23" spans="1:17" ht="36" x14ac:dyDescent="0.2">
      <c r="A23" s="814">
        <v>5</v>
      </c>
      <c r="B23" s="814">
        <v>130302</v>
      </c>
      <c r="C23" s="814" t="s">
        <v>1480</v>
      </c>
      <c r="D23" s="814" t="s">
        <v>2597</v>
      </c>
      <c r="E23" s="814" t="s">
        <v>564</v>
      </c>
      <c r="F23" s="818" t="s">
        <v>5409</v>
      </c>
      <c r="G23" s="814" t="s">
        <v>2588</v>
      </c>
      <c r="H23" s="476" t="s">
        <v>2589</v>
      </c>
      <c r="I23" s="823">
        <v>3.766</v>
      </c>
      <c r="J23" s="823"/>
      <c r="K23" s="823">
        <v>3.766</v>
      </c>
      <c r="L23" s="823"/>
      <c r="M23" s="823"/>
      <c r="N23" s="827">
        <v>0</v>
      </c>
      <c r="O23" s="814">
        <v>3.766</v>
      </c>
      <c r="P23" s="814" t="s">
        <v>2241</v>
      </c>
      <c r="Q23" s="814" t="s">
        <v>2590</v>
      </c>
    </row>
    <row r="24" spans="1:17" ht="36" x14ac:dyDescent="0.2">
      <c r="A24" s="814">
        <v>6</v>
      </c>
      <c r="B24" s="814">
        <v>130303</v>
      </c>
      <c r="C24" s="814" t="s">
        <v>1622</v>
      </c>
      <c r="D24" s="814" t="s">
        <v>2598</v>
      </c>
      <c r="E24" s="814" t="s">
        <v>565</v>
      </c>
      <c r="F24" s="818" t="s">
        <v>5410</v>
      </c>
      <c r="G24" s="814" t="s">
        <v>2588</v>
      </c>
      <c r="H24" s="476" t="s">
        <v>2589</v>
      </c>
      <c r="I24" s="814">
        <v>0.48399999999999999</v>
      </c>
      <c r="J24" s="814"/>
      <c r="K24" s="814">
        <v>0.48399999999999999</v>
      </c>
      <c r="L24" s="814"/>
      <c r="M24" s="814"/>
      <c r="N24" s="827">
        <v>0</v>
      </c>
      <c r="O24" s="814">
        <v>0.48399999999999999</v>
      </c>
      <c r="P24" s="814" t="s">
        <v>2241</v>
      </c>
      <c r="Q24" s="814" t="s">
        <v>2590</v>
      </c>
    </row>
    <row r="25" spans="1:17" ht="36" x14ac:dyDescent="0.2">
      <c r="A25" s="814">
        <v>7</v>
      </c>
      <c r="B25" s="814">
        <v>130304</v>
      </c>
      <c r="C25" s="814" t="s">
        <v>1623</v>
      </c>
      <c r="D25" s="814" t="s">
        <v>2599</v>
      </c>
      <c r="E25" s="814" t="s">
        <v>566</v>
      </c>
      <c r="F25" s="818" t="s">
        <v>5411</v>
      </c>
      <c r="G25" s="814" t="s">
        <v>2588</v>
      </c>
      <c r="H25" s="476" t="s">
        <v>2589</v>
      </c>
      <c r="I25" s="814">
        <v>3.7869999999999999</v>
      </c>
      <c r="J25" s="814"/>
      <c r="K25" s="814">
        <v>3.7869999999999999</v>
      </c>
      <c r="L25" s="814"/>
      <c r="M25" s="814"/>
      <c r="N25" s="827">
        <v>0</v>
      </c>
      <c r="O25" s="814">
        <v>3.7869999999999999</v>
      </c>
      <c r="P25" s="814" t="s">
        <v>2241</v>
      </c>
      <c r="Q25" s="814" t="s">
        <v>2590</v>
      </c>
    </row>
    <row r="26" spans="1:17" ht="36" x14ac:dyDescent="0.2">
      <c r="A26" s="814">
        <v>8</v>
      </c>
      <c r="B26" s="814">
        <v>130305</v>
      </c>
      <c r="C26" s="814" t="s">
        <v>1624</v>
      </c>
      <c r="D26" s="814" t="s">
        <v>2600</v>
      </c>
      <c r="E26" s="814" t="s">
        <v>567</v>
      </c>
      <c r="F26" s="485" t="s">
        <v>5412</v>
      </c>
      <c r="G26" s="814" t="s">
        <v>2588</v>
      </c>
      <c r="H26" s="476" t="s">
        <v>2589</v>
      </c>
      <c r="I26" s="814">
        <v>3.2749999999999999</v>
      </c>
      <c r="J26" s="814">
        <v>0.69299999999999995</v>
      </c>
      <c r="K26" s="814">
        <v>2.5819999999999999</v>
      </c>
      <c r="L26" s="814"/>
      <c r="M26" s="814"/>
      <c r="N26" s="827">
        <v>0</v>
      </c>
      <c r="O26" s="814">
        <v>3.2749999999999999</v>
      </c>
      <c r="P26" s="476" t="s">
        <v>2353</v>
      </c>
      <c r="Q26" s="814" t="s">
        <v>2590</v>
      </c>
    </row>
    <row r="27" spans="1:17" ht="36" x14ac:dyDescent="0.2">
      <c r="A27" s="814">
        <v>9</v>
      </c>
      <c r="B27" s="814">
        <v>130306</v>
      </c>
      <c r="C27" s="814" t="s">
        <v>1625</v>
      </c>
      <c r="D27" s="814" t="s">
        <v>2601</v>
      </c>
      <c r="E27" s="814" t="s">
        <v>568</v>
      </c>
      <c r="F27" s="818" t="s">
        <v>5413</v>
      </c>
      <c r="G27" s="814" t="s">
        <v>2588</v>
      </c>
      <c r="H27" s="476" t="s">
        <v>2589</v>
      </c>
      <c r="I27" s="814">
        <v>3.802</v>
      </c>
      <c r="J27" s="814"/>
      <c r="K27" s="814">
        <v>3.802</v>
      </c>
      <c r="L27" s="814"/>
      <c r="M27" s="814"/>
      <c r="N27" s="827">
        <v>0</v>
      </c>
      <c r="O27" s="814">
        <v>3.802</v>
      </c>
      <c r="P27" s="814" t="s">
        <v>2241</v>
      </c>
      <c r="Q27" s="814" t="s">
        <v>2590</v>
      </c>
    </row>
    <row r="28" spans="1:17" ht="36" x14ac:dyDescent="0.2">
      <c r="A28" s="814">
        <v>10</v>
      </c>
      <c r="B28" s="814">
        <v>130307</v>
      </c>
      <c r="C28" s="814" t="s">
        <v>1626</v>
      </c>
      <c r="D28" s="814" t="s">
        <v>2602</v>
      </c>
      <c r="E28" s="814" t="s">
        <v>569</v>
      </c>
      <c r="F28" s="485" t="s">
        <v>5414</v>
      </c>
      <c r="G28" s="814" t="s">
        <v>2588</v>
      </c>
      <c r="H28" s="476" t="s">
        <v>2589</v>
      </c>
      <c r="I28" s="814">
        <v>0.48099999999999998</v>
      </c>
      <c r="J28" s="814"/>
      <c r="K28" s="814">
        <v>0.48099999999999998</v>
      </c>
      <c r="L28" s="814"/>
      <c r="M28" s="814"/>
      <c r="N28" s="827">
        <v>0</v>
      </c>
      <c r="O28" s="814">
        <v>0.48099999999999998</v>
      </c>
      <c r="P28" s="814" t="s">
        <v>2241</v>
      </c>
      <c r="Q28" s="814" t="s">
        <v>2590</v>
      </c>
    </row>
    <row r="29" spans="1:17" ht="36" x14ac:dyDescent="0.2">
      <c r="A29" s="814">
        <v>11</v>
      </c>
      <c r="B29" s="814">
        <v>130308</v>
      </c>
      <c r="C29" s="814" t="s">
        <v>1627</v>
      </c>
      <c r="D29" s="814" t="s">
        <v>2603</v>
      </c>
      <c r="E29" s="814" t="s">
        <v>570</v>
      </c>
      <c r="F29" s="818" t="s">
        <v>5415</v>
      </c>
      <c r="G29" s="814" t="s">
        <v>2588</v>
      </c>
      <c r="H29" s="476" t="s">
        <v>2589</v>
      </c>
      <c r="I29" s="814">
        <v>1.982</v>
      </c>
      <c r="J29" s="814"/>
      <c r="K29" s="814">
        <v>1.982</v>
      </c>
      <c r="L29" s="814"/>
      <c r="M29" s="814"/>
      <c r="N29" s="827">
        <v>0</v>
      </c>
      <c r="O29" s="814">
        <v>1.982</v>
      </c>
      <c r="P29" s="814" t="s">
        <v>2241</v>
      </c>
      <c r="Q29" s="814" t="s">
        <v>2590</v>
      </c>
    </row>
    <row r="30" spans="1:17" ht="24" x14ac:dyDescent="0.2">
      <c r="A30" s="814">
        <v>12</v>
      </c>
      <c r="B30" s="814">
        <v>130311</v>
      </c>
      <c r="C30" s="814" t="s">
        <v>1628</v>
      </c>
      <c r="D30" s="814" t="s">
        <v>2604</v>
      </c>
      <c r="E30" s="814" t="s">
        <v>571</v>
      </c>
      <c r="F30" s="818" t="s">
        <v>5416</v>
      </c>
      <c r="G30" s="814" t="s">
        <v>2588</v>
      </c>
      <c r="H30" s="476" t="s">
        <v>2605</v>
      </c>
      <c r="I30" s="814">
        <v>0.77</v>
      </c>
      <c r="J30" s="814">
        <v>0.38400000000000001</v>
      </c>
      <c r="K30" s="814">
        <v>0.38600000000000001</v>
      </c>
      <c r="L30" s="814"/>
      <c r="M30" s="814"/>
      <c r="N30" s="827">
        <v>0</v>
      </c>
      <c r="O30" s="814">
        <v>0.77</v>
      </c>
      <c r="P30" s="476" t="s">
        <v>2353</v>
      </c>
      <c r="Q30" s="814" t="s">
        <v>2590</v>
      </c>
    </row>
    <row r="31" spans="1:17" ht="36" x14ac:dyDescent="0.2">
      <c r="A31" s="814">
        <v>13</v>
      </c>
      <c r="B31" s="814">
        <v>130271</v>
      </c>
      <c r="C31" s="814" t="s">
        <v>1629</v>
      </c>
      <c r="D31" s="814" t="s">
        <v>2606</v>
      </c>
      <c r="E31" s="814" t="s">
        <v>572</v>
      </c>
      <c r="F31" s="818" t="s">
        <v>5417</v>
      </c>
      <c r="G31" s="814" t="s">
        <v>2588</v>
      </c>
      <c r="H31" s="476" t="s">
        <v>2589</v>
      </c>
      <c r="I31" s="814">
        <v>0.94799999999999995</v>
      </c>
      <c r="J31" s="814"/>
      <c r="K31" s="814">
        <v>0.94799999999999995</v>
      </c>
      <c r="L31" s="814"/>
      <c r="M31" s="814"/>
      <c r="N31" s="827">
        <v>0</v>
      </c>
      <c r="O31" s="814">
        <v>0.94799999999999995</v>
      </c>
      <c r="P31" s="814" t="s">
        <v>2241</v>
      </c>
      <c r="Q31" s="814" t="s">
        <v>2590</v>
      </c>
    </row>
    <row r="32" spans="1:17" ht="36" x14ac:dyDescent="0.2">
      <c r="A32" s="814">
        <v>14</v>
      </c>
      <c r="B32" s="814">
        <v>130272</v>
      </c>
      <c r="C32" s="814" t="s">
        <v>1630</v>
      </c>
      <c r="D32" s="814" t="s">
        <v>2607</v>
      </c>
      <c r="E32" s="814" t="s">
        <v>573</v>
      </c>
      <c r="F32" s="818" t="s">
        <v>5418</v>
      </c>
      <c r="G32" s="814" t="s">
        <v>2588</v>
      </c>
      <c r="H32" s="476" t="s">
        <v>2589</v>
      </c>
      <c r="I32" s="814">
        <v>0.52400000000000002</v>
      </c>
      <c r="J32" s="814"/>
      <c r="K32" s="814">
        <v>0.52400000000000002</v>
      </c>
      <c r="L32" s="814"/>
      <c r="M32" s="814"/>
      <c r="N32" s="827">
        <v>0</v>
      </c>
      <c r="O32" s="814">
        <v>0.52400000000000002</v>
      </c>
      <c r="P32" s="814" t="s">
        <v>2241</v>
      </c>
      <c r="Q32" s="814" t="s">
        <v>2590</v>
      </c>
    </row>
    <row r="33" spans="1:17" ht="36" x14ac:dyDescent="0.2">
      <c r="A33" s="814">
        <v>15</v>
      </c>
      <c r="B33" s="906">
        <v>130273</v>
      </c>
      <c r="C33" s="814" t="s">
        <v>2245</v>
      </c>
      <c r="D33" s="814" t="s">
        <v>2608</v>
      </c>
      <c r="E33" s="814" t="s">
        <v>574</v>
      </c>
      <c r="F33" s="818" t="s">
        <v>2609</v>
      </c>
      <c r="G33" s="814" t="s">
        <v>2588</v>
      </c>
      <c r="H33" s="476" t="s">
        <v>2589</v>
      </c>
      <c r="I33" s="814">
        <v>1.5309999999999999</v>
      </c>
      <c r="J33" s="814"/>
      <c r="K33" s="814">
        <v>1.5309999999999999</v>
      </c>
      <c r="L33" s="814"/>
      <c r="M33" s="814"/>
      <c r="N33" s="827">
        <v>0</v>
      </c>
      <c r="O33" s="814">
        <v>1.5309999999999999</v>
      </c>
      <c r="P33" s="814" t="s">
        <v>2241</v>
      </c>
      <c r="Q33" s="814" t="s">
        <v>2752</v>
      </c>
    </row>
    <row r="34" spans="1:17" ht="36" x14ac:dyDescent="0.2">
      <c r="A34" s="814">
        <v>16</v>
      </c>
      <c r="B34" s="814">
        <v>130274</v>
      </c>
      <c r="C34" s="814" t="s">
        <v>1631</v>
      </c>
      <c r="D34" s="814" t="s">
        <v>2610</v>
      </c>
      <c r="E34" s="814" t="s">
        <v>575</v>
      </c>
      <c r="F34" s="818" t="s">
        <v>5419</v>
      </c>
      <c r="G34" s="814" t="s">
        <v>2588</v>
      </c>
      <c r="H34" s="476" t="s">
        <v>2589</v>
      </c>
      <c r="I34" s="814">
        <v>2.0219999999999998</v>
      </c>
      <c r="J34" s="814"/>
      <c r="K34" s="814">
        <v>2.0219999999999998</v>
      </c>
      <c r="L34" s="814"/>
      <c r="M34" s="814"/>
      <c r="N34" s="827">
        <v>0</v>
      </c>
      <c r="O34" s="814">
        <v>2.0219999999999998</v>
      </c>
      <c r="P34" s="814" t="s">
        <v>2241</v>
      </c>
      <c r="Q34" s="814" t="s">
        <v>2590</v>
      </c>
    </row>
    <row r="35" spans="1:17" ht="36" x14ac:dyDescent="0.2">
      <c r="A35" s="814">
        <v>17</v>
      </c>
      <c r="B35" s="814">
        <v>130276</v>
      </c>
      <c r="C35" s="814" t="s">
        <v>1632</v>
      </c>
      <c r="D35" s="814" t="s">
        <v>2611</v>
      </c>
      <c r="E35" s="814" t="s">
        <v>576</v>
      </c>
      <c r="F35" s="818" t="s">
        <v>5420</v>
      </c>
      <c r="G35" s="814" t="s">
        <v>2588</v>
      </c>
      <c r="H35" s="476" t="s">
        <v>2589</v>
      </c>
      <c r="I35" s="814">
        <v>1.1140000000000001</v>
      </c>
      <c r="J35" s="814"/>
      <c r="K35" s="814">
        <v>1.1140000000000001</v>
      </c>
      <c r="L35" s="814"/>
      <c r="M35" s="814"/>
      <c r="N35" s="827">
        <v>0</v>
      </c>
      <c r="O35" s="814">
        <v>1.1140000000000001</v>
      </c>
      <c r="P35" s="814" t="s">
        <v>2241</v>
      </c>
      <c r="Q35" s="814" t="s">
        <v>2590</v>
      </c>
    </row>
    <row r="36" spans="1:17" ht="36" x14ac:dyDescent="0.2">
      <c r="A36" s="814">
        <v>18</v>
      </c>
      <c r="B36" s="814">
        <v>130277</v>
      </c>
      <c r="C36" s="814" t="s">
        <v>1633</v>
      </c>
      <c r="D36" s="814" t="s">
        <v>2612</v>
      </c>
      <c r="E36" s="814" t="s">
        <v>577</v>
      </c>
      <c r="F36" s="818" t="s">
        <v>5421</v>
      </c>
      <c r="G36" s="814" t="s">
        <v>2588</v>
      </c>
      <c r="H36" s="476" t="s">
        <v>2589</v>
      </c>
      <c r="I36" s="814">
        <v>0.27600000000000002</v>
      </c>
      <c r="J36" s="814"/>
      <c r="K36" s="814">
        <v>0.27600000000000002</v>
      </c>
      <c r="L36" s="814"/>
      <c r="M36" s="814"/>
      <c r="N36" s="827">
        <v>0</v>
      </c>
      <c r="O36" s="814">
        <v>0.27600000000000002</v>
      </c>
      <c r="P36" s="814" t="s">
        <v>2241</v>
      </c>
      <c r="Q36" s="814" t="s">
        <v>2590</v>
      </c>
    </row>
    <row r="37" spans="1:17" ht="36" x14ac:dyDescent="0.2">
      <c r="A37" s="814">
        <v>19</v>
      </c>
      <c r="B37" s="814">
        <v>130278</v>
      </c>
      <c r="C37" s="814" t="s">
        <v>1634</v>
      </c>
      <c r="D37" s="814" t="s">
        <v>2613</v>
      </c>
      <c r="E37" s="814" t="s">
        <v>578</v>
      </c>
      <c r="F37" s="818" t="s">
        <v>5422</v>
      </c>
      <c r="G37" s="814" t="s">
        <v>2588</v>
      </c>
      <c r="H37" s="476" t="s">
        <v>2589</v>
      </c>
      <c r="I37" s="814">
        <v>1.6240000000000001</v>
      </c>
      <c r="J37" s="814">
        <v>1.141</v>
      </c>
      <c r="K37" s="814">
        <v>0.48299999999999998</v>
      </c>
      <c r="L37" s="814"/>
      <c r="M37" s="814"/>
      <c r="N37" s="827">
        <v>0</v>
      </c>
      <c r="O37" s="814">
        <v>1.6240000000000001</v>
      </c>
      <c r="P37" s="476" t="s">
        <v>2353</v>
      </c>
      <c r="Q37" s="814" t="s">
        <v>2590</v>
      </c>
    </row>
    <row r="38" spans="1:17" ht="24" x14ac:dyDescent="0.2">
      <c r="A38" s="814">
        <v>20</v>
      </c>
      <c r="B38" s="814">
        <v>130279</v>
      </c>
      <c r="C38" s="814" t="s">
        <v>1635</v>
      </c>
      <c r="D38" s="814" t="s">
        <v>2614</v>
      </c>
      <c r="E38" s="814" t="s">
        <v>579</v>
      </c>
      <c r="F38" s="818" t="s">
        <v>5423</v>
      </c>
      <c r="G38" s="814" t="s">
        <v>2588</v>
      </c>
      <c r="H38" s="476" t="s">
        <v>2615</v>
      </c>
      <c r="I38" s="814">
        <v>0.55900000000000005</v>
      </c>
      <c r="J38" s="814"/>
      <c r="K38" s="814">
        <v>0.55900000000000005</v>
      </c>
      <c r="L38" s="814"/>
      <c r="M38" s="814"/>
      <c r="N38" s="827">
        <v>0</v>
      </c>
      <c r="O38" s="814">
        <v>0.55900000000000005</v>
      </c>
      <c r="P38" s="814" t="s">
        <v>2241</v>
      </c>
      <c r="Q38" s="814" t="s">
        <v>2590</v>
      </c>
    </row>
    <row r="39" spans="1:17" ht="36" x14ac:dyDescent="0.2">
      <c r="A39" s="814">
        <v>21</v>
      </c>
      <c r="B39" s="814">
        <v>130280</v>
      </c>
      <c r="C39" s="814" t="s">
        <v>1636</v>
      </c>
      <c r="D39" s="814" t="s">
        <v>2616</v>
      </c>
      <c r="E39" s="814" t="s">
        <v>580</v>
      </c>
      <c r="F39" s="818" t="s">
        <v>5424</v>
      </c>
      <c r="G39" s="814" t="s">
        <v>2588</v>
      </c>
      <c r="H39" s="476" t="s">
        <v>2589</v>
      </c>
      <c r="I39" s="814">
        <v>1.86</v>
      </c>
      <c r="J39" s="814"/>
      <c r="K39" s="814">
        <v>1.86</v>
      </c>
      <c r="L39" s="814"/>
      <c r="M39" s="814"/>
      <c r="N39" s="827">
        <v>0</v>
      </c>
      <c r="O39" s="814">
        <v>1.86</v>
      </c>
      <c r="P39" s="814" t="s">
        <v>2241</v>
      </c>
      <c r="Q39" s="814" t="s">
        <v>2590</v>
      </c>
    </row>
    <row r="40" spans="1:17" ht="36" x14ac:dyDescent="0.2">
      <c r="A40" s="1585">
        <v>22</v>
      </c>
      <c r="B40" s="814" t="s">
        <v>2617</v>
      </c>
      <c r="C40" s="814" t="s">
        <v>1637</v>
      </c>
      <c r="D40" s="814" t="s">
        <v>2618</v>
      </c>
      <c r="E40" s="1538" t="s">
        <v>581</v>
      </c>
      <c r="F40" s="818" t="s">
        <v>5425</v>
      </c>
      <c r="G40" s="814" t="s">
        <v>2588</v>
      </c>
      <c r="H40" s="476" t="s">
        <v>2589</v>
      </c>
      <c r="I40" s="814">
        <v>1.5569999999999999</v>
      </c>
      <c r="J40" s="814"/>
      <c r="K40" s="814">
        <v>1.5569999999999999</v>
      </c>
      <c r="L40" s="814"/>
      <c r="M40" s="814"/>
      <c r="N40" s="827">
        <v>0</v>
      </c>
      <c r="O40" s="814">
        <v>1.5569999999999999</v>
      </c>
      <c r="P40" s="814" t="s">
        <v>2241</v>
      </c>
      <c r="Q40" s="814" t="s">
        <v>2590</v>
      </c>
    </row>
    <row r="41" spans="1:17" ht="36" x14ac:dyDescent="0.2">
      <c r="A41" s="1629"/>
      <c r="B41" s="814" t="s">
        <v>2619</v>
      </c>
      <c r="C41" s="814" t="s">
        <v>1638</v>
      </c>
      <c r="D41" s="814" t="s">
        <v>2620</v>
      </c>
      <c r="E41" s="1538"/>
      <c r="F41" s="818" t="s">
        <v>5425</v>
      </c>
      <c r="G41" s="814" t="s">
        <v>2588</v>
      </c>
      <c r="H41" s="476" t="s">
        <v>2589</v>
      </c>
      <c r="I41" s="814">
        <v>1.321</v>
      </c>
      <c r="J41" s="814"/>
      <c r="K41" s="814">
        <v>1.321</v>
      </c>
      <c r="L41" s="814"/>
      <c r="M41" s="814"/>
      <c r="N41" s="827">
        <v>0</v>
      </c>
      <c r="O41" s="814">
        <v>1.321</v>
      </c>
      <c r="P41" s="814" t="s">
        <v>2241</v>
      </c>
      <c r="Q41" s="814" t="s">
        <v>2590</v>
      </c>
    </row>
    <row r="42" spans="1:17" ht="36" x14ac:dyDescent="0.2">
      <c r="A42" s="814">
        <v>23</v>
      </c>
      <c r="B42" s="814">
        <v>130282</v>
      </c>
      <c r="C42" s="814" t="s">
        <v>2246</v>
      </c>
      <c r="D42" s="814" t="s">
        <v>2621</v>
      </c>
      <c r="E42" s="814" t="s">
        <v>582</v>
      </c>
      <c r="F42" s="818" t="s">
        <v>5426</v>
      </c>
      <c r="G42" s="814" t="s">
        <v>2588</v>
      </c>
      <c r="H42" s="476" t="s">
        <v>2589</v>
      </c>
      <c r="I42" s="814">
        <v>2.4929999999999999</v>
      </c>
      <c r="J42" s="814"/>
      <c r="K42" s="814">
        <v>2.4929999999999999</v>
      </c>
      <c r="L42" s="814"/>
      <c r="M42" s="814"/>
      <c r="N42" s="827">
        <v>0</v>
      </c>
      <c r="O42" s="814">
        <v>2.4929999999999999</v>
      </c>
      <c r="P42" s="814" t="s">
        <v>2241</v>
      </c>
      <c r="Q42" s="814" t="s">
        <v>2590</v>
      </c>
    </row>
    <row r="43" spans="1:17" ht="24" x14ac:dyDescent="0.2">
      <c r="A43" s="814">
        <v>24</v>
      </c>
      <c r="B43" s="814">
        <v>130283</v>
      </c>
      <c r="C43" s="814" t="s">
        <v>1639</v>
      </c>
      <c r="D43" s="814" t="s">
        <v>2622</v>
      </c>
      <c r="E43" s="814" t="s">
        <v>583</v>
      </c>
      <c r="F43" s="818" t="s">
        <v>5427</v>
      </c>
      <c r="G43" s="814" t="s">
        <v>2588</v>
      </c>
      <c r="H43" s="476" t="s">
        <v>2623</v>
      </c>
      <c r="I43" s="814">
        <v>0.64900000000000002</v>
      </c>
      <c r="J43" s="814"/>
      <c r="K43" s="814">
        <v>0.64900000000000002</v>
      </c>
      <c r="L43" s="814"/>
      <c r="M43" s="814"/>
      <c r="N43" s="827">
        <v>0</v>
      </c>
      <c r="O43" s="814">
        <v>0.64900000000000002</v>
      </c>
      <c r="P43" s="814" t="s">
        <v>2241</v>
      </c>
      <c r="Q43" s="814" t="s">
        <v>2590</v>
      </c>
    </row>
    <row r="44" spans="1:17" x14ac:dyDescent="0.2">
      <c r="A44" s="815">
        <v>25</v>
      </c>
      <c r="B44" s="142">
        <v>130284</v>
      </c>
      <c r="C44" s="815"/>
      <c r="D44" s="815"/>
      <c r="E44" s="815" t="s">
        <v>584</v>
      </c>
      <c r="F44" s="819" t="s">
        <v>5648</v>
      </c>
      <c r="G44" s="819"/>
      <c r="H44" s="819"/>
      <c r="I44" s="815">
        <v>0.85</v>
      </c>
      <c r="J44" s="815"/>
      <c r="K44" s="815">
        <v>0.85</v>
      </c>
      <c r="L44" s="815"/>
      <c r="M44" s="815"/>
      <c r="N44" s="828">
        <v>0</v>
      </c>
      <c r="O44" s="815">
        <v>0.85</v>
      </c>
      <c r="P44" s="815" t="s">
        <v>2241</v>
      </c>
      <c r="Q44" s="815" t="s">
        <v>2752</v>
      </c>
    </row>
    <row r="45" spans="1:17" ht="24" x14ac:dyDescent="0.2">
      <c r="A45" s="814">
        <v>26</v>
      </c>
      <c r="B45" s="814">
        <v>130285</v>
      </c>
      <c r="C45" s="814" t="s">
        <v>1481</v>
      </c>
      <c r="D45" s="814" t="s">
        <v>2624</v>
      </c>
      <c r="E45" s="814" t="s">
        <v>585</v>
      </c>
      <c r="F45" s="818" t="s">
        <v>5428</v>
      </c>
      <c r="G45" s="814" t="s">
        <v>2588</v>
      </c>
      <c r="H45" s="476" t="s">
        <v>2625</v>
      </c>
      <c r="I45" s="814">
        <v>3.028</v>
      </c>
      <c r="J45" s="814"/>
      <c r="K45" s="814">
        <v>3.028</v>
      </c>
      <c r="L45" s="814"/>
      <c r="M45" s="814"/>
      <c r="N45" s="827">
        <v>0</v>
      </c>
      <c r="O45" s="814">
        <v>3.028</v>
      </c>
      <c r="P45" s="814" t="s">
        <v>2241</v>
      </c>
      <c r="Q45" s="814" t="s">
        <v>2590</v>
      </c>
    </row>
    <row r="46" spans="1:17" ht="36" x14ac:dyDescent="0.2">
      <c r="A46" s="814">
        <v>27</v>
      </c>
      <c r="B46" s="906">
        <v>130287</v>
      </c>
      <c r="C46" s="814" t="s">
        <v>2247</v>
      </c>
      <c r="D46" s="814" t="s">
        <v>2626</v>
      </c>
      <c r="E46" s="814" t="s">
        <v>588</v>
      </c>
      <c r="F46" s="818" t="s">
        <v>2627</v>
      </c>
      <c r="G46" s="814" t="s">
        <v>2588</v>
      </c>
      <c r="H46" s="476" t="s">
        <v>2589</v>
      </c>
      <c r="I46" s="814">
        <v>1.119</v>
      </c>
      <c r="J46" s="814"/>
      <c r="K46" s="814">
        <v>1.119</v>
      </c>
      <c r="L46" s="814"/>
      <c r="M46" s="814"/>
      <c r="N46" s="827">
        <v>0</v>
      </c>
      <c r="O46" s="814">
        <v>1.119</v>
      </c>
      <c r="P46" s="814" t="s">
        <v>2241</v>
      </c>
      <c r="Q46" s="814" t="s">
        <v>2752</v>
      </c>
    </row>
    <row r="47" spans="1:17" ht="36" x14ac:dyDescent="0.2">
      <c r="A47" s="814">
        <v>28</v>
      </c>
      <c r="B47" s="906">
        <v>120288</v>
      </c>
      <c r="C47" s="814" t="s">
        <v>1640</v>
      </c>
      <c r="D47" s="814" t="s">
        <v>2628</v>
      </c>
      <c r="E47" s="814" t="s">
        <v>589</v>
      </c>
      <c r="F47" s="818" t="s">
        <v>5429</v>
      </c>
      <c r="G47" s="814" t="s">
        <v>2588</v>
      </c>
      <c r="H47" s="476" t="s">
        <v>2589</v>
      </c>
      <c r="I47" s="814">
        <v>2.4140000000000001</v>
      </c>
      <c r="J47" s="814"/>
      <c r="K47" s="814">
        <v>2.4140000000000001</v>
      </c>
      <c r="L47" s="814"/>
      <c r="M47" s="814"/>
      <c r="N47" s="827">
        <v>0</v>
      </c>
      <c r="O47" s="814">
        <v>2.4140000000000001</v>
      </c>
      <c r="P47" s="814" t="s">
        <v>2241</v>
      </c>
      <c r="Q47" s="814" t="s">
        <v>2590</v>
      </c>
    </row>
    <row r="48" spans="1:17" ht="36" x14ac:dyDescent="0.2">
      <c r="A48" s="814">
        <v>29</v>
      </c>
      <c r="B48" s="814">
        <v>130289</v>
      </c>
      <c r="C48" s="814" t="s">
        <v>1641</v>
      </c>
      <c r="D48" s="814" t="s">
        <v>2629</v>
      </c>
      <c r="E48" s="814" t="s">
        <v>590</v>
      </c>
      <c r="F48" s="818" t="s">
        <v>5430</v>
      </c>
      <c r="G48" s="814" t="s">
        <v>2588</v>
      </c>
      <c r="H48" s="476" t="s">
        <v>2589</v>
      </c>
      <c r="I48" s="814">
        <v>0.46100000000000002</v>
      </c>
      <c r="J48" s="814"/>
      <c r="K48" s="814">
        <v>0.46100000000000002</v>
      </c>
      <c r="L48" s="814"/>
      <c r="M48" s="814"/>
      <c r="N48" s="827">
        <v>0</v>
      </c>
      <c r="O48" s="814">
        <v>0.46100000000000002</v>
      </c>
      <c r="P48" s="814" t="s">
        <v>2241</v>
      </c>
      <c r="Q48" s="814" t="s">
        <v>2590</v>
      </c>
    </row>
    <row r="49" spans="1:17" ht="24" x14ac:dyDescent="0.2">
      <c r="A49" s="814">
        <v>30</v>
      </c>
      <c r="B49" s="906">
        <v>120621</v>
      </c>
      <c r="C49" s="814" t="s">
        <v>1642</v>
      </c>
      <c r="D49" s="814" t="s">
        <v>2630</v>
      </c>
      <c r="E49" s="814" t="s">
        <v>591</v>
      </c>
      <c r="F49" s="818" t="s">
        <v>5431</v>
      </c>
      <c r="G49" s="814" t="s">
        <v>2588</v>
      </c>
      <c r="H49" s="476" t="s">
        <v>2631</v>
      </c>
      <c r="I49" s="814">
        <v>0.93799999999999994</v>
      </c>
      <c r="J49" s="814"/>
      <c r="K49" s="814">
        <v>0.93799999999999994</v>
      </c>
      <c r="L49" s="814"/>
      <c r="M49" s="814"/>
      <c r="N49" s="827">
        <v>0</v>
      </c>
      <c r="O49" s="814">
        <v>0.93799999999999994</v>
      </c>
      <c r="P49" s="814" t="s">
        <v>2241</v>
      </c>
      <c r="Q49" s="814" t="s">
        <v>2590</v>
      </c>
    </row>
    <row r="50" spans="1:17" ht="24" x14ac:dyDescent="0.2">
      <c r="A50" s="814">
        <v>31</v>
      </c>
      <c r="B50" s="906">
        <v>120622</v>
      </c>
      <c r="C50" s="814" t="s">
        <v>1643</v>
      </c>
      <c r="D50" s="814" t="s">
        <v>2632</v>
      </c>
      <c r="E50" s="814" t="s">
        <v>592</v>
      </c>
      <c r="F50" s="818" t="s">
        <v>5431</v>
      </c>
      <c r="G50" s="814" t="s">
        <v>2588</v>
      </c>
      <c r="H50" s="476" t="s">
        <v>2631</v>
      </c>
      <c r="I50" s="814">
        <v>0.502</v>
      </c>
      <c r="J50" s="814"/>
      <c r="K50" s="814">
        <v>0.502</v>
      </c>
      <c r="L50" s="814"/>
      <c r="M50" s="814"/>
      <c r="N50" s="827">
        <v>0</v>
      </c>
      <c r="O50" s="814">
        <v>0.502</v>
      </c>
      <c r="P50" s="814" t="s">
        <v>2241</v>
      </c>
      <c r="Q50" s="814" t="s">
        <v>2590</v>
      </c>
    </row>
    <row r="51" spans="1:17" ht="24" x14ac:dyDescent="0.2">
      <c r="A51" s="814">
        <v>32</v>
      </c>
      <c r="B51" s="906">
        <v>120623</v>
      </c>
      <c r="C51" s="814" t="s">
        <v>1644</v>
      </c>
      <c r="D51" s="814" t="s">
        <v>2633</v>
      </c>
      <c r="E51" s="814" t="s">
        <v>593</v>
      </c>
      <c r="F51" s="818" t="s">
        <v>5431</v>
      </c>
      <c r="G51" s="814" t="s">
        <v>2588</v>
      </c>
      <c r="H51" s="476" t="s">
        <v>2631</v>
      </c>
      <c r="I51" s="814">
        <v>0.307</v>
      </c>
      <c r="J51" s="814"/>
      <c r="K51" s="814">
        <v>0.307</v>
      </c>
      <c r="L51" s="814"/>
      <c r="M51" s="814"/>
      <c r="N51" s="827">
        <v>0</v>
      </c>
      <c r="O51" s="814">
        <v>0.307</v>
      </c>
      <c r="P51" s="814" t="s">
        <v>2241</v>
      </c>
      <c r="Q51" s="814" t="s">
        <v>2590</v>
      </c>
    </row>
    <row r="52" spans="1:17" ht="24" x14ac:dyDescent="0.2">
      <c r="A52" s="814">
        <v>33</v>
      </c>
      <c r="B52" s="906">
        <v>120624</v>
      </c>
      <c r="C52" s="814" t="s">
        <v>1645</v>
      </c>
      <c r="D52" s="814" t="s">
        <v>2634</v>
      </c>
      <c r="E52" s="814" t="s">
        <v>594</v>
      </c>
      <c r="F52" s="818" t="s">
        <v>5431</v>
      </c>
      <c r="G52" s="814" t="s">
        <v>2588</v>
      </c>
      <c r="H52" s="476" t="s">
        <v>2631</v>
      </c>
      <c r="I52" s="814">
        <v>0.68300000000000005</v>
      </c>
      <c r="J52" s="814"/>
      <c r="K52" s="814">
        <v>0.68300000000000005</v>
      </c>
      <c r="L52" s="814"/>
      <c r="M52" s="814"/>
      <c r="N52" s="827">
        <v>0</v>
      </c>
      <c r="O52" s="814">
        <v>0.68300000000000005</v>
      </c>
      <c r="P52" s="814" t="s">
        <v>2241</v>
      </c>
      <c r="Q52" s="814" t="s">
        <v>2590</v>
      </c>
    </row>
    <row r="53" spans="1:17" ht="36" x14ac:dyDescent="0.2">
      <c r="A53" s="814">
        <v>34</v>
      </c>
      <c r="B53" s="906">
        <v>130290</v>
      </c>
      <c r="C53" s="814" t="s">
        <v>1646</v>
      </c>
      <c r="D53" s="814" t="s">
        <v>2635</v>
      </c>
      <c r="E53" s="814" t="s">
        <v>595</v>
      </c>
      <c r="F53" s="485" t="s">
        <v>5432</v>
      </c>
      <c r="G53" s="814" t="s">
        <v>2588</v>
      </c>
      <c r="H53" s="476" t="s">
        <v>2589</v>
      </c>
      <c r="I53" s="814">
        <v>1.522</v>
      </c>
      <c r="J53" s="814"/>
      <c r="K53" s="814">
        <v>1.522</v>
      </c>
      <c r="L53" s="814"/>
      <c r="M53" s="814"/>
      <c r="N53" s="827">
        <v>0</v>
      </c>
      <c r="O53" s="814">
        <v>1.522</v>
      </c>
      <c r="P53" s="814" t="s">
        <v>2241</v>
      </c>
      <c r="Q53" s="814" t="s">
        <v>2590</v>
      </c>
    </row>
    <row r="54" spans="1:17" ht="36" x14ac:dyDescent="0.2">
      <c r="A54" s="814">
        <v>35</v>
      </c>
      <c r="B54" s="906">
        <v>130291</v>
      </c>
      <c r="C54" s="814" t="s">
        <v>1647</v>
      </c>
      <c r="D54" s="814" t="s">
        <v>2636</v>
      </c>
      <c r="E54" s="814" t="s">
        <v>596</v>
      </c>
      <c r="F54" s="818" t="s">
        <v>5433</v>
      </c>
      <c r="G54" s="814" t="s">
        <v>2588</v>
      </c>
      <c r="H54" s="476" t="s">
        <v>2589</v>
      </c>
      <c r="I54" s="814">
        <v>1.7470000000000001</v>
      </c>
      <c r="J54" s="814"/>
      <c r="K54" s="814">
        <v>1.7470000000000001</v>
      </c>
      <c r="L54" s="814"/>
      <c r="M54" s="814"/>
      <c r="N54" s="827">
        <v>0</v>
      </c>
      <c r="O54" s="814">
        <v>1.7470000000000001</v>
      </c>
      <c r="P54" s="814" t="s">
        <v>2241</v>
      </c>
      <c r="Q54" s="814" t="s">
        <v>2590</v>
      </c>
    </row>
    <row r="55" spans="1:17" ht="36" x14ac:dyDescent="0.2">
      <c r="A55" s="814">
        <v>36</v>
      </c>
      <c r="B55" s="814">
        <v>130292</v>
      </c>
      <c r="C55" s="814" t="s">
        <v>2248</v>
      </c>
      <c r="D55" s="814" t="s">
        <v>2637</v>
      </c>
      <c r="E55" s="814" t="s">
        <v>597</v>
      </c>
      <c r="F55" s="818" t="s">
        <v>2638</v>
      </c>
      <c r="G55" s="814" t="s">
        <v>2588</v>
      </c>
      <c r="H55" s="476" t="s">
        <v>2589</v>
      </c>
      <c r="I55" s="814">
        <v>0.98699999999999999</v>
      </c>
      <c r="J55" s="814"/>
      <c r="K55" s="814">
        <v>0.98699999999999999</v>
      </c>
      <c r="L55" s="814"/>
      <c r="M55" s="814"/>
      <c r="N55" s="827">
        <v>0</v>
      </c>
      <c r="O55" s="814">
        <v>0.98699999999999999</v>
      </c>
      <c r="P55" s="814" t="s">
        <v>2241</v>
      </c>
      <c r="Q55" s="814" t="s">
        <v>2752</v>
      </c>
    </row>
    <row r="56" spans="1:17" ht="36" x14ac:dyDescent="0.2">
      <c r="A56" s="814">
        <v>37</v>
      </c>
      <c r="B56" s="814">
        <v>130293</v>
      </c>
      <c r="C56" s="814" t="s">
        <v>1648</v>
      </c>
      <c r="D56" s="814" t="s">
        <v>2639</v>
      </c>
      <c r="E56" s="814" t="s">
        <v>599</v>
      </c>
      <c r="F56" s="818" t="s">
        <v>5434</v>
      </c>
      <c r="G56" s="814" t="s">
        <v>2588</v>
      </c>
      <c r="H56" s="476" t="s">
        <v>2589</v>
      </c>
      <c r="I56" s="814">
        <v>0.43</v>
      </c>
      <c r="J56" s="814"/>
      <c r="K56" s="814">
        <v>0.43</v>
      </c>
      <c r="L56" s="814"/>
      <c r="M56" s="814"/>
      <c r="N56" s="827">
        <v>0</v>
      </c>
      <c r="O56" s="814">
        <v>0.43</v>
      </c>
      <c r="P56" s="814" t="s">
        <v>2241</v>
      </c>
      <c r="Q56" s="814" t="s">
        <v>2590</v>
      </c>
    </row>
    <row r="57" spans="1:17" ht="36" x14ac:dyDescent="0.2">
      <c r="A57" s="814">
        <v>38</v>
      </c>
      <c r="B57" s="814">
        <v>130294</v>
      </c>
      <c r="C57" s="814" t="s">
        <v>1649</v>
      </c>
      <c r="D57" s="814" t="s">
        <v>2640</v>
      </c>
      <c r="E57" s="814" t="s">
        <v>600</v>
      </c>
      <c r="F57" s="818" t="s">
        <v>5435</v>
      </c>
      <c r="G57" s="814" t="s">
        <v>2588</v>
      </c>
      <c r="H57" s="476" t="s">
        <v>2589</v>
      </c>
      <c r="I57" s="814">
        <v>0.91</v>
      </c>
      <c r="J57" s="814">
        <v>0.67700000000000005</v>
      </c>
      <c r="K57" s="814">
        <v>0.23300000000000001</v>
      </c>
      <c r="L57" s="814"/>
      <c r="M57" s="814"/>
      <c r="N57" s="827">
        <v>0</v>
      </c>
      <c r="O57" s="814">
        <v>0.91</v>
      </c>
      <c r="P57" s="476" t="s">
        <v>2353</v>
      </c>
      <c r="Q57" s="814" t="s">
        <v>2590</v>
      </c>
    </row>
    <row r="58" spans="1:17" ht="36" x14ac:dyDescent="0.2">
      <c r="A58" s="814">
        <v>39</v>
      </c>
      <c r="B58" s="814">
        <v>130295</v>
      </c>
      <c r="C58" s="814" t="s">
        <v>1650</v>
      </c>
      <c r="D58" s="814" t="s">
        <v>2641</v>
      </c>
      <c r="E58" s="814" t="s">
        <v>601</v>
      </c>
      <c r="F58" s="818" t="s">
        <v>5436</v>
      </c>
      <c r="G58" s="814" t="s">
        <v>2588</v>
      </c>
      <c r="H58" s="476" t="s">
        <v>2589</v>
      </c>
      <c r="I58" s="814">
        <v>0.70499999999999996</v>
      </c>
      <c r="J58" s="814"/>
      <c r="K58" s="814">
        <v>0.70499999999999996</v>
      </c>
      <c r="L58" s="814"/>
      <c r="M58" s="814"/>
      <c r="N58" s="827">
        <v>0</v>
      </c>
      <c r="O58" s="814">
        <v>0.70499999999999996</v>
      </c>
      <c r="P58" s="814" t="s">
        <v>2241</v>
      </c>
      <c r="Q58" s="814" t="s">
        <v>2590</v>
      </c>
    </row>
    <row r="59" spans="1:17" ht="36" x14ac:dyDescent="0.2">
      <c r="A59" s="814">
        <v>40</v>
      </c>
      <c r="B59" s="814">
        <v>130313</v>
      </c>
      <c r="C59" s="814" t="s">
        <v>1651</v>
      </c>
      <c r="D59" s="814" t="s">
        <v>2642</v>
      </c>
      <c r="E59" s="814" t="s">
        <v>602</v>
      </c>
      <c r="F59" s="818" t="s">
        <v>5437</v>
      </c>
      <c r="G59" s="814" t="s">
        <v>2588</v>
      </c>
      <c r="H59" s="476" t="s">
        <v>2589</v>
      </c>
      <c r="I59" s="814">
        <v>1.8879999999999999</v>
      </c>
      <c r="J59" s="814"/>
      <c r="K59" s="814">
        <v>1.8879999999999999</v>
      </c>
      <c r="L59" s="814"/>
      <c r="M59" s="814"/>
      <c r="N59" s="827">
        <v>0</v>
      </c>
      <c r="O59" s="814">
        <v>1.8879999999999999</v>
      </c>
      <c r="P59" s="814" t="s">
        <v>2241</v>
      </c>
      <c r="Q59" s="814" t="s">
        <v>2590</v>
      </c>
    </row>
    <row r="60" spans="1:17" ht="24" x14ac:dyDescent="0.2">
      <c r="A60" s="814">
        <v>41</v>
      </c>
      <c r="B60" s="814">
        <v>130314</v>
      </c>
      <c r="C60" s="814" t="s">
        <v>1652</v>
      </c>
      <c r="D60" s="814" t="s">
        <v>2643</v>
      </c>
      <c r="E60" s="814" t="s">
        <v>603</v>
      </c>
      <c r="F60" s="818" t="s">
        <v>983</v>
      </c>
      <c r="G60" s="814" t="s">
        <v>2588</v>
      </c>
      <c r="H60" s="476" t="s">
        <v>2644</v>
      </c>
      <c r="I60" s="814">
        <v>0.85499999999999998</v>
      </c>
      <c r="J60" s="814"/>
      <c r="K60" s="814">
        <v>0.85499999999999998</v>
      </c>
      <c r="L60" s="814"/>
      <c r="M60" s="814"/>
      <c r="N60" s="827">
        <v>0</v>
      </c>
      <c r="O60" s="814">
        <v>0.85499999999999998</v>
      </c>
      <c r="P60" s="814" t="s">
        <v>2241</v>
      </c>
      <c r="Q60" s="814" t="s">
        <v>2590</v>
      </c>
    </row>
    <row r="61" spans="1:17" ht="36" x14ac:dyDescent="0.2">
      <c r="A61" s="814">
        <v>42</v>
      </c>
      <c r="B61" s="814">
        <v>130315</v>
      </c>
      <c r="C61" s="814" t="s">
        <v>1653</v>
      </c>
      <c r="D61" s="814" t="s">
        <v>2645</v>
      </c>
      <c r="E61" s="814" t="s">
        <v>604</v>
      </c>
      <c r="F61" s="818" t="s">
        <v>5438</v>
      </c>
      <c r="G61" s="814" t="s">
        <v>2588</v>
      </c>
      <c r="H61" s="476" t="s">
        <v>2589</v>
      </c>
      <c r="I61" s="814">
        <v>1.3220000000000001</v>
      </c>
      <c r="J61" s="814"/>
      <c r="K61" s="814">
        <v>1.3220000000000001</v>
      </c>
      <c r="L61" s="814"/>
      <c r="M61" s="814"/>
      <c r="N61" s="827">
        <v>0</v>
      </c>
      <c r="O61" s="814">
        <v>1.3220000000000001</v>
      </c>
      <c r="P61" s="814" t="s">
        <v>2241</v>
      </c>
      <c r="Q61" s="814" t="s">
        <v>2590</v>
      </c>
    </row>
    <row r="62" spans="1:17" ht="36" x14ac:dyDescent="0.2">
      <c r="A62" s="814">
        <v>43</v>
      </c>
      <c r="B62" s="814">
        <v>130316</v>
      </c>
      <c r="C62" s="814" t="s">
        <v>1654</v>
      </c>
      <c r="D62" s="814" t="s">
        <v>2646</v>
      </c>
      <c r="E62" s="814" t="s">
        <v>605</v>
      </c>
      <c r="F62" s="818" t="s">
        <v>5439</v>
      </c>
      <c r="G62" s="814" t="s">
        <v>2588</v>
      </c>
      <c r="H62" s="476" t="s">
        <v>2589</v>
      </c>
      <c r="I62" s="814">
        <v>1.8959999999999999</v>
      </c>
      <c r="J62" s="814"/>
      <c r="K62" s="814">
        <v>1.8959999999999999</v>
      </c>
      <c r="L62" s="814"/>
      <c r="M62" s="814"/>
      <c r="N62" s="827">
        <v>0</v>
      </c>
      <c r="O62" s="814">
        <v>1.8959999999999999</v>
      </c>
      <c r="P62" s="814" t="s">
        <v>2241</v>
      </c>
      <c r="Q62" s="814" t="s">
        <v>2590</v>
      </c>
    </row>
    <row r="63" spans="1:17" ht="36" x14ac:dyDescent="0.2">
      <c r="A63" s="814">
        <v>44</v>
      </c>
      <c r="B63" s="814">
        <v>130319</v>
      </c>
      <c r="C63" s="814" t="s">
        <v>1655</v>
      </c>
      <c r="D63" s="814" t="s">
        <v>2647</v>
      </c>
      <c r="E63" s="814" t="s">
        <v>606</v>
      </c>
      <c r="F63" s="818" t="s">
        <v>5440</v>
      </c>
      <c r="G63" s="814" t="s">
        <v>2588</v>
      </c>
      <c r="H63" s="476" t="s">
        <v>2589</v>
      </c>
      <c r="I63" s="814">
        <v>1.579</v>
      </c>
      <c r="J63" s="814"/>
      <c r="K63" s="814">
        <v>1.579</v>
      </c>
      <c r="L63" s="814"/>
      <c r="M63" s="814"/>
      <c r="N63" s="827">
        <v>0</v>
      </c>
      <c r="O63" s="814">
        <v>1.579</v>
      </c>
      <c r="P63" s="814" t="s">
        <v>2241</v>
      </c>
      <c r="Q63" s="814" t="s">
        <v>2590</v>
      </c>
    </row>
    <row r="64" spans="1:17" ht="24" x14ac:dyDescent="0.2">
      <c r="A64" s="814">
        <v>45</v>
      </c>
      <c r="B64" s="814" t="s">
        <v>2648</v>
      </c>
      <c r="C64" s="814" t="s">
        <v>1346</v>
      </c>
      <c r="D64" s="1538" t="s">
        <v>2649</v>
      </c>
      <c r="E64" s="1538" t="s">
        <v>607</v>
      </c>
      <c r="F64" s="1521" t="s">
        <v>5441</v>
      </c>
      <c r="G64" s="1538" t="s">
        <v>2588</v>
      </c>
      <c r="H64" s="1538" t="s">
        <v>2589</v>
      </c>
      <c r="I64" s="476">
        <v>1.5609999999999999</v>
      </c>
      <c r="J64" s="476">
        <v>0.38700000000000001</v>
      </c>
      <c r="K64" s="476">
        <v>1.1739999999999999</v>
      </c>
      <c r="L64" s="476"/>
      <c r="M64" s="476"/>
      <c r="N64" s="827">
        <v>0</v>
      </c>
      <c r="O64" s="476">
        <v>1.5609999999999999</v>
      </c>
      <c r="P64" s="476" t="s">
        <v>2353</v>
      </c>
      <c r="Q64" s="814" t="s">
        <v>2590</v>
      </c>
    </row>
    <row r="65" spans="1:17" ht="24" x14ac:dyDescent="0.2">
      <c r="A65" s="814">
        <v>46</v>
      </c>
      <c r="B65" s="814" t="s">
        <v>2650</v>
      </c>
      <c r="C65" s="814" t="s">
        <v>1347</v>
      </c>
      <c r="D65" s="1538"/>
      <c r="E65" s="1538"/>
      <c r="F65" s="1521"/>
      <c r="G65" s="1521"/>
      <c r="H65" s="1521"/>
      <c r="I65" s="476">
        <v>4.5030000000000001</v>
      </c>
      <c r="J65" s="476">
        <v>0.42399999999999999</v>
      </c>
      <c r="K65" s="476">
        <v>4.0789999999999997</v>
      </c>
      <c r="L65" s="476"/>
      <c r="M65" s="476"/>
      <c r="N65" s="829">
        <v>1.589</v>
      </c>
      <c r="O65" s="476">
        <v>6.0919999999999996</v>
      </c>
      <c r="P65" s="476" t="s">
        <v>2353</v>
      </c>
      <c r="Q65" s="814" t="s">
        <v>2590</v>
      </c>
    </row>
    <row r="66" spans="1:17" ht="24" x14ac:dyDescent="0.2">
      <c r="A66" s="815">
        <v>47</v>
      </c>
      <c r="B66" s="814">
        <v>130321</v>
      </c>
      <c r="C66" s="815" t="s">
        <v>2250</v>
      </c>
      <c r="D66" s="815" t="s">
        <v>2651</v>
      </c>
      <c r="E66" s="815" t="s">
        <v>608</v>
      </c>
      <c r="F66" s="819" t="s">
        <v>2652</v>
      </c>
      <c r="G66" s="815" t="s">
        <v>2588</v>
      </c>
      <c r="H66" s="821" t="s">
        <v>2653</v>
      </c>
      <c r="I66" s="815">
        <v>0.13100000000000001</v>
      </c>
      <c r="J66" s="815"/>
      <c r="K66" s="815">
        <v>0.13100000000000001</v>
      </c>
      <c r="L66" s="815"/>
      <c r="M66" s="815"/>
      <c r="N66" s="828">
        <v>0</v>
      </c>
      <c r="O66" s="815">
        <v>0.13100000000000001</v>
      </c>
      <c r="P66" s="815" t="s">
        <v>2241</v>
      </c>
      <c r="Q66" s="814" t="s">
        <v>2590</v>
      </c>
    </row>
    <row r="67" spans="1:17" ht="24" x14ac:dyDescent="0.2">
      <c r="A67" s="814">
        <v>48</v>
      </c>
      <c r="B67" s="814">
        <v>130322</v>
      </c>
      <c r="C67" s="814" t="s">
        <v>1348</v>
      </c>
      <c r="D67" s="814" t="s">
        <v>2654</v>
      </c>
      <c r="E67" s="814" t="s">
        <v>609</v>
      </c>
      <c r="F67" s="818" t="s">
        <v>359</v>
      </c>
      <c r="G67" s="815" t="s">
        <v>2588</v>
      </c>
      <c r="H67" s="821" t="s">
        <v>2655</v>
      </c>
      <c r="I67" s="814">
        <v>1.2669999999999999</v>
      </c>
      <c r="J67" s="814">
        <v>1.2669999999999999</v>
      </c>
      <c r="K67" s="814"/>
      <c r="L67" s="814"/>
      <c r="M67" s="814"/>
      <c r="N67" s="827">
        <v>0</v>
      </c>
      <c r="O67" s="814">
        <v>1.2669999999999999</v>
      </c>
      <c r="P67" s="814" t="s">
        <v>2354</v>
      </c>
      <c r="Q67" s="814" t="s">
        <v>2590</v>
      </c>
    </row>
    <row r="68" spans="1:17" ht="24.75" thickBot="1" x14ac:dyDescent="0.25">
      <c r="A68" s="816">
        <v>49</v>
      </c>
      <c r="B68" s="816">
        <v>130251</v>
      </c>
      <c r="C68" s="816" t="s">
        <v>1373</v>
      </c>
      <c r="D68" s="816" t="s">
        <v>2656</v>
      </c>
      <c r="E68" s="816" t="s">
        <v>1428</v>
      </c>
      <c r="F68" s="486" t="s">
        <v>5647</v>
      </c>
      <c r="G68" s="820" t="s">
        <v>2588</v>
      </c>
      <c r="H68" s="822" t="s">
        <v>2657</v>
      </c>
      <c r="I68" s="816">
        <v>4.9000000000000002E-2</v>
      </c>
      <c r="J68" s="816">
        <v>4.9000000000000002E-2</v>
      </c>
      <c r="K68" s="816"/>
      <c r="L68" s="816"/>
      <c r="M68" s="816"/>
      <c r="N68" s="830">
        <v>0</v>
      </c>
      <c r="O68" s="816">
        <v>4.9000000000000002E-2</v>
      </c>
      <c r="P68" s="816" t="s">
        <v>2354</v>
      </c>
      <c r="Q68" s="816" t="s">
        <v>2590</v>
      </c>
    </row>
    <row r="69" spans="1:17" ht="13.5" thickBot="1" x14ac:dyDescent="0.25">
      <c r="A69" s="1590" t="s">
        <v>612</v>
      </c>
      <c r="B69" s="1591"/>
      <c r="C69" s="1591"/>
      <c r="D69" s="1591"/>
      <c r="E69" s="1591"/>
      <c r="F69" s="1591"/>
      <c r="G69" s="1588"/>
      <c r="H69" s="1589"/>
      <c r="I69" s="858">
        <f>SUM(I19:I68)</f>
        <v>71.879000000000005</v>
      </c>
      <c r="J69" s="865"/>
      <c r="K69" s="866"/>
      <c r="L69" s="866"/>
      <c r="M69" s="866"/>
      <c r="N69" s="867"/>
      <c r="O69" s="483"/>
      <c r="P69" s="483"/>
      <c r="Q69" s="484"/>
    </row>
    <row r="70" spans="1:17" x14ac:dyDescent="0.2">
      <c r="A70" s="1439" t="s">
        <v>5939</v>
      </c>
      <c r="B70" s="1439"/>
      <c r="C70" s="1439"/>
      <c r="D70" s="1439"/>
      <c r="E70" s="1533"/>
      <c r="F70" s="1533"/>
      <c r="G70" s="861"/>
      <c r="H70" s="861"/>
      <c r="I70" s="860"/>
      <c r="J70" s="860">
        <f>SUM(J19:J68)</f>
        <v>5.0220000000000002</v>
      </c>
      <c r="K70" s="824"/>
      <c r="L70" s="824"/>
      <c r="M70" s="824"/>
      <c r="N70" s="825"/>
      <c r="O70" s="450"/>
      <c r="P70" s="450"/>
      <c r="Q70" s="450"/>
    </row>
    <row r="71" spans="1:17" x14ac:dyDescent="0.2">
      <c r="A71" s="1440" t="s">
        <v>5933</v>
      </c>
      <c r="B71" s="1440"/>
      <c r="C71" s="1440"/>
      <c r="D71" s="1440"/>
      <c r="E71" s="1510"/>
      <c r="F71" s="1510"/>
      <c r="G71" s="487"/>
      <c r="H71" s="487"/>
      <c r="I71" s="84"/>
      <c r="J71" s="48"/>
      <c r="K71" s="84">
        <f>SUM(K19:K68)</f>
        <v>66.856999999999999</v>
      </c>
      <c r="L71" s="48"/>
      <c r="M71" s="48"/>
      <c r="N71" s="46"/>
      <c r="O71" s="467"/>
      <c r="P71" s="467"/>
      <c r="Q71" s="467"/>
    </row>
    <row r="72" spans="1:17" x14ac:dyDescent="0.2">
      <c r="A72" s="1518" t="s">
        <v>5934</v>
      </c>
      <c r="B72" s="1518"/>
      <c r="C72" s="1518"/>
      <c r="D72" s="1518"/>
      <c r="E72" s="1511"/>
      <c r="F72" s="1511"/>
      <c r="G72" s="488"/>
      <c r="H72" s="488"/>
      <c r="I72" s="86"/>
      <c r="J72" s="48"/>
      <c r="K72" s="48"/>
      <c r="L72" s="86">
        <f>SUM(L19:L68)</f>
        <v>0</v>
      </c>
      <c r="M72" s="86"/>
      <c r="N72" s="46"/>
      <c r="O72" s="467"/>
      <c r="P72" s="467"/>
      <c r="Q72" s="467"/>
    </row>
    <row r="73" spans="1:17" x14ac:dyDescent="0.2">
      <c r="A73" s="1512" t="s">
        <v>5937</v>
      </c>
      <c r="B73" s="1512"/>
      <c r="C73" s="1512"/>
      <c r="D73" s="1512"/>
      <c r="E73" s="1513"/>
      <c r="F73" s="1513"/>
      <c r="G73" s="491"/>
      <c r="H73" s="491"/>
      <c r="I73" s="87"/>
      <c r="J73" s="87"/>
      <c r="K73" s="87"/>
      <c r="L73" s="87"/>
      <c r="M73" s="87">
        <f>SUM(M19:M68)</f>
        <v>0</v>
      </c>
      <c r="N73" s="46"/>
      <c r="O73" s="467"/>
      <c r="P73" s="467"/>
      <c r="Q73" s="467"/>
    </row>
    <row r="74" spans="1:17" ht="13.5" thickBot="1" x14ac:dyDescent="0.25">
      <c r="A74" s="1628"/>
      <c r="B74" s="1628"/>
      <c r="C74" s="1628"/>
      <c r="D74" s="1628"/>
      <c r="E74" s="1628"/>
      <c r="F74" s="1628"/>
      <c r="G74" s="1628"/>
      <c r="H74" s="1628"/>
      <c r="I74" s="1628"/>
      <c r="J74" s="1628"/>
      <c r="K74" s="1628"/>
      <c r="L74" s="1628"/>
      <c r="M74" s="1628"/>
      <c r="N74" s="1628"/>
      <c r="O74" s="1628"/>
      <c r="P74" s="720"/>
      <c r="Q74" s="720"/>
    </row>
    <row r="75" spans="1:17" ht="13.5" thickBot="1" x14ac:dyDescent="0.25">
      <c r="A75" s="1586" t="s">
        <v>611</v>
      </c>
      <c r="B75" s="1587"/>
      <c r="C75" s="1587"/>
      <c r="D75" s="1587"/>
      <c r="E75" s="1587"/>
      <c r="F75" s="1587"/>
      <c r="G75" s="1598"/>
      <c r="H75" s="1598"/>
      <c r="I75" s="1598"/>
      <c r="J75" s="1598"/>
      <c r="K75" s="1598"/>
      <c r="L75" s="1598"/>
      <c r="M75" s="1598"/>
      <c r="N75" s="1598"/>
      <c r="O75" s="1598"/>
      <c r="P75" s="1598"/>
      <c r="Q75" s="1599"/>
    </row>
    <row r="76" spans="1:17" ht="24" x14ac:dyDescent="0.2">
      <c r="A76" s="813">
        <v>1</v>
      </c>
      <c r="B76" s="813">
        <v>130323</v>
      </c>
      <c r="C76" s="813" t="s">
        <v>1656</v>
      </c>
      <c r="D76" s="813" t="s">
        <v>2658</v>
      </c>
      <c r="E76" s="813" t="s">
        <v>610</v>
      </c>
      <c r="F76" s="832" t="s">
        <v>72</v>
      </c>
      <c r="G76" s="833" t="s">
        <v>2588</v>
      </c>
      <c r="H76" s="835" t="s">
        <v>2659</v>
      </c>
      <c r="I76" s="813">
        <v>0.60499999999999998</v>
      </c>
      <c r="J76" s="813"/>
      <c r="K76" s="813">
        <v>0.60499999999999998</v>
      </c>
      <c r="L76" s="813"/>
      <c r="M76" s="813"/>
      <c r="N76" s="826">
        <v>0</v>
      </c>
      <c r="O76" s="813">
        <v>0.60499999999999998</v>
      </c>
      <c r="P76" s="813" t="s">
        <v>2241</v>
      </c>
      <c r="Q76" s="813" t="s">
        <v>2590</v>
      </c>
    </row>
    <row r="77" spans="1:17" ht="24" x14ac:dyDescent="0.2">
      <c r="A77" s="814">
        <v>2</v>
      </c>
      <c r="B77" s="814">
        <v>130326</v>
      </c>
      <c r="C77" s="814" t="s">
        <v>2252</v>
      </c>
      <c r="D77" s="814" t="s">
        <v>2660</v>
      </c>
      <c r="E77" s="814" t="s">
        <v>613</v>
      </c>
      <c r="F77" s="485" t="s">
        <v>2661</v>
      </c>
      <c r="G77" s="815" t="s">
        <v>2588</v>
      </c>
      <c r="H77" s="821" t="s">
        <v>2662</v>
      </c>
      <c r="I77" s="814">
        <v>0.13400000000000001</v>
      </c>
      <c r="J77" s="814"/>
      <c r="K77" s="814">
        <v>0.13400000000000001</v>
      </c>
      <c r="L77" s="814"/>
      <c r="M77" s="814"/>
      <c r="N77" s="827">
        <v>0</v>
      </c>
      <c r="O77" s="814">
        <v>0.13400000000000001</v>
      </c>
      <c r="P77" s="814" t="s">
        <v>2241</v>
      </c>
      <c r="Q77" s="814" t="s">
        <v>2590</v>
      </c>
    </row>
    <row r="78" spans="1:17" ht="24" x14ac:dyDescent="0.2">
      <c r="A78" s="814">
        <v>3</v>
      </c>
      <c r="B78" s="814">
        <v>130327</v>
      </c>
      <c r="C78" s="814" t="s">
        <v>1482</v>
      </c>
      <c r="D78" s="814" t="s">
        <v>2663</v>
      </c>
      <c r="E78" s="814" t="s">
        <v>614</v>
      </c>
      <c r="F78" s="485" t="s">
        <v>5442</v>
      </c>
      <c r="G78" s="815" t="s">
        <v>2588</v>
      </c>
      <c r="H78" s="821" t="s">
        <v>2662</v>
      </c>
      <c r="I78" s="814">
        <v>0.82499999999999996</v>
      </c>
      <c r="J78" s="814"/>
      <c r="K78" s="814">
        <v>0.82499999999999996</v>
      </c>
      <c r="L78" s="814"/>
      <c r="M78" s="814"/>
      <c r="N78" s="827">
        <v>0</v>
      </c>
      <c r="O78" s="814">
        <v>0.82499999999999996</v>
      </c>
      <c r="P78" s="814" t="s">
        <v>2241</v>
      </c>
      <c r="Q78" s="814" t="s">
        <v>2590</v>
      </c>
    </row>
    <row r="79" spans="1:17" ht="24" x14ac:dyDescent="0.2">
      <c r="A79" s="814">
        <v>4</v>
      </c>
      <c r="B79" s="814">
        <v>130328</v>
      </c>
      <c r="C79" s="814" t="s">
        <v>2254</v>
      </c>
      <c r="D79" s="814" t="s">
        <v>2664</v>
      </c>
      <c r="E79" s="814" t="s">
        <v>617</v>
      </c>
      <c r="F79" s="485" t="s">
        <v>2665</v>
      </c>
      <c r="G79" s="815" t="s">
        <v>2588</v>
      </c>
      <c r="H79" s="821" t="s">
        <v>2662</v>
      </c>
      <c r="I79" s="814">
        <v>1.1439999999999999</v>
      </c>
      <c r="J79" s="814"/>
      <c r="K79" s="814">
        <v>1.1439999999999999</v>
      </c>
      <c r="L79" s="814"/>
      <c r="M79" s="814"/>
      <c r="N79" s="827">
        <v>0</v>
      </c>
      <c r="O79" s="814">
        <v>1.1439999999999999</v>
      </c>
      <c r="P79" s="814" t="s">
        <v>2241</v>
      </c>
      <c r="Q79" s="814" t="s">
        <v>2590</v>
      </c>
    </row>
    <row r="80" spans="1:17" x14ac:dyDescent="0.2">
      <c r="A80" s="814">
        <v>5</v>
      </c>
      <c r="B80" s="903" t="s">
        <v>6016</v>
      </c>
      <c r="C80" s="814" t="s">
        <v>2255</v>
      </c>
      <c r="D80" s="1538" t="s">
        <v>2666</v>
      </c>
      <c r="E80" s="1538" t="s">
        <v>618</v>
      </c>
      <c r="F80" s="1636" t="s">
        <v>67</v>
      </c>
      <c r="G80" s="1610" t="s">
        <v>2588</v>
      </c>
      <c r="H80" s="1610" t="s">
        <v>2667</v>
      </c>
      <c r="I80" s="814">
        <v>0.84699999999999998</v>
      </c>
      <c r="J80" s="814"/>
      <c r="K80" s="814">
        <v>0.84699999999999998</v>
      </c>
      <c r="L80" s="814"/>
      <c r="M80" s="814"/>
      <c r="N80" s="827">
        <v>0</v>
      </c>
      <c r="O80" s="814">
        <v>0.84699999999999998</v>
      </c>
      <c r="P80" s="814" t="s">
        <v>2241</v>
      </c>
      <c r="Q80" s="814" t="s">
        <v>2752</v>
      </c>
    </row>
    <row r="81" spans="1:17" x14ac:dyDescent="0.2">
      <c r="A81" s="814">
        <v>6</v>
      </c>
      <c r="B81" s="903" t="s">
        <v>6017</v>
      </c>
      <c r="C81" s="814" t="s">
        <v>2256</v>
      </c>
      <c r="D81" s="1538"/>
      <c r="E81" s="1538"/>
      <c r="F81" s="1637"/>
      <c r="G81" s="1521"/>
      <c r="H81" s="1521"/>
      <c r="I81" s="814">
        <v>1.1950000000000001</v>
      </c>
      <c r="J81" s="814"/>
      <c r="K81" s="814">
        <v>1.1950000000000001</v>
      </c>
      <c r="L81" s="814"/>
      <c r="M81" s="814"/>
      <c r="N81" s="827">
        <v>0</v>
      </c>
      <c r="O81" s="814">
        <v>1.1950000000000001</v>
      </c>
      <c r="P81" s="814" t="s">
        <v>2241</v>
      </c>
      <c r="Q81" s="814" t="s">
        <v>2752</v>
      </c>
    </row>
    <row r="82" spans="1:17" x14ac:dyDescent="0.2">
      <c r="A82" s="814">
        <v>7</v>
      </c>
      <c r="B82" s="814" t="s">
        <v>2669</v>
      </c>
      <c r="C82" s="814" t="s">
        <v>1483</v>
      </c>
      <c r="D82" s="1538" t="s">
        <v>2670</v>
      </c>
      <c r="E82" s="1538" t="s">
        <v>619</v>
      </c>
      <c r="F82" s="1636" t="s">
        <v>5443</v>
      </c>
      <c r="G82" s="1538" t="s">
        <v>2588</v>
      </c>
      <c r="H82" s="1538" t="s">
        <v>2589</v>
      </c>
      <c r="I82" s="814">
        <v>3.1920000000000002</v>
      </c>
      <c r="J82" s="814"/>
      <c r="K82" s="814">
        <v>3.1920000000000002</v>
      </c>
      <c r="L82" s="814"/>
      <c r="M82" s="814"/>
      <c r="N82" s="827">
        <v>0</v>
      </c>
      <c r="O82" s="814">
        <v>3.1920000000000002</v>
      </c>
      <c r="P82" s="814" t="s">
        <v>2241</v>
      </c>
      <c r="Q82" s="814" t="s">
        <v>2590</v>
      </c>
    </row>
    <row r="83" spans="1:17" ht="21.75" customHeight="1" x14ac:dyDescent="0.2">
      <c r="A83" s="814">
        <v>8</v>
      </c>
      <c r="B83" s="814" t="s">
        <v>2671</v>
      </c>
      <c r="C83" s="814" t="s">
        <v>1484</v>
      </c>
      <c r="D83" s="1538"/>
      <c r="E83" s="1538"/>
      <c r="F83" s="1637"/>
      <c r="G83" s="1538"/>
      <c r="H83" s="1538"/>
      <c r="I83" s="827">
        <v>0.34</v>
      </c>
      <c r="J83" s="814"/>
      <c r="K83" s="814">
        <v>0.34</v>
      </c>
      <c r="L83" s="814"/>
      <c r="M83" s="814"/>
      <c r="N83" s="827">
        <v>0</v>
      </c>
      <c r="O83" s="827">
        <v>0.34</v>
      </c>
      <c r="P83" s="814" t="s">
        <v>2241</v>
      </c>
      <c r="Q83" s="814" t="s">
        <v>2590</v>
      </c>
    </row>
    <row r="84" spans="1:17" ht="24" x14ac:dyDescent="0.2">
      <c r="A84" s="814">
        <v>9</v>
      </c>
      <c r="B84" s="814">
        <v>130331</v>
      </c>
      <c r="C84" s="814" t="s">
        <v>1657</v>
      </c>
      <c r="D84" s="814" t="s">
        <v>2672</v>
      </c>
      <c r="E84" s="814" t="s">
        <v>620</v>
      </c>
      <c r="F84" s="485" t="s">
        <v>5444</v>
      </c>
      <c r="G84" s="815" t="s">
        <v>2588</v>
      </c>
      <c r="H84" s="821" t="s">
        <v>2673</v>
      </c>
      <c r="I84" s="814">
        <v>3.6459999999999999</v>
      </c>
      <c r="J84" s="814"/>
      <c r="K84" s="814">
        <v>3.6459999999999999</v>
      </c>
      <c r="L84" s="814"/>
      <c r="M84" s="814"/>
      <c r="N84" s="827">
        <v>0</v>
      </c>
      <c r="O84" s="814">
        <v>3.6459999999999999</v>
      </c>
      <c r="P84" s="814" t="s">
        <v>2241</v>
      </c>
      <c r="Q84" s="814" t="s">
        <v>2590</v>
      </c>
    </row>
    <row r="85" spans="1:17" ht="24" x14ac:dyDescent="0.2">
      <c r="A85" s="814">
        <v>10</v>
      </c>
      <c r="B85" s="814">
        <v>130332</v>
      </c>
      <c r="C85" s="814" t="s">
        <v>1658</v>
      </c>
      <c r="D85" s="814" t="s">
        <v>2674</v>
      </c>
      <c r="E85" s="814" t="s">
        <v>621</v>
      </c>
      <c r="F85" s="485" t="s">
        <v>5445</v>
      </c>
      <c r="G85" s="815" t="s">
        <v>2588</v>
      </c>
      <c r="H85" s="821" t="s">
        <v>2675</v>
      </c>
      <c r="I85" s="814">
        <v>0.56399999999999995</v>
      </c>
      <c r="J85" s="814">
        <v>7.0000000000000001E-3</v>
      </c>
      <c r="K85" s="814">
        <v>0.55700000000000005</v>
      </c>
      <c r="L85" s="814"/>
      <c r="M85" s="814"/>
      <c r="N85" s="827">
        <v>0</v>
      </c>
      <c r="O85" s="814">
        <v>0.56399999999999995</v>
      </c>
      <c r="P85" s="476" t="s">
        <v>2353</v>
      </c>
      <c r="Q85" s="814" t="s">
        <v>2590</v>
      </c>
    </row>
    <row r="86" spans="1:17" ht="36" x14ac:dyDescent="0.2">
      <c r="A86" s="814">
        <v>11</v>
      </c>
      <c r="B86" s="814">
        <v>130333</v>
      </c>
      <c r="C86" s="814" t="s">
        <v>1485</v>
      </c>
      <c r="D86" s="814" t="s">
        <v>2676</v>
      </c>
      <c r="E86" s="814" t="s">
        <v>622</v>
      </c>
      <c r="F86" s="485" t="s">
        <v>2257</v>
      </c>
      <c r="G86" s="815" t="s">
        <v>2588</v>
      </c>
      <c r="H86" s="821" t="s">
        <v>2589</v>
      </c>
      <c r="I86" s="836">
        <v>0.21</v>
      </c>
      <c r="J86" s="814"/>
      <c r="K86" s="814">
        <v>0.21</v>
      </c>
      <c r="L86" s="814"/>
      <c r="M86" s="814"/>
      <c r="N86" s="827">
        <v>0</v>
      </c>
      <c r="O86" s="827">
        <v>0.21</v>
      </c>
      <c r="P86" s="814" t="s">
        <v>2241</v>
      </c>
      <c r="Q86" s="814" t="s">
        <v>2590</v>
      </c>
    </row>
    <row r="87" spans="1:17" ht="24" x14ac:dyDescent="0.2">
      <c r="A87" s="814">
        <v>12</v>
      </c>
      <c r="B87" s="814">
        <v>130334</v>
      </c>
      <c r="C87" s="814" t="s">
        <v>1486</v>
      </c>
      <c r="D87" s="814" t="s">
        <v>2677</v>
      </c>
      <c r="E87" s="814" t="s">
        <v>623</v>
      </c>
      <c r="F87" s="485" t="s">
        <v>68</v>
      </c>
      <c r="G87" s="815" t="s">
        <v>2588</v>
      </c>
      <c r="H87" s="821" t="s">
        <v>2678</v>
      </c>
      <c r="I87" s="814">
        <v>0.45700000000000002</v>
      </c>
      <c r="J87" s="814"/>
      <c r="K87" s="814">
        <v>0.39300000000000002</v>
      </c>
      <c r="L87" s="814">
        <v>6.4000000000000001E-2</v>
      </c>
      <c r="M87" s="814"/>
      <c r="N87" s="827">
        <v>0</v>
      </c>
      <c r="O87" s="814">
        <v>0.45700000000000002</v>
      </c>
      <c r="P87" s="476" t="s">
        <v>2296</v>
      </c>
      <c r="Q87" s="814" t="s">
        <v>2590</v>
      </c>
    </row>
    <row r="88" spans="1:17" ht="24" x14ac:dyDescent="0.2">
      <c r="A88" s="815">
        <v>13</v>
      </c>
      <c r="B88" s="142">
        <v>130335</v>
      </c>
      <c r="C88" s="815"/>
      <c r="D88" s="815"/>
      <c r="E88" s="815" t="s">
        <v>624</v>
      </c>
      <c r="F88" s="485" t="s">
        <v>2679</v>
      </c>
      <c r="G88" s="819"/>
      <c r="H88" s="819"/>
      <c r="I88" s="815">
        <v>2.16</v>
      </c>
      <c r="J88" s="815"/>
      <c r="K88" s="815">
        <v>2.16</v>
      </c>
      <c r="L88" s="815"/>
      <c r="M88" s="815"/>
      <c r="N88" s="828">
        <v>0</v>
      </c>
      <c r="O88" s="815">
        <v>2.16</v>
      </c>
      <c r="P88" s="815" t="s">
        <v>2241</v>
      </c>
      <c r="Q88" s="815" t="s">
        <v>2752</v>
      </c>
    </row>
    <row r="89" spans="1:17" ht="24" x14ac:dyDescent="0.2">
      <c r="A89" s="814">
        <v>14</v>
      </c>
      <c r="B89" s="814">
        <v>130336</v>
      </c>
      <c r="C89" s="814" t="s">
        <v>1487</v>
      </c>
      <c r="D89" s="814" t="s">
        <v>2680</v>
      </c>
      <c r="E89" s="814" t="s">
        <v>625</v>
      </c>
      <c r="F89" s="485" t="s">
        <v>5446</v>
      </c>
      <c r="G89" s="815" t="s">
        <v>2588</v>
      </c>
      <c r="H89" s="821" t="s">
        <v>2681</v>
      </c>
      <c r="I89" s="814">
        <v>1.006</v>
      </c>
      <c r="J89" s="814"/>
      <c r="K89" s="814">
        <v>1.006</v>
      </c>
      <c r="L89" s="814"/>
      <c r="M89" s="814"/>
      <c r="N89" s="827">
        <v>0</v>
      </c>
      <c r="O89" s="814">
        <v>1.006</v>
      </c>
      <c r="P89" s="476" t="s">
        <v>2241</v>
      </c>
      <c r="Q89" s="814" t="s">
        <v>2590</v>
      </c>
    </row>
    <row r="90" spans="1:17" ht="29.25" customHeight="1" x14ac:dyDescent="0.2">
      <c r="A90" s="814">
        <v>15</v>
      </c>
      <c r="B90" s="814">
        <v>130338</v>
      </c>
      <c r="C90" s="814" t="s">
        <v>1488</v>
      </c>
      <c r="D90" s="814" t="s">
        <v>2682</v>
      </c>
      <c r="E90" s="814" t="s">
        <v>626</v>
      </c>
      <c r="F90" s="485" t="s">
        <v>2683</v>
      </c>
      <c r="G90" s="815" t="s">
        <v>2588</v>
      </c>
      <c r="H90" s="821" t="s">
        <v>2684</v>
      </c>
      <c r="I90" s="814">
        <v>0.80400000000000005</v>
      </c>
      <c r="J90" s="814"/>
      <c r="K90" s="814">
        <v>0.80400000000000005</v>
      </c>
      <c r="L90" s="814"/>
      <c r="M90" s="814"/>
      <c r="N90" s="827">
        <v>0</v>
      </c>
      <c r="O90" s="814">
        <v>0.80400000000000005</v>
      </c>
      <c r="P90" s="814" t="s">
        <v>2241</v>
      </c>
      <c r="Q90" s="814" t="s">
        <v>2590</v>
      </c>
    </row>
    <row r="91" spans="1:17" ht="36" x14ac:dyDescent="0.2">
      <c r="A91" s="814">
        <v>16</v>
      </c>
      <c r="B91" s="814">
        <v>120419</v>
      </c>
      <c r="C91" s="814" t="s">
        <v>1659</v>
      </c>
      <c r="D91" s="814" t="s">
        <v>2685</v>
      </c>
      <c r="E91" s="814" t="s">
        <v>1030</v>
      </c>
      <c r="F91" s="485" t="s">
        <v>5447</v>
      </c>
      <c r="G91" s="815" t="s">
        <v>2588</v>
      </c>
      <c r="H91" s="821" t="s">
        <v>2589</v>
      </c>
      <c r="I91" s="814">
        <v>0.83499999999999996</v>
      </c>
      <c r="J91" s="814"/>
      <c r="K91" s="814">
        <v>0.83499999999999996</v>
      </c>
      <c r="L91" s="814"/>
      <c r="M91" s="814"/>
      <c r="N91" s="827">
        <v>0</v>
      </c>
      <c r="O91" s="814">
        <v>0.83499999999999996</v>
      </c>
      <c r="P91" s="476" t="s">
        <v>2241</v>
      </c>
      <c r="Q91" s="814" t="s">
        <v>2590</v>
      </c>
    </row>
    <row r="92" spans="1:17" ht="36" x14ac:dyDescent="0.2">
      <c r="A92" s="814">
        <v>17</v>
      </c>
      <c r="B92" s="814" t="s">
        <v>2686</v>
      </c>
      <c r="C92" s="814" t="s">
        <v>1660</v>
      </c>
      <c r="D92" s="814" t="s">
        <v>2687</v>
      </c>
      <c r="E92" s="814" t="s">
        <v>1489</v>
      </c>
      <c r="F92" s="485" t="s">
        <v>5448</v>
      </c>
      <c r="G92" s="815" t="s">
        <v>2588</v>
      </c>
      <c r="H92" s="821" t="s">
        <v>2589</v>
      </c>
      <c r="I92" s="814">
        <v>1.5109999999999999</v>
      </c>
      <c r="J92" s="814"/>
      <c r="K92" s="814">
        <v>1.0629999999999999</v>
      </c>
      <c r="L92" s="814">
        <v>0.44800000000000001</v>
      </c>
      <c r="M92" s="814"/>
      <c r="N92" s="827">
        <v>0</v>
      </c>
      <c r="O92" s="814">
        <v>1.5109999999999999</v>
      </c>
      <c r="P92" s="476" t="s">
        <v>2296</v>
      </c>
      <c r="Q92" s="814" t="s">
        <v>2590</v>
      </c>
    </row>
    <row r="93" spans="1:17" ht="36" x14ac:dyDescent="0.2">
      <c r="A93" s="814">
        <v>18</v>
      </c>
      <c r="B93" s="814">
        <v>130340</v>
      </c>
      <c r="C93" s="814" t="s">
        <v>1661</v>
      </c>
      <c r="D93" s="814" t="s">
        <v>2688</v>
      </c>
      <c r="E93" s="814" t="s">
        <v>627</v>
      </c>
      <c r="F93" s="485" t="s">
        <v>5449</v>
      </c>
      <c r="G93" s="815" t="s">
        <v>2588</v>
      </c>
      <c r="H93" s="821" t="s">
        <v>2673</v>
      </c>
      <c r="I93" s="814">
        <v>0.40699999999999997</v>
      </c>
      <c r="J93" s="814"/>
      <c r="K93" s="814">
        <v>0.40699999999999997</v>
      </c>
      <c r="L93" s="814"/>
      <c r="M93" s="814"/>
      <c r="N93" s="827">
        <v>0</v>
      </c>
      <c r="O93" s="814">
        <v>0.40699999999999997</v>
      </c>
      <c r="P93" s="814" t="s">
        <v>2241</v>
      </c>
      <c r="Q93" s="814" t="s">
        <v>2590</v>
      </c>
    </row>
    <row r="94" spans="1:17" ht="24" x14ac:dyDescent="0.2">
      <c r="A94" s="814">
        <v>19</v>
      </c>
      <c r="B94" s="814">
        <v>130342</v>
      </c>
      <c r="C94" s="814" t="s">
        <v>1662</v>
      </c>
      <c r="D94" s="814" t="s">
        <v>2689</v>
      </c>
      <c r="E94" s="814" t="s">
        <v>629</v>
      </c>
      <c r="F94" s="485" t="s">
        <v>69</v>
      </c>
      <c r="G94" s="815" t="s">
        <v>2588</v>
      </c>
      <c r="H94" s="821" t="s">
        <v>2684</v>
      </c>
      <c r="I94" s="814">
        <v>0.63300000000000001</v>
      </c>
      <c r="J94" s="814">
        <v>0.63300000000000001</v>
      </c>
      <c r="K94" s="814"/>
      <c r="L94" s="814"/>
      <c r="M94" s="814"/>
      <c r="N94" s="827">
        <v>0</v>
      </c>
      <c r="O94" s="814">
        <v>0.63300000000000001</v>
      </c>
      <c r="P94" s="814" t="s">
        <v>2354</v>
      </c>
      <c r="Q94" s="814" t="s">
        <v>2590</v>
      </c>
    </row>
    <row r="95" spans="1:17" ht="24" x14ac:dyDescent="0.2">
      <c r="A95" s="814">
        <v>20</v>
      </c>
      <c r="B95" s="142">
        <v>130335</v>
      </c>
      <c r="C95" s="814" t="s">
        <v>2259</v>
      </c>
      <c r="D95" s="814" t="s">
        <v>2690</v>
      </c>
      <c r="E95" s="814" t="s">
        <v>630</v>
      </c>
      <c r="F95" s="485" t="s">
        <v>70</v>
      </c>
      <c r="G95" s="815" t="s">
        <v>2588</v>
      </c>
      <c r="H95" s="821" t="s">
        <v>2691</v>
      </c>
      <c r="I95" s="814">
        <v>0.57599999999999996</v>
      </c>
      <c r="J95" s="814"/>
      <c r="K95" s="814"/>
      <c r="L95" s="814">
        <v>0.57599999999999996</v>
      </c>
      <c r="M95" s="814"/>
      <c r="N95" s="827">
        <v>0</v>
      </c>
      <c r="O95" s="814">
        <v>0.57599999999999996</v>
      </c>
      <c r="P95" s="814" t="s">
        <v>2244</v>
      </c>
      <c r="Q95" s="814" t="s">
        <v>2752</v>
      </c>
    </row>
    <row r="96" spans="1:17" x14ac:dyDescent="0.2">
      <c r="A96" s="814">
        <v>21</v>
      </c>
      <c r="B96" s="1538">
        <v>130345</v>
      </c>
      <c r="C96" s="814" t="s">
        <v>1663</v>
      </c>
      <c r="D96" s="1538" t="s">
        <v>2692</v>
      </c>
      <c r="E96" s="1538" t="s">
        <v>631</v>
      </c>
      <c r="F96" s="1636" t="s">
        <v>5450</v>
      </c>
      <c r="G96" s="1538" t="s">
        <v>2588</v>
      </c>
      <c r="H96" s="1538" t="s">
        <v>2589</v>
      </c>
      <c r="I96" s="814">
        <v>0.75800000000000001</v>
      </c>
      <c r="J96" s="814"/>
      <c r="K96" s="814"/>
      <c r="L96" s="814">
        <v>0.75800000000000001</v>
      </c>
      <c r="M96" s="814"/>
      <c r="N96" s="827">
        <v>0</v>
      </c>
      <c r="O96" s="814">
        <v>0.75800000000000001</v>
      </c>
      <c r="P96" s="814" t="s">
        <v>2244</v>
      </c>
      <c r="Q96" s="814" t="s">
        <v>2590</v>
      </c>
    </row>
    <row r="97" spans="1:17" ht="30" customHeight="1" x14ac:dyDescent="0.2">
      <c r="A97" s="814">
        <v>22</v>
      </c>
      <c r="B97" s="1538"/>
      <c r="C97" s="814" t="s">
        <v>1664</v>
      </c>
      <c r="D97" s="1538"/>
      <c r="E97" s="1538"/>
      <c r="F97" s="1637"/>
      <c r="G97" s="1538"/>
      <c r="H97" s="1538"/>
      <c r="I97" s="814">
        <v>0.104</v>
      </c>
      <c r="J97" s="814"/>
      <c r="K97" s="814"/>
      <c r="L97" s="814">
        <v>0.104</v>
      </c>
      <c r="M97" s="814"/>
      <c r="N97" s="827">
        <v>0</v>
      </c>
      <c r="O97" s="814">
        <v>0.104</v>
      </c>
      <c r="P97" s="814" t="s">
        <v>2244</v>
      </c>
      <c r="Q97" s="814" t="s">
        <v>2590</v>
      </c>
    </row>
    <row r="98" spans="1:17" ht="36" x14ac:dyDescent="0.2">
      <c r="A98" s="814">
        <v>23</v>
      </c>
      <c r="B98" s="814">
        <v>130347</v>
      </c>
      <c r="C98" s="814" t="s">
        <v>1665</v>
      </c>
      <c r="D98" s="814" t="s">
        <v>2693</v>
      </c>
      <c r="E98" s="814" t="s">
        <v>632</v>
      </c>
      <c r="F98" s="485" t="s">
        <v>5385</v>
      </c>
      <c r="G98" s="815" t="s">
        <v>2588</v>
      </c>
      <c r="H98" s="476" t="s">
        <v>2589</v>
      </c>
      <c r="I98" s="814">
        <v>0.20699999999999999</v>
      </c>
      <c r="J98" s="814"/>
      <c r="K98" s="814">
        <v>0.20699999999999999</v>
      </c>
      <c r="L98" s="814"/>
      <c r="M98" s="814"/>
      <c r="N98" s="827">
        <v>0</v>
      </c>
      <c r="O98" s="814">
        <v>0.20699999999999999</v>
      </c>
      <c r="P98" s="814" t="s">
        <v>2241</v>
      </c>
      <c r="Q98" s="814" t="s">
        <v>2590</v>
      </c>
    </row>
    <row r="99" spans="1:17" ht="36" x14ac:dyDescent="0.2">
      <c r="A99" s="814">
        <v>24</v>
      </c>
      <c r="B99" s="814">
        <v>130349</v>
      </c>
      <c r="C99" s="814" t="s">
        <v>1666</v>
      </c>
      <c r="D99" s="814" t="s">
        <v>2694</v>
      </c>
      <c r="E99" s="814" t="s">
        <v>633</v>
      </c>
      <c r="F99" s="485" t="s">
        <v>5451</v>
      </c>
      <c r="G99" s="815" t="s">
        <v>2588</v>
      </c>
      <c r="H99" s="476" t="s">
        <v>2589</v>
      </c>
      <c r="I99" s="814">
        <v>0.66500000000000004</v>
      </c>
      <c r="J99" s="814">
        <v>9.2999999999999999E-2</v>
      </c>
      <c r="K99" s="814"/>
      <c r="L99" s="814">
        <v>0.57199999999999995</v>
      </c>
      <c r="M99" s="814"/>
      <c r="N99" s="827">
        <v>0</v>
      </c>
      <c r="O99" s="814">
        <v>0.66500000000000004</v>
      </c>
      <c r="P99" s="476" t="s">
        <v>2353</v>
      </c>
      <c r="Q99" s="814" t="s">
        <v>2590</v>
      </c>
    </row>
    <row r="100" spans="1:17" ht="24" x14ac:dyDescent="0.2">
      <c r="A100" s="814">
        <v>25</v>
      </c>
      <c r="B100" s="814">
        <v>130350</v>
      </c>
      <c r="C100" s="814" t="s">
        <v>1667</v>
      </c>
      <c r="D100" s="814" t="s">
        <v>2695</v>
      </c>
      <c r="E100" s="814" t="s">
        <v>634</v>
      </c>
      <c r="F100" s="485" t="s">
        <v>5452</v>
      </c>
      <c r="G100" s="815" t="s">
        <v>2588</v>
      </c>
      <c r="H100" s="476" t="s">
        <v>2696</v>
      </c>
      <c r="I100" s="814">
        <v>0.85199999999999998</v>
      </c>
      <c r="J100" s="814"/>
      <c r="K100" s="814"/>
      <c r="L100" s="814">
        <v>0.85199999999999998</v>
      </c>
      <c r="M100" s="814"/>
      <c r="N100" s="827">
        <v>0</v>
      </c>
      <c r="O100" s="814">
        <v>0.85199999999999998</v>
      </c>
      <c r="P100" s="814" t="s">
        <v>2244</v>
      </c>
      <c r="Q100" s="814" t="s">
        <v>2590</v>
      </c>
    </row>
    <row r="101" spans="1:17" ht="36" customHeight="1" x14ac:dyDescent="0.2">
      <c r="A101" s="814">
        <v>26</v>
      </c>
      <c r="B101" s="814">
        <v>130351</v>
      </c>
      <c r="C101" s="814" t="s">
        <v>1490</v>
      </c>
      <c r="D101" s="814" t="s">
        <v>2697</v>
      </c>
      <c r="E101" s="814" t="s">
        <v>635</v>
      </c>
      <c r="F101" s="485" t="s">
        <v>5453</v>
      </c>
      <c r="G101" s="815" t="s">
        <v>2588</v>
      </c>
      <c r="H101" s="476" t="s">
        <v>2698</v>
      </c>
      <c r="I101" s="814">
        <v>1.7370000000000001</v>
      </c>
      <c r="J101" s="814"/>
      <c r="K101" s="814">
        <v>1.7370000000000001</v>
      </c>
      <c r="L101" s="814"/>
      <c r="M101" s="814"/>
      <c r="N101" s="827">
        <v>0</v>
      </c>
      <c r="O101" s="814">
        <v>1.7370000000000001</v>
      </c>
      <c r="P101" s="814" t="s">
        <v>2241</v>
      </c>
      <c r="Q101" s="814" t="s">
        <v>2590</v>
      </c>
    </row>
    <row r="102" spans="1:17" ht="31.5" customHeight="1" x14ac:dyDescent="0.2">
      <c r="A102" s="814">
        <v>27</v>
      </c>
      <c r="B102" s="814">
        <v>130352</v>
      </c>
      <c r="C102" s="814" t="s">
        <v>1668</v>
      </c>
      <c r="D102" s="814" t="s">
        <v>2699</v>
      </c>
      <c r="E102" s="814" t="s">
        <v>636</v>
      </c>
      <c r="F102" s="485" t="s">
        <v>141</v>
      </c>
      <c r="G102" s="815" t="s">
        <v>2588</v>
      </c>
      <c r="H102" s="476" t="s">
        <v>2698</v>
      </c>
      <c r="I102" s="814">
        <v>0.59599999999999997</v>
      </c>
      <c r="J102" s="814"/>
      <c r="K102" s="814">
        <v>0.59599999999999997</v>
      </c>
      <c r="L102" s="814"/>
      <c r="M102" s="814"/>
      <c r="N102" s="827">
        <v>0</v>
      </c>
      <c r="O102" s="814">
        <v>0.59599999999999997</v>
      </c>
      <c r="P102" s="814" t="s">
        <v>2241</v>
      </c>
      <c r="Q102" s="814" t="s">
        <v>2590</v>
      </c>
    </row>
    <row r="103" spans="1:17" ht="36" x14ac:dyDescent="0.2">
      <c r="A103" s="814">
        <v>28</v>
      </c>
      <c r="B103" s="906">
        <v>130354</v>
      </c>
      <c r="C103" s="814" t="s">
        <v>2261</v>
      </c>
      <c r="D103" s="814" t="s">
        <v>2700</v>
      </c>
      <c r="E103" s="814" t="s">
        <v>637</v>
      </c>
      <c r="F103" s="485" t="s">
        <v>2701</v>
      </c>
      <c r="G103" s="815" t="s">
        <v>2588</v>
      </c>
      <c r="H103" s="476" t="s">
        <v>2589</v>
      </c>
      <c r="I103" s="814">
        <v>1.177</v>
      </c>
      <c r="J103" s="814"/>
      <c r="K103" s="814">
        <v>1.177</v>
      </c>
      <c r="L103" s="814"/>
      <c r="M103" s="814"/>
      <c r="N103" s="827">
        <v>0</v>
      </c>
      <c r="O103" s="814">
        <v>1.177</v>
      </c>
      <c r="P103" s="476" t="s">
        <v>2241</v>
      </c>
      <c r="Q103" s="476" t="s">
        <v>2752</v>
      </c>
    </row>
    <row r="104" spans="1:17" ht="36" x14ac:dyDescent="0.2">
      <c r="A104" s="814">
        <v>29</v>
      </c>
      <c r="B104" s="814">
        <v>130355</v>
      </c>
      <c r="C104" s="814" t="s">
        <v>1669</v>
      </c>
      <c r="D104" s="814" t="s">
        <v>2702</v>
      </c>
      <c r="E104" s="814" t="s">
        <v>638</v>
      </c>
      <c r="F104" s="485" t="s">
        <v>5454</v>
      </c>
      <c r="G104" s="815" t="s">
        <v>2588</v>
      </c>
      <c r="H104" s="476" t="s">
        <v>2589</v>
      </c>
      <c r="I104" s="814">
        <v>1.5109999999999999</v>
      </c>
      <c r="J104" s="814"/>
      <c r="K104" s="814">
        <v>1.5109999999999999</v>
      </c>
      <c r="L104" s="814"/>
      <c r="M104" s="814"/>
      <c r="N104" s="827">
        <v>0</v>
      </c>
      <c r="O104" s="814">
        <v>1.5109999999999999</v>
      </c>
      <c r="P104" s="476" t="s">
        <v>2241</v>
      </c>
      <c r="Q104" s="814" t="s">
        <v>2590</v>
      </c>
    </row>
    <row r="105" spans="1:17" ht="24" x14ac:dyDescent="0.2">
      <c r="A105" s="814">
        <v>30</v>
      </c>
      <c r="B105" s="814">
        <v>130356</v>
      </c>
      <c r="C105" s="814" t="s">
        <v>2262</v>
      </c>
      <c r="D105" s="814" t="s">
        <v>2703</v>
      </c>
      <c r="E105" s="814" t="s">
        <v>639</v>
      </c>
      <c r="F105" s="485" t="s">
        <v>2704</v>
      </c>
      <c r="G105" s="815" t="s">
        <v>2588</v>
      </c>
      <c r="H105" s="476" t="s">
        <v>2705</v>
      </c>
      <c r="I105" s="814">
        <v>0.97199999999999998</v>
      </c>
      <c r="J105" s="814"/>
      <c r="K105" s="814">
        <v>0.97199999999999998</v>
      </c>
      <c r="L105" s="814"/>
      <c r="M105" s="814"/>
      <c r="N105" s="827">
        <v>0</v>
      </c>
      <c r="O105" s="814">
        <v>0.97199999999999998</v>
      </c>
      <c r="P105" s="814" t="s">
        <v>2241</v>
      </c>
      <c r="Q105" s="814" t="s">
        <v>2752</v>
      </c>
    </row>
    <row r="106" spans="1:17" ht="24" x14ac:dyDescent="0.2">
      <c r="A106" s="814">
        <v>31</v>
      </c>
      <c r="B106" s="814">
        <v>130357</v>
      </c>
      <c r="C106" s="814" t="s">
        <v>1670</v>
      </c>
      <c r="D106" s="814" t="s">
        <v>2706</v>
      </c>
      <c r="E106" s="814" t="s">
        <v>640</v>
      </c>
      <c r="F106" s="485" t="s">
        <v>5455</v>
      </c>
      <c r="G106" s="815" t="s">
        <v>2588</v>
      </c>
      <c r="H106" s="476" t="s">
        <v>2707</v>
      </c>
      <c r="I106" s="814">
        <v>4.8010000000000002</v>
      </c>
      <c r="J106" s="814"/>
      <c r="K106" s="814">
        <v>4.8010000000000002</v>
      </c>
      <c r="L106" s="814"/>
      <c r="M106" s="814"/>
      <c r="N106" s="827">
        <v>0</v>
      </c>
      <c r="O106" s="814">
        <v>4.8010000000000002</v>
      </c>
      <c r="P106" s="814" t="s">
        <v>2241</v>
      </c>
      <c r="Q106" s="814" t="s">
        <v>2590</v>
      </c>
    </row>
    <row r="107" spans="1:17" ht="24" x14ac:dyDescent="0.2">
      <c r="A107" s="814">
        <v>32</v>
      </c>
      <c r="B107" s="903">
        <v>130358</v>
      </c>
      <c r="C107" s="814" t="s">
        <v>2263</v>
      </c>
      <c r="D107" s="1538" t="s">
        <v>2708</v>
      </c>
      <c r="E107" s="1538" t="s">
        <v>616</v>
      </c>
      <c r="F107" s="485" t="s">
        <v>71</v>
      </c>
      <c r="G107" s="815" t="s">
        <v>2588</v>
      </c>
      <c r="H107" s="476" t="s">
        <v>2709</v>
      </c>
      <c r="I107" s="814">
        <v>0.42699999999999999</v>
      </c>
      <c r="J107" s="814"/>
      <c r="K107" s="814"/>
      <c r="L107" s="814">
        <v>0.42699999999999999</v>
      </c>
      <c r="M107" s="814"/>
      <c r="N107" s="827">
        <v>0</v>
      </c>
      <c r="O107" s="814">
        <v>0.42699999999999999</v>
      </c>
      <c r="P107" s="476" t="s">
        <v>2244</v>
      </c>
      <c r="Q107" s="814" t="s">
        <v>2752</v>
      </c>
    </row>
    <row r="108" spans="1:17" ht="24" x14ac:dyDescent="0.2">
      <c r="A108" s="814">
        <v>33</v>
      </c>
      <c r="B108" s="903">
        <v>130358</v>
      </c>
      <c r="C108" s="814" t="s">
        <v>2264</v>
      </c>
      <c r="D108" s="1538"/>
      <c r="E108" s="1538"/>
      <c r="F108" s="485" t="s">
        <v>71</v>
      </c>
      <c r="G108" s="815" t="s">
        <v>2588</v>
      </c>
      <c r="H108" s="476" t="s">
        <v>2709</v>
      </c>
      <c r="I108" s="814">
        <v>0.35099999999999998</v>
      </c>
      <c r="J108" s="814">
        <v>5.0000000000000001E-3</v>
      </c>
      <c r="K108" s="814">
        <v>0.34599999999999997</v>
      </c>
      <c r="L108" s="814"/>
      <c r="M108" s="814"/>
      <c r="N108" s="827">
        <v>0</v>
      </c>
      <c r="O108" s="814">
        <v>0.35099999999999998</v>
      </c>
      <c r="P108" s="476" t="s">
        <v>2353</v>
      </c>
      <c r="Q108" s="814" t="s">
        <v>2752</v>
      </c>
    </row>
    <row r="109" spans="1:17" ht="24" x14ac:dyDescent="0.2">
      <c r="A109" s="814">
        <v>34</v>
      </c>
      <c r="B109" s="814">
        <v>130359</v>
      </c>
      <c r="C109" s="814" t="s">
        <v>1671</v>
      </c>
      <c r="D109" s="814" t="s">
        <v>2710</v>
      </c>
      <c r="E109" s="814" t="s">
        <v>615</v>
      </c>
      <c r="F109" s="485" t="s">
        <v>5456</v>
      </c>
      <c r="G109" s="815" t="s">
        <v>2588</v>
      </c>
      <c r="H109" s="476" t="s">
        <v>2711</v>
      </c>
      <c r="I109" s="814">
        <v>1.806</v>
      </c>
      <c r="J109" s="814"/>
      <c r="K109" s="814"/>
      <c r="L109" s="814">
        <v>1.806</v>
      </c>
      <c r="M109" s="814"/>
      <c r="N109" s="827">
        <v>0</v>
      </c>
      <c r="O109" s="814">
        <v>1.806</v>
      </c>
      <c r="P109" s="476" t="s">
        <v>2244</v>
      </c>
      <c r="Q109" s="814" t="s">
        <v>2590</v>
      </c>
    </row>
    <row r="110" spans="1:17" ht="24" x14ac:dyDescent="0.2">
      <c r="A110" s="814">
        <v>35</v>
      </c>
      <c r="B110" s="814">
        <v>130360</v>
      </c>
      <c r="C110" s="814" t="s">
        <v>2266</v>
      </c>
      <c r="D110" s="814" t="s">
        <v>2712</v>
      </c>
      <c r="E110" s="814" t="s">
        <v>643</v>
      </c>
      <c r="F110" s="485" t="s">
        <v>2713</v>
      </c>
      <c r="G110" s="815" t="s">
        <v>2588</v>
      </c>
      <c r="H110" s="476" t="s">
        <v>2714</v>
      </c>
      <c r="I110" s="814">
        <v>0.495</v>
      </c>
      <c r="J110" s="814"/>
      <c r="K110" s="814">
        <v>0.495</v>
      </c>
      <c r="L110" s="814"/>
      <c r="M110" s="814"/>
      <c r="N110" s="827">
        <v>0</v>
      </c>
      <c r="O110" s="814">
        <v>0.495</v>
      </c>
      <c r="P110" s="814" t="s">
        <v>2241</v>
      </c>
      <c r="Q110" s="814" t="s">
        <v>2590</v>
      </c>
    </row>
    <row r="111" spans="1:17" ht="36" x14ac:dyDescent="0.2">
      <c r="A111" s="814">
        <v>36</v>
      </c>
      <c r="B111" s="814">
        <v>120104</v>
      </c>
      <c r="C111" s="814" t="s">
        <v>1302</v>
      </c>
      <c r="D111" s="814" t="s">
        <v>2715</v>
      </c>
      <c r="E111" s="814" t="s">
        <v>512</v>
      </c>
      <c r="F111" s="485" t="s">
        <v>2716</v>
      </c>
      <c r="G111" s="815" t="s">
        <v>2588</v>
      </c>
      <c r="H111" s="476" t="s">
        <v>2589</v>
      </c>
      <c r="I111" s="814">
        <v>0.16800000000000001</v>
      </c>
      <c r="J111" s="814">
        <v>0.16800000000000001</v>
      </c>
      <c r="K111" s="814"/>
      <c r="L111" s="814"/>
      <c r="M111" s="814"/>
      <c r="N111" s="827">
        <v>2.1720000000000002</v>
      </c>
      <c r="O111" s="827">
        <v>2.34</v>
      </c>
      <c r="P111" s="814" t="s">
        <v>2354</v>
      </c>
      <c r="Q111" s="814" t="s">
        <v>2590</v>
      </c>
    </row>
    <row r="112" spans="1:17" ht="36.75" thickBot="1" x14ac:dyDescent="0.25">
      <c r="A112" s="816">
        <v>37</v>
      </c>
      <c r="B112" s="816">
        <v>120434</v>
      </c>
      <c r="C112" s="816" t="s">
        <v>1672</v>
      </c>
      <c r="D112" s="816" t="s">
        <v>2717</v>
      </c>
      <c r="E112" s="816" t="s">
        <v>962</v>
      </c>
      <c r="F112" s="486" t="s">
        <v>394</v>
      </c>
      <c r="G112" s="820" t="s">
        <v>2588</v>
      </c>
      <c r="H112" s="477" t="s">
        <v>2718</v>
      </c>
      <c r="I112" s="816">
        <v>0.57499999999999996</v>
      </c>
      <c r="J112" s="816">
        <v>0.48199999999999998</v>
      </c>
      <c r="K112" s="816">
        <v>9.2999999999999999E-2</v>
      </c>
      <c r="L112" s="816"/>
      <c r="M112" s="816"/>
      <c r="N112" s="830">
        <v>0</v>
      </c>
      <c r="O112" s="816">
        <v>0.57499999999999996</v>
      </c>
      <c r="P112" s="477" t="s">
        <v>2353</v>
      </c>
      <c r="Q112" s="816" t="s">
        <v>2590</v>
      </c>
    </row>
    <row r="113" spans="1:17" ht="13.5" thickBot="1" x14ac:dyDescent="0.25">
      <c r="A113" s="1590" t="s">
        <v>641</v>
      </c>
      <c r="B113" s="1591"/>
      <c r="C113" s="1591"/>
      <c r="D113" s="1591"/>
      <c r="E113" s="1591"/>
      <c r="F113" s="1591"/>
      <c r="G113" s="1588"/>
      <c r="H113" s="1589"/>
      <c r="I113" s="858">
        <f>SUM(I76:I112)</f>
        <v>38.292999999999999</v>
      </c>
      <c r="J113" s="857"/>
      <c r="K113" s="697"/>
      <c r="L113" s="697"/>
      <c r="M113" s="697"/>
      <c r="N113" s="675"/>
      <c r="O113" s="675"/>
      <c r="P113" s="675"/>
      <c r="Q113" s="681"/>
    </row>
    <row r="114" spans="1:17" x14ac:dyDescent="0.2">
      <c r="A114" s="1439" t="s">
        <v>5939</v>
      </c>
      <c r="B114" s="1439"/>
      <c r="C114" s="1439"/>
      <c r="D114" s="1439"/>
      <c r="E114" s="1533"/>
      <c r="F114" s="1533"/>
      <c r="G114" s="861"/>
      <c r="H114" s="861"/>
      <c r="I114" s="637"/>
      <c r="J114" s="860">
        <f>SUM(J76:J112)</f>
        <v>1.3879999999999999</v>
      </c>
      <c r="K114" s="637"/>
      <c r="L114" s="637"/>
      <c r="M114" s="637"/>
      <c r="N114" s="43"/>
      <c r="O114" s="43"/>
      <c r="P114" s="43"/>
      <c r="Q114" s="43"/>
    </row>
    <row r="115" spans="1:17" x14ac:dyDescent="0.2">
      <c r="A115" s="1440" t="s">
        <v>5933</v>
      </c>
      <c r="B115" s="1440"/>
      <c r="C115" s="1440"/>
      <c r="D115" s="1440"/>
      <c r="E115" s="1510"/>
      <c r="F115" s="1510"/>
      <c r="G115" s="487"/>
      <c r="H115" s="487"/>
      <c r="I115" s="473"/>
      <c r="J115" s="473"/>
      <c r="K115" s="84">
        <f>SUM(K76:K112)</f>
        <v>31.298000000000005</v>
      </c>
      <c r="L115" s="473"/>
      <c r="M115" s="473"/>
      <c r="N115" s="45"/>
      <c r="O115" s="45"/>
      <c r="P115" s="45"/>
      <c r="Q115" s="45"/>
    </row>
    <row r="116" spans="1:17" x14ac:dyDescent="0.2">
      <c r="A116" s="1518" t="s">
        <v>5934</v>
      </c>
      <c r="B116" s="1518"/>
      <c r="C116" s="1518"/>
      <c r="D116" s="1518"/>
      <c r="E116" s="1511"/>
      <c r="F116" s="1511"/>
      <c r="G116" s="488"/>
      <c r="H116" s="488"/>
      <c r="I116" s="473"/>
      <c r="J116" s="473"/>
      <c r="K116" s="473"/>
      <c r="L116" s="86">
        <f>SUM(L76:L112)</f>
        <v>5.6070000000000002</v>
      </c>
      <c r="M116" s="86"/>
      <c r="N116" s="45"/>
      <c r="O116" s="45"/>
      <c r="P116" s="45"/>
      <c r="Q116" s="45"/>
    </row>
    <row r="117" spans="1:17" x14ac:dyDescent="0.2">
      <c r="A117" s="1512" t="s">
        <v>5937</v>
      </c>
      <c r="B117" s="1512"/>
      <c r="C117" s="1512"/>
      <c r="D117" s="1512"/>
      <c r="E117" s="1513"/>
      <c r="F117" s="1513"/>
      <c r="G117" s="491"/>
      <c r="H117" s="491"/>
      <c r="I117" s="87"/>
      <c r="J117" s="87"/>
      <c r="K117" s="87"/>
      <c r="L117" s="87"/>
      <c r="M117" s="87">
        <f>SUM(M76:M112)</f>
        <v>0</v>
      </c>
      <c r="N117" s="45"/>
      <c r="O117" s="45"/>
      <c r="P117" s="45"/>
      <c r="Q117" s="45"/>
    </row>
    <row r="118" spans="1:17" ht="13.5" thickBot="1" x14ac:dyDescent="0.25">
      <c r="A118" s="1628"/>
      <c r="B118" s="1628"/>
      <c r="C118" s="1628"/>
      <c r="D118" s="1628"/>
      <c r="E118" s="1628"/>
      <c r="F118" s="1628"/>
      <c r="G118" s="1628"/>
      <c r="H118" s="1628"/>
      <c r="I118" s="1628"/>
      <c r="J118" s="1628"/>
      <c r="K118" s="1628"/>
      <c r="L118" s="1628"/>
      <c r="M118" s="1628"/>
      <c r="N118" s="1628"/>
      <c r="O118" s="1628"/>
      <c r="P118" s="720"/>
      <c r="Q118" s="720"/>
    </row>
    <row r="119" spans="1:17" ht="13.5" thickBot="1" x14ac:dyDescent="0.25">
      <c r="A119" s="1586" t="s">
        <v>642</v>
      </c>
      <c r="B119" s="1587"/>
      <c r="C119" s="1587"/>
      <c r="D119" s="1587"/>
      <c r="E119" s="1587"/>
      <c r="F119" s="1587"/>
      <c r="G119" s="1598"/>
      <c r="H119" s="1598"/>
      <c r="I119" s="1598"/>
      <c r="J119" s="1598"/>
      <c r="K119" s="1598"/>
      <c r="L119" s="1598"/>
      <c r="M119" s="1598"/>
      <c r="N119" s="1598"/>
      <c r="O119" s="1598"/>
      <c r="P119" s="1598"/>
      <c r="Q119" s="1599"/>
    </row>
    <row r="120" spans="1:17" ht="36" x14ac:dyDescent="0.2">
      <c r="A120" s="813">
        <v>1</v>
      </c>
      <c r="B120" s="837">
        <v>130363</v>
      </c>
      <c r="C120" s="813" t="s">
        <v>1673</v>
      </c>
      <c r="D120" s="813" t="s">
        <v>2719</v>
      </c>
      <c r="E120" s="813" t="s">
        <v>644</v>
      </c>
      <c r="F120" s="839" t="s">
        <v>5650</v>
      </c>
      <c r="G120" s="833" t="s">
        <v>2588</v>
      </c>
      <c r="H120" s="478" t="s">
        <v>2720</v>
      </c>
      <c r="I120" s="813">
        <v>1.036</v>
      </c>
      <c r="J120" s="813"/>
      <c r="K120" s="813">
        <v>1.036</v>
      </c>
      <c r="L120" s="813"/>
      <c r="M120" s="813"/>
      <c r="N120" s="826">
        <v>0</v>
      </c>
      <c r="O120" s="813">
        <v>1.036</v>
      </c>
      <c r="P120" s="813" t="s">
        <v>2241</v>
      </c>
      <c r="Q120" s="813" t="s">
        <v>2590</v>
      </c>
    </row>
    <row r="121" spans="1:17" ht="36" x14ac:dyDescent="0.2">
      <c r="A121" s="814">
        <v>2</v>
      </c>
      <c r="B121" s="814">
        <v>130365</v>
      </c>
      <c r="C121" s="814" t="s">
        <v>1491</v>
      </c>
      <c r="D121" s="814" t="s">
        <v>2722</v>
      </c>
      <c r="E121" s="814" t="s">
        <v>645</v>
      </c>
      <c r="F121" s="840" t="s">
        <v>2723</v>
      </c>
      <c r="G121" s="815" t="s">
        <v>2588</v>
      </c>
      <c r="H121" s="476" t="s">
        <v>2720</v>
      </c>
      <c r="I121" s="814">
        <v>2.6459999999999999</v>
      </c>
      <c r="J121" s="814">
        <v>2.6459999999999999</v>
      </c>
      <c r="K121" s="814"/>
      <c r="L121" s="814"/>
      <c r="M121" s="814"/>
      <c r="N121" s="827">
        <v>0</v>
      </c>
      <c r="O121" s="814">
        <v>2.6459999999999999</v>
      </c>
      <c r="P121" s="814" t="s">
        <v>2354</v>
      </c>
      <c r="Q121" s="814" t="s">
        <v>2590</v>
      </c>
    </row>
    <row r="122" spans="1:17" ht="36" x14ac:dyDescent="0.2">
      <c r="A122" s="814">
        <v>3</v>
      </c>
      <c r="B122" s="814" t="s">
        <v>2724</v>
      </c>
      <c r="C122" s="814" t="s">
        <v>1676</v>
      </c>
      <c r="D122" s="814" t="s">
        <v>2725</v>
      </c>
      <c r="E122" s="814" t="s">
        <v>1674</v>
      </c>
      <c r="F122" s="840" t="s">
        <v>1675</v>
      </c>
      <c r="G122" s="815" t="s">
        <v>2588</v>
      </c>
      <c r="H122" s="476" t="s">
        <v>2726</v>
      </c>
      <c r="I122" s="814">
        <v>1.0660000000000001</v>
      </c>
      <c r="J122" s="814">
        <v>1.0660000000000001</v>
      </c>
      <c r="K122" s="814"/>
      <c r="L122" s="814"/>
      <c r="M122" s="814"/>
      <c r="N122" s="827">
        <v>0</v>
      </c>
      <c r="O122" s="814">
        <v>1.0660000000000001</v>
      </c>
      <c r="P122" s="814" t="s">
        <v>2354</v>
      </c>
      <c r="Q122" s="814" t="s">
        <v>2590</v>
      </c>
    </row>
    <row r="123" spans="1:17" ht="36" x14ac:dyDescent="0.2">
      <c r="A123" s="814">
        <v>4</v>
      </c>
      <c r="B123" s="814" t="s">
        <v>2727</v>
      </c>
      <c r="C123" s="814" t="s">
        <v>2271</v>
      </c>
      <c r="D123" s="814" t="s">
        <v>2728</v>
      </c>
      <c r="E123" s="814" t="s">
        <v>1492</v>
      </c>
      <c r="F123" s="841" t="s">
        <v>2729</v>
      </c>
      <c r="G123" s="815" t="s">
        <v>2588</v>
      </c>
      <c r="H123" s="476" t="s">
        <v>2720</v>
      </c>
      <c r="I123" s="827">
        <v>2.996</v>
      </c>
      <c r="J123" s="814"/>
      <c r="K123" s="814">
        <v>2.996</v>
      </c>
      <c r="L123" s="814"/>
      <c r="M123" s="814"/>
      <c r="N123" s="827">
        <v>0</v>
      </c>
      <c r="O123" s="814">
        <v>2.996</v>
      </c>
      <c r="P123" s="814" t="s">
        <v>2241</v>
      </c>
      <c r="Q123" s="814" t="s">
        <v>2590</v>
      </c>
    </row>
    <row r="124" spans="1:17" ht="36" x14ac:dyDescent="0.2">
      <c r="A124" s="814">
        <v>5</v>
      </c>
      <c r="B124" s="814">
        <v>130370</v>
      </c>
      <c r="C124" s="814" t="s">
        <v>1677</v>
      </c>
      <c r="D124" s="814" t="s">
        <v>2730</v>
      </c>
      <c r="E124" s="814" t="s">
        <v>646</v>
      </c>
      <c r="F124" s="840" t="s">
        <v>5457</v>
      </c>
      <c r="G124" s="815" t="s">
        <v>2588</v>
      </c>
      <c r="H124" s="476" t="s">
        <v>2720</v>
      </c>
      <c r="I124" s="814">
        <v>3.101</v>
      </c>
      <c r="J124" s="814"/>
      <c r="K124" s="814">
        <v>3.101</v>
      </c>
      <c r="L124" s="814"/>
      <c r="M124" s="814"/>
      <c r="N124" s="827">
        <v>0</v>
      </c>
      <c r="O124" s="814">
        <v>3.101</v>
      </c>
      <c r="P124" s="814" t="s">
        <v>2241</v>
      </c>
      <c r="Q124" s="814" t="s">
        <v>2590</v>
      </c>
    </row>
    <row r="125" spans="1:17" ht="36" x14ac:dyDescent="0.2">
      <c r="A125" s="814">
        <v>6</v>
      </c>
      <c r="B125" s="814">
        <v>130371</v>
      </c>
      <c r="C125" s="814" t="s">
        <v>1678</v>
      </c>
      <c r="D125" s="814" t="s">
        <v>2731</v>
      </c>
      <c r="E125" s="814" t="s">
        <v>647</v>
      </c>
      <c r="F125" s="840" t="s">
        <v>172</v>
      </c>
      <c r="G125" s="815" t="s">
        <v>2588</v>
      </c>
      <c r="H125" s="476" t="s">
        <v>2720</v>
      </c>
      <c r="I125" s="814">
        <v>1.9590000000000001</v>
      </c>
      <c r="J125" s="814"/>
      <c r="K125" s="814">
        <v>1.9590000000000001</v>
      </c>
      <c r="L125" s="814"/>
      <c r="M125" s="814"/>
      <c r="N125" s="827">
        <v>0</v>
      </c>
      <c r="O125" s="814">
        <v>1.9590000000000001</v>
      </c>
      <c r="P125" s="814" t="s">
        <v>2241</v>
      </c>
      <c r="Q125" s="814" t="s">
        <v>2590</v>
      </c>
    </row>
    <row r="126" spans="1:17" ht="36" x14ac:dyDescent="0.2">
      <c r="A126" s="814">
        <v>7</v>
      </c>
      <c r="B126" s="814">
        <v>130372</v>
      </c>
      <c r="C126" s="814" t="s">
        <v>1493</v>
      </c>
      <c r="D126" s="814" t="s">
        <v>2732</v>
      </c>
      <c r="E126" s="814" t="s">
        <v>648</v>
      </c>
      <c r="F126" s="841" t="s">
        <v>5458</v>
      </c>
      <c r="G126" s="815" t="s">
        <v>2588</v>
      </c>
      <c r="H126" s="476" t="s">
        <v>2720</v>
      </c>
      <c r="I126" s="814">
        <v>3.7330000000000001</v>
      </c>
      <c r="J126" s="814"/>
      <c r="K126" s="814">
        <v>3.7330000000000001</v>
      </c>
      <c r="L126" s="814"/>
      <c r="M126" s="814"/>
      <c r="N126" s="827">
        <v>0</v>
      </c>
      <c r="O126" s="814">
        <v>3.7330000000000001</v>
      </c>
      <c r="P126" s="814" t="s">
        <v>2241</v>
      </c>
      <c r="Q126" s="814" t="s">
        <v>2590</v>
      </c>
    </row>
    <row r="127" spans="1:17" ht="36" x14ac:dyDescent="0.2">
      <c r="A127" s="814">
        <v>8</v>
      </c>
      <c r="B127" s="814">
        <v>130373</v>
      </c>
      <c r="C127" s="814" t="s">
        <v>1679</v>
      </c>
      <c r="D127" s="814" t="s">
        <v>2733</v>
      </c>
      <c r="E127" s="814" t="s">
        <v>649</v>
      </c>
      <c r="F127" s="840" t="s">
        <v>173</v>
      </c>
      <c r="G127" s="815" t="s">
        <v>2588</v>
      </c>
      <c r="H127" s="476" t="s">
        <v>2734</v>
      </c>
      <c r="I127" s="814">
        <v>0.33600000000000002</v>
      </c>
      <c r="J127" s="814"/>
      <c r="K127" s="814">
        <v>0.33600000000000002</v>
      </c>
      <c r="L127" s="814"/>
      <c r="M127" s="814"/>
      <c r="N127" s="827">
        <v>0</v>
      </c>
      <c r="O127" s="814">
        <v>0.33600000000000002</v>
      </c>
      <c r="P127" s="814" t="s">
        <v>2241</v>
      </c>
      <c r="Q127" s="814" t="s">
        <v>2590</v>
      </c>
    </row>
    <row r="128" spans="1:17" ht="36" x14ac:dyDescent="0.2">
      <c r="A128" s="814">
        <v>9</v>
      </c>
      <c r="B128" s="814">
        <v>130375</v>
      </c>
      <c r="C128" s="814" t="s">
        <v>1680</v>
      </c>
      <c r="D128" s="814" t="s">
        <v>2735</v>
      </c>
      <c r="E128" s="814" t="s">
        <v>650</v>
      </c>
      <c r="F128" s="840" t="s">
        <v>5459</v>
      </c>
      <c r="G128" s="815" t="s">
        <v>2588</v>
      </c>
      <c r="H128" s="476" t="s">
        <v>2720</v>
      </c>
      <c r="I128" s="814">
        <v>2.746</v>
      </c>
      <c r="J128" s="814"/>
      <c r="K128" s="814">
        <v>2.746</v>
      </c>
      <c r="L128" s="814"/>
      <c r="M128" s="814"/>
      <c r="N128" s="827">
        <v>0</v>
      </c>
      <c r="O128" s="814">
        <v>2.746</v>
      </c>
      <c r="P128" s="814" t="s">
        <v>2241</v>
      </c>
      <c r="Q128" s="814" t="s">
        <v>2590</v>
      </c>
    </row>
    <row r="129" spans="1:17" ht="36" x14ac:dyDescent="0.2">
      <c r="A129" s="814">
        <v>10</v>
      </c>
      <c r="B129" s="814">
        <v>130376</v>
      </c>
      <c r="C129" s="814" t="s">
        <v>1681</v>
      </c>
      <c r="D129" s="814" t="s">
        <v>2736</v>
      </c>
      <c r="E129" s="814" t="s">
        <v>651</v>
      </c>
      <c r="F129" s="840" t="s">
        <v>5460</v>
      </c>
      <c r="G129" s="815" t="s">
        <v>2588</v>
      </c>
      <c r="H129" s="476" t="s">
        <v>2720</v>
      </c>
      <c r="I129" s="814">
        <v>1.2509999999999999</v>
      </c>
      <c r="J129" s="814"/>
      <c r="K129" s="814">
        <v>1.2509999999999999</v>
      </c>
      <c r="L129" s="814"/>
      <c r="M129" s="814"/>
      <c r="N129" s="827">
        <v>0</v>
      </c>
      <c r="O129" s="814">
        <v>1.2509999999999999</v>
      </c>
      <c r="P129" s="814" t="s">
        <v>2241</v>
      </c>
      <c r="Q129" s="814" t="s">
        <v>2590</v>
      </c>
    </row>
    <row r="130" spans="1:17" ht="36" x14ac:dyDescent="0.2">
      <c r="A130" s="814">
        <v>11</v>
      </c>
      <c r="B130" s="814">
        <v>130377</v>
      </c>
      <c r="C130" s="814" t="s">
        <v>1682</v>
      </c>
      <c r="D130" s="814" t="s">
        <v>2737</v>
      </c>
      <c r="E130" s="814" t="s">
        <v>652</v>
      </c>
      <c r="F130" s="840" t="s">
        <v>2738</v>
      </c>
      <c r="G130" s="815" t="s">
        <v>2588</v>
      </c>
      <c r="H130" s="476" t="s">
        <v>2739</v>
      </c>
      <c r="I130" s="814">
        <v>0.98199999999999998</v>
      </c>
      <c r="J130" s="814"/>
      <c r="K130" s="814">
        <v>0.98199999999999998</v>
      </c>
      <c r="L130" s="814"/>
      <c r="M130" s="814"/>
      <c r="N130" s="827">
        <v>0</v>
      </c>
      <c r="O130" s="814">
        <v>0.98199999999999998</v>
      </c>
      <c r="P130" s="814" t="s">
        <v>2241</v>
      </c>
      <c r="Q130" s="814" t="s">
        <v>2590</v>
      </c>
    </row>
    <row r="131" spans="1:17" ht="24" x14ac:dyDescent="0.2">
      <c r="A131" s="814">
        <v>12</v>
      </c>
      <c r="B131" s="814">
        <v>130378</v>
      </c>
      <c r="C131" s="814" t="s">
        <v>1683</v>
      </c>
      <c r="D131" s="814" t="s">
        <v>2740</v>
      </c>
      <c r="E131" s="814" t="s">
        <v>653</v>
      </c>
      <c r="F131" s="840" t="s">
        <v>170</v>
      </c>
      <c r="G131" s="815" t="s">
        <v>2588</v>
      </c>
      <c r="H131" s="476" t="s">
        <v>2741</v>
      </c>
      <c r="I131" s="814">
        <v>0.36599999999999999</v>
      </c>
      <c r="J131" s="814"/>
      <c r="K131" s="814">
        <v>0.36599999999999999</v>
      </c>
      <c r="L131" s="814"/>
      <c r="M131" s="814"/>
      <c r="N131" s="827">
        <v>0</v>
      </c>
      <c r="O131" s="814">
        <v>0.36599999999999999</v>
      </c>
      <c r="P131" s="814" t="s">
        <v>2241</v>
      </c>
      <c r="Q131" s="814" t="s">
        <v>2590</v>
      </c>
    </row>
    <row r="132" spans="1:17" ht="24" x14ac:dyDescent="0.2">
      <c r="A132" s="814">
        <v>13</v>
      </c>
      <c r="B132" s="814">
        <v>130379</v>
      </c>
      <c r="C132" s="814" t="s">
        <v>1684</v>
      </c>
      <c r="D132" s="476" t="s">
        <v>2742</v>
      </c>
      <c r="E132" s="814" t="s">
        <v>654</v>
      </c>
      <c r="F132" s="841" t="s">
        <v>171</v>
      </c>
      <c r="G132" s="815" t="s">
        <v>2588</v>
      </c>
      <c r="H132" s="476" t="s">
        <v>2741</v>
      </c>
      <c r="I132" s="814">
        <v>0.16700000000000001</v>
      </c>
      <c r="J132" s="814"/>
      <c r="K132" s="814">
        <v>0.16700000000000001</v>
      </c>
      <c r="L132" s="814"/>
      <c r="M132" s="814"/>
      <c r="N132" s="827">
        <v>0</v>
      </c>
      <c r="O132" s="814">
        <v>0.16700000000000001</v>
      </c>
      <c r="P132" s="814" t="s">
        <v>2241</v>
      </c>
      <c r="Q132" s="814" t="s">
        <v>2590</v>
      </c>
    </row>
    <row r="133" spans="1:17" ht="24" x14ac:dyDescent="0.2">
      <c r="A133" s="814">
        <v>14</v>
      </c>
      <c r="B133" s="814">
        <v>130380</v>
      </c>
      <c r="C133" s="814" t="s">
        <v>1685</v>
      </c>
      <c r="D133" s="814" t="s">
        <v>2743</v>
      </c>
      <c r="E133" s="814" t="s">
        <v>655</v>
      </c>
      <c r="F133" s="840" t="s">
        <v>5461</v>
      </c>
      <c r="G133" s="815" t="s">
        <v>2588</v>
      </c>
      <c r="H133" s="476" t="s">
        <v>2741</v>
      </c>
      <c r="I133" s="814">
        <v>0.59799999999999998</v>
      </c>
      <c r="J133" s="814"/>
      <c r="K133" s="814">
        <v>0.59799999999999998</v>
      </c>
      <c r="L133" s="814"/>
      <c r="M133" s="814"/>
      <c r="N133" s="827">
        <v>0</v>
      </c>
      <c r="O133" s="814">
        <v>0.59799999999999998</v>
      </c>
      <c r="P133" s="814" t="s">
        <v>2241</v>
      </c>
      <c r="Q133" s="814" t="s">
        <v>2590</v>
      </c>
    </row>
    <row r="134" spans="1:17" ht="36" x14ac:dyDescent="0.2">
      <c r="A134" s="814">
        <v>15</v>
      </c>
      <c r="B134" s="814">
        <v>130381</v>
      </c>
      <c r="C134" s="814" t="s">
        <v>1686</v>
      </c>
      <c r="D134" s="814" t="s">
        <v>2744</v>
      </c>
      <c r="E134" s="814" t="s">
        <v>656</v>
      </c>
      <c r="F134" s="841" t="s">
        <v>5462</v>
      </c>
      <c r="G134" s="815" t="s">
        <v>2588</v>
      </c>
      <c r="H134" s="476" t="s">
        <v>2720</v>
      </c>
      <c r="I134" s="814">
        <v>2.5910000000000002</v>
      </c>
      <c r="J134" s="814"/>
      <c r="K134" s="814">
        <v>2.5910000000000002</v>
      </c>
      <c r="L134" s="814"/>
      <c r="M134" s="814"/>
      <c r="N134" s="827">
        <v>0</v>
      </c>
      <c r="O134" s="814">
        <v>2.5910000000000002</v>
      </c>
      <c r="P134" s="814" t="s">
        <v>2241</v>
      </c>
      <c r="Q134" s="814" t="s">
        <v>2590</v>
      </c>
    </row>
    <row r="135" spans="1:17" ht="36" x14ac:dyDescent="0.2">
      <c r="A135" s="814">
        <v>16</v>
      </c>
      <c r="B135" s="814">
        <v>130382</v>
      </c>
      <c r="C135" s="814" t="s">
        <v>1687</v>
      </c>
      <c r="D135" s="814" t="s">
        <v>2745</v>
      </c>
      <c r="E135" s="814" t="s">
        <v>657</v>
      </c>
      <c r="F135" s="840" t="s">
        <v>174</v>
      </c>
      <c r="G135" s="815" t="s">
        <v>2588</v>
      </c>
      <c r="H135" s="476" t="s">
        <v>2746</v>
      </c>
      <c r="I135" s="814">
        <v>0.40400000000000003</v>
      </c>
      <c r="J135" s="814"/>
      <c r="K135" s="814">
        <v>0.40400000000000003</v>
      </c>
      <c r="L135" s="814"/>
      <c r="M135" s="814"/>
      <c r="N135" s="827">
        <v>0</v>
      </c>
      <c r="O135" s="814">
        <v>0.40400000000000003</v>
      </c>
      <c r="P135" s="814" t="s">
        <v>2241</v>
      </c>
      <c r="Q135" s="814" t="s">
        <v>2590</v>
      </c>
    </row>
    <row r="136" spans="1:17" ht="24" x14ac:dyDescent="0.2">
      <c r="A136" s="814">
        <v>17</v>
      </c>
      <c r="B136" s="814">
        <v>130383</v>
      </c>
      <c r="C136" s="814" t="s">
        <v>1688</v>
      </c>
      <c r="D136" s="814" t="s">
        <v>2747</v>
      </c>
      <c r="E136" s="814" t="s">
        <v>658</v>
      </c>
      <c r="F136" s="841" t="s">
        <v>5463</v>
      </c>
      <c r="G136" s="815" t="s">
        <v>2588</v>
      </c>
      <c r="H136" s="476" t="s">
        <v>2741</v>
      </c>
      <c r="I136" s="814">
        <v>2.1040000000000001</v>
      </c>
      <c r="J136" s="814"/>
      <c r="K136" s="814">
        <v>2.1040000000000001</v>
      </c>
      <c r="L136" s="814"/>
      <c r="M136" s="814"/>
      <c r="N136" s="827">
        <v>0</v>
      </c>
      <c r="O136" s="814">
        <v>2.1040000000000001</v>
      </c>
      <c r="P136" s="814" t="s">
        <v>2241</v>
      </c>
      <c r="Q136" s="814" t="s">
        <v>2590</v>
      </c>
    </row>
    <row r="137" spans="1:17" ht="36" x14ac:dyDescent="0.2">
      <c r="A137" s="476">
        <v>18</v>
      </c>
      <c r="B137" s="814">
        <v>130384</v>
      </c>
      <c r="C137" s="476" t="s">
        <v>1689</v>
      </c>
      <c r="D137" s="814" t="s">
        <v>2748</v>
      </c>
      <c r="E137" s="476" t="s">
        <v>659</v>
      </c>
      <c r="F137" s="841" t="s">
        <v>5464</v>
      </c>
      <c r="G137" s="815" t="s">
        <v>2588</v>
      </c>
      <c r="H137" s="476" t="s">
        <v>2720</v>
      </c>
      <c r="I137" s="476">
        <v>2.3650000000000002</v>
      </c>
      <c r="J137" s="476"/>
      <c r="K137" s="476">
        <v>2.3650000000000002</v>
      </c>
      <c r="L137" s="476"/>
      <c r="M137" s="476"/>
      <c r="N137" s="829">
        <v>0</v>
      </c>
      <c r="O137" s="476">
        <v>2.3650000000000002</v>
      </c>
      <c r="P137" s="814" t="s">
        <v>2241</v>
      </c>
      <c r="Q137" s="814" t="s">
        <v>2590</v>
      </c>
    </row>
    <row r="138" spans="1:17" ht="36" x14ac:dyDescent="0.2">
      <c r="A138" s="814">
        <v>19</v>
      </c>
      <c r="B138" s="814">
        <v>130386</v>
      </c>
      <c r="C138" s="814" t="s">
        <v>1494</v>
      </c>
      <c r="D138" s="814" t="s">
        <v>2749</v>
      </c>
      <c r="E138" s="814" t="s">
        <v>660</v>
      </c>
      <c r="F138" s="841" t="s">
        <v>5465</v>
      </c>
      <c r="G138" s="815" t="s">
        <v>2588</v>
      </c>
      <c r="H138" s="476" t="s">
        <v>2720</v>
      </c>
      <c r="I138" s="814">
        <v>4.6520000000000001</v>
      </c>
      <c r="J138" s="814"/>
      <c r="K138" s="814">
        <v>4.4770000000000003</v>
      </c>
      <c r="L138" s="814">
        <v>0.17499999999999999</v>
      </c>
      <c r="M138" s="814"/>
      <c r="N138" s="827">
        <v>0</v>
      </c>
      <c r="O138" s="814">
        <v>4.6520000000000001</v>
      </c>
      <c r="P138" s="476" t="s">
        <v>2296</v>
      </c>
      <c r="Q138" s="814" t="s">
        <v>2590</v>
      </c>
    </row>
    <row r="139" spans="1:17" ht="24" x14ac:dyDescent="0.2">
      <c r="A139" s="814">
        <v>20</v>
      </c>
      <c r="B139" s="814">
        <v>130387</v>
      </c>
      <c r="C139" s="814" t="s">
        <v>2272</v>
      </c>
      <c r="D139" s="814" t="s">
        <v>2750</v>
      </c>
      <c r="E139" s="814" t="s">
        <v>661</v>
      </c>
      <c r="F139" s="840" t="s">
        <v>175</v>
      </c>
      <c r="G139" s="815" t="s">
        <v>2588</v>
      </c>
      <c r="H139" s="476" t="s">
        <v>2751</v>
      </c>
      <c r="I139" s="814">
        <v>0.91</v>
      </c>
      <c r="J139" s="814"/>
      <c r="K139" s="814">
        <v>0.91</v>
      </c>
      <c r="L139" s="814"/>
      <c r="M139" s="814"/>
      <c r="N139" s="827">
        <v>0</v>
      </c>
      <c r="O139" s="814">
        <v>0.91</v>
      </c>
      <c r="P139" s="814" t="s">
        <v>2241</v>
      </c>
      <c r="Q139" s="814" t="s">
        <v>2752</v>
      </c>
    </row>
    <row r="140" spans="1:17" ht="24" x14ac:dyDescent="0.2">
      <c r="A140" s="814">
        <v>21</v>
      </c>
      <c r="B140" s="814">
        <v>130388</v>
      </c>
      <c r="C140" s="814" t="s">
        <v>2273</v>
      </c>
      <c r="D140" s="814" t="s">
        <v>2753</v>
      </c>
      <c r="E140" s="814" t="s">
        <v>662</v>
      </c>
      <c r="F140" s="840" t="s">
        <v>168</v>
      </c>
      <c r="G140" s="815" t="s">
        <v>2588</v>
      </c>
      <c r="H140" s="476" t="s">
        <v>2754</v>
      </c>
      <c r="I140" s="814">
        <v>0.78500000000000003</v>
      </c>
      <c r="J140" s="814"/>
      <c r="K140" s="814">
        <v>0.78500000000000003</v>
      </c>
      <c r="L140" s="814"/>
      <c r="M140" s="814"/>
      <c r="N140" s="827">
        <v>0</v>
      </c>
      <c r="O140" s="814">
        <v>0.78500000000000003</v>
      </c>
      <c r="P140" s="814" t="s">
        <v>2241</v>
      </c>
      <c r="Q140" s="814" t="s">
        <v>2752</v>
      </c>
    </row>
    <row r="141" spans="1:17" ht="36" x14ac:dyDescent="0.2">
      <c r="A141" s="814">
        <v>22</v>
      </c>
      <c r="B141" s="814">
        <v>130389</v>
      </c>
      <c r="C141" s="814" t="s">
        <v>1690</v>
      </c>
      <c r="D141" s="814" t="s">
        <v>2756</v>
      </c>
      <c r="E141" s="814" t="s">
        <v>663</v>
      </c>
      <c r="F141" s="840" t="s">
        <v>169</v>
      </c>
      <c r="G141" s="815" t="s">
        <v>2588</v>
      </c>
      <c r="H141" s="476" t="s">
        <v>2720</v>
      </c>
      <c r="I141" s="814">
        <v>1.4350000000000001</v>
      </c>
      <c r="J141" s="814"/>
      <c r="K141" s="814">
        <v>1.4350000000000001</v>
      </c>
      <c r="L141" s="814"/>
      <c r="M141" s="814"/>
      <c r="N141" s="827">
        <v>0</v>
      </c>
      <c r="O141" s="814">
        <v>1.4350000000000001</v>
      </c>
      <c r="P141" s="814" t="s">
        <v>2241</v>
      </c>
      <c r="Q141" s="814" t="s">
        <v>2590</v>
      </c>
    </row>
    <row r="142" spans="1:17" ht="36" x14ac:dyDescent="0.2">
      <c r="A142" s="814">
        <v>23</v>
      </c>
      <c r="B142" s="814">
        <v>130390</v>
      </c>
      <c r="C142" s="814" t="s">
        <v>1691</v>
      </c>
      <c r="D142" s="814" t="s">
        <v>2757</v>
      </c>
      <c r="E142" s="814" t="s">
        <v>664</v>
      </c>
      <c r="F142" s="840" t="s">
        <v>176</v>
      </c>
      <c r="G142" s="815" t="s">
        <v>2588</v>
      </c>
      <c r="H142" s="476" t="s">
        <v>2720</v>
      </c>
      <c r="I142" s="814">
        <v>1.028</v>
      </c>
      <c r="J142" s="814"/>
      <c r="K142" s="814">
        <v>1.028</v>
      </c>
      <c r="L142" s="814"/>
      <c r="M142" s="814"/>
      <c r="N142" s="827">
        <v>0</v>
      </c>
      <c r="O142" s="814">
        <v>1.028</v>
      </c>
      <c r="P142" s="814" t="s">
        <v>2241</v>
      </c>
      <c r="Q142" s="814" t="s">
        <v>2590</v>
      </c>
    </row>
    <row r="143" spans="1:17" ht="24" x14ac:dyDescent="0.2">
      <c r="A143" s="814">
        <v>24</v>
      </c>
      <c r="B143" s="814">
        <v>130391</v>
      </c>
      <c r="C143" s="814" t="s">
        <v>1692</v>
      </c>
      <c r="D143" s="814" t="s">
        <v>2758</v>
      </c>
      <c r="E143" s="814" t="s">
        <v>665</v>
      </c>
      <c r="F143" s="841" t="s">
        <v>177</v>
      </c>
      <c r="G143" s="815" t="s">
        <v>2588</v>
      </c>
      <c r="H143" s="476" t="s">
        <v>2759</v>
      </c>
      <c r="I143" s="814">
        <v>0.54300000000000004</v>
      </c>
      <c r="J143" s="814"/>
      <c r="K143" s="814">
        <v>0.54300000000000004</v>
      </c>
      <c r="L143" s="814"/>
      <c r="M143" s="814"/>
      <c r="N143" s="827">
        <v>0</v>
      </c>
      <c r="O143" s="814">
        <v>0.54300000000000004</v>
      </c>
      <c r="P143" s="814" t="s">
        <v>2241</v>
      </c>
      <c r="Q143" s="814" t="s">
        <v>2590</v>
      </c>
    </row>
    <row r="144" spans="1:17" ht="36" x14ac:dyDescent="0.2">
      <c r="A144" s="814">
        <v>25</v>
      </c>
      <c r="B144" s="814">
        <v>130392</v>
      </c>
      <c r="C144" s="814" t="s">
        <v>1495</v>
      </c>
      <c r="D144" s="814" t="s">
        <v>2760</v>
      </c>
      <c r="E144" s="814" t="s">
        <v>666</v>
      </c>
      <c r="F144" s="841" t="s">
        <v>5466</v>
      </c>
      <c r="G144" s="815" t="s">
        <v>2588</v>
      </c>
      <c r="H144" s="476" t="s">
        <v>2720</v>
      </c>
      <c r="I144" s="814">
        <v>2.887</v>
      </c>
      <c r="J144" s="814"/>
      <c r="K144" s="814">
        <v>2.887</v>
      </c>
      <c r="L144" s="814"/>
      <c r="M144" s="814"/>
      <c r="N144" s="827">
        <v>0</v>
      </c>
      <c r="O144" s="814">
        <v>2.887</v>
      </c>
      <c r="P144" s="814" t="s">
        <v>2241</v>
      </c>
      <c r="Q144" s="814" t="s">
        <v>2590</v>
      </c>
    </row>
    <row r="145" spans="1:19" ht="36" x14ac:dyDescent="0.2">
      <c r="A145" s="814">
        <v>26</v>
      </c>
      <c r="B145" s="814">
        <v>130393</v>
      </c>
      <c r="C145" s="814" t="s">
        <v>1496</v>
      </c>
      <c r="D145" s="476" t="s">
        <v>2761</v>
      </c>
      <c r="E145" s="814" t="s">
        <v>667</v>
      </c>
      <c r="F145" s="840" t="s">
        <v>5467</v>
      </c>
      <c r="G145" s="815" t="s">
        <v>2588</v>
      </c>
      <c r="H145" s="476" t="s">
        <v>2720</v>
      </c>
      <c r="I145" s="814">
        <v>4.6070000000000002</v>
      </c>
      <c r="J145" s="814"/>
      <c r="K145" s="814">
        <v>4.6070000000000002</v>
      </c>
      <c r="L145" s="814"/>
      <c r="M145" s="814"/>
      <c r="N145" s="827">
        <v>0</v>
      </c>
      <c r="O145" s="814">
        <v>4.6070000000000002</v>
      </c>
      <c r="P145" s="814" t="s">
        <v>2241</v>
      </c>
      <c r="Q145" s="814" t="s">
        <v>2590</v>
      </c>
    </row>
    <row r="146" spans="1:19" ht="36" x14ac:dyDescent="0.2">
      <c r="A146" s="814">
        <v>27</v>
      </c>
      <c r="B146" s="814">
        <v>130395</v>
      </c>
      <c r="C146" s="814" t="s">
        <v>1693</v>
      </c>
      <c r="D146" s="814" t="s">
        <v>2762</v>
      </c>
      <c r="E146" s="814" t="s">
        <v>669</v>
      </c>
      <c r="F146" s="840" t="s">
        <v>178</v>
      </c>
      <c r="G146" s="815" t="s">
        <v>2588</v>
      </c>
      <c r="H146" s="476" t="s">
        <v>2763</v>
      </c>
      <c r="I146" s="814">
        <v>0.85099999999999998</v>
      </c>
      <c r="J146" s="814"/>
      <c r="K146" s="814">
        <v>0.85099999999999998</v>
      </c>
      <c r="L146" s="814"/>
      <c r="M146" s="814"/>
      <c r="N146" s="827">
        <v>0</v>
      </c>
      <c r="O146" s="814">
        <v>0.85099999999999998</v>
      </c>
      <c r="P146" s="814" t="s">
        <v>2241</v>
      </c>
      <c r="Q146" s="814" t="s">
        <v>2590</v>
      </c>
    </row>
    <row r="147" spans="1:19" ht="36" x14ac:dyDescent="0.2">
      <c r="A147" s="814">
        <v>28</v>
      </c>
      <c r="B147" s="814">
        <v>130396</v>
      </c>
      <c r="C147" s="814" t="s">
        <v>1694</v>
      </c>
      <c r="D147" s="814" t="s">
        <v>2764</v>
      </c>
      <c r="E147" s="814" t="s">
        <v>670</v>
      </c>
      <c r="F147" s="840" t="s">
        <v>179</v>
      </c>
      <c r="G147" s="815" t="s">
        <v>2588</v>
      </c>
      <c r="H147" s="476" t="s">
        <v>2720</v>
      </c>
      <c r="I147" s="814">
        <v>1.413</v>
      </c>
      <c r="J147" s="814"/>
      <c r="K147" s="814">
        <v>1.413</v>
      </c>
      <c r="L147" s="814"/>
      <c r="M147" s="814"/>
      <c r="N147" s="827">
        <v>0</v>
      </c>
      <c r="O147" s="814">
        <v>1.413</v>
      </c>
      <c r="P147" s="814" t="s">
        <v>2241</v>
      </c>
      <c r="Q147" s="814" t="s">
        <v>2590</v>
      </c>
    </row>
    <row r="148" spans="1:19" ht="36" x14ac:dyDescent="0.2">
      <c r="A148" s="814">
        <v>29</v>
      </c>
      <c r="B148" s="814">
        <v>130397</v>
      </c>
      <c r="C148" s="814" t="s">
        <v>1695</v>
      </c>
      <c r="D148" s="814" t="s">
        <v>2765</v>
      </c>
      <c r="E148" s="814" t="s">
        <v>671</v>
      </c>
      <c r="F148" s="840" t="s">
        <v>180</v>
      </c>
      <c r="G148" s="815" t="s">
        <v>2588</v>
      </c>
      <c r="H148" s="476" t="s">
        <v>2766</v>
      </c>
      <c r="I148" s="814">
        <v>7.0000000000000007E-2</v>
      </c>
      <c r="J148" s="814"/>
      <c r="K148" s="814">
        <v>7.0000000000000007E-2</v>
      </c>
      <c r="L148" s="814"/>
      <c r="M148" s="814"/>
      <c r="N148" s="827">
        <v>0</v>
      </c>
      <c r="O148" s="814">
        <v>7.0000000000000007E-2</v>
      </c>
      <c r="P148" s="814" t="s">
        <v>2241</v>
      </c>
      <c r="Q148" s="814" t="s">
        <v>2590</v>
      </c>
    </row>
    <row r="149" spans="1:19" ht="36" x14ac:dyDescent="0.2">
      <c r="A149" s="814">
        <v>30</v>
      </c>
      <c r="B149" s="814">
        <v>130398</v>
      </c>
      <c r="C149" s="814" t="s">
        <v>2275</v>
      </c>
      <c r="D149" s="814" t="s">
        <v>2767</v>
      </c>
      <c r="E149" s="814" t="s">
        <v>672</v>
      </c>
      <c r="F149" s="841" t="s">
        <v>2274</v>
      </c>
      <c r="G149" s="815" t="s">
        <v>2588</v>
      </c>
      <c r="H149" s="476" t="s">
        <v>2720</v>
      </c>
      <c r="I149" s="814">
        <v>3.1779999999999999</v>
      </c>
      <c r="J149" s="814"/>
      <c r="K149" s="814">
        <v>3.1779999999999999</v>
      </c>
      <c r="L149" s="814"/>
      <c r="M149" s="814"/>
      <c r="N149" s="827">
        <v>0</v>
      </c>
      <c r="O149" s="814">
        <v>3.1779999999999999</v>
      </c>
      <c r="P149" s="814" t="s">
        <v>2241</v>
      </c>
      <c r="Q149" s="814" t="s">
        <v>2752</v>
      </c>
    </row>
    <row r="150" spans="1:19" ht="24" x14ac:dyDescent="0.2">
      <c r="A150" s="814">
        <v>31</v>
      </c>
      <c r="B150" s="814">
        <v>130399</v>
      </c>
      <c r="C150" s="814" t="s">
        <v>1696</v>
      </c>
      <c r="D150" s="814" t="s">
        <v>2768</v>
      </c>
      <c r="E150" s="814" t="s">
        <v>673</v>
      </c>
      <c r="F150" s="840" t="s">
        <v>181</v>
      </c>
      <c r="G150" s="815" t="s">
        <v>2588</v>
      </c>
      <c r="H150" s="476" t="s">
        <v>2769</v>
      </c>
      <c r="I150" s="814">
        <v>0.39600000000000002</v>
      </c>
      <c r="J150" s="814">
        <v>0.21299999999999999</v>
      </c>
      <c r="K150" s="814">
        <v>0.183</v>
      </c>
      <c r="L150" s="814"/>
      <c r="M150" s="814"/>
      <c r="N150" s="827">
        <v>0</v>
      </c>
      <c r="O150" s="814">
        <v>0.39600000000000002</v>
      </c>
      <c r="P150" s="476" t="s">
        <v>2353</v>
      </c>
      <c r="Q150" s="814" t="s">
        <v>2590</v>
      </c>
    </row>
    <row r="151" spans="1:19" ht="36" x14ac:dyDescent="0.2">
      <c r="A151" s="814">
        <v>32</v>
      </c>
      <c r="B151" s="814">
        <v>130402</v>
      </c>
      <c r="C151" s="838" t="s">
        <v>1697</v>
      </c>
      <c r="D151" s="814" t="s">
        <v>2770</v>
      </c>
      <c r="E151" s="814" t="s">
        <v>675</v>
      </c>
      <c r="F151" s="841" t="s">
        <v>5468</v>
      </c>
      <c r="G151" s="815" t="s">
        <v>2588</v>
      </c>
      <c r="H151" s="476" t="s">
        <v>2720</v>
      </c>
      <c r="I151" s="827">
        <v>1.198</v>
      </c>
      <c r="J151" s="827"/>
      <c r="K151" s="827">
        <v>1.198</v>
      </c>
      <c r="L151" s="838"/>
      <c r="M151" s="838"/>
      <c r="N151" s="827">
        <v>0</v>
      </c>
      <c r="O151" s="827">
        <v>1.198</v>
      </c>
      <c r="P151" s="838" t="s">
        <v>2241</v>
      </c>
      <c r="Q151" s="814" t="s">
        <v>2590</v>
      </c>
    </row>
    <row r="152" spans="1:19" ht="36" x14ac:dyDescent="0.2">
      <c r="A152" s="814">
        <v>33</v>
      </c>
      <c r="B152" s="814">
        <v>130405</v>
      </c>
      <c r="C152" s="814" t="s">
        <v>1698</v>
      </c>
      <c r="D152" s="814" t="s">
        <v>2771</v>
      </c>
      <c r="E152" s="814" t="s">
        <v>676</v>
      </c>
      <c r="F152" s="840" t="s">
        <v>5469</v>
      </c>
      <c r="G152" s="815" t="s">
        <v>2588</v>
      </c>
      <c r="H152" s="476" t="s">
        <v>2720</v>
      </c>
      <c r="I152" s="814">
        <v>0.36</v>
      </c>
      <c r="J152" s="814"/>
      <c r="K152" s="814">
        <v>0.36</v>
      </c>
      <c r="L152" s="814"/>
      <c r="M152" s="814"/>
      <c r="N152" s="827">
        <v>0</v>
      </c>
      <c r="O152" s="814">
        <v>0.36</v>
      </c>
      <c r="P152" s="814" t="s">
        <v>2241</v>
      </c>
      <c r="Q152" s="814" t="s">
        <v>2590</v>
      </c>
    </row>
    <row r="153" spans="1:19" ht="36.75" thickBot="1" x14ac:dyDescent="0.25">
      <c r="A153" s="816">
        <v>34</v>
      </c>
      <c r="B153" s="816">
        <v>130406</v>
      </c>
      <c r="C153" s="816" t="s">
        <v>1699</v>
      </c>
      <c r="D153" s="816" t="s">
        <v>2772</v>
      </c>
      <c r="E153" s="816" t="s">
        <v>677</v>
      </c>
      <c r="F153" s="842" t="s">
        <v>5470</v>
      </c>
      <c r="G153" s="820" t="s">
        <v>2588</v>
      </c>
      <c r="H153" s="477" t="s">
        <v>2773</v>
      </c>
      <c r="I153" s="816">
        <v>0.46100000000000002</v>
      </c>
      <c r="J153" s="816"/>
      <c r="K153" s="816">
        <v>0.46100000000000002</v>
      </c>
      <c r="L153" s="816"/>
      <c r="M153" s="816"/>
      <c r="N153" s="830">
        <v>0</v>
      </c>
      <c r="O153" s="816">
        <v>0.46100000000000002</v>
      </c>
      <c r="P153" s="816" t="s">
        <v>2241</v>
      </c>
      <c r="Q153" s="816" t="s">
        <v>2590</v>
      </c>
    </row>
    <row r="154" spans="1:19" ht="13.5" thickBot="1" x14ac:dyDescent="0.25">
      <c r="A154" s="1620" t="s">
        <v>678</v>
      </c>
      <c r="B154" s="1621"/>
      <c r="C154" s="1621"/>
      <c r="D154" s="1621"/>
      <c r="E154" s="1621"/>
      <c r="F154" s="1621"/>
      <c r="G154" s="1625"/>
      <c r="H154" s="1626"/>
      <c r="I154" s="862">
        <f>SUM(I120:I153)</f>
        <v>55.220999999999982</v>
      </c>
      <c r="J154" s="863"/>
      <c r="K154" s="864"/>
      <c r="L154" s="864"/>
      <c r="M154" s="864"/>
      <c r="N154" s="519"/>
      <c r="O154" s="519"/>
      <c r="P154" s="519"/>
      <c r="Q154" s="520"/>
    </row>
    <row r="155" spans="1:19" x14ac:dyDescent="0.2">
      <c r="A155" s="1439" t="s">
        <v>5939</v>
      </c>
      <c r="B155" s="1439"/>
      <c r="C155" s="1439"/>
      <c r="D155" s="1439"/>
      <c r="E155" s="1533"/>
      <c r="F155" s="1533"/>
      <c r="G155" s="861"/>
      <c r="H155" s="861"/>
      <c r="I155" s="660"/>
      <c r="J155" s="856">
        <f>SUM(J120:J153)</f>
        <v>3.9249999999999998</v>
      </c>
      <c r="K155" s="660"/>
      <c r="L155" s="660"/>
      <c r="M155" s="660"/>
      <c r="N155" s="43"/>
      <c r="O155" s="43"/>
      <c r="P155" s="43"/>
      <c r="Q155" s="43"/>
    </row>
    <row r="156" spans="1:19" x14ac:dyDescent="0.2">
      <c r="A156" s="1440" t="s">
        <v>5933</v>
      </c>
      <c r="B156" s="1440"/>
      <c r="C156" s="1440"/>
      <c r="D156" s="1440"/>
      <c r="E156" s="1510"/>
      <c r="F156" s="1510"/>
      <c r="G156" s="487"/>
      <c r="H156" s="487"/>
      <c r="I156" s="132"/>
      <c r="J156" s="132"/>
      <c r="K156" s="160">
        <f>SUM((K120:K153))</f>
        <v>51.120999999999988</v>
      </c>
      <c r="L156" s="132"/>
      <c r="M156" s="132"/>
      <c r="N156" s="45"/>
      <c r="O156" s="45"/>
      <c r="P156" s="45"/>
      <c r="Q156" s="45"/>
      <c r="S156" s="736"/>
    </row>
    <row r="157" spans="1:19" x14ac:dyDescent="0.2">
      <c r="A157" s="1518" t="s">
        <v>5934</v>
      </c>
      <c r="B157" s="1518"/>
      <c r="C157" s="1518"/>
      <c r="D157" s="1518"/>
      <c r="E157" s="1511"/>
      <c r="F157" s="1511"/>
      <c r="G157" s="488"/>
      <c r="H157" s="488"/>
      <c r="I157" s="132"/>
      <c r="J157" s="132"/>
      <c r="K157" s="132"/>
      <c r="L157" s="735">
        <f>SUM(L120:L153)</f>
        <v>0.17499999999999999</v>
      </c>
      <c r="M157" s="135"/>
      <c r="N157" s="45"/>
      <c r="O157" s="45"/>
      <c r="P157" s="45"/>
      <c r="Q157" s="45"/>
    </row>
    <row r="158" spans="1:19" ht="13.5" thickBot="1" x14ac:dyDescent="0.25">
      <c r="A158" s="1512" t="s">
        <v>5937</v>
      </c>
      <c r="B158" s="1512"/>
      <c r="C158" s="1512"/>
      <c r="D158" s="1512"/>
      <c r="E158" s="1513"/>
      <c r="F158" s="1513"/>
      <c r="G158" s="844"/>
      <c r="H158" s="844"/>
      <c r="I158" s="845"/>
      <c r="J158" s="845"/>
      <c r="K158" s="845"/>
      <c r="L158" s="845"/>
      <c r="M158" s="845">
        <f>SUM(M120:M153)</f>
        <v>0</v>
      </c>
      <c r="N158" s="676"/>
      <c r="O158" s="676"/>
      <c r="P158" s="676"/>
      <c r="Q158" s="676"/>
    </row>
    <row r="159" spans="1:19" ht="13.5" thickBot="1" x14ac:dyDescent="0.25">
      <c r="A159" s="1586" t="s">
        <v>679</v>
      </c>
      <c r="B159" s="1587"/>
      <c r="C159" s="1587"/>
      <c r="D159" s="1587"/>
      <c r="E159" s="1587"/>
      <c r="F159" s="1587"/>
      <c r="G159" s="1598"/>
      <c r="H159" s="1598"/>
      <c r="I159" s="1598"/>
      <c r="J159" s="1598"/>
      <c r="K159" s="1598"/>
      <c r="L159" s="1598"/>
      <c r="M159" s="1598"/>
      <c r="N159" s="1598"/>
      <c r="O159" s="1598"/>
      <c r="P159" s="1598"/>
      <c r="Q159" s="1599"/>
    </row>
    <row r="160" spans="1:19" ht="36" x14ac:dyDescent="0.2">
      <c r="A160" s="813">
        <v>1</v>
      </c>
      <c r="B160" s="813">
        <v>130408</v>
      </c>
      <c r="C160" s="813" t="s">
        <v>1700</v>
      </c>
      <c r="D160" s="478" t="s">
        <v>2774</v>
      </c>
      <c r="E160" s="813" t="s">
        <v>680</v>
      </c>
      <c r="F160" s="839" t="s">
        <v>5471</v>
      </c>
      <c r="G160" s="833" t="s">
        <v>2588</v>
      </c>
      <c r="H160" s="478" t="s">
        <v>2720</v>
      </c>
      <c r="I160" s="813">
        <v>1.7450000000000001</v>
      </c>
      <c r="J160" s="813"/>
      <c r="K160" s="813">
        <v>1.7450000000000001</v>
      </c>
      <c r="L160" s="813"/>
      <c r="M160" s="813"/>
      <c r="N160" s="826">
        <v>0</v>
      </c>
      <c r="O160" s="813">
        <v>1.7450000000000001</v>
      </c>
      <c r="P160" s="813" t="s">
        <v>2241</v>
      </c>
      <c r="Q160" s="813" t="s">
        <v>2590</v>
      </c>
    </row>
    <row r="161" spans="1:17" ht="36" x14ac:dyDescent="0.2">
      <c r="A161" s="814">
        <v>2</v>
      </c>
      <c r="B161" s="814">
        <v>130409</v>
      </c>
      <c r="C161" s="814" t="s">
        <v>1701</v>
      </c>
      <c r="D161" s="814" t="s">
        <v>2775</v>
      </c>
      <c r="E161" s="814" t="s">
        <v>681</v>
      </c>
      <c r="F161" s="840" t="s">
        <v>5472</v>
      </c>
      <c r="G161" s="815" t="s">
        <v>2588</v>
      </c>
      <c r="H161" s="476" t="s">
        <v>2720</v>
      </c>
      <c r="I161" s="814">
        <v>4.4589999999999996</v>
      </c>
      <c r="J161" s="814"/>
      <c r="K161" s="814">
        <v>4.4589999999999996</v>
      </c>
      <c r="L161" s="814"/>
      <c r="M161" s="814"/>
      <c r="N161" s="827">
        <v>0</v>
      </c>
      <c r="O161" s="814">
        <v>4.4589999999999996</v>
      </c>
      <c r="P161" s="814" t="s">
        <v>2241</v>
      </c>
      <c r="Q161" s="814" t="s">
        <v>2590</v>
      </c>
    </row>
    <row r="162" spans="1:17" ht="36" x14ac:dyDescent="0.2">
      <c r="A162" s="476">
        <v>3</v>
      </c>
      <c r="B162" s="814">
        <v>130410</v>
      </c>
      <c r="C162" s="476" t="s">
        <v>1702</v>
      </c>
      <c r="D162" s="814" t="s">
        <v>2776</v>
      </c>
      <c r="E162" s="476" t="s">
        <v>682</v>
      </c>
      <c r="F162" s="841" t="s">
        <v>5473</v>
      </c>
      <c r="G162" s="815" t="s">
        <v>2588</v>
      </c>
      <c r="H162" s="476" t="s">
        <v>2720</v>
      </c>
      <c r="I162" s="476">
        <v>2.9689999999999999</v>
      </c>
      <c r="J162" s="476"/>
      <c r="K162" s="476">
        <v>2.9689999999999999</v>
      </c>
      <c r="L162" s="476"/>
      <c r="M162" s="476"/>
      <c r="N162" s="829">
        <v>0</v>
      </c>
      <c r="O162" s="476">
        <v>2.9689999999999999</v>
      </c>
      <c r="P162" s="814" t="s">
        <v>2241</v>
      </c>
      <c r="Q162" s="814" t="s">
        <v>2590</v>
      </c>
    </row>
    <row r="163" spans="1:17" ht="36" x14ac:dyDescent="0.2">
      <c r="A163" s="814">
        <v>4</v>
      </c>
      <c r="B163" s="814">
        <v>130411</v>
      </c>
      <c r="C163" s="814" t="s">
        <v>1703</v>
      </c>
      <c r="D163" s="814" t="s">
        <v>2777</v>
      </c>
      <c r="E163" s="814" t="s">
        <v>683</v>
      </c>
      <c r="F163" s="840" t="s">
        <v>5474</v>
      </c>
      <c r="G163" s="815" t="s">
        <v>2588</v>
      </c>
      <c r="H163" s="476" t="s">
        <v>2720</v>
      </c>
      <c r="I163" s="814">
        <v>2.448</v>
      </c>
      <c r="J163" s="814"/>
      <c r="K163" s="814">
        <v>2.448</v>
      </c>
      <c r="L163" s="814"/>
      <c r="M163" s="814"/>
      <c r="N163" s="827">
        <v>0</v>
      </c>
      <c r="O163" s="814">
        <v>2.448</v>
      </c>
      <c r="P163" s="814" t="s">
        <v>2241</v>
      </c>
      <c r="Q163" s="814" t="s">
        <v>2590</v>
      </c>
    </row>
    <row r="164" spans="1:17" ht="36" x14ac:dyDescent="0.2">
      <c r="A164" s="814">
        <v>5</v>
      </c>
      <c r="B164" s="814">
        <v>130412</v>
      </c>
      <c r="C164" s="814" t="s">
        <v>1497</v>
      </c>
      <c r="D164" s="814" t="s">
        <v>2778</v>
      </c>
      <c r="E164" s="814" t="s">
        <v>684</v>
      </c>
      <c r="F164" s="840" t="s">
        <v>5475</v>
      </c>
      <c r="G164" s="815" t="s">
        <v>2588</v>
      </c>
      <c r="H164" s="476" t="s">
        <v>2720</v>
      </c>
      <c r="I164" s="814">
        <v>3.052</v>
      </c>
      <c r="J164" s="814">
        <v>0.37</v>
      </c>
      <c r="K164" s="814">
        <v>2.6819999999999999</v>
      </c>
      <c r="L164" s="814"/>
      <c r="M164" s="814"/>
      <c r="N164" s="827">
        <v>0</v>
      </c>
      <c r="O164" s="814">
        <v>3.052</v>
      </c>
      <c r="P164" s="476" t="s">
        <v>2353</v>
      </c>
      <c r="Q164" s="814" t="s">
        <v>2590</v>
      </c>
    </row>
    <row r="165" spans="1:17" ht="36" x14ac:dyDescent="0.2">
      <c r="A165" s="814">
        <v>6</v>
      </c>
      <c r="B165" s="814">
        <v>130413</v>
      </c>
      <c r="C165" s="814" t="s">
        <v>1704</v>
      </c>
      <c r="D165" s="814" t="s">
        <v>2779</v>
      </c>
      <c r="E165" s="814" t="s">
        <v>685</v>
      </c>
      <c r="F165" s="840" t="s">
        <v>5476</v>
      </c>
      <c r="G165" s="815" t="s">
        <v>2588</v>
      </c>
      <c r="H165" s="476" t="s">
        <v>2720</v>
      </c>
      <c r="I165" s="814">
        <v>3.4689999999999999</v>
      </c>
      <c r="J165" s="814"/>
      <c r="K165" s="814">
        <v>3.4689999999999999</v>
      </c>
      <c r="L165" s="814"/>
      <c r="M165" s="814"/>
      <c r="N165" s="827">
        <v>0</v>
      </c>
      <c r="O165" s="814">
        <v>3.4689999999999999</v>
      </c>
      <c r="P165" s="814" t="s">
        <v>2241</v>
      </c>
      <c r="Q165" s="814" t="s">
        <v>2590</v>
      </c>
    </row>
    <row r="166" spans="1:17" ht="36" x14ac:dyDescent="0.2">
      <c r="A166" s="814">
        <v>7</v>
      </c>
      <c r="B166" s="814">
        <v>130414</v>
      </c>
      <c r="C166" s="814" t="s">
        <v>1705</v>
      </c>
      <c r="D166" s="814" t="s">
        <v>2780</v>
      </c>
      <c r="E166" s="814" t="s">
        <v>686</v>
      </c>
      <c r="F166" s="841" t="s">
        <v>5477</v>
      </c>
      <c r="G166" s="815" t="s">
        <v>2588</v>
      </c>
      <c r="H166" s="476" t="s">
        <v>2781</v>
      </c>
      <c r="I166" s="814">
        <v>0.34200000000000003</v>
      </c>
      <c r="J166" s="814"/>
      <c r="K166" s="814">
        <v>0.34200000000000003</v>
      </c>
      <c r="L166" s="814"/>
      <c r="M166" s="814"/>
      <c r="N166" s="827">
        <v>0</v>
      </c>
      <c r="O166" s="814">
        <v>0.34200000000000003</v>
      </c>
      <c r="P166" s="814" t="s">
        <v>2241</v>
      </c>
      <c r="Q166" s="814" t="s">
        <v>2590</v>
      </c>
    </row>
    <row r="167" spans="1:17" ht="36" x14ac:dyDescent="0.2">
      <c r="A167" s="814">
        <v>8</v>
      </c>
      <c r="B167" s="814">
        <v>120626</v>
      </c>
      <c r="C167" s="814" t="s">
        <v>1706</v>
      </c>
      <c r="D167" s="814" t="s">
        <v>2782</v>
      </c>
      <c r="E167" s="814" t="s">
        <v>687</v>
      </c>
      <c r="F167" s="840" t="s">
        <v>405</v>
      </c>
      <c r="G167" s="815" t="s">
        <v>2588</v>
      </c>
      <c r="H167" s="476" t="s">
        <v>2720</v>
      </c>
      <c r="I167" s="814">
        <v>1.375</v>
      </c>
      <c r="J167" s="814">
        <v>1.375</v>
      </c>
      <c r="K167" s="814"/>
      <c r="L167" s="814"/>
      <c r="M167" s="814"/>
      <c r="N167" s="827">
        <v>0</v>
      </c>
      <c r="O167" s="814">
        <v>1.375</v>
      </c>
      <c r="P167" s="814" t="s">
        <v>2354</v>
      </c>
      <c r="Q167" s="814" t="s">
        <v>2590</v>
      </c>
    </row>
    <row r="168" spans="1:17" ht="36" x14ac:dyDescent="0.2">
      <c r="A168" s="814">
        <v>9</v>
      </c>
      <c r="B168" s="814">
        <v>130416</v>
      </c>
      <c r="C168" s="814" t="s">
        <v>1707</v>
      </c>
      <c r="D168" s="476" t="s">
        <v>2783</v>
      </c>
      <c r="E168" s="814" t="s">
        <v>688</v>
      </c>
      <c r="F168" s="840" t="s">
        <v>5478</v>
      </c>
      <c r="G168" s="815" t="s">
        <v>2588</v>
      </c>
      <c r="H168" s="476" t="s">
        <v>2720</v>
      </c>
      <c r="I168" s="814">
        <v>1.0760000000000001</v>
      </c>
      <c r="J168" s="814"/>
      <c r="K168" s="814">
        <v>1.0760000000000001</v>
      </c>
      <c r="L168" s="814"/>
      <c r="M168" s="814"/>
      <c r="N168" s="827">
        <v>0</v>
      </c>
      <c r="O168" s="814">
        <v>1.0760000000000001</v>
      </c>
      <c r="P168" s="814" t="s">
        <v>2241</v>
      </c>
      <c r="Q168" s="814" t="s">
        <v>2590</v>
      </c>
    </row>
    <row r="169" spans="1:17" ht="36" x14ac:dyDescent="0.2">
      <c r="A169" s="814">
        <v>10</v>
      </c>
      <c r="B169" s="814">
        <v>130417</v>
      </c>
      <c r="C169" s="814" t="s">
        <v>1708</v>
      </c>
      <c r="D169" s="476" t="s">
        <v>2784</v>
      </c>
      <c r="E169" s="814" t="s">
        <v>689</v>
      </c>
      <c r="F169" s="841" t="s">
        <v>5479</v>
      </c>
      <c r="G169" s="815" t="s">
        <v>2588</v>
      </c>
      <c r="H169" s="476" t="s">
        <v>2720</v>
      </c>
      <c r="I169" s="814">
        <v>1.161</v>
      </c>
      <c r="J169" s="814"/>
      <c r="K169" s="814">
        <v>1.161</v>
      </c>
      <c r="L169" s="814"/>
      <c r="M169" s="814"/>
      <c r="N169" s="827">
        <v>0</v>
      </c>
      <c r="O169" s="814">
        <v>1.161</v>
      </c>
      <c r="P169" s="814" t="s">
        <v>2241</v>
      </c>
      <c r="Q169" s="814" t="s">
        <v>2590</v>
      </c>
    </row>
    <row r="170" spans="1:17" ht="36" x14ac:dyDescent="0.2">
      <c r="A170" s="814">
        <v>11</v>
      </c>
      <c r="B170" s="814">
        <v>130418</v>
      </c>
      <c r="C170" s="814" t="s">
        <v>1709</v>
      </c>
      <c r="D170" s="814" t="s">
        <v>2785</v>
      </c>
      <c r="E170" s="814" t="s">
        <v>690</v>
      </c>
      <c r="F170" s="841" t="s">
        <v>5480</v>
      </c>
      <c r="G170" s="815" t="s">
        <v>2588</v>
      </c>
      <c r="H170" s="476" t="s">
        <v>2786</v>
      </c>
      <c r="I170" s="814">
        <v>0.73099999999999998</v>
      </c>
      <c r="J170" s="814"/>
      <c r="K170" s="814">
        <v>0.73099999999999998</v>
      </c>
      <c r="L170" s="814"/>
      <c r="M170" s="814"/>
      <c r="N170" s="827">
        <v>0</v>
      </c>
      <c r="O170" s="814">
        <v>0.73099999999999998</v>
      </c>
      <c r="P170" s="814" t="s">
        <v>2241</v>
      </c>
      <c r="Q170" s="814" t="s">
        <v>2590</v>
      </c>
    </row>
    <row r="171" spans="1:17" ht="36" x14ac:dyDescent="0.2">
      <c r="A171" s="476">
        <v>12</v>
      </c>
      <c r="B171" s="814">
        <v>130419</v>
      </c>
      <c r="C171" s="476" t="s">
        <v>1710</v>
      </c>
      <c r="D171" s="814" t="s">
        <v>2787</v>
      </c>
      <c r="E171" s="476" t="s">
        <v>691</v>
      </c>
      <c r="F171" s="841" t="s">
        <v>5481</v>
      </c>
      <c r="G171" s="815" t="s">
        <v>2588</v>
      </c>
      <c r="H171" s="476" t="s">
        <v>2786</v>
      </c>
      <c r="I171" s="476">
        <v>0.315</v>
      </c>
      <c r="J171" s="476">
        <v>0.159</v>
      </c>
      <c r="K171" s="476">
        <v>0.156</v>
      </c>
      <c r="L171" s="476"/>
      <c r="M171" s="476"/>
      <c r="N171" s="829">
        <v>0</v>
      </c>
      <c r="O171" s="476">
        <v>0.315</v>
      </c>
      <c r="P171" s="476" t="s">
        <v>2353</v>
      </c>
      <c r="Q171" s="814" t="s">
        <v>2590</v>
      </c>
    </row>
    <row r="172" spans="1:17" ht="36" x14ac:dyDescent="0.2">
      <c r="A172" s="814">
        <v>13</v>
      </c>
      <c r="B172" s="814">
        <v>130421</v>
      </c>
      <c r="C172" s="814" t="s">
        <v>1711</v>
      </c>
      <c r="D172" s="814" t="s">
        <v>2788</v>
      </c>
      <c r="E172" s="814" t="s">
        <v>692</v>
      </c>
      <c r="F172" s="841" t="s">
        <v>5482</v>
      </c>
      <c r="G172" s="815" t="s">
        <v>2588</v>
      </c>
      <c r="H172" s="476" t="s">
        <v>2720</v>
      </c>
      <c r="I172" s="814">
        <v>2.4689999999999999</v>
      </c>
      <c r="J172" s="814"/>
      <c r="K172" s="814">
        <v>2.4689999999999999</v>
      </c>
      <c r="L172" s="814"/>
      <c r="M172" s="814"/>
      <c r="N172" s="827">
        <v>0</v>
      </c>
      <c r="O172" s="814">
        <v>2.4689999999999999</v>
      </c>
      <c r="P172" s="814" t="s">
        <v>2241</v>
      </c>
      <c r="Q172" s="814" t="s">
        <v>2590</v>
      </c>
    </row>
    <row r="173" spans="1:17" ht="24" x14ac:dyDescent="0.2">
      <c r="A173" s="815">
        <v>14</v>
      </c>
      <c r="B173" s="814"/>
      <c r="C173" s="815" t="s">
        <v>2789</v>
      </c>
      <c r="D173" s="815" t="s">
        <v>2790</v>
      </c>
      <c r="E173" s="815" t="s">
        <v>1245</v>
      </c>
      <c r="F173" s="846" t="s">
        <v>1246</v>
      </c>
      <c r="G173" s="815" t="s">
        <v>2588</v>
      </c>
      <c r="H173" s="476" t="s">
        <v>2791</v>
      </c>
      <c r="I173" s="815">
        <v>1.2649999999999999</v>
      </c>
      <c r="J173" s="815"/>
      <c r="K173" s="815">
        <v>1.2649999999999999</v>
      </c>
      <c r="L173" s="815"/>
      <c r="M173" s="815"/>
      <c r="N173" s="828">
        <v>0</v>
      </c>
      <c r="O173" s="815">
        <v>1.2649999999999999</v>
      </c>
      <c r="P173" s="815" t="s">
        <v>2241</v>
      </c>
      <c r="Q173" s="815" t="s">
        <v>2752</v>
      </c>
    </row>
    <row r="174" spans="1:17" ht="24" x14ac:dyDescent="0.2">
      <c r="A174" s="814">
        <v>15</v>
      </c>
      <c r="B174" s="814">
        <v>130424</v>
      </c>
      <c r="C174" s="814" t="s">
        <v>2276</v>
      </c>
      <c r="D174" s="814" t="s">
        <v>2792</v>
      </c>
      <c r="E174" s="814" t="s">
        <v>693</v>
      </c>
      <c r="F174" s="840" t="s">
        <v>2793</v>
      </c>
      <c r="G174" s="815" t="s">
        <v>2588</v>
      </c>
      <c r="H174" s="476" t="s">
        <v>2794</v>
      </c>
      <c r="I174" s="814">
        <v>0.95199999999999996</v>
      </c>
      <c r="J174" s="814">
        <v>2.3E-2</v>
      </c>
      <c r="K174" s="814">
        <v>0.92900000000000005</v>
      </c>
      <c r="L174" s="814"/>
      <c r="M174" s="814"/>
      <c r="N174" s="827">
        <v>0</v>
      </c>
      <c r="O174" s="814">
        <v>0.95199999999999996</v>
      </c>
      <c r="P174" s="476" t="s">
        <v>2353</v>
      </c>
      <c r="Q174" s="814" t="s">
        <v>2752</v>
      </c>
    </row>
    <row r="175" spans="1:17" ht="36" x14ac:dyDescent="0.2">
      <c r="A175" s="814">
        <v>16</v>
      </c>
      <c r="B175" s="814">
        <v>130425</v>
      </c>
      <c r="C175" s="814" t="s">
        <v>1712</v>
      </c>
      <c r="D175" s="814" t="s">
        <v>2795</v>
      </c>
      <c r="E175" s="814" t="s">
        <v>694</v>
      </c>
      <c r="F175" s="840" t="s">
        <v>5483</v>
      </c>
      <c r="G175" s="815" t="s">
        <v>2588</v>
      </c>
      <c r="H175" s="476" t="s">
        <v>2720</v>
      </c>
      <c r="I175" s="814">
        <v>1.2589999999999999</v>
      </c>
      <c r="J175" s="814"/>
      <c r="K175" s="814">
        <v>1.2589999999999999</v>
      </c>
      <c r="L175" s="814"/>
      <c r="M175" s="814"/>
      <c r="N175" s="827">
        <v>0</v>
      </c>
      <c r="O175" s="814">
        <v>1.2589999999999999</v>
      </c>
      <c r="P175" s="814" t="s">
        <v>2241</v>
      </c>
      <c r="Q175" s="814" t="s">
        <v>2590</v>
      </c>
    </row>
    <row r="176" spans="1:17" ht="36" x14ac:dyDescent="0.2">
      <c r="A176" s="814">
        <v>17</v>
      </c>
      <c r="B176" s="814">
        <v>130426</v>
      </c>
      <c r="C176" s="814" t="s">
        <v>1713</v>
      </c>
      <c r="D176" s="814" t="s">
        <v>2796</v>
      </c>
      <c r="E176" s="814" t="s">
        <v>695</v>
      </c>
      <c r="F176" s="840" t="s">
        <v>5484</v>
      </c>
      <c r="G176" s="815" t="s">
        <v>2588</v>
      </c>
      <c r="H176" s="476" t="s">
        <v>2720</v>
      </c>
      <c r="I176" s="814">
        <v>1.7909999999999999</v>
      </c>
      <c r="J176" s="814">
        <v>6.0000000000000001E-3</v>
      </c>
      <c r="K176" s="814">
        <v>1.7849999999999999</v>
      </c>
      <c r="L176" s="814"/>
      <c r="M176" s="814"/>
      <c r="N176" s="827">
        <v>0</v>
      </c>
      <c r="O176" s="814">
        <v>1.7909999999999999</v>
      </c>
      <c r="P176" s="476" t="s">
        <v>2353</v>
      </c>
      <c r="Q176" s="814" t="s">
        <v>2590</v>
      </c>
    </row>
    <row r="177" spans="1:17" ht="36" x14ac:dyDescent="0.2">
      <c r="A177" s="814">
        <v>18</v>
      </c>
      <c r="B177" s="814">
        <v>130427</v>
      </c>
      <c r="C177" s="814" t="s">
        <v>1714</v>
      </c>
      <c r="D177" s="814" t="s">
        <v>2797</v>
      </c>
      <c r="E177" s="814" t="s">
        <v>696</v>
      </c>
      <c r="F177" s="841" t="s">
        <v>5485</v>
      </c>
      <c r="G177" s="815" t="s">
        <v>2588</v>
      </c>
      <c r="H177" s="476" t="s">
        <v>2720</v>
      </c>
      <c r="I177" s="814">
        <v>0.95099999999999996</v>
      </c>
      <c r="J177" s="814"/>
      <c r="K177" s="814">
        <v>0.95099999999999996</v>
      </c>
      <c r="L177" s="814"/>
      <c r="M177" s="814"/>
      <c r="N177" s="827">
        <v>0</v>
      </c>
      <c r="O177" s="814">
        <v>0.95099999999999996</v>
      </c>
      <c r="P177" s="814" t="s">
        <v>2241</v>
      </c>
      <c r="Q177" s="814" t="s">
        <v>2590</v>
      </c>
    </row>
    <row r="178" spans="1:17" ht="36" x14ac:dyDescent="0.2">
      <c r="A178" s="814">
        <v>19</v>
      </c>
      <c r="B178" s="814">
        <v>130428</v>
      </c>
      <c r="C178" s="814" t="s">
        <v>1715</v>
      </c>
      <c r="D178" s="814" t="s">
        <v>2798</v>
      </c>
      <c r="E178" s="814" t="s">
        <v>698</v>
      </c>
      <c r="F178" s="841" t="s">
        <v>5486</v>
      </c>
      <c r="G178" s="815" t="s">
        <v>2588</v>
      </c>
      <c r="H178" s="476" t="s">
        <v>2720</v>
      </c>
      <c r="I178" s="814">
        <v>0.83699999999999997</v>
      </c>
      <c r="J178" s="814"/>
      <c r="K178" s="814">
        <v>0.83699999999999997</v>
      </c>
      <c r="L178" s="814"/>
      <c r="M178" s="814"/>
      <c r="N178" s="827">
        <v>0</v>
      </c>
      <c r="O178" s="814">
        <v>0.83699999999999997</v>
      </c>
      <c r="P178" s="814" t="s">
        <v>2241</v>
      </c>
      <c r="Q178" s="814" t="s">
        <v>2590</v>
      </c>
    </row>
    <row r="179" spans="1:17" ht="36" x14ac:dyDescent="0.2">
      <c r="A179" s="814">
        <v>20</v>
      </c>
      <c r="B179" s="814">
        <v>130429</v>
      </c>
      <c r="C179" s="814" t="s">
        <v>1716</v>
      </c>
      <c r="D179" s="814" t="s">
        <v>2799</v>
      </c>
      <c r="E179" s="814" t="s">
        <v>699</v>
      </c>
      <c r="F179" s="841" t="s">
        <v>5487</v>
      </c>
      <c r="G179" s="815" t="s">
        <v>2588</v>
      </c>
      <c r="H179" s="476" t="s">
        <v>2800</v>
      </c>
      <c r="I179" s="814">
        <v>0.627</v>
      </c>
      <c r="J179" s="814"/>
      <c r="K179" s="814">
        <v>0.627</v>
      </c>
      <c r="L179" s="814"/>
      <c r="M179" s="814"/>
      <c r="N179" s="827">
        <v>0</v>
      </c>
      <c r="O179" s="814">
        <v>0.627</v>
      </c>
      <c r="P179" s="814" t="s">
        <v>2241</v>
      </c>
      <c r="Q179" s="814" t="s">
        <v>2590</v>
      </c>
    </row>
    <row r="180" spans="1:17" ht="36" x14ac:dyDescent="0.2">
      <c r="A180" s="814">
        <v>21</v>
      </c>
      <c r="B180" s="814">
        <v>130430</v>
      </c>
      <c r="C180" s="814" t="s">
        <v>1717</v>
      </c>
      <c r="D180" s="814" t="s">
        <v>2801</v>
      </c>
      <c r="E180" s="814" t="s">
        <v>700</v>
      </c>
      <c r="F180" s="840" t="s">
        <v>5488</v>
      </c>
      <c r="G180" s="815" t="s">
        <v>2588</v>
      </c>
      <c r="H180" s="476" t="s">
        <v>2720</v>
      </c>
      <c r="I180" s="814">
        <v>2.2519999999999998</v>
      </c>
      <c r="J180" s="814"/>
      <c r="K180" s="814">
        <v>2.2519999999999998</v>
      </c>
      <c r="L180" s="814"/>
      <c r="M180" s="814"/>
      <c r="N180" s="827">
        <v>0</v>
      </c>
      <c r="O180" s="814">
        <v>2.2519999999999998</v>
      </c>
      <c r="P180" s="814" t="s">
        <v>2241</v>
      </c>
      <c r="Q180" s="814" t="s">
        <v>2590</v>
      </c>
    </row>
    <row r="181" spans="1:17" ht="36" x14ac:dyDescent="0.2">
      <c r="A181" s="814">
        <v>22</v>
      </c>
      <c r="B181" s="814">
        <v>130431</v>
      </c>
      <c r="C181" s="814" t="s">
        <v>1498</v>
      </c>
      <c r="D181" s="814" t="s">
        <v>2802</v>
      </c>
      <c r="E181" s="814" t="s">
        <v>701</v>
      </c>
      <c r="F181" s="841" t="s">
        <v>5489</v>
      </c>
      <c r="G181" s="815" t="s">
        <v>2588</v>
      </c>
      <c r="H181" s="476" t="s">
        <v>2720</v>
      </c>
      <c r="I181" s="814">
        <v>2.4500000000000002</v>
      </c>
      <c r="J181" s="814">
        <v>0.27500000000000002</v>
      </c>
      <c r="K181" s="814">
        <v>2.1749999999999998</v>
      </c>
      <c r="L181" s="814"/>
      <c r="M181" s="814"/>
      <c r="N181" s="827">
        <v>0</v>
      </c>
      <c r="O181" s="814">
        <v>2.4500000000000002</v>
      </c>
      <c r="P181" s="476" t="s">
        <v>2353</v>
      </c>
      <c r="Q181" s="814" t="s">
        <v>2590</v>
      </c>
    </row>
    <row r="182" spans="1:17" ht="24" x14ac:dyDescent="0.2">
      <c r="A182" s="476">
        <v>23</v>
      </c>
      <c r="B182" s="814">
        <v>130432</v>
      </c>
      <c r="C182" s="476" t="s">
        <v>2277</v>
      </c>
      <c r="D182" s="476" t="s">
        <v>2803</v>
      </c>
      <c r="E182" s="476" t="s">
        <v>702</v>
      </c>
      <c r="F182" s="841" t="s">
        <v>2804</v>
      </c>
      <c r="G182" s="815" t="s">
        <v>2588</v>
      </c>
      <c r="H182" s="476" t="s">
        <v>2805</v>
      </c>
      <c r="I182" s="476">
        <v>1.0089999999999999</v>
      </c>
      <c r="J182" s="476"/>
      <c r="K182" s="476">
        <v>1.0089999999999999</v>
      </c>
      <c r="L182" s="476"/>
      <c r="M182" s="476"/>
      <c r="N182" s="829">
        <v>0</v>
      </c>
      <c r="O182" s="476">
        <v>1.0089999999999999</v>
      </c>
      <c r="P182" s="814" t="s">
        <v>2241</v>
      </c>
      <c r="Q182" s="814" t="s">
        <v>2752</v>
      </c>
    </row>
    <row r="183" spans="1:17" ht="36" x14ac:dyDescent="0.2">
      <c r="A183" s="814">
        <v>24</v>
      </c>
      <c r="B183" s="814">
        <v>130433</v>
      </c>
      <c r="C183" s="814" t="s">
        <v>1718</v>
      </c>
      <c r="D183" s="814" t="s">
        <v>2806</v>
      </c>
      <c r="E183" s="814" t="s">
        <v>703</v>
      </c>
      <c r="F183" s="841" t="s">
        <v>5490</v>
      </c>
      <c r="G183" s="815" t="s">
        <v>2588</v>
      </c>
      <c r="H183" s="476" t="s">
        <v>2720</v>
      </c>
      <c r="I183" s="814">
        <v>1.302</v>
      </c>
      <c r="J183" s="814"/>
      <c r="K183" s="814">
        <v>1.302</v>
      </c>
      <c r="L183" s="814"/>
      <c r="M183" s="814"/>
      <c r="N183" s="827">
        <v>0</v>
      </c>
      <c r="O183" s="814">
        <v>1.302</v>
      </c>
      <c r="P183" s="814" t="s">
        <v>2241</v>
      </c>
      <c r="Q183" s="814" t="s">
        <v>2590</v>
      </c>
    </row>
    <row r="184" spans="1:17" ht="36" x14ac:dyDescent="0.2">
      <c r="A184" s="814">
        <v>25</v>
      </c>
      <c r="B184" s="814">
        <v>130434</v>
      </c>
      <c r="C184" s="814" t="s">
        <v>1719</v>
      </c>
      <c r="D184" s="814" t="s">
        <v>2807</v>
      </c>
      <c r="E184" s="814" t="s">
        <v>704</v>
      </c>
      <c r="F184" s="841" t="s">
        <v>5491</v>
      </c>
      <c r="G184" s="815" t="s">
        <v>2588</v>
      </c>
      <c r="H184" s="476" t="s">
        <v>2720</v>
      </c>
      <c r="I184" s="814">
        <v>6.7290000000000001</v>
      </c>
      <c r="J184" s="814">
        <v>0.63500000000000001</v>
      </c>
      <c r="K184" s="814">
        <v>6.0940000000000003</v>
      </c>
      <c r="L184" s="814"/>
      <c r="M184" s="814"/>
      <c r="N184" s="827">
        <v>0</v>
      </c>
      <c r="O184" s="814">
        <v>6.7290000000000001</v>
      </c>
      <c r="P184" s="476" t="s">
        <v>2353</v>
      </c>
      <c r="Q184" s="814" t="s">
        <v>2590</v>
      </c>
    </row>
    <row r="185" spans="1:17" ht="36" x14ac:dyDescent="0.2">
      <c r="A185" s="814">
        <v>26</v>
      </c>
      <c r="B185" s="814">
        <v>130435</v>
      </c>
      <c r="C185" s="476" t="s">
        <v>1720</v>
      </c>
      <c r="D185" s="814" t="s">
        <v>2808</v>
      </c>
      <c r="E185" s="476" t="s">
        <v>705</v>
      </c>
      <c r="F185" s="841" t="s">
        <v>5492</v>
      </c>
      <c r="G185" s="815" t="s">
        <v>2588</v>
      </c>
      <c r="H185" s="476" t="s">
        <v>2809</v>
      </c>
      <c r="I185" s="476">
        <v>0.57799999999999996</v>
      </c>
      <c r="J185" s="476"/>
      <c r="K185" s="476">
        <v>0.57799999999999996</v>
      </c>
      <c r="L185" s="476"/>
      <c r="M185" s="476"/>
      <c r="N185" s="829">
        <v>0</v>
      </c>
      <c r="O185" s="476">
        <v>0.57799999999999996</v>
      </c>
      <c r="P185" s="814" t="s">
        <v>2241</v>
      </c>
      <c r="Q185" s="814" t="s">
        <v>2590</v>
      </c>
    </row>
    <row r="186" spans="1:17" ht="36" x14ac:dyDescent="0.2">
      <c r="A186" s="814">
        <v>27</v>
      </c>
      <c r="B186" s="814">
        <v>130436</v>
      </c>
      <c r="C186" s="814" t="s">
        <v>1721</v>
      </c>
      <c r="D186" s="814" t="s">
        <v>2810</v>
      </c>
      <c r="E186" s="814" t="s">
        <v>706</v>
      </c>
      <c r="F186" s="841" t="s">
        <v>5493</v>
      </c>
      <c r="G186" s="815" t="s">
        <v>2588</v>
      </c>
      <c r="H186" s="476" t="s">
        <v>2720</v>
      </c>
      <c r="I186" s="814">
        <v>2.42</v>
      </c>
      <c r="J186" s="814"/>
      <c r="K186" s="814">
        <v>2.42</v>
      </c>
      <c r="L186" s="814"/>
      <c r="M186" s="814"/>
      <c r="N186" s="827">
        <v>0</v>
      </c>
      <c r="O186" s="814">
        <v>2.42</v>
      </c>
      <c r="P186" s="814" t="s">
        <v>2241</v>
      </c>
      <c r="Q186" s="814" t="s">
        <v>2590</v>
      </c>
    </row>
    <row r="187" spans="1:17" ht="36" x14ac:dyDescent="0.2">
      <c r="A187" s="814">
        <v>28</v>
      </c>
      <c r="B187" s="814">
        <v>130437</v>
      </c>
      <c r="C187" s="814" t="s">
        <v>1722</v>
      </c>
      <c r="D187" s="814" t="s">
        <v>2811</v>
      </c>
      <c r="E187" s="814" t="s">
        <v>707</v>
      </c>
      <c r="F187" s="841" t="s">
        <v>5494</v>
      </c>
      <c r="G187" s="815" t="s">
        <v>2588</v>
      </c>
      <c r="H187" s="476" t="s">
        <v>2720</v>
      </c>
      <c r="I187" s="814">
        <v>3.9729999999999999</v>
      </c>
      <c r="J187" s="814">
        <v>1.2999999999999999E-2</v>
      </c>
      <c r="K187" s="814">
        <v>3.96</v>
      </c>
      <c r="L187" s="814"/>
      <c r="M187" s="814"/>
      <c r="N187" s="827">
        <v>0</v>
      </c>
      <c r="O187" s="814">
        <v>3.9729999999999999</v>
      </c>
      <c r="P187" s="476" t="s">
        <v>2353</v>
      </c>
      <c r="Q187" s="814" t="s">
        <v>2590</v>
      </c>
    </row>
    <row r="188" spans="1:17" ht="36" x14ac:dyDescent="0.2">
      <c r="A188" s="476">
        <v>29</v>
      </c>
      <c r="B188" s="814">
        <v>130438</v>
      </c>
      <c r="C188" s="476" t="s">
        <v>1723</v>
      </c>
      <c r="D188" s="814" t="s">
        <v>2812</v>
      </c>
      <c r="E188" s="476" t="s">
        <v>708</v>
      </c>
      <c r="F188" s="841" t="s">
        <v>1244</v>
      </c>
      <c r="G188" s="815" t="s">
        <v>2588</v>
      </c>
      <c r="H188" s="476" t="s">
        <v>2720</v>
      </c>
      <c r="I188" s="476">
        <v>2.1739999999999999</v>
      </c>
      <c r="J188" s="476">
        <v>2.1739999999999999</v>
      </c>
      <c r="K188" s="476"/>
      <c r="L188" s="476"/>
      <c r="M188" s="476"/>
      <c r="N188" s="829">
        <v>0</v>
      </c>
      <c r="O188" s="476">
        <v>2.1739999999999999</v>
      </c>
      <c r="P188" s="814" t="s">
        <v>2354</v>
      </c>
      <c r="Q188" s="814" t="s">
        <v>2590</v>
      </c>
    </row>
    <row r="189" spans="1:17" ht="36" x14ac:dyDescent="0.2">
      <c r="A189" s="814">
        <v>30</v>
      </c>
      <c r="B189" s="814">
        <v>130439</v>
      </c>
      <c r="C189" s="814" t="s">
        <v>1724</v>
      </c>
      <c r="D189" s="814" t="s">
        <v>2813</v>
      </c>
      <c r="E189" s="814" t="s">
        <v>709</v>
      </c>
      <c r="F189" s="841" t="s">
        <v>5495</v>
      </c>
      <c r="G189" s="815" t="s">
        <v>2588</v>
      </c>
      <c r="H189" s="476" t="s">
        <v>2814</v>
      </c>
      <c r="I189" s="814">
        <v>0.27800000000000002</v>
      </c>
      <c r="J189" s="814"/>
      <c r="K189" s="814">
        <v>0.27800000000000002</v>
      </c>
      <c r="L189" s="814"/>
      <c r="M189" s="814"/>
      <c r="N189" s="827">
        <v>0</v>
      </c>
      <c r="O189" s="814">
        <v>0.27800000000000002</v>
      </c>
      <c r="P189" s="814" t="s">
        <v>2241</v>
      </c>
      <c r="Q189" s="814" t="s">
        <v>2590</v>
      </c>
    </row>
    <row r="190" spans="1:17" ht="24" x14ac:dyDescent="0.2">
      <c r="A190" s="814">
        <v>31</v>
      </c>
      <c r="B190" s="906">
        <v>130441</v>
      </c>
      <c r="C190" s="814" t="s">
        <v>2278</v>
      </c>
      <c r="D190" s="814" t="s">
        <v>2815</v>
      </c>
      <c r="E190" s="814" t="s">
        <v>710</v>
      </c>
      <c r="F190" s="841" t="s">
        <v>2816</v>
      </c>
      <c r="G190" s="815" t="s">
        <v>2588</v>
      </c>
      <c r="H190" s="476" t="s">
        <v>2817</v>
      </c>
      <c r="I190" s="814">
        <v>0.83799999999999997</v>
      </c>
      <c r="J190" s="814"/>
      <c r="K190" s="814">
        <v>0.83799999999999997</v>
      </c>
      <c r="L190" s="814"/>
      <c r="M190" s="814"/>
      <c r="N190" s="827">
        <v>0</v>
      </c>
      <c r="O190" s="814">
        <v>0.83799999999999997</v>
      </c>
      <c r="P190" s="814" t="s">
        <v>2241</v>
      </c>
      <c r="Q190" s="814" t="s">
        <v>2752</v>
      </c>
    </row>
    <row r="191" spans="1:17" ht="36" x14ac:dyDescent="0.2">
      <c r="A191" s="814">
        <v>32</v>
      </c>
      <c r="B191" s="814">
        <v>130442</v>
      </c>
      <c r="C191" s="814" t="s">
        <v>1725</v>
      </c>
      <c r="D191" s="814" t="s">
        <v>2818</v>
      </c>
      <c r="E191" s="814" t="s">
        <v>711</v>
      </c>
      <c r="F191" s="841" t="s">
        <v>2819</v>
      </c>
      <c r="G191" s="815" t="s">
        <v>2588</v>
      </c>
      <c r="H191" s="476" t="s">
        <v>2720</v>
      </c>
      <c r="I191" s="814">
        <v>4.9800000000000004</v>
      </c>
      <c r="J191" s="814">
        <v>0.38200000000000001</v>
      </c>
      <c r="K191" s="814">
        <v>4.5979999999999999</v>
      </c>
      <c r="L191" s="814"/>
      <c r="M191" s="814"/>
      <c r="N191" s="827">
        <v>0</v>
      </c>
      <c r="O191" s="814">
        <v>4.9800000000000004</v>
      </c>
      <c r="P191" s="476" t="s">
        <v>2353</v>
      </c>
      <c r="Q191" s="814" t="s">
        <v>2590</v>
      </c>
    </row>
    <row r="192" spans="1:17" ht="36" x14ac:dyDescent="0.2">
      <c r="A192" s="815">
        <v>33</v>
      </c>
      <c r="B192" s="814" t="s">
        <v>2820</v>
      </c>
      <c r="C192" s="815" t="s">
        <v>2279</v>
      </c>
      <c r="D192" s="814" t="s">
        <v>2821</v>
      </c>
      <c r="E192" s="815" t="s">
        <v>1726</v>
      </c>
      <c r="F192" s="841" t="s">
        <v>2822</v>
      </c>
      <c r="G192" s="815" t="s">
        <v>2588</v>
      </c>
      <c r="H192" s="476" t="s">
        <v>2720</v>
      </c>
      <c r="I192" s="815">
        <v>2.5299999999999998</v>
      </c>
      <c r="J192" s="815"/>
      <c r="K192" s="815">
        <v>1.143</v>
      </c>
      <c r="L192" s="815"/>
      <c r="M192" s="815">
        <v>1.387</v>
      </c>
      <c r="N192" s="828">
        <v>0</v>
      </c>
      <c r="O192" s="815">
        <v>2.5299999999999998</v>
      </c>
      <c r="P192" s="815" t="s">
        <v>2280</v>
      </c>
      <c r="Q192" s="814" t="s">
        <v>2590</v>
      </c>
    </row>
    <row r="193" spans="1:17" ht="36" x14ac:dyDescent="0.2">
      <c r="A193" s="814">
        <v>34</v>
      </c>
      <c r="B193" s="814">
        <v>130444</v>
      </c>
      <c r="C193" s="814" t="s">
        <v>1727</v>
      </c>
      <c r="D193" s="814" t="s">
        <v>2823</v>
      </c>
      <c r="E193" s="814" t="s">
        <v>713</v>
      </c>
      <c r="F193" s="841" t="s">
        <v>5496</v>
      </c>
      <c r="G193" s="815" t="s">
        <v>2588</v>
      </c>
      <c r="H193" s="476" t="s">
        <v>2824</v>
      </c>
      <c r="I193" s="814">
        <v>0.623</v>
      </c>
      <c r="J193" s="814"/>
      <c r="K193" s="814">
        <v>0.623</v>
      </c>
      <c r="L193" s="814"/>
      <c r="M193" s="814"/>
      <c r="N193" s="827">
        <v>0</v>
      </c>
      <c r="O193" s="814">
        <v>0.623</v>
      </c>
      <c r="P193" s="814" t="s">
        <v>2241</v>
      </c>
      <c r="Q193" s="814" t="s">
        <v>2590</v>
      </c>
    </row>
    <row r="194" spans="1:17" ht="36" x14ac:dyDescent="0.2">
      <c r="A194" s="476">
        <v>35</v>
      </c>
      <c r="B194" s="814">
        <v>130445</v>
      </c>
      <c r="C194" s="476" t="s">
        <v>1728</v>
      </c>
      <c r="D194" s="814" t="s">
        <v>2825</v>
      </c>
      <c r="E194" s="476" t="s">
        <v>714</v>
      </c>
      <c r="F194" s="841" t="s">
        <v>555</v>
      </c>
      <c r="G194" s="815" t="s">
        <v>2588</v>
      </c>
      <c r="H194" s="476" t="s">
        <v>2826</v>
      </c>
      <c r="I194" s="476">
        <v>0.84899999999999998</v>
      </c>
      <c r="J194" s="476"/>
      <c r="K194" s="476">
        <v>0.84899999999999998</v>
      </c>
      <c r="L194" s="476"/>
      <c r="M194" s="476"/>
      <c r="N194" s="829">
        <v>0</v>
      </c>
      <c r="O194" s="476">
        <v>0.84899999999999998</v>
      </c>
      <c r="P194" s="814" t="s">
        <v>2241</v>
      </c>
      <c r="Q194" s="814" t="s">
        <v>2590</v>
      </c>
    </row>
    <row r="195" spans="1:17" ht="36" x14ac:dyDescent="0.2">
      <c r="A195" s="814">
        <v>36</v>
      </c>
      <c r="B195" s="814">
        <v>130447</v>
      </c>
      <c r="C195" s="814" t="s">
        <v>1729</v>
      </c>
      <c r="D195" s="814" t="s">
        <v>2827</v>
      </c>
      <c r="E195" s="814" t="s">
        <v>715</v>
      </c>
      <c r="F195" s="841" t="s">
        <v>5497</v>
      </c>
      <c r="G195" s="815" t="s">
        <v>2588</v>
      </c>
      <c r="H195" s="476" t="s">
        <v>2720</v>
      </c>
      <c r="I195" s="814">
        <v>1.577</v>
      </c>
      <c r="J195" s="814"/>
      <c r="K195" s="814">
        <v>1.577</v>
      </c>
      <c r="L195" s="814"/>
      <c r="M195" s="814"/>
      <c r="N195" s="827">
        <v>0</v>
      </c>
      <c r="O195" s="814">
        <v>1.577</v>
      </c>
      <c r="P195" s="814" t="s">
        <v>2241</v>
      </c>
      <c r="Q195" s="814" t="s">
        <v>2590</v>
      </c>
    </row>
    <row r="196" spans="1:17" ht="36" x14ac:dyDescent="0.2">
      <c r="A196" s="814">
        <v>37</v>
      </c>
      <c r="B196" s="814">
        <v>130448</v>
      </c>
      <c r="C196" s="814" t="s">
        <v>1730</v>
      </c>
      <c r="D196" s="814" t="s">
        <v>2828</v>
      </c>
      <c r="E196" s="814" t="s">
        <v>716</v>
      </c>
      <c r="F196" s="841" t="s">
        <v>5498</v>
      </c>
      <c r="G196" s="815" t="s">
        <v>2588</v>
      </c>
      <c r="H196" s="476" t="s">
        <v>2720</v>
      </c>
      <c r="I196" s="814">
        <v>2.6890000000000001</v>
      </c>
      <c r="J196" s="814"/>
      <c r="K196" s="814">
        <v>2.6890000000000001</v>
      </c>
      <c r="L196" s="814"/>
      <c r="M196" s="814"/>
      <c r="N196" s="827">
        <v>0</v>
      </c>
      <c r="O196" s="814">
        <v>2.6890000000000001</v>
      </c>
      <c r="P196" s="814" t="s">
        <v>2241</v>
      </c>
      <c r="Q196" s="814" t="s">
        <v>2590</v>
      </c>
    </row>
    <row r="197" spans="1:17" ht="36" x14ac:dyDescent="0.2">
      <c r="A197" s="476">
        <v>38</v>
      </c>
      <c r="B197" s="814">
        <v>130450</v>
      </c>
      <c r="C197" s="476" t="s">
        <v>1731</v>
      </c>
      <c r="D197" s="814" t="s">
        <v>2829</v>
      </c>
      <c r="E197" s="476" t="s">
        <v>717</v>
      </c>
      <c r="F197" s="841" t="s">
        <v>5499</v>
      </c>
      <c r="G197" s="815" t="s">
        <v>2588</v>
      </c>
      <c r="H197" s="476" t="s">
        <v>2830</v>
      </c>
      <c r="I197" s="476">
        <v>1.6379999999999999</v>
      </c>
      <c r="J197" s="476"/>
      <c r="K197" s="476">
        <v>1.6379999999999999</v>
      </c>
      <c r="L197" s="476"/>
      <c r="M197" s="476"/>
      <c r="N197" s="829">
        <v>0</v>
      </c>
      <c r="O197" s="476">
        <v>1.6379999999999999</v>
      </c>
      <c r="P197" s="814" t="s">
        <v>2241</v>
      </c>
      <c r="Q197" s="814" t="s">
        <v>2590</v>
      </c>
    </row>
    <row r="198" spans="1:17" ht="36" x14ac:dyDescent="0.2">
      <c r="A198" s="814">
        <v>39</v>
      </c>
      <c r="B198" s="906">
        <v>130451</v>
      </c>
      <c r="C198" s="814" t="s">
        <v>2281</v>
      </c>
      <c r="D198" s="814" t="s">
        <v>2831</v>
      </c>
      <c r="E198" s="814" t="s">
        <v>718</v>
      </c>
      <c r="F198" s="841" t="s">
        <v>556</v>
      </c>
      <c r="G198" s="815" t="s">
        <v>2588</v>
      </c>
      <c r="H198" s="476" t="s">
        <v>2720</v>
      </c>
      <c r="I198" s="814">
        <v>1.9359999999999999</v>
      </c>
      <c r="J198" s="814"/>
      <c r="K198" s="814">
        <v>1.9359999999999999</v>
      </c>
      <c r="L198" s="814"/>
      <c r="M198" s="814"/>
      <c r="N198" s="827">
        <v>0</v>
      </c>
      <c r="O198" s="814">
        <v>1.9359999999999999</v>
      </c>
      <c r="P198" s="814" t="s">
        <v>2241</v>
      </c>
      <c r="Q198" s="814" t="s">
        <v>2752</v>
      </c>
    </row>
    <row r="199" spans="1:17" ht="36" x14ac:dyDescent="0.2">
      <c r="A199" s="814">
        <v>40</v>
      </c>
      <c r="B199" s="814">
        <v>130452</v>
      </c>
      <c r="C199" s="814" t="s">
        <v>1732</v>
      </c>
      <c r="D199" s="814" t="s">
        <v>2832</v>
      </c>
      <c r="E199" s="814" t="s">
        <v>719</v>
      </c>
      <c r="F199" s="841" t="s">
        <v>5500</v>
      </c>
      <c r="G199" s="815" t="s">
        <v>2588</v>
      </c>
      <c r="H199" s="476" t="s">
        <v>2720</v>
      </c>
      <c r="I199" s="814">
        <v>6.4260000000000002</v>
      </c>
      <c r="J199" s="814"/>
      <c r="K199" s="814">
        <v>6.4260000000000002</v>
      </c>
      <c r="L199" s="814"/>
      <c r="M199" s="814"/>
      <c r="N199" s="827">
        <v>0</v>
      </c>
      <c r="O199" s="814">
        <v>6.4260000000000002</v>
      </c>
      <c r="P199" s="814" t="s">
        <v>2241</v>
      </c>
      <c r="Q199" s="814" t="s">
        <v>2590</v>
      </c>
    </row>
    <row r="200" spans="1:17" ht="36" x14ac:dyDescent="0.2">
      <c r="A200" s="814">
        <v>41</v>
      </c>
      <c r="B200" s="814">
        <v>130453</v>
      </c>
      <c r="C200" s="814" t="s">
        <v>1733</v>
      </c>
      <c r="D200" s="814" t="s">
        <v>2833</v>
      </c>
      <c r="E200" s="814" t="s">
        <v>720</v>
      </c>
      <c r="F200" s="841" t="s">
        <v>5501</v>
      </c>
      <c r="G200" s="815" t="s">
        <v>2588</v>
      </c>
      <c r="H200" s="476" t="s">
        <v>2720</v>
      </c>
      <c r="I200" s="814">
        <v>1.1439999999999999</v>
      </c>
      <c r="J200" s="814"/>
      <c r="K200" s="814">
        <v>1.1439999999999999</v>
      </c>
      <c r="L200" s="814"/>
      <c r="M200" s="814"/>
      <c r="N200" s="827">
        <v>0</v>
      </c>
      <c r="O200" s="814">
        <v>1.1439999999999999</v>
      </c>
      <c r="P200" s="814" t="s">
        <v>2241</v>
      </c>
      <c r="Q200" s="814" t="s">
        <v>2590</v>
      </c>
    </row>
    <row r="201" spans="1:17" ht="36.75" thickBot="1" x14ac:dyDescent="0.25">
      <c r="A201" s="816">
        <v>42</v>
      </c>
      <c r="B201" s="816">
        <v>130454</v>
      </c>
      <c r="C201" s="816" t="s">
        <v>1734</v>
      </c>
      <c r="D201" s="816" t="s">
        <v>2834</v>
      </c>
      <c r="E201" s="816" t="s">
        <v>721</v>
      </c>
      <c r="F201" s="842" t="s">
        <v>5502</v>
      </c>
      <c r="G201" s="820" t="s">
        <v>2588</v>
      </c>
      <c r="H201" s="477" t="s">
        <v>2835</v>
      </c>
      <c r="I201" s="816">
        <v>0.78600000000000003</v>
      </c>
      <c r="J201" s="816"/>
      <c r="K201" s="816">
        <v>0.78600000000000003</v>
      </c>
      <c r="L201" s="816"/>
      <c r="M201" s="816"/>
      <c r="N201" s="830">
        <v>0</v>
      </c>
      <c r="O201" s="816">
        <v>0.78600000000000003</v>
      </c>
      <c r="P201" s="816" t="s">
        <v>2241</v>
      </c>
      <c r="Q201" s="816" t="s">
        <v>2590</v>
      </c>
    </row>
    <row r="202" spans="1:17" ht="13.5" thickBot="1" x14ac:dyDescent="0.25">
      <c r="A202" s="1590" t="s">
        <v>723</v>
      </c>
      <c r="B202" s="1591"/>
      <c r="C202" s="1591"/>
      <c r="D202" s="1591"/>
      <c r="E202" s="1591"/>
      <c r="F202" s="1591"/>
      <c r="G202" s="1588"/>
      <c r="H202" s="1589"/>
      <c r="I202" s="858">
        <f>SUM(I160:I201)</f>
        <v>82.474000000000032</v>
      </c>
      <c r="J202" s="857"/>
      <c r="K202" s="697"/>
      <c r="L202" s="697"/>
      <c r="M202" s="697"/>
      <c r="N202" s="675"/>
      <c r="O202" s="675"/>
      <c r="P202" s="675"/>
      <c r="Q202" s="681"/>
    </row>
    <row r="203" spans="1:17" ht="12.75" customHeight="1" x14ac:dyDescent="0.2">
      <c r="A203" s="1439" t="s">
        <v>5939</v>
      </c>
      <c r="B203" s="1439"/>
      <c r="C203" s="1439"/>
      <c r="D203" s="1439"/>
      <c r="E203" s="1533"/>
      <c r="F203" s="1533"/>
      <c r="G203" s="854"/>
      <c r="H203" s="854"/>
      <c r="I203" s="637"/>
      <c r="J203" s="860">
        <f>SUM(J160:J201)</f>
        <v>5.411999999999999</v>
      </c>
      <c r="K203" s="637"/>
      <c r="L203" s="637"/>
      <c r="M203" s="637"/>
      <c r="N203" s="43"/>
      <c r="O203" s="43"/>
      <c r="P203" s="43"/>
      <c r="Q203" s="43"/>
    </row>
    <row r="204" spans="1:17" ht="12.75" customHeight="1" x14ac:dyDescent="0.2">
      <c r="A204" s="1440" t="s">
        <v>5933</v>
      </c>
      <c r="B204" s="1440"/>
      <c r="C204" s="1440"/>
      <c r="D204" s="1440"/>
      <c r="E204" s="1510"/>
      <c r="F204" s="1510"/>
      <c r="G204" s="487"/>
      <c r="H204" s="487"/>
      <c r="I204" s="473"/>
      <c r="J204" s="473"/>
      <c r="K204" s="84">
        <f>SUM(K160:K201)</f>
        <v>75.674999999999997</v>
      </c>
      <c r="L204" s="473"/>
      <c r="M204" s="473"/>
      <c r="N204" s="45"/>
      <c r="O204" s="45"/>
      <c r="P204" s="45"/>
      <c r="Q204" s="45"/>
    </row>
    <row r="205" spans="1:17" ht="12.75" customHeight="1" x14ac:dyDescent="0.2">
      <c r="A205" s="1518" t="s">
        <v>5934</v>
      </c>
      <c r="B205" s="1518"/>
      <c r="C205" s="1518"/>
      <c r="D205" s="1518"/>
      <c r="E205" s="1511"/>
      <c r="F205" s="1511"/>
      <c r="G205" s="488"/>
      <c r="H205" s="488"/>
      <c r="I205" s="473"/>
      <c r="J205" s="473"/>
      <c r="K205" s="473"/>
      <c r="L205" s="86">
        <f>SUM(L160:L201)</f>
        <v>0</v>
      </c>
      <c r="M205" s="86"/>
      <c r="N205" s="45"/>
      <c r="O205" s="45"/>
      <c r="P205" s="45"/>
      <c r="Q205" s="45"/>
    </row>
    <row r="206" spans="1:17" ht="12.75" customHeight="1" x14ac:dyDescent="0.2">
      <c r="A206" s="1512" t="s">
        <v>5937</v>
      </c>
      <c r="B206" s="1512"/>
      <c r="C206" s="1512"/>
      <c r="D206" s="1512"/>
      <c r="E206" s="1513"/>
      <c r="F206" s="1513"/>
      <c r="G206" s="491"/>
      <c r="H206" s="491"/>
      <c r="I206" s="87"/>
      <c r="J206" s="87"/>
      <c r="K206" s="87"/>
      <c r="L206" s="87"/>
      <c r="M206" s="87">
        <f>SUM(M160:M201)</f>
        <v>1.387</v>
      </c>
      <c r="N206" s="45"/>
      <c r="O206" s="45"/>
      <c r="P206" s="45"/>
      <c r="Q206" s="45"/>
    </row>
    <row r="207" spans="1:17" ht="13.5" thickBot="1" x14ac:dyDescent="0.25">
      <c r="A207" s="847"/>
      <c r="B207" s="847"/>
      <c r="C207" s="847"/>
      <c r="D207" s="847"/>
      <c r="E207" s="848"/>
      <c r="F207" s="848"/>
      <c r="G207" s="848"/>
      <c r="H207" s="848"/>
      <c r="I207" s="849"/>
      <c r="J207" s="849"/>
      <c r="K207" s="849"/>
      <c r="L207" s="849"/>
      <c r="M207" s="849"/>
      <c r="N207" s="850"/>
      <c r="O207" s="850"/>
      <c r="P207" s="850"/>
      <c r="Q207" s="850"/>
    </row>
    <row r="208" spans="1:17" ht="13.5" thickBot="1" x14ac:dyDescent="0.25">
      <c r="A208" s="1586" t="s">
        <v>724</v>
      </c>
      <c r="B208" s="1587"/>
      <c r="C208" s="1587"/>
      <c r="D208" s="1587"/>
      <c r="E208" s="1587"/>
      <c r="F208" s="1587"/>
      <c r="G208" s="1598"/>
      <c r="H208" s="1598"/>
      <c r="I208" s="1598"/>
      <c r="J208" s="1598"/>
      <c r="K208" s="1598"/>
      <c r="L208" s="1598"/>
      <c r="M208" s="1598"/>
      <c r="N208" s="1598"/>
      <c r="O208" s="1598"/>
      <c r="P208" s="1598"/>
      <c r="Q208" s="1599"/>
    </row>
    <row r="209" spans="1:17" ht="36" x14ac:dyDescent="0.2">
      <c r="A209" s="813">
        <v>1</v>
      </c>
      <c r="B209" s="813">
        <v>130456</v>
      </c>
      <c r="C209" s="813" t="s">
        <v>1499</v>
      </c>
      <c r="D209" s="813" t="s">
        <v>2836</v>
      </c>
      <c r="E209" s="813" t="s">
        <v>848</v>
      </c>
      <c r="F209" s="832" t="s">
        <v>5503</v>
      </c>
      <c r="G209" s="833" t="s">
        <v>2588</v>
      </c>
      <c r="H209" s="478" t="s">
        <v>2720</v>
      </c>
      <c r="I209" s="813">
        <v>1.3009999999999999</v>
      </c>
      <c r="J209" s="813"/>
      <c r="K209" s="813">
        <v>1.3009999999999999</v>
      </c>
      <c r="L209" s="813"/>
      <c r="M209" s="813"/>
      <c r="N209" s="826">
        <v>0</v>
      </c>
      <c r="O209" s="813">
        <v>1.3009999999999999</v>
      </c>
      <c r="P209" s="813" t="s">
        <v>2241</v>
      </c>
      <c r="Q209" s="813" t="s">
        <v>2590</v>
      </c>
    </row>
    <row r="210" spans="1:17" ht="36" x14ac:dyDescent="0.2">
      <c r="A210" s="814">
        <v>2</v>
      </c>
      <c r="B210" s="814">
        <v>130457</v>
      </c>
      <c r="C210" s="814" t="s">
        <v>1500</v>
      </c>
      <c r="D210" s="814" t="s">
        <v>2837</v>
      </c>
      <c r="E210" s="814" t="s">
        <v>849</v>
      </c>
      <c r="F210" s="485" t="s">
        <v>5504</v>
      </c>
      <c r="G210" s="815" t="s">
        <v>2588</v>
      </c>
      <c r="H210" s="476" t="s">
        <v>2720</v>
      </c>
      <c r="I210" s="814">
        <v>4.891</v>
      </c>
      <c r="J210" s="814"/>
      <c r="K210" s="814">
        <v>4.891</v>
      </c>
      <c r="L210" s="814"/>
      <c r="M210" s="814"/>
      <c r="N210" s="827">
        <v>0</v>
      </c>
      <c r="O210" s="814">
        <v>4.891</v>
      </c>
      <c r="P210" s="814" t="s">
        <v>2241</v>
      </c>
      <c r="Q210" s="814" t="s">
        <v>2590</v>
      </c>
    </row>
    <row r="211" spans="1:17" ht="36" x14ac:dyDescent="0.2">
      <c r="A211" s="814">
        <v>3</v>
      </c>
      <c r="B211" s="814">
        <v>130458</v>
      </c>
      <c r="C211" s="814" t="s">
        <v>1735</v>
      </c>
      <c r="D211" s="814" t="s">
        <v>2838</v>
      </c>
      <c r="E211" s="814" t="s">
        <v>850</v>
      </c>
      <c r="F211" s="485" t="s">
        <v>5505</v>
      </c>
      <c r="G211" s="815" t="s">
        <v>2588</v>
      </c>
      <c r="H211" s="476" t="s">
        <v>2720</v>
      </c>
      <c r="I211" s="814">
        <v>5.431</v>
      </c>
      <c r="J211" s="814"/>
      <c r="K211" s="814">
        <v>5.431</v>
      </c>
      <c r="L211" s="814"/>
      <c r="M211" s="814"/>
      <c r="N211" s="827">
        <v>0</v>
      </c>
      <c r="O211" s="814">
        <v>5.431</v>
      </c>
      <c r="P211" s="814" t="s">
        <v>2241</v>
      </c>
      <c r="Q211" s="814" t="s">
        <v>2590</v>
      </c>
    </row>
    <row r="212" spans="1:17" ht="36" x14ac:dyDescent="0.2">
      <c r="A212" s="814">
        <v>4</v>
      </c>
      <c r="B212" s="814">
        <v>130460</v>
      </c>
      <c r="C212" s="814" t="s">
        <v>1501</v>
      </c>
      <c r="D212" s="814" t="s">
        <v>2839</v>
      </c>
      <c r="E212" s="814" t="s">
        <v>851</v>
      </c>
      <c r="F212" s="485" t="s">
        <v>5506</v>
      </c>
      <c r="G212" s="815" t="s">
        <v>2588</v>
      </c>
      <c r="H212" s="476" t="s">
        <v>2720</v>
      </c>
      <c r="I212" s="814">
        <v>0.47099999999999997</v>
      </c>
      <c r="J212" s="814"/>
      <c r="K212" s="814">
        <v>0.47099999999999997</v>
      </c>
      <c r="L212" s="814"/>
      <c r="M212" s="814"/>
      <c r="N212" s="827">
        <v>0</v>
      </c>
      <c r="O212" s="814">
        <v>0.47099999999999997</v>
      </c>
      <c r="P212" s="814" t="s">
        <v>2241</v>
      </c>
      <c r="Q212" s="814" t="s">
        <v>2590</v>
      </c>
    </row>
    <row r="213" spans="1:17" ht="36" x14ac:dyDescent="0.2">
      <c r="A213" s="814">
        <v>5</v>
      </c>
      <c r="B213" s="814">
        <v>130461</v>
      </c>
      <c r="C213" s="814" t="s">
        <v>1502</v>
      </c>
      <c r="D213" s="814" t="s">
        <v>2840</v>
      </c>
      <c r="E213" s="814" t="s">
        <v>852</v>
      </c>
      <c r="F213" s="485" t="s">
        <v>5507</v>
      </c>
      <c r="G213" s="815" t="s">
        <v>2588</v>
      </c>
      <c r="H213" s="476" t="s">
        <v>2720</v>
      </c>
      <c r="I213" s="814">
        <v>1.006</v>
      </c>
      <c r="J213" s="814"/>
      <c r="K213" s="814">
        <v>1.006</v>
      </c>
      <c r="L213" s="814"/>
      <c r="M213" s="814"/>
      <c r="N213" s="827">
        <v>0</v>
      </c>
      <c r="O213" s="814">
        <v>1.006</v>
      </c>
      <c r="P213" s="814" t="s">
        <v>2241</v>
      </c>
      <c r="Q213" s="814" t="s">
        <v>2590</v>
      </c>
    </row>
    <row r="214" spans="1:17" ht="36" x14ac:dyDescent="0.2">
      <c r="A214" s="476">
        <v>6</v>
      </c>
      <c r="B214" s="814">
        <v>130462</v>
      </c>
      <c r="C214" s="476" t="s">
        <v>1503</v>
      </c>
      <c r="D214" s="814" t="s">
        <v>2841</v>
      </c>
      <c r="E214" s="476" t="s">
        <v>853</v>
      </c>
      <c r="F214" s="485" t="s">
        <v>5508</v>
      </c>
      <c r="G214" s="815" t="s">
        <v>2588</v>
      </c>
      <c r="H214" s="476" t="s">
        <v>2720</v>
      </c>
      <c r="I214" s="476">
        <v>4.1289999999999996</v>
      </c>
      <c r="J214" s="476"/>
      <c r="K214" s="476">
        <v>4.1289999999999996</v>
      </c>
      <c r="L214" s="476"/>
      <c r="M214" s="476"/>
      <c r="N214" s="829">
        <v>0</v>
      </c>
      <c r="O214" s="476">
        <v>4.1289999999999996</v>
      </c>
      <c r="P214" s="814" t="s">
        <v>2241</v>
      </c>
      <c r="Q214" s="814" t="s">
        <v>2590</v>
      </c>
    </row>
    <row r="215" spans="1:17" ht="36" x14ac:dyDescent="0.2">
      <c r="A215" s="814">
        <v>7</v>
      </c>
      <c r="B215" s="814">
        <v>130463</v>
      </c>
      <c r="C215" s="814" t="s">
        <v>1504</v>
      </c>
      <c r="D215" s="814" t="s">
        <v>2842</v>
      </c>
      <c r="E215" s="814" t="s">
        <v>854</v>
      </c>
      <c r="F215" s="485" t="s">
        <v>5509</v>
      </c>
      <c r="G215" s="815" t="s">
        <v>2588</v>
      </c>
      <c r="H215" s="476" t="s">
        <v>2720</v>
      </c>
      <c r="I215" s="814">
        <v>2.3889999999999998</v>
      </c>
      <c r="J215" s="814"/>
      <c r="K215" s="814">
        <v>2.3889999999999998</v>
      </c>
      <c r="L215" s="814"/>
      <c r="M215" s="814"/>
      <c r="N215" s="827">
        <v>0</v>
      </c>
      <c r="O215" s="814">
        <v>2.3889999999999998</v>
      </c>
      <c r="P215" s="814" t="s">
        <v>2241</v>
      </c>
      <c r="Q215" s="814" t="s">
        <v>2590</v>
      </c>
    </row>
    <row r="216" spans="1:17" ht="36" x14ac:dyDescent="0.2">
      <c r="A216" s="814">
        <v>8</v>
      </c>
      <c r="B216" s="814">
        <v>130464</v>
      </c>
      <c r="C216" s="814" t="s">
        <v>1505</v>
      </c>
      <c r="D216" s="814" t="s">
        <v>2843</v>
      </c>
      <c r="E216" s="814" t="s">
        <v>855</v>
      </c>
      <c r="F216" s="485" t="s">
        <v>5510</v>
      </c>
      <c r="G216" s="815" t="s">
        <v>2588</v>
      </c>
      <c r="H216" s="476" t="s">
        <v>2720</v>
      </c>
      <c r="I216" s="814">
        <v>2.5680000000000001</v>
      </c>
      <c r="J216" s="814"/>
      <c r="K216" s="814">
        <v>2.5680000000000001</v>
      </c>
      <c r="L216" s="814"/>
      <c r="M216" s="814"/>
      <c r="N216" s="827">
        <v>0</v>
      </c>
      <c r="O216" s="814">
        <v>2.5680000000000001</v>
      </c>
      <c r="P216" s="814" t="s">
        <v>2241</v>
      </c>
      <c r="Q216" s="814" t="s">
        <v>2590</v>
      </c>
    </row>
    <row r="217" spans="1:17" ht="36" x14ac:dyDescent="0.2">
      <c r="A217" s="814">
        <v>9</v>
      </c>
      <c r="B217" s="814">
        <v>130465</v>
      </c>
      <c r="C217" s="814" t="s">
        <v>1506</v>
      </c>
      <c r="D217" s="814" t="s">
        <v>2844</v>
      </c>
      <c r="E217" s="814" t="s">
        <v>856</v>
      </c>
      <c r="F217" s="485" t="s">
        <v>6182</v>
      </c>
      <c r="G217" s="815" t="s">
        <v>2588</v>
      </c>
      <c r="H217" s="476" t="s">
        <v>2845</v>
      </c>
      <c r="I217" s="814">
        <v>0.434</v>
      </c>
      <c r="J217" s="814"/>
      <c r="K217" s="814">
        <v>0.434</v>
      </c>
      <c r="L217" s="814"/>
      <c r="M217" s="814"/>
      <c r="N217" s="827">
        <v>0</v>
      </c>
      <c r="O217" s="814">
        <v>0.434</v>
      </c>
      <c r="P217" s="814" t="s">
        <v>2241</v>
      </c>
      <c r="Q217" s="814" t="s">
        <v>2590</v>
      </c>
    </row>
    <row r="218" spans="1:17" ht="36" x14ac:dyDescent="0.2">
      <c r="A218" s="814">
        <v>10</v>
      </c>
      <c r="B218" s="814">
        <v>130466</v>
      </c>
      <c r="C218" s="814" t="s">
        <v>1736</v>
      </c>
      <c r="D218" s="814" t="s">
        <v>2846</v>
      </c>
      <c r="E218" s="814" t="s">
        <v>857</v>
      </c>
      <c r="F218" s="485" t="s">
        <v>5511</v>
      </c>
      <c r="G218" s="815" t="s">
        <v>2588</v>
      </c>
      <c r="H218" s="476" t="s">
        <v>2720</v>
      </c>
      <c r="I218" s="814">
        <v>4.5069999999999997</v>
      </c>
      <c r="J218" s="814"/>
      <c r="K218" s="814">
        <v>4.5069999999999997</v>
      </c>
      <c r="L218" s="814"/>
      <c r="M218" s="814"/>
      <c r="N218" s="827">
        <v>0</v>
      </c>
      <c r="O218" s="814">
        <v>4.5069999999999997</v>
      </c>
      <c r="P218" s="814" t="s">
        <v>2241</v>
      </c>
      <c r="Q218" s="814" t="s">
        <v>2590</v>
      </c>
    </row>
    <row r="219" spans="1:17" ht="36" x14ac:dyDescent="0.2">
      <c r="A219" s="814">
        <v>11</v>
      </c>
      <c r="B219" s="814" t="s">
        <v>2847</v>
      </c>
      <c r="C219" s="814" t="s">
        <v>1737</v>
      </c>
      <c r="D219" s="814" t="s">
        <v>2848</v>
      </c>
      <c r="E219" s="814" t="s">
        <v>858</v>
      </c>
      <c r="F219" s="485" t="s">
        <v>5512</v>
      </c>
      <c r="G219" s="815" t="s">
        <v>2588</v>
      </c>
      <c r="H219" s="476" t="s">
        <v>2720</v>
      </c>
      <c r="I219" s="814">
        <v>2.206</v>
      </c>
      <c r="J219" s="814"/>
      <c r="K219" s="814">
        <v>2.206</v>
      </c>
      <c r="L219" s="814"/>
      <c r="M219" s="814"/>
      <c r="N219" s="827">
        <v>0</v>
      </c>
      <c r="O219" s="814">
        <v>2.206</v>
      </c>
      <c r="P219" s="814" t="s">
        <v>2241</v>
      </c>
      <c r="Q219" s="814" t="s">
        <v>2590</v>
      </c>
    </row>
    <row r="220" spans="1:17" ht="36" x14ac:dyDescent="0.2">
      <c r="A220" s="814">
        <v>12</v>
      </c>
      <c r="B220" s="814">
        <v>130467</v>
      </c>
      <c r="C220" s="814" t="s">
        <v>1738</v>
      </c>
      <c r="D220" s="814" t="s">
        <v>2849</v>
      </c>
      <c r="E220" s="814" t="s">
        <v>859</v>
      </c>
      <c r="F220" s="485" t="s">
        <v>254</v>
      </c>
      <c r="G220" s="815" t="s">
        <v>2588</v>
      </c>
      <c r="H220" s="476" t="s">
        <v>2720</v>
      </c>
      <c r="I220" s="814">
        <v>2.4900000000000002</v>
      </c>
      <c r="J220" s="814"/>
      <c r="K220" s="814">
        <v>2.4900000000000002</v>
      </c>
      <c r="L220" s="814"/>
      <c r="M220" s="814"/>
      <c r="N220" s="827">
        <v>0</v>
      </c>
      <c r="O220" s="814">
        <v>2.4900000000000002</v>
      </c>
      <c r="P220" s="814" t="s">
        <v>2241</v>
      </c>
      <c r="Q220" s="814" t="s">
        <v>2590</v>
      </c>
    </row>
    <row r="221" spans="1:17" ht="36" x14ac:dyDescent="0.2">
      <c r="A221" s="814">
        <v>13</v>
      </c>
      <c r="B221" s="814">
        <v>130468</v>
      </c>
      <c r="C221" s="814" t="s">
        <v>1507</v>
      </c>
      <c r="D221" s="814" t="s">
        <v>2850</v>
      </c>
      <c r="E221" s="814" t="s">
        <v>860</v>
      </c>
      <c r="F221" s="485" t="s">
        <v>5513</v>
      </c>
      <c r="G221" s="815" t="s">
        <v>2588</v>
      </c>
      <c r="H221" s="476" t="s">
        <v>2720</v>
      </c>
      <c r="I221" s="814">
        <v>1.347</v>
      </c>
      <c r="J221" s="814"/>
      <c r="K221" s="814">
        <v>1.347</v>
      </c>
      <c r="L221" s="814"/>
      <c r="M221" s="814"/>
      <c r="N221" s="827">
        <v>0</v>
      </c>
      <c r="O221" s="814">
        <v>1.347</v>
      </c>
      <c r="P221" s="814" t="s">
        <v>2241</v>
      </c>
      <c r="Q221" s="814" t="s">
        <v>2590</v>
      </c>
    </row>
    <row r="222" spans="1:17" ht="36" x14ac:dyDescent="0.2">
      <c r="A222" s="814">
        <v>14</v>
      </c>
      <c r="B222" s="814" t="s">
        <v>2851</v>
      </c>
      <c r="C222" s="814" t="s">
        <v>1739</v>
      </c>
      <c r="D222" s="814" t="s">
        <v>2852</v>
      </c>
      <c r="E222" s="814" t="s">
        <v>861</v>
      </c>
      <c r="F222" s="485" t="s">
        <v>5514</v>
      </c>
      <c r="G222" s="815" t="s">
        <v>2588</v>
      </c>
      <c r="H222" s="476" t="s">
        <v>2720</v>
      </c>
      <c r="I222" s="814">
        <v>3.1280000000000001</v>
      </c>
      <c r="J222" s="814">
        <v>0.42399999999999999</v>
      </c>
      <c r="K222" s="814">
        <v>2.7040000000000002</v>
      </c>
      <c r="L222" s="814"/>
      <c r="M222" s="814"/>
      <c r="N222" s="827">
        <v>0</v>
      </c>
      <c r="O222" s="814">
        <v>3.1280000000000001</v>
      </c>
      <c r="P222" s="476" t="s">
        <v>2353</v>
      </c>
      <c r="Q222" s="814" t="s">
        <v>2590</v>
      </c>
    </row>
    <row r="223" spans="1:17" ht="36" x14ac:dyDescent="0.2">
      <c r="A223" s="814">
        <v>15</v>
      </c>
      <c r="B223" s="814" t="s">
        <v>2853</v>
      </c>
      <c r="C223" s="814" t="s">
        <v>1740</v>
      </c>
      <c r="D223" s="814" t="s">
        <v>2854</v>
      </c>
      <c r="E223" s="814" t="s">
        <v>862</v>
      </c>
      <c r="F223" s="485" t="s">
        <v>5515</v>
      </c>
      <c r="G223" s="815" t="s">
        <v>2588</v>
      </c>
      <c r="H223" s="476" t="s">
        <v>2855</v>
      </c>
      <c r="I223" s="814">
        <v>1.9650000000000001</v>
      </c>
      <c r="J223" s="814"/>
      <c r="K223" s="814">
        <v>1.9650000000000001</v>
      </c>
      <c r="L223" s="814"/>
      <c r="M223" s="814"/>
      <c r="N223" s="827">
        <v>0</v>
      </c>
      <c r="O223" s="814">
        <v>1.9650000000000001</v>
      </c>
      <c r="P223" s="814" t="s">
        <v>2241</v>
      </c>
      <c r="Q223" s="814" t="s">
        <v>2590</v>
      </c>
    </row>
    <row r="224" spans="1:17" ht="36" x14ac:dyDescent="0.2">
      <c r="A224" s="814">
        <v>16</v>
      </c>
      <c r="B224" s="814" t="s">
        <v>2856</v>
      </c>
      <c r="C224" s="814" t="s">
        <v>1741</v>
      </c>
      <c r="D224" s="814" t="s">
        <v>2857</v>
      </c>
      <c r="E224" s="814" t="s">
        <v>863</v>
      </c>
      <c r="F224" s="485" t="s">
        <v>5516</v>
      </c>
      <c r="G224" s="815" t="s">
        <v>2588</v>
      </c>
      <c r="H224" s="476" t="s">
        <v>2720</v>
      </c>
      <c r="I224" s="814">
        <v>4.1790000000000003</v>
      </c>
      <c r="J224" s="814"/>
      <c r="K224" s="814">
        <v>4.1790000000000003</v>
      </c>
      <c r="L224" s="814"/>
      <c r="M224" s="814"/>
      <c r="N224" s="827">
        <v>0</v>
      </c>
      <c r="O224" s="814">
        <v>4.1790000000000003</v>
      </c>
      <c r="P224" s="814" t="s">
        <v>2241</v>
      </c>
      <c r="Q224" s="814" t="s">
        <v>2590</v>
      </c>
    </row>
    <row r="225" spans="1:17" ht="36" x14ac:dyDescent="0.2">
      <c r="A225" s="814">
        <v>17</v>
      </c>
      <c r="B225" s="814">
        <v>130470</v>
      </c>
      <c r="C225" s="814" t="s">
        <v>1742</v>
      </c>
      <c r="D225" s="814" t="s">
        <v>2858</v>
      </c>
      <c r="E225" s="814" t="s">
        <v>864</v>
      </c>
      <c r="F225" s="485" t="s">
        <v>5517</v>
      </c>
      <c r="G225" s="815" t="s">
        <v>2588</v>
      </c>
      <c r="H225" s="476" t="s">
        <v>2720</v>
      </c>
      <c r="I225" s="814">
        <v>3.0150000000000001</v>
      </c>
      <c r="J225" s="814">
        <v>2.4E-2</v>
      </c>
      <c r="K225" s="814">
        <v>2.9910000000000001</v>
      </c>
      <c r="L225" s="814"/>
      <c r="M225" s="814"/>
      <c r="N225" s="827">
        <v>0</v>
      </c>
      <c r="O225" s="814">
        <v>3.0150000000000001</v>
      </c>
      <c r="P225" s="476" t="s">
        <v>2353</v>
      </c>
      <c r="Q225" s="814" t="s">
        <v>2590</v>
      </c>
    </row>
    <row r="226" spans="1:17" s="16" customFormat="1" ht="36" x14ac:dyDescent="0.2">
      <c r="A226" s="814">
        <v>18</v>
      </c>
      <c r="B226" s="814">
        <v>130471</v>
      </c>
      <c r="C226" s="814" t="s">
        <v>1743</v>
      </c>
      <c r="D226" s="814" t="s">
        <v>2859</v>
      </c>
      <c r="E226" s="814" t="s">
        <v>865</v>
      </c>
      <c r="F226" s="485" t="s">
        <v>5518</v>
      </c>
      <c r="G226" s="815" t="s">
        <v>2588</v>
      </c>
      <c r="H226" s="476" t="s">
        <v>2720</v>
      </c>
      <c r="I226" s="814">
        <v>1.5469999999999999</v>
      </c>
      <c r="J226" s="814"/>
      <c r="K226" s="814">
        <v>1.5469999999999999</v>
      </c>
      <c r="L226" s="814"/>
      <c r="M226" s="814"/>
      <c r="N226" s="827">
        <v>0</v>
      </c>
      <c r="O226" s="814">
        <v>1.5469999999999999</v>
      </c>
      <c r="P226" s="814" t="s">
        <v>2241</v>
      </c>
      <c r="Q226" s="814" t="s">
        <v>2590</v>
      </c>
    </row>
    <row r="227" spans="1:17" s="16" customFormat="1" ht="36" x14ac:dyDescent="0.2">
      <c r="A227" s="814">
        <v>19</v>
      </c>
      <c r="B227" s="814">
        <v>130472</v>
      </c>
      <c r="C227" s="814" t="s">
        <v>1744</v>
      </c>
      <c r="D227" s="814" t="s">
        <v>2860</v>
      </c>
      <c r="E227" s="814" t="s">
        <v>866</v>
      </c>
      <c r="F227" s="485" t="s">
        <v>5519</v>
      </c>
      <c r="G227" s="815" t="s">
        <v>2588</v>
      </c>
      <c r="H227" s="476" t="s">
        <v>2861</v>
      </c>
      <c r="I227" s="814">
        <v>0.34</v>
      </c>
      <c r="J227" s="814"/>
      <c r="K227" s="814">
        <v>0.34</v>
      </c>
      <c r="L227" s="814"/>
      <c r="M227" s="814"/>
      <c r="N227" s="827">
        <v>0</v>
      </c>
      <c r="O227" s="814">
        <v>0.34</v>
      </c>
      <c r="P227" s="814" t="s">
        <v>2241</v>
      </c>
      <c r="Q227" s="814" t="s">
        <v>2590</v>
      </c>
    </row>
    <row r="228" spans="1:17" ht="36" x14ac:dyDescent="0.2">
      <c r="A228" s="814">
        <v>20</v>
      </c>
      <c r="B228" s="814">
        <v>130473</v>
      </c>
      <c r="C228" s="814" t="s">
        <v>1745</v>
      </c>
      <c r="D228" s="814" t="s">
        <v>2862</v>
      </c>
      <c r="E228" s="814" t="s">
        <v>867</v>
      </c>
      <c r="F228" s="485" t="s">
        <v>5520</v>
      </c>
      <c r="G228" s="815" t="s">
        <v>2588</v>
      </c>
      <c r="H228" s="476" t="s">
        <v>2863</v>
      </c>
      <c r="I228" s="814">
        <v>2.1930000000000001</v>
      </c>
      <c r="J228" s="814"/>
      <c r="K228" s="814">
        <v>2.1930000000000001</v>
      </c>
      <c r="L228" s="814"/>
      <c r="M228" s="814"/>
      <c r="N228" s="827">
        <v>0</v>
      </c>
      <c r="O228" s="814">
        <v>2.1930000000000001</v>
      </c>
      <c r="P228" s="814" t="s">
        <v>2241</v>
      </c>
      <c r="Q228" s="814" t="s">
        <v>2590</v>
      </c>
    </row>
    <row r="229" spans="1:17" ht="36" x14ac:dyDescent="0.2">
      <c r="A229" s="814">
        <v>21</v>
      </c>
      <c r="B229" s="814">
        <v>130474</v>
      </c>
      <c r="C229" s="814" t="s">
        <v>1508</v>
      </c>
      <c r="D229" s="814" t="s">
        <v>2864</v>
      </c>
      <c r="E229" s="814" t="s">
        <v>868</v>
      </c>
      <c r="F229" s="485" t="s">
        <v>255</v>
      </c>
      <c r="G229" s="815" t="s">
        <v>2588</v>
      </c>
      <c r="H229" s="476" t="s">
        <v>2720</v>
      </c>
      <c r="I229" s="814">
        <v>2.472</v>
      </c>
      <c r="J229" s="814"/>
      <c r="K229" s="814">
        <v>2.472</v>
      </c>
      <c r="L229" s="814"/>
      <c r="M229" s="814"/>
      <c r="N229" s="827">
        <v>0</v>
      </c>
      <c r="O229" s="814">
        <v>2.472</v>
      </c>
      <c r="P229" s="814" t="s">
        <v>2241</v>
      </c>
      <c r="Q229" s="814" t="s">
        <v>2590</v>
      </c>
    </row>
    <row r="230" spans="1:17" ht="36" x14ac:dyDescent="0.2">
      <c r="A230" s="476">
        <v>22</v>
      </c>
      <c r="B230" s="814">
        <v>130477</v>
      </c>
      <c r="C230" s="476" t="s">
        <v>1746</v>
      </c>
      <c r="D230" s="814" t="s">
        <v>2865</v>
      </c>
      <c r="E230" s="476" t="s">
        <v>869</v>
      </c>
      <c r="F230" s="485" t="s">
        <v>5521</v>
      </c>
      <c r="G230" s="815" t="s">
        <v>2588</v>
      </c>
      <c r="H230" s="476" t="s">
        <v>2866</v>
      </c>
      <c r="I230" s="476">
        <v>0.379</v>
      </c>
      <c r="J230" s="476"/>
      <c r="K230" s="476">
        <v>0.379</v>
      </c>
      <c r="L230" s="476"/>
      <c r="M230" s="476"/>
      <c r="N230" s="829">
        <v>0</v>
      </c>
      <c r="O230" s="476">
        <v>0.379</v>
      </c>
      <c r="P230" s="476" t="s">
        <v>2241</v>
      </c>
      <c r="Q230" s="814" t="s">
        <v>2590</v>
      </c>
    </row>
    <row r="231" spans="1:17" ht="36" x14ac:dyDescent="0.2">
      <c r="A231" s="814">
        <v>23</v>
      </c>
      <c r="B231" s="814">
        <v>130478</v>
      </c>
      <c r="C231" s="814" t="s">
        <v>1509</v>
      </c>
      <c r="D231" s="814" t="s">
        <v>2867</v>
      </c>
      <c r="E231" s="814" t="s">
        <v>870</v>
      </c>
      <c r="F231" s="485" t="s">
        <v>5522</v>
      </c>
      <c r="G231" s="815" t="s">
        <v>2588</v>
      </c>
      <c r="H231" s="476" t="s">
        <v>2720</v>
      </c>
      <c r="I231" s="814">
        <v>3.7349999999999999</v>
      </c>
      <c r="J231" s="814"/>
      <c r="K231" s="814">
        <v>3.7349999999999999</v>
      </c>
      <c r="L231" s="814"/>
      <c r="M231" s="814"/>
      <c r="N231" s="827">
        <v>0</v>
      </c>
      <c r="O231" s="814">
        <v>3.7349999999999999</v>
      </c>
      <c r="P231" s="814" t="s">
        <v>2241</v>
      </c>
      <c r="Q231" s="814" t="s">
        <v>2590</v>
      </c>
    </row>
    <row r="232" spans="1:17" ht="36" x14ac:dyDescent="0.2">
      <c r="A232" s="814">
        <v>24</v>
      </c>
      <c r="B232" s="814">
        <v>130479</v>
      </c>
      <c r="C232" s="814" t="s">
        <v>1747</v>
      </c>
      <c r="D232" s="814" t="s">
        <v>2868</v>
      </c>
      <c r="E232" s="814" t="s">
        <v>871</v>
      </c>
      <c r="F232" s="485" t="s">
        <v>5523</v>
      </c>
      <c r="G232" s="815" t="s">
        <v>2588</v>
      </c>
      <c r="H232" s="476" t="s">
        <v>2720</v>
      </c>
      <c r="I232" s="814">
        <v>3.3980000000000001</v>
      </c>
      <c r="J232" s="814"/>
      <c r="K232" s="814">
        <v>3.3980000000000001</v>
      </c>
      <c r="L232" s="814"/>
      <c r="M232" s="814"/>
      <c r="N232" s="827">
        <v>0</v>
      </c>
      <c r="O232" s="814">
        <v>3.3980000000000001</v>
      </c>
      <c r="P232" s="814" t="s">
        <v>2241</v>
      </c>
      <c r="Q232" s="814" t="s">
        <v>2590</v>
      </c>
    </row>
    <row r="233" spans="1:17" ht="36" x14ac:dyDescent="0.2">
      <c r="A233" s="814">
        <v>25</v>
      </c>
      <c r="B233" s="814">
        <v>130480</v>
      </c>
      <c r="C233" s="814" t="s">
        <v>1748</v>
      </c>
      <c r="D233" s="476" t="s">
        <v>2869</v>
      </c>
      <c r="E233" s="814" t="s">
        <v>872</v>
      </c>
      <c r="F233" s="485" t="s">
        <v>5524</v>
      </c>
      <c r="G233" s="815" t="s">
        <v>2588</v>
      </c>
      <c r="H233" s="476" t="s">
        <v>2870</v>
      </c>
      <c r="I233" s="814">
        <v>0.83399999999999996</v>
      </c>
      <c r="J233" s="814"/>
      <c r="K233" s="814">
        <v>0.83399999999999996</v>
      </c>
      <c r="L233" s="814"/>
      <c r="M233" s="814"/>
      <c r="N233" s="827">
        <v>0</v>
      </c>
      <c r="O233" s="814">
        <v>0.83399999999999996</v>
      </c>
      <c r="P233" s="814" t="s">
        <v>2241</v>
      </c>
      <c r="Q233" s="814" t="s">
        <v>2590</v>
      </c>
    </row>
    <row r="234" spans="1:17" ht="24.75" thickBot="1" x14ac:dyDescent="0.25">
      <c r="A234" s="816">
        <v>26</v>
      </c>
      <c r="B234" s="816"/>
      <c r="C234" s="816"/>
      <c r="D234" s="816"/>
      <c r="E234" s="816" t="s">
        <v>2871</v>
      </c>
      <c r="F234" s="486" t="s">
        <v>2872</v>
      </c>
      <c r="G234" s="820" t="s">
        <v>2588</v>
      </c>
      <c r="H234" s="851"/>
      <c r="I234" s="816">
        <v>0.5</v>
      </c>
      <c r="J234" s="816"/>
      <c r="K234" s="816">
        <v>0.5</v>
      </c>
      <c r="L234" s="816"/>
      <c r="M234" s="816"/>
      <c r="N234" s="830"/>
      <c r="O234" s="816"/>
      <c r="P234" s="816" t="s">
        <v>2241</v>
      </c>
      <c r="Q234" s="816" t="s">
        <v>2752</v>
      </c>
    </row>
    <row r="235" spans="1:17" ht="13.5" thickBot="1" x14ac:dyDescent="0.25">
      <c r="A235" s="1590" t="s">
        <v>725</v>
      </c>
      <c r="B235" s="1591"/>
      <c r="C235" s="1591"/>
      <c r="D235" s="1591"/>
      <c r="E235" s="1591"/>
      <c r="F235" s="1591"/>
      <c r="G235" s="1588"/>
      <c r="H235" s="1589"/>
      <c r="I235" s="858">
        <f>SUM(I209:I234)</f>
        <v>60.855000000000011</v>
      </c>
      <c r="J235" s="857"/>
      <c r="K235" s="697"/>
      <c r="L235" s="697"/>
      <c r="M235" s="697"/>
      <c r="N235" s="699"/>
      <c r="O235" s="483"/>
      <c r="P235" s="483"/>
      <c r="Q235" s="484"/>
    </row>
    <row r="236" spans="1:17" ht="12.75" customHeight="1" x14ac:dyDescent="0.2">
      <c r="A236" s="1439" t="s">
        <v>5939</v>
      </c>
      <c r="B236" s="1439"/>
      <c r="C236" s="1439"/>
      <c r="D236" s="1439"/>
      <c r="E236" s="1533"/>
      <c r="F236" s="1533"/>
      <c r="G236" s="854"/>
      <c r="H236" s="854"/>
      <c r="I236" s="637"/>
      <c r="J236" s="859">
        <f>SUM(J209:J234)</f>
        <v>0.44800000000000001</v>
      </c>
      <c r="K236" s="637"/>
      <c r="L236" s="637"/>
      <c r="M236" s="637"/>
      <c r="N236" s="661"/>
      <c r="O236" s="450"/>
      <c r="P236" s="450"/>
      <c r="Q236" s="450"/>
    </row>
    <row r="237" spans="1:17" ht="12.75" customHeight="1" x14ac:dyDescent="0.2">
      <c r="A237" s="1633" t="s">
        <v>5933</v>
      </c>
      <c r="B237" s="1634"/>
      <c r="C237" s="1634"/>
      <c r="D237" s="1634"/>
      <c r="E237" s="1634"/>
      <c r="F237" s="1635"/>
      <c r="G237" s="487"/>
      <c r="H237" s="487"/>
      <c r="I237" s="473"/>
      <c r="J237" s="473"/>
      <c r="K237" s="84">
        <f>SUM(K209:K234)</f>
        <v>60.407000000000011</v>
      </c>
      <c r="L237" s="473"/>
      <c r="M237" s="473"/>
      <c r="N237" s="492"/>
      <c r="O237" s="467"/>
      <c r="P237" s="467"/>
      <c r="Q237" s="467"/>
    </row>
    <row r="238" spans="1:17" ht="12.75" customHeight="1" x14ac:dyDescent="0.2">
      <c r="A238" s="1518" t="s">
        <v>5934</v>
      </c>
      <c r="B238" s="1518"/>
      <c r="C238" s="1518"/>
      <c r="D238" s="1518"/>
      <c r="E238" s="1511"/>
      <c r="F238" s="1511"/>
      <c r="G238" s="465"/>
      <c r="H238" s="465"/>
      <c r="I238" s="473"/>
      <c r="J238" s="473"/>
      <c r="K238" s="473"/>
      <c r="L238" s="86">
        <f>SUM(L209:L234)</f>
        <v>0</v>
      </c>
      <c r="M238" s="86"/>
      <c r="N238" s="492"/>
      <c r="O238" s="467"/>
      <c r="P238" s="467"/>
      <c r="Q238" s="467"/>
    </row>
    <row r="239" spans="1:17" ht="12.75" customHeight="1" x14ac:dyDescent="0.2">
      <c r="A239" s="1512" t="s">
        <v>5937</v>
      </c>
      <c r="B239" s="1512"/>
      <c r="C239" s="1512"/>
      <c r="D239" s="1512"/>
      <c r="E239" s="1513"/>
      <c r="F239" s="1513"/>
      <c r="G239" s="466"/>
      <c r="H239" s="466"/>
      <c r="I239" s="87"/>
      <c r="J239" s="87"/>
      <c r="K239" s="87"/>
      <c r="L239" s="87"/>
      <c r="M239" s="87">
        <f>SUM(M209:M234)</f>
        <v>0</v>
      </c>
      <c r="N239" s="492"/>
      <c r="O239" s="467"/>
      <c r="P239" s="467"/>
      <c r="Q239" s="467"/>
    </row>
    <row r="240" spans="1:17" ht="13.5" thickBot="1" x14ac:dyDescent="0.25">
      <c r="A240" s="1628"/>
      <c r="B240" s="1628"/>
      <c r="C240" s="1628"/>
      <c r="D240" s="1628"/>
      <c r="E240" s="1628"/>
      <c r="F240" s="1628"/>
      <c r="G240" s="1628"/>
      <c r="H240" s="1628"/>
      <c r="I240" s="1628"/>
      <c r="J240" s="1628"/>
      <c r="K240" s="1628"/>
      <c r="L240" s="1628"/>
      <c r="M240" s="1628"/>
      <c r="N240" s="1628"/>
      <c r="O240" s="1628"/>
      <c r="P240" s="720"/>
      <c r="Q240" s="720"/>
    </row>
    <row r="241" spans="1:19" ht="13.5" thickBot="1" x14ac:dyDescent="0.25">
      <c r="A241" s="1586" t="s">
        <v>726</v>
      </c>
      <c r="B241" s="1587"/>
      <c r="C241" s="1587"/>
      <c r="D241" s="1587"/>
      <c r="E241" s="1587"/>
      <c r="F241" s="1587"/>
      <c r="G241" s="1598"/>
      <c r="H241" s="1598"/>
      <c r="I241" s="1598"/>
      <c r="J241" s="1598"/>
      <c r="K241" s="1598"/>
      <c r="L241" s="1598"/>
      <c r="M241" s="1598"/>
      <c r="N241" s="1598"/>
      <c r="O241" s="1598"/>
      <c r="P241" s="1598"/>
      <c r="Q241" s="1599"/>
    </row>
    <row r="242" spans="1:19" ht="36" x14ac:dyDescent="0.2">
      <c r="A242" s="813">
        <v>1</v>
      </c>
      <c r="B242" s="813">
        <v>130482</v>
      </c>
      <c r="C242" s="813" t="s">
        <v>1749</v>
      </c>
      <c r="D242" s="813" t="s">
        <v>2873</v>
      </c>
      <c r="E242" s="813" t="s">
        <v>727</v>
      </c>
      <c r="F242" s="817" t="s">
        <v>5525</v>
      </c>
      <c r="G242" s="833" t="s">
        <v>2588</v>
      </c>
      <c r="H242" s="1285" t="s">
        <v>2720</v>
      </c>
      <c r="I242" s="813">
        <v>2.0830000000000002</v>
      </c>
      <c r="J242" s="813"/>
      <c r="K242" s="813">
        <v>2.0830000000000002</v>
      </c>
      <c r="L242" s="813"/>
      <c r="M242" s="813"/>
      <c r="N242" s="826">
        <v>0</v>
      </c>
      <c r="O242" s="1338">
        <v>2.0830000000000002</v>
      </c>
      <c r="P242" s="813" t="s">
        <v>2241</v>
      </c>
      <c r="Q242" s="813" t="s">
        <v>2590</v>
      </c>
    </row>
    <row r="243" spans="1:19" x14ac:dyDescent="0.2">
      <c r="A243" s="814">
        <v>2</v>
      </c>
      <c r="B243" s="814" t="s">
        <v>2874</v>
      </c>
      <c r="C243" s="814" t="s">
        <v>2229</v>
      </c>
      <c r="D243" s="1538" t="s">
        <v>2875</v>
      </c>
      <c r="E243" s="1538" t="s">
        <v>728</v>
      </c>
      <c r="F243" s="1521" t="s">
        <v>5526</v>
      </c>
      <c r="G243" s="1610" t="s">
        <v>2588</v>
      </c>
      <c r="H243" s="1538" t="s">
        <v>2720</v>
      </c>
      <c r="I243" s="814">
        <v>2.6840000000000002</v>
      </c>
      <c r="J243" s="814"/>
      <c r="K243" s="814">
        <v>2.6840000000000002</v>
      </c>
      <c r="L243" s="814"/>
      <c r="M243" s="814"/>
      <c r="N243" s="827">
        <v>0</v>
      </c>
      <c r="O243" s="1342">
        <v>2.6840000000000002</v>
      </c>
      <c r="P243" s="814" t="s">
        <v>2241</v>
      </c>
      <c r="Q243" s="814" t="s">
        <v>2590</v>
      </c>
    </row>
    <row r="244" spans="1:19" x14ac:dyDescent="0.2">
      <c r="A244" s="814">
        <v>3</v>
      </c>
      <c r="B244" s="814" t="s">
        <v>2876</v>
      </c>
      <c r="C244" s="814" t="s">
        <v>2230</v>
      </c>
      <c r="D244" s="1538"/>
      <c r="E244" s="1538"/>
      <c r="F244" s="1521"/>
      <c r="G244" s="1538"/>
      <c r="H244" s="1521"/>
      <c r="I244" s="814">
        <v>0.999</v>
      </c>
      <c r="J244" s="814"/>
      <c r="K244" s="814">
        <v>0.999</v>
      </c>
      <c r="L244" s="814"/>
      <c r="M244" s="814"/>
      <c r="N244" s="827">
        <v>0</v>
      </c>
      <c r="O244" s="1342">
        <v>0.999</v>
      </c>
      <c r="P244" s="814" t="s">
        <v>2241</v>
      </c>
      <c r="Q244" s="814" t="s">
        <v>2590</v>
      </c>
    </row>
    <row r="245" spans="1:19" x14ac:dyDescent="0.2">
      <c r="A245" s="814">
        <v>4</v>
      </c>
      <c r="B245" s="814" t="s">
        <v>2877</v>
      </c>
      <c r="C245" s="814" t="s">
        <v>2231</v>
      </c>
      <c r="D245" s="1538"/>
      <c r="E245" s="1538"/>
      <c r="F245" s="1521"/>
      <c r="G245" s="1538"/>
      <c r="H245" s="1521"/>
      <c r="I245" s="814">
        <v>0.83199999999999996</v>
      </c>
      <c r="J245" s="814"/>
      <c r="K245" s="814">
        <v>0.83199999999999996</v>
      </c>
      <c r="L245" s="814"/>
      <c r="M245" s="814"/>
      <c r="N245" s="827">
        <v>0</v>
      </c>
      <c r="O245" s="1342">
        <v>0.83199999999999996</v>
      </c>
      <c r="P245" s="814" t="s">
        <v>2241</v>
      </c>
      <c r="Q245" s="814" t="s">
        <v>2590</v>
      </c>
    </row>
    <row r="246" spans="1:19" ht="36" x14ac:dyDescent="0.2">
      <c r="A246" s="814">
        <v>5</v>
      </c>
      <c r="B246" s="814">
        <v>130484</v>
      </c>
      <c r="C246" s="814" t="s">
        <v>1750</v>
      </c>
      <c r="D246" s="814" t="s">
        <v>2878</v>
      </c>
      <c r="E246" s="814" t="s">
        <v>729</v>
      </c>
      <c r="F246" s="818" t="s">
        <v>5527</v>
      </c>
      <c r="G246" s="815" t="s">
        <v>2588</v>
      </c>
      <c r="H246" s="1288" t="s">
        <v>2720</v>
      </c>
      <c r="I246" s="814">
        <v>1.276</v>
      </c>
      <c r="J246" s="814"/>
      <c r="K246" s="814">
        <v>1.276</v>
      </c>
      <c r="L246" s="814"/>
      <c r="M246" s="814"/>
      <c r="N246" s="827">
        <v>0</v>
      </c>
      <c r="O246" s="1342">
        <v>1.276</v>
      </c>
      <c r="P246" s="814" t="s">
        <v>2241</v>
      </c>
      <c r="Q246" s="814" t="s">
        <v>2590</v>
      </c>
    </row>
    <row r="247" spans="1:19" s="631" customFormat="1" ht="24" x14ac:dyDescent="0.2">
      <c r="A247" s="814">
        <v>6</v>
      </c>
      <c r="B247" s="814"/>
      <c r="C247" s="814"/>
      <c r="D247" s="814"/>
      <c r="E247" s="814" t="s">
        <v>5973</v>
      </c>
      <c r="F247" s="1286" t="s">
        <v>5974</v>
      </c>
      <c r="G247" s="815" t="s">
        <v>2588</v>
      </c>
      <c r="H247" s="1286"/>
      <c r="I247" s="814">
        <v>1.2</v>
      </c>
      <c r="J247" s="814"/>
      <c r="K247" s="814">
        <v>1.2</v>
      </c>
      <c r="L247" s="814"/>
      <c r="M247" s="814"/>
      <c r="N247" s="827">
        <v>0</v>
      </c>
      <c r="O247" s="1342">
        <v>1.2</v>
      </c>
      <c r="P247" s="814" t="s">
        <v>2241</v>
      </c>
      <c r="Q247" s="814" t="s">
        <v>2752</v>
      </c>
      <c r="R247" s="510"/>
    </row>
    <row r="248" spans="1:19" ht="36" x14ac:dyDescent="0.2">
      <c r="A248" s="814">
        <v>7</v>
      </c>
      <c r="B248" s="814">
        <v>130597</v>
      </c>
      <c r="C248" s="814" t="s">
        <v>1510</v>
      </c>
      <c r="D248" s="814" t="s">
        <v>2879</v>
      </c>
      <c r="E248" s="814" t="s">
        <v>730</v>
      </c>
      <c r="F248" s="818" t="s">
        <v>5528</v>
      </c>
      <c r="G248" s="815" t="s">
        <v>2588</v>
      </c>
      <c r="H248" s="1288" t="s">
        <v>2720</v>
      </c>
      <c r="I248" s="814">
        <v>2.1501000000000001</v>
      </c>
      <c r="J248" s="814"/>
      <c r="K248" s="814">
        <v>2.1501000000000001</v>
      </c>
      <c r="L248" s="814"/>
      <c r="M248" s="814"/>
      <c r="N248" s="827">
        <v>0</v>
      </c>
      <c r="O248" s="1342">
        <v>2.1501000000000001</v>
      </c>
      <c r="P248" s="814" t="s">
        <v>2241</v>
      </c>
      <c r="Q248" s="814" t="s">
        <v>2590</v>
      </c>
    </row>
    <row r="249" spans="1:19" ht="36" x14ac:dyDescent="0.2">
      <c r="A249" s="814">
        <v>8</v>
      </c>
      <c r="B249" s="814">
        <v>130486</v>
      </c>
      <c r="C249" s="814" t="s">
        <v>1511</v>
      </c>
      <c r="D249" s="814" t="s">
        <v>2880</v>
      </c>
      <c r="E249" s="814" t="s">
        <v>731</v>
      </c>
      <c r="F249" s="818" t="s">
        <v>5529</v>
      </c>
      <c r="G249" s="815" t="s">
        <v>2588</v>
      </c>
      <c r="H249" s="1288" t="s">
        <v>2720</v>
      </c>
      <c r="I249" s="814">
        <v>2.2320000000000002</v>
      </c>
      <c r="J249" s="814">
        <v>0.37</v>
      </c>
      <c r="K249" s="814">
        <v>1.8620000000000001</v>
      </c>
      <c r="L249" s="814"/>
      <c r="M249" s="814"/>
      <c r="N249" s="827">
        <v>0</v>
      </c>
      <c r="O249" s="1342">
        <v>2.2320000000000002</v>
      </c>
      <c r="P249" s="628" t="s">
        <v>2353</v>
      </c>
      <c r="Q249" s="814" t="s">
        <v>2590</v>
      </c>
    </row>
    <row r="250" spans="1:19" s="631" customFormat="1" ht="36" x14ac:dyDescent="0.2">
      <c r="A250" s="814">
        <v>9</v>
      </c>
      <c r="B250" s="628">
        <v>120463</v>
      </c>
      <c r="C250" s="628" t="s">
        <v>2119</v>
      </c>
      <c r="D250" s="628" t="s">
        <v>4490</v>
      </c>
      <c r="E250" s="1288" t="s">
        <v>1013</v>
      </c>
      <c r="F250" s="1297" t="s">
        <v>2534</v>
      </c>
      <c r="G250" s="1288" t="s">
        <v>2588</v>
      </c>
      <c r="H250" s="1288" t="s">
        <v>4491</v>
      </c>
      <c r="I250" s="1288">
        <v>0.55000000000000004</v>
      </c>
      <c r="J250" s="1288"/>
      <c r="K250" s="1288">
        <v>0.55000000000000004</v>
      </c>
      <c r="L250" s="1288"/>
      <c r="M250" s="1288"/>
      <c r="N250" s="829">
        <v>0</v>
      </c>
      <c r="O250" s="1340">
        <v>0.55000000000000004</v>
      </c>
      <c r="P250" s="628" t="s">
        <v>2241</v>
      </c>
      <c r="Q250" s="628" t="s">
        <v>2590</v>
      </c>
      <c r="R250" s="585"/>
      <c r="S250" s="585"/>
    </row>
    <row r="251" spans="1:19" ht="36" x14ac:dyDescent="0.2">
      <c r="A251" s="814">
        <v>10</v>
      </c>
      <c r="B251" s="814">
        <v>1180866</v>
      </c>
      <c r="C251" s="814" t="s">
        <v>1751</v>
      </c>
      <c r="D251" s="814" t="s">
        <v>2881</v>
      </c>
      <c r="E251" s="814" t="s">
        <v>732</v>
      </c>
      <c r="F251" s="818" t="s">
        <v>5530</v>
      </c>
      <c r="G251" s="815" t="s">
        <v>2588</v>
      </c>
      <c r="H251" s="1288" t="s">
        <v>2720</v>
      </c>
      <c r="I251" s="814">
        <v>0.45200000000000001</v>
      </c>
      <c r="J251" s="814"/>
      <c r="K251" s="814">
        <v>0.45200000000000001</v>
      </c>
      <c r="L251" s="814"/>
      <c r="M251" s="814"/>
      <c r="N251" s="827">
        <v>0</v>
      </c>
      <c r="O251" s="1342">
        <v>0.45200000000000001</v>
      </c>
      <c r="P251" s="814" t="s">
        <v>2241</v>
      </c>
      <c r="Q251" s="814" t="s">
        <v>2590</v>
      </c>
    </row>
    <row r="252" spans="1:19" ht="36" x14ac:dyDescent="0.2">
      <c r="A252" s="814">
        <v>11</v>
      </c>
      <c r="B252" s="814">
        <v>1105121</v>
      </c>
      <c r="C252" s="814" t="s">
        <v>1752</v>
      </c>
      <c r="D252" s="814" t="s">
        <v>2882</v>
      </c>
      <c r="E252" s="814" t="s">
        <v>733</v>
      </c>
      <c r="F252" s="818" t="s">
        <v>5531</v>
      </c>
      <c r="G252" s="815" t="s">
        <v>2588</v>
      </c>
      <c r="H252" s="1288" t="s">
        <v>2720</v>
      </c>
      <c r="I252" s="814">
        <v>2.6379999999999999</v>
      </c>
      <c r="J252" s="814"/>
      <c r="K252" s="814">
        <v>2.6379999999999999</v>
      </c>
      <c r="L252" s="814"/>
      <c r="M252" s="814"/>
      <c r="N252" s="827">
        <v>0</v>
      </c>
      <c r="O252" s="1342">
        <v>2.6379999999999999</v>
      </c>
      <c r="P252" s="814" t="s">
        <v>2241</v>
      </c>
      <c r="Q252" s="814" t="s">
        <v>2590</v>
      </c>
    </row>
    <row r="253" spans="1:19" s="631" customFormat="1" ht="36" x14ac:dyDescent="0.2">
      <c r="A253" s="814">
        <v>12</v>
      </c>
      <c r="B253" s="628">
        <v>120464</v>
      </c>
      <c r="C253" s="628" t="s">
        <v>2121</v>
      </c>
      <c r="D253" s="628" t="s">
        <v>4492</v>
      </c>
      <c r="E253" s="1288" t="s">
        <v>1014</v>
      </c>
      <c r="F253" s="1297" t="s">
        <v>5967</v>
      </c>
      <c r="G253" s="1288" t="s">
        <v>2588</v>
      </c>
      <c r="H253" s="1288" t="s">
        <v>2720</v>
      </c>
      <c r="I253" s="1288">
        <v>1.0409999999999999</v>
      </c>
      <c r="J253" s="1288"/>
      <c r="K253" s="1288">
        <v>1.0409999999999999</v>
      </c>
      <c r="L253" s="1288"/>
      <c r="M253" s="1288"/>
      <c r="N253" s="829">
        <v>0</v>
      </c>
      <c r="O253" s="1340">
        <v>1.0409999999999999</v>
      </c>
      <c r="P253" s="628" t="s">
        <v>2241</v>
      </c>
      <c r="Q253" s="814" t="s">
        <v>2590</v>
      </c>
      <c r="R253" s="630"/>
      <c r="S253" s="616"/>
    </row>
    <row r="254" spans="1:19" ht="36" x14ac:dyDescent="0.2">
      <c r="A254" s="814">
        <v>13</v>
      </c>
      <c r="B254" s="814">
        <v>130487</v>
      </c>
      <c r="C254" s="814" t="s">
        <v>1512</v>
      </c>
      <c r="D254" s="814" t="s">
        <v>2883</v>
      </c>
      <c r="E254" s="814" t="s">
        <v>734</v>
      </c>
      <c r="F254" s="818" t="s">
        <v>1447</v>
      </c>
      <c r="G254" s="815" t="s">
        <v>2588</v>
      </c>
      <c r="H254" s="1288" t="s">
        <v>2720</v>
      </c>
      <c r="I254" s="814">
        <v>0.44</v>
      </c>
      <c r="J254" s="814"/>
      <c r="K254" s="814">
        <v>0.44</v>
      </c>
      <c r="L254" s="814"/>
      <c r="M254" s="814"/>
      <c r="N254" s="827">
        <v>0</v>
      </c>
      <c r="O254" s="1342">
        <v>0.44</v>
      </c>
      <c r="P254" s="814" t="s">
        <v>2241</v>
      </c>
      <c r="Q254" s="814" t="s">
        <v>2590</v>
      </c>
    </row>
    <row r="255" spans="1:19" ht="36" x14ac:dyDescent="0.2">
      <c r="A255" s="814">
        <v>14</v>
      </c>
      <c r="B255" s="814">
        <v>130488</v>
      </c>
      <c r="C255" s="814" t="s">
        <v>1753</v>
      </c>
      <c r="D255" s="814" t="s">
        <v>2884</v>
      </c>
      <c r="E255" s="814" t="s">
        <v>735</v>
      </c>
      <c r="F255" s="818" t="s">
        <v>5532</v>
      </c>
      <c r="G255" s="815" t="s">
        <v>2588</v>
      </c>
      <c r="H255" s="1288" t="s">
        <v>2720</v>
      </c>
      <c r="I255" s="814">
        <v>0.64900000000000002</v>
      </c>
      <c r="J255" s="814"/>
      <c r="K255" s="814">
        <v>0.64900000000000002</v>
      </c>
      <c r="L255" s="814"/>
      <c r="M255" s="814"/>
      <c r="N255" s="827">
        <v>0</v>
      </c>
      <c r="O255" s="1342">
        <v>0.64900000000000002</v>
      </c>
      <c r="P255" s="814" t="s">
        <v>2241</v>
      </c>
      <c r="Q255" s="814" t="s">
        <v>2590</v>
      </c>
    </row>
    <row r="256" spans="1:19" ht="36" x14ac:dyDescent="0.2">
      <c r="A256" s="814">
        <v>15</v>
      </c>
      <c r="B256" s="814">
        <v>130489</v>
      </c>
      <c r="C256" s="814" t="s">
        <v>2282</v>
      </c>
      <c r="D256" s="814" t="s">
        <v>2885</v>
      </c>
      <c r="E256" s="814" t="s">
        <v>736</v>
      </c>
      <c r="F256" s="818" t="s">
        <v>5533</v>
      </c>
      <c r="G256" s="815" t="s">
        <v>2588</v>
      </c>
      <c r="H256" s="1288" t="s">
        <v>2886</v>
      </c>
      <c r="I256" s="814">
        <v>0.746</v>
      </c>
      <c r="J256" s="814">
        <v>0.70199999999999996</v>
      </c>
      <c r="K256" s="814">
        <v>4.3999999999999997E-2</v>
      </c>
      <c r="L256" s="814"/>
      <c r="M256" s="814"/>
      <c r="N256" s="827">
        <v>0</v>
      </c>
      <c r="O256" s="1342">
        <v>0.746</v>
      </c>
      <c r="P256" s="628" t="s">
        <v>2353</v>
      </c>
      <c r="Q256" s="814" t="s">
        <v>2590</v>
      </c>
    </row>
    <row r="257" spans="1:17" ht="36" x14ac:dyDescent="0.2">
      <c r="A257" s="814">
        <v>16</v>
      </c>
      <c r="B257" s="814" t="s">
        <v>2887</v>
      </c>
      <c r="C257" s="814" t="s">
        <v>1754</v>
      </c>
      <c r="D257" s="814" t="s">
        <v>2888</v>
      </c>
      <c r="E257" s="814" t="s">
        <v>1247</v>
      </c>
      <c r="F257" s="818" t="s">
        <v>5534</v>
      </c>
      <c r="G257" s="815" t="s">
        <v>2588</v>
      </c>
      <c r="H257" s="1288" t="s">
        <v>2720</v>
      </c>
      <c r="I257" s="836">
        <v>0.8</v>
      </c>
      <c r="J257" s="814"/>
      <c r="K257" s="836">
        <v>0.8</v>
      </c>
      <c r="L257" s="814"/>
      <c r="M257" s="814"/>
      <c r="N257" s="827">
        <v>0</v>
      </c>
      <c r="O257" s="1348">
        <v>0.8</v>
      </c>
      <c r="P257" s="814" t="s">
        <v>2241</v>
      </c>
      <c r="Q257" s="814" t="s">
        <v>2590</v>
      </c>
    </row>
    <row r="258" spans="1:17" ht="36" x14ac:dyDescent="0.2">
      <c r="A258" s="814">
        <v>17</v>
      </c>
      <c r="B258" s="814">
        <v>130491</v>
      </c>
      <c r="C258" s="814" t="s">
        <v>1513</v>
      </c>
      <c r="D258" s="814" t="s">
        <v>2889</v>
      </c>
      <c r="E258" s="814" t="s">
        <v>737</v>
      </c>
      <c r="F258" s="818" t="s">
        <v>5535</v>
      </c>
      <c r="G258" s="815" t="s">
        <v>2588</v>
      </c>
      <c r="H258" s="1288" t="s">
        <v>2720</v>
      </c>
      <c r="I258" s="814">
        <v>1.377</v>
      </c>
      <c r="J258" s="814"/>
      <c r="K258" s="814">
        <v>1.377</v>
      </c>
      <c r="L258" s="814"/>
      <c r="M258" s="814"/>
      <c r="N258" s="827">
        <v>0</v>
      </c>
      <c r="O258" s="1342">
        <v>1.377</v>
      </c>
      <c r="P258" s="814" t="s">
        <v>2241</v>
      </c>
      <c r="Q258" s="814" t="s">
        <v>2590</v>
      </c>
    </row>
    <row r="259" spans="1:17" ht="36" x14ac:dyDescent="0.2">
      <c r="A259" s="814">
        <v>18</v>
      </c>
      <c r="B259" s="814" t="s">
        <v>2890</v>
      </c>
      <c r="C259" s="814" t="s">
        <v>2232</v>
      </c>
      <c r="D259" s="814" t="s">
        <v>2891</v>
      </c>
      <c r="E259" s="814" t="s">
        <v>1248</v>
      </c>
      <c r="F259" s="1286" t="s">
        <v>5536</v>
      </c>
      <c r="G259" s="815" t="s">
        <v>2588</v>
      </c>
      <c r="H259" s="1288" t="s">
        <v>2720</v>
      </c>
      <c r="I259" s="836">
        <v>1.66</v>
      </c>
      <c r="J259" s="814"/>
      <c r="K259" s="836">
        <v>1.66</v>
      </c>
      <c r="L259" s="814"/>
      <c r="M259" s="814"/>
      <c r="N259" s="827">
        <v>0</v>
      </c>
      <c r="O259" s="1348">
        <v>1.66</v>
      </c>
      <c r="P259" s="814" t="s">
        <v>2241</v>
      </c>
      <c r="Q259" s="814" t="s">
        <v>2590</v>
      </c>
    </row>
    <row r="260" spans="1:17" ht="36" x14ac:dyDescent="0.2">
      <c r="A260" s="814">
        <v>19</v>
      </c>
      <c r="B260" s="814">
        <v>130493</v>
      </c>
      <c r="C260" s="814" t="s">
        <v>1514</v>
      </c>
      <c r="D260" s="814" t="s">
        <v>2892</v>
      </c>
      <c r="E260" s="814" t="s">
        <v>738</v>
      </c>
      <c r="F260" s="818" t="s">
        <v>258</v>
      </c>
      <c r="G260" s="815" t="s">
        <v>2588</v>
      </c>
      <c r="H260" s="1288" t="s">
        <v>2893</v>
      </c>
      <c r="I260" s="814">
        <v>0.66</v>
      </c>
      <c r="J260" s="814"/>
      <c r="K260" s="814">
        <v>0.66</v>
      </c>
      <c r="L260" s="814"/>
      <c r="M260" s="814"/>
      <c r="N260" s="827">
        <v>0</v>
      </c>
      <c r="O260" s="1342">
        <v>0.66</v>
      </c>
      <c r="P260" s="814" t="s">
        <v>2241</v>
      </c>
      <c r="Q260" s="814" t="s">
        <v>2590</v>
      </c>
    </row>
    <row r="261" spans="1:17" ht="36" x14ac:dyDescent="0.2">
      <c r="A261" s="814">
        <v>20</v>
      </c>
      <c r="B261" s="814">
        <v>130494</v>
      </c>
      <c r="C261" s="814" t="s">
        <v>1515</v>
      </c>
      <c r="D261" s="814" t="s">
        <v>2895</v>
      </c>
      <c r="E261" s="814" t="s">
        <v>739</v>
      </c>
      <c r="F261" s="818" t="s">
        <v>5537</v>
      </c>
      <c r="G261" s="815" t="s">
        <v>2588</v>
      </c>
      <c r="H261" s="1288" t="s">
        <v>2720</v>
      </c>
      <c r="I261" s="814">
        <v>2.911</v>
      </c>
      <c r="J261" s="814"/>
      <c r="K261" s="814">
        <v>2.911</v>
      </c>
      <c r="L261" s="814"/>
      <c r="M261" s="814"/>
      <c r="N261" s="827">
        <v>0</v>
      </c>
      <c r="O261" s="1342">
        <v>2.911</v>
      </c>
      <c r="P261" s="814" t="s">
        <v>2241</v>
      </c>
      <c r="Q261" s="814" t="s">
        <v>2590</v>
      </c>
    </row>
    <row r="262" spans="1:17" ht="36" x14ac:dyDescent="0.2">
      <c r="A262" s="814">
        <v>21</v>
      </c>
      <c r="B262" s="814">
        <v>130495</v>
      </c>
      <c r="C262" s="814" t="s">
        <v>1516</v>
      </c>
      <c r="D262" s="814" t="s">
        <v>2896</v>
      </c>
      <c r="E262" s="1288" t="s">
        <v>740</v>
      </c>
      <c r="F262" s="818" t="s">
        <v>2897</v>
      </c>
      <c r="G262" s="815" t="s">
        <v>2588</v>
      </c>
      <c r="H262" s="1288" t="s">
        <v>2720</v>
      </c>
      <c r="I262" s="814">
        <v>2.1269999999999998</v>
      </c>
      <c r="J262" s="814"/>
      <c r="K262" s="814">
        <v>2.1269999999999998</v>
      </c>
      <c r="L262" s="814"/>
      <c r="M262" s="814"/>
      <c r="N262" s="827">
        <v>0</v>
      </c>
      <c r="O262" s="1342">
        <v>2.1269999999999998</v>
      </c>
      <c r="P262" s="814" t="s">
        <v>2241</v>
      </c>
      <c r="Q262" s="814" t="s">
        <v>2590</v>
      </c>
    </row>
    <row r="263" spans="1:17" ht="36" x14ac:dyDescent="0.2">
      <c r="A263" s="814">
        <v>22</v>
      </c>
      <c r="B263" s="906">
        <v>130497</v>
      </c>
      <c r="C263" s="814" t="s">
        <v>2284</v>
      </c>
      <c r="D263" s="814" t="s">
        <v>2899</v>
      </c>
      <c r="E263" s="814" t="s">
        <v>742</v>
      </c>
      <c r="F263" s="1286" t="s">
        <v>2900</v>
      </c>
      <c r="G263" s="815" t="s">
        <v>2588</v>
      </c>
      <c r="H263" s="1288" t="s">
        <v>2720</v>
      </c>
      <c r="I263" s="814">
        <v>0.73699999999999999</v>
      </c>
      <c r="J263" s="814"/>
      <c r="K263" s="814">
        <v>0.73699999999999999</v>
      </c>
      <c r="L263" s="814"/>
      <c r="M263" s="814"/>
      <c r="N263" s="827">
        <v>0</v>
      </c>
      <c r="O263" s="1342">
        <v>0.73699999999999999</v>
      </c>
      <c r="P263" s="814" t="s">
        <v>2241</v>
      </c>
      <c r="Q263" s="814" t="s">
        <v>2752</v>
      </c>
    </row>
    <row r="264" spans="1:17" ht="36" x14ac:dyDescent="0.2">
      <c r="A264" s="814">
        <v>23</v>
      </c>
      <c r="B264" s="814">
        <v>13108132</v>
      </c>
      <c r="C264" s="814" t="s">
        <v>2285</v>
      </c>
      <c r="D264" s="814" t="s">
        <v>2901</v>
      </c>
      <c r="E264" s="814" t="s">
        <v>743</v>
      </c>
      <c r="F264" s="818" t="s">
        <v>2902</v>
      </c>
      <c r="G264" s="815" t="s">
        <v>2588</v>
      </c>
      <c r="H264" s="1288" t="s">
        <v>2720</v>
      </c>
      <c r="I264" s="814">
        <v>1.0589999999999999</v>
      </c>
      <c r="J264" s="814"/>
      <c r="K264" s="814">
        <v>1.0589999999999999</v>
      </c>
      <c r="L264" s="814"/>
      <c r="M264" s="814"/>
      <c r="N264" s="827">
        <v>0</v>
      </c>
      <c r="O264" s="1342">
        <v>1.0589999999999999</v>
      </c>
      <c r="P264" s="814" t="s">
        <v>2241</v>
      </c>
      <c r="Q264" s="814" t="s">
        <v>2590</v>
      </c>
    </row>
    <row r="265" spans="1:17" ht="36" x14ac:dyDescent="0.2">
      <c r="A265" s="814">
        <v>24</v>
      </c>
      <c r="B265" s="903">
        <v>13108133</v>
      </c>
      <c r="C265" s="814" t="s">
        <v>2286</v>
      </c>
      <c r="D265" s="628" t="s">
        <v>2903</v>
      </c>
      <c r="E265" s="814" t="s">
        <v>1755</v>
      </c>
      <c r="F265" s="818" t="s">
        <v>5992</v>
      </c>
      <c r="G265" s="815" t="s">
        <v>2588</v>
      </c>
      <c r="H265" s="1288" t="s">
        <v>2720</v>
      </c>
      <c r="I265" s="814">
        <v>0.71599999999999997</v>
      </c>
      <c r="J265" s="814"/>
      <c r="K265" s="814">
        <v>0.71599999999999997</v>
      </c>
      <c r="L265" s="814"/>
      <c r="M265" s="814"/>
      <c r="N265" s="827">
        <v>0</v>
      </c>
      <c r="O265" s="1342">
        <v>0.71599999999999997</v>
      </c>
      <c r="P265" s="814" t="s">
        <v>2241</v>
      </c>
      <c r="Q265" s="814" t="s">
        <v>2752</v>
      </c>
    </row>
    <row r="266" spans="1:17" ht="36" x14ac:dyDescent="0.2">
      <c r="A266" s="814">
        <v>25</v>
      </c>
      <c r="B266" s="814">
        <v>130498</v>
      </c>
      <c r="C266" s="814" t="s">
        <v>1756</v>
      </c>
      <c r="D266" s="814" t="s">
        <v>2905</v>
      </c>
      <c r="E266" s="814" t="s">
        <v>744</v>
      </c>
      <c r="F266" s="818" t="s">
        <v>5538</v>
      </c>
      <c r="G266" s="815" t="s">
        <v>2588</v>
      </c>
      <c r="H266" s="1288" t="s">
        <v>2720</v>
      </c>
      <c r="I266" s="814">
        <v>2.2269999999999999</v>
      </c>
      <c r="J266" s="814"/>
      <c r="K266" s="814">
        <v>2.2269999999999999</v>
      </c>
      <c r="L266" s="814"/>
      <c r="M266" s="814"/>
      <c r="N266" s="827">
        <v>0</v>
      </c>
      <c r="O266" s="1342">
        <v>2.2269999999999999</v>
      </c>
      <c r="P266" s="814" t="s">
        <v>2241</v>
      </c>
      <c r="Q266" s="814" t="s">
        <v>2590</v>
      </c>
    </row>
    <row r="267" spans="1:17" ht="36" x14ac:dyDescent="0.2">
      <c r="A267" s="814">
        <v>26</v>
      </c>
      <c r="B267" s="814" t="s">
        <v>2906</v>
      </c>
      <c r="C267" s="814" t="s">
        <v>1757</v>
      </c>
      <c r="D267" s="814" t="s">
        <v>2907</v>
      </c>
      <c r="E267" s="814" t="s">
        <v>1249</v>
      </c>
      <c r="F267" s="818" t="s">
        <v>5539</v>
      </c>
      <c r="G267" s="815" t="s">
        <v>2588</v>
      </c>
      <c r="H267" s="1288" t="s">
        <v>2720</v>
      </c>
      <c r="I267" s="814">
        <v>2.5459999999999998</v>
      </c>
      <c r="J267" s="814"/>
      <c r="K267" s="814">
        <v>2.5459999999999998</v>
      </c>
      <c r="L267" s="814"/>
      <c r="M267" s="814"/>
      <c r="N267" s="827">
        <v>0</v>
      </c>
      <c r="O267" s="1342">
        <v>2.5459999999999998</v>
      </c>
      <c r="P267" s="814" t="s">
        <v>2241</v>
      </c>
      <c r="Q267" s="814" t="s">
        <v>2590</v>
      </c>
    </row>
    <row r="268" spans="1:17" ht="24" x14ac:dyDescent="0.2">
      <c r="A268" s="814">
        <v>27</v>
      </c>
      <c r="B268" s="903">
        <v>130500</v>
      </c>
      <c r="C268" s="628" t="s">
        <v>2287</v>
      </c>
      <c r="D268" s="628" t="s">
        <v>2908</v>
      </c>
      <c r="E268" s="1288" t="s">
        <v>745</v>
      </c>
      <c r="F268" s="1286" t="s">
        <v>5651</v>
      </c>
      <c r="G268" s="815" t="s">
        <v>2588</v>
      </c>
      <c r="H268" s="1288" t="s">
        <v>2909</v>
      </c>
      <c r="I268" s="1288">
        <v>0.94199999999999995</v>
      </c>
      <c r="J268" s="1288"/>
      <c r="K268" s="1288">
        <v>0.94199999999999995</v>
      </c>
      <c r="L268" s="1288"/>
      <c r="M268" s="1288"/>
      <c r="N268" s="829">
        <v>0</v>
      </c>
      <c r="O268" s="1340">
        <v>0.94199999999999995</v>
      </c>
      <c r="P268" s="814" t="s">
        <v>2241</v>
      </c>
      <c r="Q268" s="814" t="s">
        <v>2752</v>
      </c>
    </row>
    <row r="269" spans="1:17" ht="36" x14ac:dyDescent="0.2">
      <c r="A269" s="814">
        <v>28</v>
      </c>
      <c r="B269" s="814">
        <v>130501</v>
      </c>
      <c r="C269" s="814" t="s">
        <v>1517</v>
      </c>
      <c r="D269" s="814" t="s">
        <v>2910</v>
      </c>
      <c r="E269" s="814" t="s">
        <v>746</v>
      </c>
      <c r="F269" s="1286" t="s">
        <v>5540</v>
      </c>
      <c r="G269" s="815" t="s">
        <v>2588</v>
      </c>
      <c r="H269" s="1288" t="s">
        <v>2720</v>
      </c>
      <c r="I269" s="814">
        <v>3.242</v>
      </c>
      <c r="J269" s="814">
        <v>1.2999999999999999E-2</v>
      </c>
      <c r="K269" s="814">
        <v>3.2290000000000001</v>
      </c>
      <c r="L269" s="814"/>
      <c r="M269" s="814"/>
      <c r="N269" s="827">
        <v>0</v>
      </c>
      <c r="O269" s="1342">
        <v>3.242</v>
      </c>
      <c r="P269" s="628" t="s">
        <v>2353</v>
      </c>
      <c r="Q269" s="814" t="s">
        <v>2590</v>
      </c>
    </row>
    <row r="270" spans="1:17" ht="36" x14ac:dyDescent="0.2">
      <c r="A270" s="814">
        <v>29</v>
      </c>
      <c r="B270" s="814">
        <v>130502</v>
      </c>
      <c r="C270" s="814" t="s">
        <v>1758</v>
      </c>
      <c r="D270" s="814" t="s">
        <v>2911</v>
      </c>
      <c r="E270" s="814" t="s">
        <v>747</v>
      </c>
      <c r="F270" s="818" t="s">
        <v>183</v>
      </c>
      <c r="G270" s="815" t="s">
        <v>2588</v>
      </c>
      <c r="H270" s="1288" t="s">
        <v>2912</v>
      </c>
      <c r="I270" s="814">
        <v>0.42399999999999999</v>
      </c>
      <c r="J270" s="814"/>
      <c r="K270" s="814">
        <v>0.42399999999999999</v>
      </c>
      <c r="L270" s="814"/>
      <c r="M270" s="814"/>
      <c r="N270" s="827">
        <v>0</v>
      </c>
      <c r="O270" s="1342">
        <v>0.42399999999999999</v>
      </c>
      <c r="P270" s="814" t="s">
        <v>2241</v>
      </c>
      <c r="Q270" s="814" t="s">
        <v>2590</v>
      </c>
    </row>
    <row r="271" spans="1:17" ht="24" x14ac:dyDescent="0.2">
      <c r="A271" s="814">
        <v>30</v>
      </c>
      <c r="B271" s="903">
        <v>130503</v>
      </c>
      <c r="C271" s="628" t="s">
        <v>2288</v>
      </c>
      <c r="D271" s="628" t="s">
        <v>2913</v>
      </c>
      <c r="E271" s="1288" t="s">
        <v>748</v>
      </c>
      <c r="F271" s="1286" t="s">
        <v>2914</v>
      </c>
      <c r="G271" s="815" t="s">
        <v>2588</v>
      </c>
      <c r="H271" s="1288" t="s">
        <v>2915</v>
      </c>
      <c r="I271" s="1288">
        <v>0.83199999999999996</v>
      </c>
      <c r="J271" s="1288"/>
      <c r="K271" s="1288">
        <v>0.83199999999999996</v>
      </c>
      <c r="L271" s="1288"/>
      <c r="M271" s="1288"/>
      <c r="N271" s="829">
        <v>0</v>
      </c>
      <c r="O271" s="1340">
        <v>0.83199999999999996</v>
      </c>
      <c r="P271" s="814" t="s">
        <v>2241</v>
      </c>
      <c r="Q271" s="814" t="s">
        <v>2752</v>
      </c>
    </row>
    <row r="272" spans="1:17" ht="36" x14ac:dyDescent="0.2">
      <c r="A272" s="814">
        <v>31</v>
      </c>
      <c r="B272" s="906">
        <v>130505</v>
      </c>
      <c r="C272" s="814" t="s">
        <v>2290</v>
      </c>
      <c r="D272" s="814" t="s">
        <v>2918</v>
      </c>
      <c r="E272" s="814" t="s">
        <v>749</v>
      </c>
      <c r="F272" s="818" t="s">
        <v>2919</v>
      </c>
      <c r="G272" s="815" t="s">
        <v>2588</v>
      </c>
      <c r="H272" s="1288" t="s">
        <v>2720</v>
      </c>
      <c r="I272" s="814">
        <v>3.806</v>
      </c>
      <c r="J272" s="814"/>
      <c r="K272" s="814">
        <v>2.8780000000000001</v>
      </c>
      <c r="L272" s="814"/>
      <c r="M272" s="814">
        <v>0.92800000000000005</v>
      </c>
      <c r="N272" s="827">
        <v>0</v>
      </c>
      <c r="O272" s="1342">
        <v>3.806</v>
      </c>
      <c r="P272" s="628" t="s">
        <v>2280</v>
      </c>
      <c r="Q272" s="628" t="s">
        <v>2752</v>
      </c>
    </row>
    <row r="273" spans="1:17" ht="36" x14ac:dyDescent="0.2">
      <c r="A273" s="814">
        <v>32</v>
      </c>
      <c r="B273" s="906" t="s">
        <v>6018</v>
      </c>
      <c r="C273" s="814" t="s">
        <v>2291</v>
      </c>
      <c r="D273" s="814" t="s">
        <v>2920</v>
      </c>
      <c r="E273" s="814" t="s">
        <v>1518</v>
      </c>
      <c r="F273" s="818" t="s">
        <v>2921</v>
      </c>
      <c r="G273" s="815" t="s">
        <v>2588</v>
      </c>
      <c r="H273" s="1288" t="s">
        <v>2720</v>
      </c>
      <c r="I273" s="814">
        <v>1.3</v>
      </c>
      <c r="J273" s="814"/>
      <c r="K273" s="814">
        <v>1.3</v>
      </c>
      <c r="L273" s="814"/>
      <c r="M273" s="814"/>
      <c r="N273" s="827">
        <v>0</v>
      </c>
      <c r="O273" s="1342">
        <v>1.3</v>
      </c>
      <c r="P273" s="814" t="s">
        <v>2241</v>
      </c>
      <c r="Q273" s="814" t="s">
        <v>2752</v>
      </c>
    </row>
    <row r="274" spans="1:17" s="988" customFormat="1" ht="36" x14ac:dyDescent="0.2">
      <c r="A274" s="814">
        <v>33</v>
      </c>
      <c r="B274" s="989"/>
      <c r="C274" s="814"/>
      <c r="D274" s="814"/>
      <c r="E274" s="814" t="s">
        <v>6029</v>
      </c>
      <c r="F274" s="1286" t="s">
        <v>6030</v>
      </c>
      <c r="G274" s="815" t="s">
        <v>2588</v>
      </c>
      <c r="H274" s="1288" t="s">
        <v>2720</v>
      </c>
      <c r="I274" s="814">
        <v>0.41</v>
      </c>
      <c r="J274" s="814"/>
      <c r="K274" s="814">
        <v>0.41</v>
      </c>
      <c r="L274" s="814"/>
      <c r="M274" s="814"/>
      <c r="N274" s="827">
        <v>0</v>
      </c>
      <c r="O274" s="1349">
        <v>0.41</v>
      </c>
      <c r="P274" s="989" t="s">
        <v>2241</v>
      </c>
      <c r="Q274" s="989" t="s">
        <v>2752</v>
      </c>
    </row>
    <row r="275" spans="1:17" ht="24" x14ac:dyDescent="0.2">
      <c r="A275" s="814">
        <v>34</v>
      </c>
      <c r="B275" s="906">
        <v>130508</v>
      </c>
      <c r="C275" s="814" t="s">
        <v>2292</v>
      </c>
      <c r="D275" s="814" t="s">
        <v>2922</v>
      </c>
      <c r="E275" s="814" t="s">
        <v>750</v>
      </c>
      <c r="F275" s="818" t="s">
        <v>2923</v>
      </c>
      <c r="G275" s="815" t="s">
        <v>2588</v>
      </c>
      <c r="H275" s="1288" t="s">
        <v>2924</v>
      </c>
      <c r="I275" s="814">
        <v>2.379</v>
      </c>
      <c r="J275" s="814"/>
      <c r="K275" s="814">
        <v>2.379</v>
      </c>
      <c r="L275" s="814"/>
      <c r="M275" s="814"/>
      <c r="N275" s="827">
        <v>0</v>
      </c>
      <c r="O275" s="1342">
        <v>2.379</v>
      </c>
      <c r="P275" s="814" t="s">
        <v>2241</v>
      </c>
      <c r="Q275" s="814" t="s">
        <v>2752</v>
      </c>
    </row>
    <row r="276" spans="1:17" ht="36" x14ac:dyDescent="0.2">
      <c r="A276" s="814">
        <v>35</v>
      </c>
      <c r="B276" s="814">
        <v>130509</v>
      </c>
      <c r="C276" s="628" t="s">
        <v>1760</v>
      </c>
      <c r="D276" s="814" t="s">
        <v>2925</v>
      </c>
      <c r="E276" s="1288" t="s">
        <v>751</v>
      </c>
      <c r="F276" s="1286" t="s">
        <v>2926</v>
      </c>
      <c r="G276" s="815" t="s">
        <v>2588</v>
      </c>
      <c r="H276" s="1288" t="s">
        <v>2720</v>
      </c>
      <c r="I276" s="1288">
        <v>2.9279999999999999</v>
      </c>
      <c r="J276" s="1288"/>
      <c r="K276" s="1288">
        <v>2.9279999999999999</v>
      </c>
      <c r="L276" s="1288"/>
      <c r="M276" s="1288"/>
      <c r="N276" s="829">
        <v>0</v>
      </c>
      <c r="O276" s="1340">
        <v>2.9279999999999999</v>
      </c>
      <c r="P276" s="628" t="s">
        <v>2241</v>
      </c>
      <c r="Q276" s="814" t="s">
        <v>2590</v>
      </c>
    </row>
    <row r="277" spans="1:17" ht="36" x14ac:dyDescent="0.2">
      <c r="A277" s="814">
        <v>36</v>
      </c>
      <c r="B277" s="906">
        <v>130510</v>
      </c>
      <c r="C277" s="814" t="s">
        <v>2293</v>
      </c>
      <c r="D277" s="814" t="s">
        <v>2927</v>
      </c>
      <c r="E277" s="814" t="s">
        <v>752</v>
      </c>
      <c r="F277" s="1286" t="s">
        <v>2928</v>
      </c>
      <c r="G277" s="815" t="s">
        <v>2588</v>
      </c>
      <c r="H277" s="1288" t="s">
        <v>2720</v>
      </c>
      <c r="I277" s="814">
        <v>0.95899999999999996</v>
      </c>
      <c r="J277" s="814"/>
      <c r="K277" s="814">
        <v>0.95899999999999996</v>
      </c>
      <c r="L277" s="814"/>
      <c r="M277" s="814"/>
      <c r="N277" s="827">
        <v>0</v>
      </c>
      <c r="O277" s="1342">
        <v>0.95899999999999996</v>
      </c>
      <c r="P277" s="814" t="s">
        <v>2241</v>
      </c>
      <c r="Q277" s="814" t="s">
        <v>2752</v>
      </c>
    </row>
    <row r="278" spans="1:17" ht="36" x14ac:dyDescent="0.2">
      <c r="A278" s="814">
        <v>37</v>
      </c>
      <c r="B278" s="814">
        <v>130511</v>
      </c>
      <c r="C278" s="814" t="s">
        <v>1761</v>
      </c>
      <c r="D278" s="814" t="s">
        <v>2929</v>
      </c>
      <c r="E278" s="814" t="s">
        <v>753</v>
      </c>
      <c r="F278" s="818" t="s">
        <v>5541</v>
      </c>
      <c r="G278" s="815" t="s">
        <v>2588</v>
      </c>
      <c r="H278" s="1288" t="s">
        <v>2720</v>
      </c>
      <c r="I278" s="814">
        <v>1.8129999999999999</v>
      </c>
      <c r="J278" s="814"/>
      <c r="K278" s="814">
        <v>1.8129999999999999</v>
      </c>
      <c r="L278" s="814"/>
      <c r="M278" s="814"/>
      <c r="N278" s="827">
        <v>0</v>
      </c>
      <c r="O278" s="1342">
        <v>1.8129999999999999</v>
      </c>
      <c r="P278" s="814" t="s">
        <v>2241</v>
      </c>
      <c r="Q278" s="814" t="s">
        <v>2590</v>
      </c>
    </row>
    <row r="279" spans="1:17" ht="36" x14ac:dyDescent="0.2">
      <c r="A279" s="814">
        <v>38</v>
      </c>
      <c r="B279" s="814">
        <v>130512</v>
      </c>
      <c r="C279" s="628" t="s">
        <v>1762</v>
      </c>
      <c r="D279" s="814" t="s">
        <v>2930</v>
      </c>
      <c r="E279" s="1288" t="s">
        <v>754</v>
      </c>
      <c r="F279" s="1286" t="s">
        <v>5993</v>
      </c>
      <c r="G279" s="815" t="s">
        <v>2588</v>
      </c>
      <c r="H279" s="1288" t="s">
        <v>2720</v>
      </c>
      <c r="I279" s="1288">
        <v>1.431</v>
      </c>
      <c r="J279" s="1288"/>
      <c r="K279" s="1288">
        <v>1.431</v>
      </c>
      <c r="L279" s="1288"/>
      <c r="M279" s="1288"/>
      <c r="N279" s="829">
        <v>0</v>
      </c>
      <c r="O279" s="1340">
        <v>1.431</v>
      </c>
      <c r="P279" s="628" t="s">
        <v>2241</v>
      </c>
      <c r="Q279" s="814" t="s">
        <v>2590</v>
      </c>
    </row>
    <row r="280" spans="1:17" ht="36" x14ac:dyDescent="0.2">
      <c r="A280" s="814">
        <v>39</v>
      </c>
      <c r="B280" s="814" t="s">
        <v>2931</v>
      </c>
      <c r="C280" s="814" t="s">
        <v>1763</v>
      </c>
      <c r="D280" s="814" t="s">
        <v>2932</v>
      </c>
      <c r="E280" s="814" t="s">
        <v>1250</v>
      </c>
      <c r="F280" s="818" t="s">
        <v>5542</v>
      </c>
      <c r="G280" s="815" t="s">
        <v>2588</v>
      </c>
      <c r="H280" s="1288" t="s">
        <v>2720</v>
      </c>
      <c r="I280" s="814">
        <v>1.7609999999999999</v>
      </c>
      <c r="J280" s="814"/>
      <c r="K280" s="814">
        <v>1.7609999999999999</v>
      </c>
      <c r="L280" s="814"/>
      <c r="M280" s="814"/>
      <c r="N280" s="827">
        <v>0</v>
      </c>
      <c r="O280" s="1342">
        <v>1.7609999999999999</v>
      </c>
      <c r="P280" s="814" t="s">
        <v>2241</v>
      </c>
      <c r="Q280" s="814" t="s">
        <v>2590</v>
      </c>
    </row>
    <row r="281" spans="1:17" ht="36" x14ac:dyDescent="0.2">
      <c r="A281" s="814">
        <v>40</v>
      </c>
      <c r="B281" s="814">
        <v>120250</v>
      </c>
      <c r="C281" s="814" t="s">
        <v>1764</v>
      </c>
      <c r="D281" s="814" t="s">
        <v>2933</v>
      </c>
      <c r="E281" s="814" t="s">
        <v>1251</v>
      </c>
      <c r="F281" s="818" t="s">
        <v>1258</v>
      </c>
      <c r="G281" s="815" t="s">
        <v>2588</v>
      </c>
      <c r="H281" s="1288" t="s">
        <v>2934</v>
      </c>
      <c r="I281" s="814">
        <v>0.46600000000000003</v>
      </c>
      <c r="J281" s="814"/>
      <c r="K281" s="814">
        <v>0.46600000000000003</v>
      </c>
      <c r="L281" s="814"/>
      <c r="M281" s="814"/>
      <c r="N281" s="827">
        <v>0</v>
      </c>
      <c r="O281" s="1342">
        <v>0.46600000000000003</v>
      </c>
      <c r="P281" s="814" t="s">
        <v>2241</v>
      </c>
      <c r="Q281" s="814" t="s">
        <v>2590</v>
      </c>
    </row>
    <row r="282" spans="1:17" ht="36" x14ac:dyDescent="0.2">
      <c r="A282" s="814">
        <v>41</v>
      </c>
      <c r="B282" s="814">
        <v>1105120</v>
      </c>
      <c r="C282" s="814" t="s">
        <v>1765</v>
      </c>
      <c r="D282" s="814" t="s">
        <v>2935</v>
      </c>
      <c r="E282" s="814" t="s">
        <v>1252</v>
      </c>
      <c r="F282" s="1286" t="s">
        <v>1259</v>
      </c>
      <c r="G282" s="815" t="s">
        <v>2588</v>
      </c>
      <c r="H282" s="1288" t="s">
        <v>2934</v>
      </c>
      <c r="I282" s="814">
        <v>0.20699999999999999</v>
      </c>
      <c r="J282" s="814"/>
      <c r="K282" s="814">
        <v>0.20699999999999999</v>
      </c>
      <c r="L282" s="814"/>
      <c r="M282" s="814"/>
      <c r="N282" s="827">
        <v>0</v>
      </c>
      <c r="O282" s="1342">
        <v>0.20699999999999999</v>
      </c>
      <c r="P282" s="814" t="s">
        <v>2241</v>
      </c>
      <c r="Q282" s="814" t="s">
        <v>2590</v>
      </c>
    </row>
    <row r="283" spans="1:17" ht="36" x14ac:dyDescent="0.2">
      <c r="A283" s="814">
        <v>42</v>
      </c>
      <c r="B283" s="814">
        <v>1100108</v>
      </c>
      <c r="C283" s="814" t="s">
        <v>1766</v>
      </c>
      <c r="D283" s="814" t="s">
        <v>2936</v>
      </c>
      <c r="E283" s="814" t="s">
        <v>1253</v>
      </c>
      <c r="F283" s="818" t="s">
        <v>1254</v>
      </c>
      <c r="G283" s="815" t="s">
        <v>2588</v>
      </c>
      <c r="H283" s="1288" t="s">
        <v>2934</v>
      </c>
      <c r="I283" s="814">
        <v>9.7000000000000003E-2</v>
      </c>
      <c r="J283" s="814"/>
      <c r="K283" s="814">
        <v>9.7000000000000003E-2</v>
      </c>
      <c r="L283" s="814"/>
      <c r="M283" s="814"/>
      <c r="N283" s="827">
        <v>0</v>
      </c>
      <c r="O283" s="1342">
        <v>9.7000000000000003E-2</v>
      </c>
      <c r="P283" s="814" t="s">
        <v>2241</v>
      </c>
      <c r="Q283" s="814" t="s">
        <v>2590</v>
      </c>
    </row>
    <row r="284" spans="1:17" ht="36" x14ac:dyDescent="0.2">
      <c r="A284" s="814">
        <v>43</v>
      </c>
      <c r="B284" s="814">
        <v>130449</v>
      </c>
      <c r="C284" s="814" t="s">
        <v>1767</v>
      </c>
      <c r="D284" s="628" t="s">
        <v>2937</v>
      </c>
      <c r="E284" s="814" t="s">
        <v>1255</v>
      </c>
      <c r="F284" s="1286" t="s">
        <v>1256</v>
      </c>
      <c r="G284" s="815" t="s">
        <v>2588</v>
      </c>
      <c r="H284" s="1288" t="s">
        <v>2912</v>
      </c>
      <c r="I284" s="814">
        <v>0.34</v>
      </c>
      <c r="J284" s="814"/>
      <c r="K284" s="814">
        <v>0.34</v>
      </c>
      <c r="L284" s="814"/>
      <c r="M284" s="814"/>
      <c r="N284" s="827">
        <v>0</v>
      </c>
      <c r="O284" s="1342">
        <v>0.34</v>
      </c>
      <c r="P284" s="814" t="s">
        <v>2241</v>
      </c>
      <c r="Q284" s="814" t="s">
        <v>2590</v>
      </c>
    </row>
    <row r="285" spans="1:17" ht="32.25" customHeight="1" x14ac:dyDescent="0.2">
      <c r="A285" s="814">
        <v>44</v>
      </c>
      <c r="B285" s="814"/>
      <c r="C285" s="814"/>
      <c r="D285" s="814"/>
      <c r="E285" s="814" t="s">
        <v>2938</v>
      </c>
      <c r="F285" s="1286" t="s">
        <v>2939</v>
      </c>
      <c r="G285" s="815" t="s">
        <v>2588</v>
      </c>
      <c r="H285" s="1286"/>
      <c r="I285" s="814">
        <v>0.22</v>
      </c>
      <c r="J285" s="814">
        <v>0.22</v>
      </c>
      <c r="K285" s="814"/>
      <c r="L285" s="814"/>
      <c r="M285" s="814"/>
      <c r="N285" s="827">
        <v>0</v>
      </c>
      <c r="O285" s="1342">
        <v>0.22</v>
      </c>
      <c r="P285" s="814" t="s">
        <v>2354</v>
      </c>
      <c r="Q285" s="814" t="s">
        <v>2752</v>
      </c>
    </row>
    <row r="286" spans="1:17" s="631" customFormat="1" ht="28.5" customHeight="1" x14ac:dyDescent="0.2">
      <c r="A286" s="814">
        <v>45</v>
      </c>
      <c r="B286" s="814"/>
      <c r="C286" s="814"/>
      <c r="D286" s="814"/>
      <c r="E286" s="814" t="s">
        <v>5969</v>
      </c>
      <c r="F286" s="1286" t="s">
        <v>5970</v>
      </c>
      <c r="G286" s="815" t="s">
        <v>2588</v>
      </c>
      <c r="H286" s="1286"/>
      <c r="I286" s="814">
        <v>0.5</v>
      </c>
      <c r="J286" s="814"/>
      <c r="K286" s="814">
        <v>0.5</v>
      </c>
      <c r="L286" s="814"/>
      <c r="M286" s="814"/>
      <c r="N286" s="827">
        <v>0</v>
      </c>
      <c r="O286" s="1342">
        <v>0.5</v>
      </c>
      <c r="P286" s="814" t="s">
        <v>2241</v>
      </c>
      <c r="Q286" s="814" t="s">
        <v>2752</v>
      </c>
    </row>
    <row r="287" spans="1:17" s="631" customFormat="1" ht="29.25" customHeight="1" thickBot="1" x14ac:dyDescent="0.25">
      <c r="A287" s="816">
        <v>46</v>
      </c>
      <c r="B287" s="816"/>
      <c r="C287" s="816"/>
      <c r="D287" s="816"/>
      <c r="E287" s="816" t="s">
        <v>5971</v>
      </c>
      <c r="F287" s="1287" t="s">
        <v>5972</v>
      </c>
      <c r="G287" s="820" t="s">
        <v>2588</v>
      </c>
      <c r="H287" s="1287"/>
      <c r="I287" s="816">
        <v>0.5</v>
      </c>
      <c r="J287" s="816"/>
      <c r="K287" s="816">
        <v>0.5</v>
      </c>
      <c r="L287" s="816"/>
      <c r="M287" s="816"/>
      <c r="N287" s="830">
        <v>0</v>
      </c>
      <c r="O287" s="1350">
        <v>0.5</v>
      </c>
      <c r="P287" s="816" t="s">
        <v>2241</v>
      </c>
      <c r="Q287" s="816" t="s">
        <v>2752</v>
      </c>
    </row>
    <row r="288" spans="1:17" ht="13.5" thickBot="1" x14ac:dyDescent="0.25">
      <c r="A288" s="1690" t="s">
        <v>259</v>
      </c>
      <c r="B288" s="1691"/>
      <c r="C288" s="1691"/>
      <c r="D288" s="1691"/>
      <c r="E288" s="1691"/>
      <c r="F288" s="1691"/>
      <c r="G288" s="1692"/>
      <c r="H288" s="1693"/>
      <c r="I288" s="966">
        <f>SUM(I242:I287)</f>
        <v>61.349099999999993</v>
      </c>
      <c r="J288" s="967"/>
      <c r="K288" s="968"/>
      <c r="L288" s="968"/>
      <c r="M288" s="968"/>
      <c r="N288" s="969"/>
      <c r="O288" s="970"/>
      <c r="P288" s="970"/>
      <c r="Q288" s="971"/>
    </row>
    <row r="289" spans="1:17" x14ac:dyDescent="0.2">
      <c r="A289" s="1439" t="s">
        <v>5939</v>
      </c>
      <c r="B289" s="1439"/>
      <c r="C289" s="1439"/>
      <c r="D289" s="1439"/>
      <c r="E289" s="1533"/>
      <c r="F289" s="1533"/>
      <c r="G289" s="854"/>
      <c r="H289" s="854"/>
      <c r="I289" s="637"/>
      <c r="J289" s="856">
        <f>SUM(J242:J287)</f>
        <v>1.3049999999999999</v>
      </c>
      <c r="K289" s="637"/>
      <c r="L289" s="637"/>
      <c r="M289" s="637"/>
      <c r="N289" s="661"/>
      <c r="O289" s="450"/>
      <c r="P289" s="450"/>
      <c r="Q289" s="450"/>
    </row>
    <row r="290" spans="1:17" s="17" customFormat="1" x14ac:dyDescent="0.2">
      <c r="A290" s="1633" t="s">
        <v>5933</v>
      </c>
      <c r="B290" s="1634"/>
      <c r="C290" s="1634"/>
      <c r="D290" s="1634"/>
      <c r="E290" s="1634"/>
      <c r="F290" s="1635"/>
      <c r="G290" s="487"/>
      <c r="H290" s="487"/>
      <c r="I290" s="473"/>
      <c r="J290" s="473"/>
      <c r="K290" s="160">
        <f>SUM(K242:K287)</f>
        <v>59.116100000000003</v>
      </c>
      <c r="L290" s="473"/>
      <c r="M290" s="473"/>
      <c r="N290" s="492"/>
      <c r="O290" s="467"/>
      <c r="P290" s="467"/>
      <c r="Q290" s="467"/>
    </row>
    <row r="291" spans="1:17" x14ac:dyDescent="0.2">
      <c r="A291" s="1518" t="s">
        <v>5934</v>
      </c>
      <c r="B291" s="1518"/>
      <c r="C291" s="1518"/>
      <c r="D291" s="1518"/>
      <c r="E291" s="1511"/>
      <c r="F291" s="1511"/>
      <c r="G291" s="1268"/>
      <c r="H291" s="1268"/>
      <c r="I291" s="1268"/>
      <c r="J291" s="473"/>
      <c r="K291" s="473"/>
      <c r="L291" s="86">
        <f>SUM(L242:L287)</f>
        <v>0</v>
      </c>
      <c r="M291" s="86"/>
      <c r="N291" s="492"/>
      <c r="O291" s="467"/>
      <c r="P291" s="467"/>
      <c r="Q291" s="467"/>
    </row>
    <row r="292" spans="1:17" x14ac:dyDescent="0.2">
      <c r="A292" s="1512" t="s">
        <v>5937</v>
      </c>
      <c r="B292" s="1512"/>
      <c r="C292" s="1512"/>
      <c r="D292" s="1512"/>
      <c r="E292" s="1513"/>
      <c r="F292" s="1513"/>
      <c r="G292" s="122"/>
      <c r="H292" s="122"/>
      <c r="I292" s="122"/>
      <c r="J292" s="87"/>
      <c r="K292" s="87"/>
      <c r="L292" s="87"/>
      <c r="M292" s="136">
        <f>SUM(M242:M287)</f>
        <v>0.92800000000000005</v>
      </c>
      <c r="N292" s="492"/>
      <c r="O292" s="467"/>
      <c r="P292" s="467"/>
      <c r="Q292" s="467"/>
    </row>
    <row r="293" spans="1:17" x14ac:dyDescent="0.2">
      <c r="A293" s="468"/>
      <c r="B293" s="468"/>
      <c r="C293" s="468"/>
      <c r="D293" s="468"/>
      <c r="E293" s="468"/>
      <c r="F293" s="468"/>
      <c r="G293" s="468"/>
      <c r="H293" s="468"/>
      <c r="I293" s="473"/>
      <c r="J293" s="473"/>
      <c r="K293" s="473"/>
      <c r="L293" s="473"/>
      <c r="M293" s="473"/>
      <c r="N293" s="492"/>
      <c r="O293" s="467"/>
      <c r="P293" s="467"/>
      <c r="Q293" s="467"/>
    </row>
    <row r="294" spans="1:17" ht="13.5" thickBot="1" x14ac:dyDescent="0.25">
      <c r="A294" s="1628"/>
      <c r="B294" s="1628"/>
      <c r="C294" s="1628"/>
      <c r="D294" s="1628"/>
      <c r="E294" s="1628"/>
      <c r="F294" s="1628"/>
      <c r="G294" s="1628"/>
      <c r="H294" s="1628"/>
      <c r="I294" s="1628"/>
      <c r="J294" s="1628"/>
      <c r="K294" s="1628"/>
      <c r="L294" s="1628"/>
      <c r="M294" s="1628"/>
      <c r="N294" s="1628"/>
      <c r="O294" s="1628"/>
      <c r="P294" s="720"/>
      <c r="Q294" s="720"/>
    </row>
    <row r="295" spans="1:17" ht="13.5" thickBot="1" x14ac:dyDescent="0.25">
      <c r="A295" s="1586" t="s">
        <v>755</v>
      </c>
      <c r="B295" s="1587"/>
      <c r="C295" s="1587"/>
      <c r="D295" s="1587"/>
      <c r="E295" s="1587"/>
      <c r="F295" s="1587"/>
      <c r="G295" s="1598"/>
      <c r="H295" s="1598"/>
      <c r="I295" s="1598"/>
      <c r="J295" s="1598"/>
      <c r="K295" s="1598"/>
      <c r="L295" s="1598"/>
      <c r="M295" s="1598"/>
      <c r="N295" s="1598"/>
      <c r="O295" s="1598"/>
      <c r="P295" s="1598"/>
      <c r="Q295" s="1599"/>
    </row>
    <row r="296" spans="1:17" ht="36" x14ac:dyDescent="0.2">
      <c r="A296" s="478">
        <v>1</v>
      </c>
      <c r="B296" s="813">
        <v>130517</v>
      </c>
      <c r="C296" s="869" t="s">
        <v>1768</v>
      </c>
      <c r="D296" s="478" t="s">
        <v>2941</v>
      </c>
      <c r="E296" s="478" t="s">
        <v>756</v>
      </c>
      <c r="F296" s="839" t="s">
        <v>5543</v>
      </c>
      <c r="G296" s="833" t="s">
        <v>2588</v>
      </c>
      <c r="H296" s="478" t="s">
        <v>2720</v>
      </c>
      <c r="I296" s="869">
        <v>0.65</v>
      </c>
      <c r="J296" s="874">
        <v>4.5999999999999999E-2</v>
      </c>
      <c r="K296" s="874">
        <v>0.60399999999999998</v>
      </c>
      <c r="L296" s="869"/>
      <c r="M296" s="869"/>
      <c r="N296" s="874">
        <v>0</v>
      </c>
      <c r="O296" s="869">
        <v>0.65</v>
      </c>
      <c r="P296" s="869" t="s">
        <v>2353</v>
      </c>
      <c r="Q296" s="813" t="s">
        <v>2590</v>
      </c>
    </row>
    <row r="297" spans="1:17" ht="36" x14ac:dyDescent="0.2">
      <c r="A297" s="821">
        <v>2</v>
      </c>
      <c r="B297" s="906">
        <v>130518</v>
      </c>
      <c r="C297" s="870" t="s">
        <v>2294</v>
      </c>
      <c r="D297" s="821" t="s">
        <v>2942</v>
      </c>
      <c r="E297" s="821" t="s">
        <v>757</v>
      </c>
      <c r="F297" s="841" t="s">
        <v>2943</v>
      </c>
      <c r="G297" s="815" t="s">
        <v>2588</v>
      </c>
      <c r="H297" s="476" t="s">
        <v>2720</v>
      </c>
      <c r="I297" s="853">
        <v>0.57199999999999995</v>
      </c>
      <c r="J297" s="870"/>
      <c r="K297" s="853">
        <v>0.57199999999999995</v>
      </c>
      <c r="L297" s="870"/>
      <c r="M297" s="870"/>
      <c r="N297" s="853">
        <v>0</v>
      </c>
      <c r="O297" s="853">
        <v>0.57199999999999995</v>
      </c>
      <c r="P297" s="870" t="s">
        <v>2241</v>
      </c>
      <c r="Q297" s="870" t="s">
        <v>2752</v>
      </c>
    </row>
    <row r="298" spans="1:17" ht="24" x14ac:dyDescent="0.2">
      <c r="A298" s="476">
        <v>3</v>
      </c>
      <c r="B298" s="906">
        <v>130519</v>
      </c>
      <c r="C298" s="871" t="s">
        <v>2295</v>
      </c>
      <c r="D298" s="476" t="s">
        <v>2944</v>
      </c>
      <c r="E298" s="476" t="s">
        <v>758</v>
      </c>
      <c r="F298" s="841" t="s">
        <v>2945</v>
      </c>
      <c r="G298" s="815" t="s">
        <v>2588</v>
      </c>
      <c r="H298" s="476" t="s">
        <v>2946</v>
      </c>
      <c r="I298" s="829">
        <v>0.375</v>
      </c>
      <c r="J298" s="871"/>
      <c r="K298" s="829">
        <v>0.375</v>
      </c>
      <c r="L298" s="871"/>
      <c r="M298" s="871"/>
      <c r="N298" s="829">
        <v>0</v>
      </c>
      <c r="O298" s="829">
        <v>0.375</v>
      </c>
      <c r="P298" s="871" t="s">
        <v>2241</v>
      </c>
      <c r="Q298" s="870" t="s">
        <v>2752</v>
      </c>
    </row>
    <row r="299" spans="1:17" ht="36" x14ac:dyDescent="0.2">
      <c r="A299" s="476">
        <v>4</v>
      </c>
      <c r="B299" s="814">
        <v>130520</v>
      </c>
      <c r="C299" s="871" t="s">
        <v>1519</v>
      </c>
      <c r="D299" s="814" t="s">
        <v>2947</v>
      </c>
      <c r="E299" s="476" t="s">
        <v>759</v>
      </c>
      <c r="F299" s="841" t="s">
        <v>5544</v>
      </c>
      <c r="G299" s="815" t="s">
        <v>2588</v>
      </c>
      <c r="H299" s="476" t="s">
        <v>2720</v>
      </c>
      <c r="I299" s="829">
        <v>0.17699999999999999</v>
      </c>
      <c r="J299" s="829">
        <v>1.4999999999999999E-2</v>
      </c>
      <c r="K299" s="829">
        <v>0.16200000000000001</v>
      </c>
      <c r="L299" s="871"/>
      <c r="M299" s="871"/>
      <c r="N299" s="829">
        <v>0</v>
      </c>
      <c r="O299" s="829">
        <v>0.17699999999999999</v>
      </c>
      <c r="P299" s="871" t="s">
        <v>2353</v>
      </c>
      <c r="Q299" s="814" t="s">
        <v>2590</v>
      </c>
    </row>
    <row r="300" spans="1:17" ht="36" x14ac:dyDescent="0.2">
      <c r="A300" s="476">
        <v>5</v>
      </c>
      <c r="B300" s="814">
        <v>130521</v>
      </c>
      <c r="C300" s="871" t="s">
        <v>1520</v>
      </c>
      <c r="D300" s="814" t="s">
        <v>2948</v>
      </c>
      <c r="E300" s="476" t="s">
        <v>760</v>
      </c>
      <c r="F300" s="841" t="s">
        <v>5545</v>
      </c>
      <c r="G300" s="815" t="s">
        <v>2588</v>
      </c>
      <c r="H300" s="476" t="s">
        <v>2949</v>
      </c>
      <c r="I300" s="829">
        <v>2.1139999999999999</v>
      </c>
      <c r="J300" s="829"/>
      <c r="K300" s="829">
        <v>2.1139999999999999</v>
      </c>
      <c r="L300" s="829"/>
      <c r="M300" s="829"/>
      <c r="N300" s="829">
        <v>0</v>
      </c>
      <c r="O300" s="829">
        <v>2.1139999999999999</v>
      </c>
      <c r="P300" s="871" t="s">
        <v>2241</v>
      </c>
      <c r="Q300" s="814" t="s">
        <v>2590</v>
      </c>
    </row>
    <row r="301" spans="1:17" ht="24" x14ac:dyDescent="0.2">
      <c r="A301" s="476">
        <v>6</v>
      </c>
      <c r="B301" s="814">
        <v>130522</v>
      </c>
      <c r="C301" s="871" t="s">
        <v>1769</v>
      </c>
      <c r="D301" s="814" t="s">
        <v>2950</v>
      </c>
      <c r="E301" s="476" t="s">
        <v>761</v>
      </c>
      <c r="F301" s="841" t="s">
        <v>5546</v>
      </c>
      <c r="G301" s="815" t="s">
        <v>2588</v>
      </c>
      <c r="H301" s="476" t="s">
        <v>2951</v>
      </c>
      <c r="I301" s="829">
        <v>0.17399999999999999</v>
      </c>
      <c r="J301" s="871"/>
      <c r="K301" s="829">
        <v>0.14000000000000001</v>
      </c>
      <c r="L301" s="829">
        <v>3.4000000000000002E-2</v>
      </c>
      <c r="M301" s="829"/>
      <c r="N301" s="829">
        <v>0</v>
      </c>
      <c r="O301" s="871">
        <v>0.17399999999999999</v>
      </c>
      <c r="P301" s="871" t="s">
        <v>2296</v>
      </c>
      <c r="Q301" s="814" t="s">
        <v>2590</v>
      </c>
    </row>
    <row r="302" spans="1:17" ht="36" x14ac:dyDescent="0.2">
      <c r="A302" s="476">
        <v>7</v>
      </c>
      <c r="B302" s="814">
        <v>130523</v>
      </c>
      <c r="C302" s="871" t="s">
        <v>1770</v>
      </c>
      <c r="D302" s="814" t="s">
        <v>2952</v>
      </c>
      <c r="E302" s="476" t="s">
        <v>762</v>
      </c>
      <c r="F302" s="841" t="s">
        <v>5547</v>
      </c>
      <c r="G302" s="815" t="s">
        <v>2588</v>
      </c>
      <c r="H302" s="476" t="s">
        <v>2953</v>
      </c>
      <c r="I302" s="829">
        <v>6.3E-2</v>
      </c>
      <c r="J302" s="871"/>
      <c r="K302" s="871"/>
      <c r="L302" s="829">
        <v>6.3E-2</v>
      </c>
      <c r="M302" s="829"/>
      <c r="N302" s="829">
        <v>0</v>
      </c>
      <c r="O302" s="829">
        <v>6.3E-2</v>
      </c>
      <c r="P302" s="871" t="s">
        <v>2244</v>
      </c>
      <c r="Q302" s="814" t="s">
        <v>2590</v>
      </c>
    </row>
    <row r="303" spans="1:17" ht="36" x14ac:dyDescent="0.2">
      <c r="A303" s="476">
        <v>8</v>
      </c>
      <c r="B303" s="868">
        <v>130528</v>
      </c>
      <c r="C303" s="871" t="s">
        <v>2297</v>
      </c>
      <c r="D303" s="814" t="s">
        <v>2954</v>
      </c>
      <c r="E303" s="476" t="s">
        <v>763</v>
      </c>
      <c r="F303" s="841" t="s">
        <v>2955</v>
      </c>
      <c r="G303" s="815" t="s">
        <v>2588</v>
      </c>
      <c r="H303" s="476" t="s">
        <v>2956</v>
      </c>
      <c r="I303" s="829">
        <v>1.4990000000000001</v>
      </c>
      <c r="J303" s="871"/>
      <c r="K303" s="829">
        <v>1.3240000000000001</v>
      </c>
      <c r="L303" s="829">
        <v>0.17499999999999999</v>
      </c>
      <c r="M303" s="829"/>
      <c r="N303" s="829">
        <v>0</v>
      </c>
      <c r="O303" s="829">
        <v>1.4990000000000001</v>
      </c>
      <c r="P303" s="871" t="s">
        <v>2296</v>
      </c>
      <c r="Q303" s="814" t="s">
        <v>2590</v>
      </c>
    </row>
    <row r="304" spans="1:17" ht="36" x14ac:dyDescent="0.2">
      <c r="A304" s="821">
        <v>9</v>
      </c>
      <c r="B304" s="911">
        <v>130529</v>
      </c>
      <c r="C304" s="870" t="s">
        <v>2298</v>
      </c>
      <c r="D304" s="821" t="s">
        <v>2957</v>
      </c>
      <c r="E304" s="821" t="s">
        <v>764</v>
      </c>
      <c r="F304" s="841" t="s">
        <v>2958</v>
      </c>
      <c r="G304" s="815" t="s">
        <v>2588</v>
      </c>
      <c r="H304" s="476" t="s">
        <v>2720</v>
      </c>
      <c r="I304" s="853">
        <v>7.0090000000000003</v>
      </c>
      <c r="J304" s="870"/>
      <c r="K304" s="853">
        <v>6.0839999999999996</v>
      </c>
      <c r="L304" s="853">
        <v>0.92500000000000004</v>
      </c>
      <c r="M304" s="853"/>
      <c r="N304" s="853">
        <v>0</v>
      </c>
      <c r="O304" s="853">
        <v>7.0090000000000003</v>
      </c>
      <c r="P304" s="870" t="s">
        <v>2296</v>
      </c>
      <c r="Q304" s="870" t="s">
        <v>2752</v>
      </c>
    </row>
    <row r="305" spans="1:17" ht="24" x14ac:dyDescent="0.2">
      <c r="A305" s="814">
        <v>10</v>
      </c>
      <c r="B305" s="814">
        <v>130531</v>
      </c>
      <c r="C305" s="836" t="s">
        <v>2299</v>
      </c>
      <c r="D305" s="814" t="s">
        <v>2960</v>
      </c>
      <c r="E305" s="814" t="s">
        <v>765</v>
      </c>
      <c r="F305" s="841" t="s">
        <v>2961</v>
      </c>
      <c r="G305" s="815" t="s">
        <v>2588</v>
      </c>
      <c r="H305" s="476" t="s">
        <v>2962</v>
      </c>
      <c r="I305" s="827">
        <v>1.571</v>
      </c>
      <c r="J305" s="836"/>
      <c r="K305" s="827">
        <v>1.571</v>
      </c>
      <c r="L305" s="836"/>
      <c r="M305" s="836"/>
      <c r="N305" s="827">
        <v>0</v>
      </c>
      <c r="O305" s="827">
        <v>1.571</v>
      </c>
      <c r="P305" s="871" t="s">
        <v>2241</v>
      </c>
      <c r="Q305" s="814" t="s">
        <v>2590</v>
      </c>
    </row>
    <row r="306" spans="1:17" ht="36" x14ac:dyDescent="0.2">
      <c r="A306" s="476">
        <v>11</v>
      </c>
      <c r="B306" s="814">
        <v>130534</v>
      </c>
      <c r="C306" s="871" t="s">
        <v>1521</v>
      </c>
      <c r="D306" s="814" t="s">
        <v>2963</v>
      </c>
      <c r="E306" s="476" t="s">
        <v>766</v>
      </c>
      <c r="F306" s="841" t="s">
        <v>5548</v>
      </c>
      <c r="G306" s="815" t="s">
        <v>2588</v>
      </c>
      <c r="H306" s="476" t="s">
        <v>2720</v>
      </c>
      <c r="I306" s="829">
        <v>2.4929999999999999</v>
      </c>
      <c r="J306" s="829"/>
      <c r="K306" s="829">
        <v>2.4929999999999999</v>
      </c>
      <c r="L306" s="829"/>
      <c r="M306" s="829"/>
      <c r="N306" s="829">
        <v>0</v>
      </c>
      <c r="O306" s="829">
        <v>2.4929999999999999</v>
      </c>
      <c r="P306" s="871" t="s">
        <v>2241</v>
      </c>
      <c r="Q306" s="814" t="s">
        <v>2590</v>
      </c>
    </row>
    <row r="307" spans="1:17" ht="36" x14ac:dyDescent="0.2">
      <c r="A307" s="476">
        <v>12</v>
      </c>
      <c r="B307" s="814">
        <v>130536</v>
      </c>
      <c r="C307" s="871" t="s">
        <v>1522</v>
      </c>
      <c r="D307" s="814" t="s">
        <v>2964</v>
      </c>
      <c r="E307" s="476" t="s">
        <v>767</v>
      </c>
      <c r="F307" s="841" t="s">
        <v>5549</v>
      </c>
      <c r="G307" s="815" t="s">
        <v>2588</v>
      </c>
      <c r="H307" s="476" t="s">
        <v>2720</v>
      </c>
      <c r="I307" s="829">
        <v>1.159</v>
      </c>
      <c r="J307" s="829"/>
      <c r="K307" s="829">
        <v>1.159</v>
      </c>
      <c r="L307" s="829"/>
      <c r="M307" s="829"/>
      <c r="N307" s="829">
        <v>0</v>
      </c>
      <c r="O307" s="829">
        <v>1.159</v>
      </c>
      <c r="P307" s="871" t="s">
        <v>2241</v>
      </c>
      <c r="Q307" s="814" t="s">
        <v>2590</v>
      </c>
    </row>
    <row r="308" spans="1:17" ht="36" x14ac:dyDescent="0.2">
      <c r="A308" s="476">
        <v>13</v>
      </c>
      <c r="B308" s="814">
        <v>130537</v>
      </c>
      <c r="C308" s="871" t="s">
        <v>1523</v>
      </c>
      <c r="D308" s="476" t="s">
        <v>2965</v>
      </c>
      <c r="E308" s="476" t="s">
        <v>768</v>
      </c>
      <c r="F308" s="841" t="s">
        <v>5550</v>
      </c>
      <c r="G308" s="815" t="s">
        <v>2588</v>
      </c>
      <c r="H308" s="476" t="s">
        <v>2720</v>
      </c>
      <c r="I308" s="829">
        <v>2.6150000000000002</v>
      </c>
      <c r="J308" s="829"/>
      <c r="K308" s="829">
        <v>2.6150000000000002</v>
      </c>
      <c r="L308" s="829"/>
      <c r="M308" s="829"/>
      <c r="N308" s="829">
        <v>0</v>
      </c>
      <c r="O308" s="829">
        <v>2.6150000000000002</v>
      </c>
      <c r="P308" s="871" t="s">
        <v>2241</v>
      </c>
      <c r="Q308" s="814" t="s">
        <v>2590</v>
      </c>
    </row>
    <row r="309" spans="1:17" ht="36" x14ac:dyDescent="0.2">
      <c r="A309" s="476">
        <v>14</v>
      </c>
      <c r="B309" s="814">
        <v>130538</v>
      </c>
      <c r="C309" s="871" t="s">
        <v>1771</v>
      </c>
      <c r="D309" s="814" t="s">
        <v>2966</v>
      </c>
      <c r="E309" s="476" t="s">
        <v>769</v>
      </c>
      <c r="F309" s="841" t="s">
        <v>2967</v>
      </c>
      <c r="G309" s="815" t="s">
        <v>2588</v>
      </c>
      <c r="H309" s="476" t="s">
        <v>2720</v>
      </c>
      <c r="I309" s="829">
        <v>0.23100000000000001</v>
      </c>
      <c r="J309" s="829"/>
      <c r="K309" s="829">
        <v>0.23100000000000001</v>
      </c>
      <c r="L309" s="829"/>
      <c r="M309" s="829"/>
      <c r="N309" s="829">
        <v>0</v>
      </c>
      <c r="O309" s="829">
        <v>0.23100000000000001</v>
      </c>
      <c r="P309" s="871" t="s">
        <v>2241</v>
      </c>
      <c r="Q309" s="814" t="s">
        <v>2590</v>
      </c>
    </row>
    <row r="310" spans="1:17" ht="36" x14ac:dyDescent="0.2">
      <c r="A310" s="476">
        <v>15</v>
      </c>
      <c r="B310" s="814">
        <v>130539</v>
      </c>
      <c r="C310" s="871" t="s">
        <v>1524</v>
      </c>
      <c r="D310" s="814" t="s">
        <v>2969</v>
      </c>
      <c r="E310" s="476" t="s">
        <v>770</v>
      </c>
      <c r="F310" s="841" t="s">
        <v>2970</v>
      </c>
      <c r="G310" s="815" t="s">
        <v>2588</v>
      </c>
      <c r="H310" s="476" t="s">
        <v>2971</v>
      </c>
      <c r="I310" s="829">
        <v>0.98599999999999999</v>
      </c>
      <c r="J310" s="829">
        <v>0.12</v>
      </c>
      <c r="K310" s="829">
        <v>0.86599999999999999</v>
      </c>
      <c r="L310" s="829"/>
      <c r="M310" s="829"/>
      <c r="N310" s="829">
        <v>0</v>
      </c>
      <c r="O310" s="829">
        <v>0.98599999999999999</v>
      </c>
      <c r="P310" s="871" t="s">
        <v>2353</v>
      </c>
      <c r="Q310" s="814" t="s">
        <v>2590</v>
      </c>
    </row>
    <row r="311" spans="1:17" ht="36" x14ac:dyDescent="0.2">
      <c r="A311" s="476">
        <v>16</v>
      </c>
      <c r="B311" s="814">
        <v>130540</v>
      </c>
      <c r="C311" s="871" t="s">
        <v>1525</v>
      </c>
      <c r="D311" s="814" t="s">
        <v>2972</v>
      </c>
      <c r="E311" s="476" t="s">
        <v>771</v>
      </c>
      <c r="F311" s="841" t="s">
        <v>2973</v>
      </c>
      <c r="G311" s="815" t="s">
        <v>2588</v>
      </c>
      <c r="H311" s="476" t="s">
        <v>2720</v>
      </c>
      <c r="I311" s="829">
        <v>11.141999999999999</v>
      </c>
      <c r="J311" s="871"/>
      <c r="K311" s="829">
        <v>11.141999999999999</v>
      </c>
      <c r="L311" s="871"/>
      <c r="M311" s="871"/>
      <c r="N311" s="829">
        <v>0</v>
      </c>
      <c r="O311" s="876">
        <v>11.141999999999999</v>
      </c>
      <c r="P311" s="871" t="s">
        <v>2241</v>
      </c>
      <c r="Q311" s="814" t="s">
        <v>2590</v>
      </c>
    </row>
    <row r="312" spans="1:17" ht="36" x14ac:dyDescent="0.2">
      <c r="A312" s="821">
        <v>17</v>
      </c>
      <c r="B312" s="911">
        <v>130541</v>
      </c>
      <c r="C312" s="853" t="s">
        <v>2302</v>
      </c>
      <c r="D312" s="821" t="s">
        <v>2974</v>
      </c>
      <c r="E312" s="821" t="s">
        <v>772</v>
      </c>
      <c r="F312" s="841" t="s">
        <v>2975</v>
      </c>
      <c r="G312" s="815" t="s">
        <v>2588</v>
      </c>
      <c r="H312" s="476" t="s">
        <v>2720</v>
      </c>
      <c r="I312" s="853">
        <v>1.048</v>
      </c>
      <c r="J312" s="853"/>
      <c r="K312" s="853">
        <v>1.048</v>
      </c>
      <c r="L312" s="853"/>
      <c r="M312" s="853"/>
      <c r="N312" s="853">
        <v>0</v>
      </c>
      <c r="O312" s="853">
        <v>1.048</v>
      </c>
      <c r="P312" s="853" t="s">
        <v>2241</v>
      </c>
      <c r="Q312" s="853" t="s">
        <v>2752</v>
      </c>
    </row>
    <row r="313" spans="1:17" ht="36" x14ac:dyDescent="0.2">
      <c r="A313" s="821">
        <v>18</v>
      </c>
      <c r="B313" s="911">
        <v>130543</v>
      </c>
      <c r="C313" s="870" t="s">
        <v>2303</v>
      </c>
      <c r="D313" s="821" t="s">
        <v>2976</v>
      </c>
      <c r="E313" s="821" t="s">
        <v>773</v>
      </c>
      <c r="F313" s="841" t="s">
        <v>2977</v>
      </c>
      <c r="G313" s="815" t="s">
        <v>2588</v>
      </c>
      <c r="H313" s="476" t="s">
        <v>2720</v>
      </c>
      <c r="I313" s="870">
        <v>2.38</v>
      </c>
      <c r="J313" s="870"/>
      <c r="K313" s="870">
        <v>2.38</v>
      </c>
      <c r="L313" s="870"/>
      <c r="M313" s="870"/>
      <c r="N313" s="853">
        <v>0</v>
      </c>
      <c r="O313" s="870">
        <v>2.38</v>
      </c>
      <c r="P313" s="870" t="s">
        <v>2241</v>
      </c>
      <c r="Q313" s="870" t="s">
        <v>2752</v>
      </c>
    </row>
    <row r="314" spans="1:17" ht="36" x14ac:dyDescent="0.2">
      <c r="A314" s="476">
        <v>19</v>
      </c>
      <c r="B314" s="814">
        <v>130547</v>
      </c>
      <c r="C314" s="871" t="s">
        <v>1772</v>
      </c>
      <c r="D314" s="814" t="s">
        <v>2978</v>
      </c>
      <c r="E314" s="476" t="s">
        <v>775</v>
      </c>
      <c r="F314" s="841" t="s">
        <v>5551</v>
      </c>
      <c r="G314" s="815" t="s">
        <v>2588</v>
      </c>
      <c r="H314" s="476" t="s">
        <v>2720</v>
      </c>
      <c r="I314" s="829">
        <v>1.264</v>
      </c>
      <c r="J314" s="871"/>
      <c r="K314" s="829">
        <v>1.264</v>
      </c>
      <c r="L314" s="871"/>
      <c r="M314" s="871"/>
      <c r="N314" s="829">
        <v>0</v>
      </c>
      <c r="O314" s="829">
        <v>1.264</v>
      </c>
      <c r="P314" s="871" t="s">
        <v>2241</v>
      </c>
      <c r="Q314" s="814" t="s">
        <v>2590</v>
      </c>
    </row>
    <row r="315" spans="1:17" ht="36" x14ac:dyDescent="0.2">
      <c r="A315" s="476">
        <v>20</v>
      </c>
      <c r="B315" s="814">
        <v>130548</v>
      </c>
      <c r="C315" s="871" t="s">
        <v>1773</v>
      </c>
      <c r="D315" s="814" t="s">
        <v>2979</v>
      </c>
      <c r="E315" s="476" t="s">
        <v>776</v>
      </c>
      <c r="F315" s="841" t="s">
        <v>5552</v>
      </c>
      <c r="G315" s="815" t="s">
        <v>2588</v>
      </c>
      <c r="H315" s="476" t="s">
        <v>2980</v>
      </c>
      <c r="I315" s="829">
        <v>0.16900000000000001</v>
      </c>
      <c r="J315" s="871"/>
      <c r="K315" s="871"/>
      <c r="L315" s="829">
        <v>0.16900000000000001</v>
      </c>
      <c r="M315" s="829"/>
      <c r="N315" s="829">
        <v>0</v>
      </c>
      <c r="O315" s="829">
        <v>0.16900000000000001</v>
      </c>
      <c r="P315" s="871" t="s">
        <v>2244</v>
      </c>
      <c r="Q315" s="814" t="s">
        <v>2590</v>
      </c>
    </row>
    <row r="316" spans="1:17" ht="36" x14ac:dyDescent="0.2">
      <c r="A316" s="814">
        <v>21</v>
      </c>
      <c r="B316" s="814">
        <v>130549</v>
      </c>
      <c r="C316" s="836" t="s">
        <v>1774</v>
      </c>
      <c r="D316" s="814" t="s">
        <v>2981</v>
      </c>
      <c r="E316" s="814" t="s">
        <v>777</v>
      </c>
      <c r="F316" s="841" t="s">
        <v>5553</v>
      </c>
      <c r="G316" s="815" t="s">
        <v>2588</v>
      </c>
      <c r="H316" s="476" t="s">
        <v>2982</v>
      </c>
      <c r="I316" s="827">
        <v>0.253</v>
      </c>
      <c r="J316" s="836"/>
      <c r="K316" s="827">
        <v>0.253</v>
      </c>
      <c r="L316" s="836"/>
      <c r="M316" s="836"/>
      <c r="N316" s="827">
        <v>0</v>
      </c>
      <c r="O316" s="827">
        <v>0.253</v>
      </c>
      <c r="P316" s="871" t="s">
        <v>2241</v>
      </c>
      <c r="Q316" s="814" t="s">
        <v>2590</v>
      </c>
    </row>
    <row r="317" spans="1:17" ht="36" x14ac:dyDescent="0.2">
      <c r="A317" s="476">
        <v>22</v>
      </c>
      <c r="B317" s="814">
        <v>130550</v>
      </c>
      <c r="C317" s="871" t="s">
        <v>1775</v>
      </c>
      <c r="D317" s="814" t="s">
        <v>2983</v>
      </c>
      <c r="E317" s="476" t="s">
        <v>778</v>
      </c>
      <c r="F317" s="841" t="s">
        <v>5554</v>
      </c>
      <c r="G317" s="815" t="s">
        <v>2588</v>
      </c>
      <c r="H317" s="476" t="s">
        <v>2720</v>
      </c>
      <c r="I317" s="871">
        <v>1.71</v>
      </c>
      <c r="J317" s="871"/>
      <c r="K317" s="871">
        <v>1.71</v>
      </c>
      <c r="L317" s="871"/>
      <c r="M317" s="871"/>
      <c r="N317" s="829">
        <v>0</v>
      </c>
      <c r="O317" s="871">
        <v>1.71</v>
      </c>
      <c r="P317" s="871" t="s">
        <v>2241</v>
      </c>
      <c r="Q317" s="814" t="s">
        <v>2590</v>
      </c>
    </row>
    <row r="318" spans="1:17" s="14" customFormat="1" ht="36" x14ac:dyDescent="0.2">
      <c r="A318" s="476">
        <v>23</v>
      </c>
      <c r="B318" s="814">
        <v>130551</v>
      </c>
      <c r="C318" s="871" t="s">
        <v>1776</v>
      </c>
      <c r="D318" s="814" t="s">
        <v>2984</v>
      </c>
      <c r="E318" s="476" t="s">
        <v>779</v>
      </c>
      <c r="F318" s="841" t="s">
        <v>5555</v>
      </c>
      <c r="G318" s="815" t="s">
        <v>2588</v>
      </c>
      <c r="H318" s="476" t="s">
        <v>2720</v>
      </c>
      <c r="I318" s="829">
        <v>1.097</v>
      </c>
      <c r="J318" s="829">
        <v>3.6999999999999998E-2</v>
      </c>
      <c r="K318" s="829">
        <v>1.06</v>
      </c>
      <c r="L318" s="829"/>
      <c r="M318" s="829"/>
      <c r="N318" s="829">
        <v>0</v>
      </c>
      <c r="O318" s="829">
        <v>1.097</v>
      </c>
      <c r="P318" s="871" t="s">
        <v>2353</v>
      </c>
      <c r="Q318" s="814" t="s">
        <v>2590</v>
      </c>
    </row>
    <row r="319" spans="1:17" ht="36" x14ac:dyDescent="0.2">
      <c r="A319" s="814">
        <v>24</v>
      </c>
      <c r="B319" s="814">
        <v>130552</v>
      </c>
      <c r="C319" s="871" t="s">
        <v>1777</v>
      </c>
      <c r="D319" s="814" t="s">
        <v>2985</v>
      </c>
      <c r="E319" s="476" t="s">
        <v>780</v>
      </c>
      <c r="F319" s="841" t="s">
        <v>5556</v>
      </c>
      <c r="G319" s="815" t="s">
        <v>2588</v>
      </c>
      <c r="H319" s="476" t="s">
        <v>2720</v>
      </c>
      <c r="I319" s="829">
        <v>2.4940000000000002</v>
      </c>
      <c r="J319" s="829">
        <v>0.54400000000000004</v>
      </c>
      <c r="K319" s="871">
        <v>1.95</v>
      </c>
      <c r="L319" s="871"/>
      <c r="M319" s="871"/>
      <c r="N319" s="829">
        <v>0</v>
      </c>
      <c r="O319" s="829">
        <v>2.4940000000000002</v>
      </c>
      <c r="P319" s="871" t="s">
        <v>2353</v>
      </c>
      <c r="Q319" s="814" t="s">
        <v>2590</v>
      </c>
    </row>
    <row r="320" spans="1:17" ht="36" x14ac:dyDescent="0.2">
      <c r="A320" s="476">
        <v>25</v>
      </c>
      <c r="B320" s="814">
        <v>130553</v>
      </c>
      <c r="C320" s="871" t="s">
        <v>1526</v>
      </c>
      <c r="D320" s="476" t="s">
        <v>2986</v>
      </c>
      <c r="E320" s="476" t="s">
        <v>781</v>
      </c>
      <c r="F320" s="841" t="s">
        <v>5557</v>
      </c>
      <c r="G320" s="815" t="s">
        <v>2588</v>
      </c>
      <c r="H320" s="476" t="s">
        <v>2720</v>
      </c>
      <c r="I320" s="871">
        <v>2.75</v>
      </c>
      <c r="J320" s="871"/>
      <c r="K320" s="871">
        <v>2.75</v>
      </c>
      <c r="L320" s="871"/>
      <c r="M320" s="871"/>
      <c r="N320" s="829">
        <v>0</v>
      </c>
      <c r="O320" s="871">
        <v>2.75</v>
      </c>
      <c r="P320" s="871" t="s">
        <v>2241</v>
      </c>
      <c r="Q320" s="814" t="s">
        <v>2590</v>
      </c>
    </row>
    <row r="321" spans="1:17" ht="36" x14ac:dyDescent="0.2">
      <c r="A321" s="476">
        <v>26</v>
      </c>
      <c r="B321" s="814">
        <v>130554</v>
      </c>
      <c r="C321" s="871" t="s">
        <v>1778</v>
      </c>
      <c r="D321" s="814" t="s">
        <v>2987</v>
      </c>
      <c r="E321" s="476" t="s">
        <v>782</v>
      </c>
      <c r="F321" s="841" t="s">
        <v>2305</v>
      </c>
      <c r="G321" s="815" t="s">
        <v>2588</v>
      </c>
      <c r="H321" s="476" t="s">
        <v>2988</v>
      </c>
      <c r="I321" s="829">
        <v>0.123</v>
      </c>
      <c r="J321" s="871"/>
      <c r="K321" s="829">
        <v>0.123</v>
      </c>
      <c r="L321" s="871"/>
      <c r="M321" s="871"/>
      <c r="N321" s="829">
        <v>0</v>
      </c>
      <c r="O321" s="829">
        <v>0.123</v>
      </c>
      <c r="P321" s="871" t="s">
        <v>2241</v>
      </c>
      <c r="Q321" s="814" t="s">
        <v>2590</v>
      </c>
    </row>
    <row r="322" spans="1:17" ht="36" x14ac:dyDescent="0.2">
      <c r="A322" s="814">
        <v>27</v>
      </c>
      <c r="B322" s="814">
        <v>130555</v>
      </c>
      <c r="C322" s="836" t="s">
        <v>1779</v>
      </c>
      <c r="D322" s="814" t="s">
        <v>2989</v>
      </c>
      <c r="E322" s="814" t="s">
        <v>783</v>
      </c>
      <c r="F322" s="841" t="s">
        <v>5558</v>
      </c>
      <c r="G322" s="815" t="s">
        <v>2588</v>
      </c>
      <c r="H322" s="476" t="s">
        <v>2720</v>
      </c>
      <c r="I322" s="827">
        <v>2.1349999999999998</v>
      </c>
      <c r="J322" s="827">
        <v>0.20899999999999999</v>
      </c>
      <c r="K322" s="827">
        <v>1.9259999999999999</v>
      </c>
      <c r="L322" s="836"/>
      <c r="M322" s="836"/>
      <c r="N322" s="827">
        <v>0</v>
      </c>
      <c r="O322" s="827">
        <v>2.1349999999999998</v>
      </c>
      <c r="P322" s="871" t="s">
        <v>2353</v>
      </c>
      <c r="Q322" s="814" t="s">
        <v>2590</v>
      </c>
    </row>
    <row r="323" spans="1:17" ht="24" x14ac:dyDescent="0.2">
      <c r="A323" s="476">
        <v>28</v>
      </c>
      <c r="B323" s="903">
        <v>130556</v>
      </c>
      <c r="C323" s="871" t="s">
        <v>2306</v>
      </c>
      <c r="D323" s="476" t="s">
        <v>2990</v>
      </c>
      <c r="E323" s="476" t="s">
        <v>784</v>
      </c>
      <c r="F323" s="841" t="s">
        <v>2991</v>
      </c>
      <c r="G323" s="815" t="s">
        <v>2588</v>
      </c>
      <c r="H323" s="476" t="s">
        <v>2992</v>
      </c>
      <c r="I323" s="829">
        <v>7.8E-2</v>
      </c>
      <c r="J323" s="829"/>
      <c r="K323" s="829">
        <v>7.8E-2</v>
      </c>
      <c r="L323" s="829"/>
      <c r="M323" s="829"/>
      <c r="N323" s="829">
        <v>0</v>
      </c>
      <c r="O323" s="829">
        <v>7.8E-2</v>
      </c>
      <c r="P323" s="871" t="s">
        <v>2241</v>
      </c>
      <c r="Q323" s="871" t="s">
        <v>2752</v>
      </c>
    </row>
    <row r="324" spans="1:17" ht="36" x14ac:dyDescent="0.2">
      <c r="A324" s="476">
        <v>29</v>
      </c>
      <c r="B324" s="814">
        <v>130559</v>
      </c>
      <c r="C324" s="871" t="s">
        <v>1780</v>
      </c>
      <c r="D324" s="814" t="s">
        <v>2993</v>
      </c>
      <c r="E324" s="476" t="s">
        <v>785</v>
      </c>
      <c r="F324" s="841" t="s">
        <v>142</v>
      </c>
      <c r="G324" s="815" t="s">
        <v>2588</v>
      </c>
      <c r="H324" s="476" t="s">
        <v>2994</v>
      </c>
      <c r="I324" s="829">
        <v>0.66300000000000003</v>
      </c>
      <c r="J324" s="871"/>
      <c r="K324" s="829">
        <v>0.66300000000000003</v>
      </c>
      <c r="L324" s="871"/>
      <c r="M324" s="871"/>
      <c r="N324" s="829">
        <v>0</v>
      </c>
      <c r="O324" s="829">
        <v>0.66300000000000003</v>
      </c>
      <c r="P324" s="871" t="s">
        <v>2241</v>
      </c>
      <c r="Q324" s="814" t="s">
        <v>2590</v>
      </c>
    </row>
    <row r="325" spans="1:17" ht="36" x14ac:dyDescent="0.2">
      <c r="A325" s="814">
        <v>30</v>
      </c>
      <c r="B325" s="814">
        <v>130560</v>
      </c>
      <c r="C325" s="871" t="s">
        <v>1781</v>
      </c>
      <c r="D325" s="814" t="s">
        <v>2996</v>
      </c>
      <c r="E325" s="476" t="s">
        <v>786</v>
      </c>
      <c r="F325" s="841" t="s">
        <v>5559</v>
      </c>
      <c r="G325" s="815" t="s">
        <v>2588</v>
      </c>
      <c r="H325" s="476" t="s">
        <v>2720</v>
      </c>
      <c r="I325" s="829">
        <v>0.57799999999999996</v>
      </c>
      <c r="J325" s="871"/>
      <c r="K325" s="829">
        <v>0.57799999999999996</v>
      </c>
      <c r="L325" s="871"/>
      <c r="M325" s="871"/>
      <c r="N325" s="829">
        <v>0</v>
      </c>
      <c r="O325" s="829">
        <v>0.57799999999999996</v>
      </c>
      <c r="P325" s="871" t="s">
        <v>2241</v>
      </c>
      <c r="Q325" s="814" t="s">
        <v>2590</v>
      </c>
    </row>
    <row r="326" spans="1:17" ht="36" x14ac:dyDescent="0.2">
      <c r="A326" s="476">
        <v>31</v>
      </c>
      <c r="B326" s="814">
        <v>120477</v>
      </c>
      <c r="C326" s="836" t="s">
        <v>1782</v>
      </c>
      <c r="D326" s="814" t="s">
        <v>2997</v>
      </c>
      <c r="E326" s="814" t="s">
        <v>221</v>
      </c>
      <c r="F326" s="841" t="s">
        <v>5560</v>
      </c>
      <c r="G326" s="815" t="s">
        <v>2588</v>
      </c>
      <c r="H326" s="476" t="s">
        <v>2998</v>
      </c>
      <c r="I326" s="827">
        <v>0.97699999999999998</v>
      </c>
      <c r="J326" s="836"/>
      <c r="K326" s="827">
        <v>0.97699999999999998</v>
      </c>
      <c r="L326" s="836"/>
      <c r="M326" s="836"/>
      <c r="N326" s="827">
        <v>0</v>
      </c>
      <c r="O326" s="827">
        <v>0.97699999999999998</v>
      </c>
      <c r="P326" s="871" t="s">
        <v>2241</v>
      </c>
      <c r="Q326" s="814" t="s">
        <v>2590</v>
      </c>
    </row>
    <row r="327" spans="1:17" ht="24.75" thickBot="1" x14ac:dyDescent="0.25">
      <c r="A327" s="477">
        <v>32</v>
      </c>
      <c r="B327" s="911">
        <v>120483</v>
      </c>
      <c r="C327" s="872"/>
      <c r="D327" s="822"/>
      <c r="E327" s="822" t="s">
        <v>407</v>
      </c>
      <c r="F327" s="842" t="s">
        <v>223</v>
      </c>
      <c r="G327" s="820" t="s">
        <v>2588</v>
      </c>
      <c r="H327" s="822"/>
      <c r="I327" s="873">
        <v>0.6</v>
      </c>
      <c r="J327" s="873"/>
      <c r="K327" s="873">
        <v>0.6</v>
      </c>
      <c r="L327" s="873"/>
      <c r="M327" s="873"/>
      <c r="N327" s="875">
        <v>0</v>
      </c>
      <c r="O327" s="873">
        <v>0.6</v>
      </c>
      <c r="P327" s="872" t="s">
        <v>2241</v>
      </c>
      <c r="Q327" s="872" t="s">
        <v>2752</v>
      </c>
    </row>
    <row r="328" spans="1:17" ht="13.5" thickBot="1" x14ac:dyDescent="0.25">
      <c r="A328" s="1590" t="s">
        <v>787</v>
      </c>
      <c r="B328" s="1591"/>
      <c r="C328" s="1591"/>
      <c r="D328" s="1591"/>
      <c r="E328" s="1591"/>
      <c r="F328" s="1591"/>
      <c r="G328" s="1588"/>
      <c r="H328" s="1589"/>
      <c r="I328" s="855">
        <f>SUM(I296:I327)</f>
        <v>51.149000000000001</v>
      </c>
      <c r="J328" s="933"/>
      <c r="K328" s="651"/>
      <c r="L328" s="651"/>
      <c r="M328" s="651"/>
      <c r="N328" s="675"/>
      <c r="O328" s="675"/>
      <c r="P328" s="675"/>
      <c r="Q328" s="681"/>
    </row>
    <row r="329" spans="1:17" ht="12.75" customHeight="1" x14ac:dyDescent="0.2">
      <c r="A329" s="1439" t="s">
        <v>5939</v>
      </c>
      <c r="B329" s="1439"/>
      <c r="C329" s="1439"/>
      <c r="D329" s="1439"/>
      <c r="E329" s="1533"/>
      <c r="F329" s="1533"/>
      <c r="G329" s="854"/>
      <c r="H329" s="854"/>
      <c r="I329" s="660"/>
      <c r="J329" s="856">
        <f>SUM(J296:J327)</f>
        <v>0.97099999999999997</v>
      </c>
      <c r="K329" s="660"/>
      <c r="L329" s="660"/>
      <c r="M329" s="660"/>
      <c r="N329" s="43"/>
      <c r="O329" s="43"/>
      <c r="P329" s="43"/>
      <c r="Q329" s="43"/>
    </row>
    <row r="330" spans="1:17" ht="12.75" customHeight="1" x14ac:dyDescent="0.2">
      <c r="A330" s="1633" t="s">
        <v>5933</v>
      </c>
      <c r="B330" s="1634"/>
      <c r="C330" s="1634"/>
      <c r="D330" s="1634"/>
      <c r="E330" s="1634"/>
      <c r="F330" s="1635"/>
      <c r="G330" s="487"/>
      <c r="H330" s="487"/>
      <c r="I330" s="132"/>
      <c r="J330" s="132"/>
      <c r="K330" s="134">
        <f>SUM(K296:K327)</f>
        <v>48.812000000000012</v>
      </c>
      <c r="L330" s="132"/>
      <c r="M330" s="132"/>
      <c r="N330" s="45"/>
      <c r="O330" s="45"/>
      <c r="P330" s="45"/>
      <c r="Q330" s="45"/>
    </row>
    <row r="331" spans="1:17" ht="12.75" customHeight="1" x14ac:dyDescent="0.2">
      <c r="A331" s="1518" t="s">
        <v>5934</v>
      </c>
      <c r="B331" s="1518"/>
      <c r="C331" s="1518"/>
      <c r="D331" s="1518"/>
      <c r="E331" s="1511"/>
      <c r="F331" s="1511"/>
      <c r="G331" s="488"/>
      <c r="H331" s="488"/>
      <c r="I331" s="132"/>
      <c r="J331" s="132"/>
      <c r="K331" s="132"/>
      <c r="L331" s="135">
        <f>SUM(L296:L327)</f>
        <v>1.3660000000000001</v>
      </c>
      <c r="M331" s="135"/>
      <c r="N331" s="45"/>
      <c r="O331" s="45"/>
      <c r="P331" s="45"/>
      <c r="Q331" s="45"/>
    </row>
    <row r="332" spans="1:17" ht="12.75" customHeight="1" x14ac:dyDescent="0.2">
      <c r="A332" s="1512" t="s">
        <v>5937</v>
      </c>
      <c r="B332" s="1512"/>
      <c r="C332" s="1512"/>
      <c r="D332" s="1512"/>
      <c r="E332" s="1513"/>
      <c r="F332" s="1513"/>
      <c r="G332" s="122"/>
      <c r="H332" s="122"/>
      <c r="I332" s="122"/>
      <c r="J332" s="87"/>
      <c r="K332" s="87"/>
      <c r="L332" s="87"/>
      <c r="M332" s="136">
        <f>SUM(M296:M327)</f>
        <v>0</v>
      </c>
      <c r="N332" s="45"/>
      <c r="O332" s="45"/>
      <c r="P332" s="45"/>
      <c r="Q332" s="45"/>
    </row>
    <row r="333" spans="1:17" ht="13.5" thickBot="1" x14ac:dyDescent="0.25">
      <c r="A333" s="1640"/>
      <c r="B333" s="1640"/>
      <c r="C333" s="1640"/>
      <c r="D333" s="1640"/>
      <c r="E333" s="1640"/>
      <c r="F333" s="1640"/>
      <c r="G333" s="1640"/>
      <c r="H333" s="1640"/>
      <c r="I333" s="1640"/>
      <c r="J333" s="1640"/>
      <c r="K333" s="1640"/>
      <c r="L333" s="1640"/>
      <c r="M333" s="1640"/>
      <c r="N333" s="1640"/>
      <c r="O333" s="1640"/>
      <c r="P333" s="877"/>
      <c r="Q333" s="877"/>
    </row>
    <row r="334" spans="1:17" ht="13.5" thickBot="1" x14ac:dyDescent="0.25">
      <c r="A334" s="1586" t="s">
        <v>788</v>
      </c>
      <c r="B334" s="1587"/>
      <c r="C334" s="1587"/>
      <c r="D334" s="1587"/>
      <c r="E334" s="1587"/>
      <c r="F334" s="1587"/>
      <c r="G334" s="1598"/>
      <c r="H334" s="1598"/>
      <c r="I334" s="1598"/>
      <c r="J334" s="1598"/>
      <c r="K334" s="1598"/>
      <c r="L334" s="1598"/>
      <c r="M334" s="1598"/>
      <c r="N334" s="1598"/>
      <c r="O334" s="1598"/>
      <c r="P334" s="1598"/>
      <c r="Q334" s="1599"/>
    </row>
    <row r="335" spans="1:17" ht="36" x14ac:dyDescent="0.2">
      <c r="A335" s="813">
        <v>1</v>
      </c>
      <c r="B335" s="813">
        <v>130728</v>
      </c>
      <c r="C335" s="813" t="s">
        <v>1783</v>
      </c>
      <c r="D335" s="1039" t="s">
        <v>2999</v>
      </c>
      <c r="E335" s="813" t="s">
        <v>789</v>
      </c>
      <c r="F335" s="839" t="s">
        <v>59</v>
      </c>
      <c r="G335" s="833" t="s">
        <v>2588</v>
      </c>
      <c r="H335" s="478" t="s">
        <v>2720</v>
      </c>
      <c r="I335" s="813">
        <v>3.0640000000000001</v>
      </c>
      <c r="J335" s="813"/>
      <c r="K335" s="813">
        <v>3.0640000000000001</v>
      </c>
      <c r="L335" s="813"/>
      <c r="M335" s="813"/>
      <c r="N335" s="826">
        <v>0</v>
      </c>
      <c r="O335" s="813">
        <v>3.0640000000000001</v>
      </c>
      <c r="P335" s="813" t="s">
        <v>2241</v>
      </c>
      <c r="Q335" s="813" t="s">
        <v>2590</v>
      </c>
    </row>
    <row r="336" spans="1:17" ht="36" x14ac:dyDescent="0.2">
      <c r="A336" s="814">
        <v>2</v>
      </c>
      <c r="B336" s="814">
        <v>130729</v>
      </c>
      <c r="C336" s="814" t="s">
        <v>1784</v>
      </c>
      <c r="D336" s="1040" t="s">
        <v>3000</v>
      </c>
      <c r="E336" s="814" t="s">
        <v>790</v>
      </c>
      <c r="F336" s="841" t="s">
        <v>60</v>
      </c>
      <c r="G336" s="815" t="s">
        <v>2588</v>
      </c>
      <c r="H336" s="476" t="s">
        <v>2720</v>
      </c>
      <c r="I336" s="814">
        <v>1.859</v>
      </c>
      <c r="J336" s="814"/>
      <c r="K336" s="814">
        <v>1.859</v>
      </c>
      <c r="L336" s="814"/>
      <c r="M336" s="814"/>
      <c r="N336" s="827">
        <v>0</v>
      </c>
      <c r="O336" s="814">
        <v>1.859</v>
      </c>
      <c r="P336" s="814" t="s">
        <v>2241</v>
      </c>
      <c r="Q336" s="814" t="s">
        <v>2590</v>
      </c>
    </row>
    <row r="337" spans="1:17" ht="36" x14ac:dyDescent="0.2">
      <c r="A337" s="814">
        <v>3</v>
      </c>
      <c r="B337" s="814">
        <v>130730</v>
      </c>
      <c r="C337" s="814" t="s">
        <v>1785</v>
      </c>
      <c r="D337" s="1040" t="s">
        <v>3001</v>
      </c>
      <c r="E337" s="814" t="s">
        <v>791</v>
      </c>
      <c r="F337" s="841" t="s">
        <v>61</v>
      </c>
      <c r="G337" s="815" t="s">
        <v>2588</v>
      </c>
      <c r="H337" s="476" t="s">
        <v>2720</v>
      </c>
      <c r="I337" s="814">
        <v>2.4910000000000001</v>
      </c>
      <c r="J337" s="814"/>
      <c r="K337" s="814">
        <v>2.4910000000000001</v>
      </c>
      <c r="L337" s="814"/>
      <c r="M337" s="814"/>
      <c r="N337" s="827">
        <v>0</v>
      </c>
      <c r="O337" s="814">
        <v>2.4910000000000001</v>
      </c>
      <c r="P337" s="814" t="s">
        <v>2241</v>
      </c>
      <c r="Q337" s="814" t="s">
        <v>2590</v>
      </c>
    </row>
    <row r="338" spans="1:17" ht="36" x14ac:dyDescent="0.2">
      <c r="A338" s="814">
        <v>4</v>
      </c>
      <c r="B338" s="814">
        <v>130731</v>
      </c>
      <c r="C338" s="814" t="s">
        <v>1786</v>
      </c>
      <c r="D338" s="1040" t="s">
        <v>3002</v>
      </c>
      <c r="E338" s="814" t="s">
        <v>792</v>
      </c>
      <c r="F338" s="841" t="s">
        <v>5561</v>
      </c>
      <c r="G338" s="815" t="s">
        <v>2588</v>
      </c>
      <c r="H338" s="476" t="s">
        <v>2720</v>
      </c>
      <c r="I338" s="814">
        <v>4</v>
      </c>
      <c r="J338" s="814"/>
      <c r="K338" s="814">
        <v>4</v>
      </c>
      <c r="L338" s="814"/>
      <c r="M338" s="814"/>
      <c r="N338" s="827">
        <v>0</v>
      </c>
      <c r="O338" s="814">
        <v>4</v>
      </c>
      <c r="P338" s="814" t="s">
        <v>2241</v>
      </c>
      <c r="Q338" s="814" t="s">
        <v>2590</v>
      </c>
    </row>
    <row r="339" spans="1:17" ht="36" x14ac:dyDescent="0.2">
      <c r="A339" s="476">
        <v>5</v>
      </c>
      <c r="B339" s="814">
        <v>130732</v>
      </c>
      <c r="C339" s="476" t="s">
        <v>1349</v>
      </c>
      <c r="D339" s="1040" t="s">
        <v>3003</v>
      </c>
      <c r="E339" s="476" t="s">
        <v>793</v>
      </c>
      <c r="F339" s="841" t="s">
        <v>1265</v>
      </c>
      <c r="G339" s="815" t="s">
        <v>2588</v>
      </c>
      <c r="H339" s="476" t="s">
        <v>2720</v>
      </c>
      <c r="I339" s="476">
        <v>1.236</v>
      </c>
      <c r="J339" s="476">
        <v>0.106</v>
      </c>
      <c r="K339" s="476">
        <v>1.1299999999999999</v>
      </c>
      <c r="L339" s="476"/>
      <c r="M339" s="476"/>
      <c r="N339" s="829">
        <v>0</v>
      </c>
      <c r="O339" s="476">
        <v>1.236</v>
      </c>
      <c r="P339" s="476" t="s">
        <v>2353</v>
      </c>
      <c r="Q339" s="814" t="s">
        <v>2590</v>
      </c>
    </row>
    <row r="340" spans="1:17" ht="36" x14ac:dyDescent="0.2">
      <c r="A340" s="821">
        <v>6</v>
      </c>
      <c r="B340" s="814">
        <v>130733</v>
      </c>
      <c r="C340" s="821" t="s">
        <v>1787</v>
      </c>
      <c r="D340" s="1040" t="s">
        <v>3004</v>
      </c>
      <c r="E340" s="821" t="s">
        <v>794</v>
      </c>
      <c r="F340" s="841" t="s">
        <v>5562</v>
      </c>
      <c r="G340" s="815" t="s">
        <v>2588</v>
      </c>
      <c r="H340" s="476" t="s">
        <v>2720</v>
      </c>
      <c r="I340" s="821">
        <v>2.57</v>
      </c>
      <c r="J340" s="821"/>
      <c r="K340" s="821">
        <v>2.57</v>
      </c>
      <c r="L340" s="821"/>
      <c r="M340" s="821"/>
      <c r="N340" s="853">
        <v>0</v>
      </c>
      <c r="O340" s="821">
        <v>2.57</v>
      </c>
      <c r="P340" s="821" t="s">
        <v>2241</v>
      </c>
      <c r="Q340" s="814" t="s">
        <v>2590</v>
      </c>
    </row>
    <row r="341" spans="1:17" ht="36" x14ac:dyDescent="0.2">
      <c r="A341" s="476">
        <v>7</v>
      </c>
      <c r="B341" s="814">
        <v>130734</v>
      </c>
      <c r="C341" s="476" t="s">
        <v>1788</v>
      </c>
      <c r="D341" s="1040" t="s">
        <v>3005</v>
      </c>
      <c r="E341" s="476" t="s">
        <v>795</v>
      </c>
      <c r="F341" s="841" t="s">
        <v>381</v>
      </c>
      <c r="G341" s="815" t="s">
        <v>2588</v>
      </c>
      <c r="H341" s="476" t="s">
        <v>3006</v>
      </c>
      <c r="I341" s="476">
        <v>0.48</v>
      </c>
      <c r="J341" s="476"/>
      <c r="K341" s="476">
        <v>0.48</v>
      </c>
      <c r="L341" s="476"/>
      <c r="M341" s="476"/>
      <c r="N341" s="829">
        <v>0</v>
      </c>
      <c r="O341" s="476">
        <v>0.48</v>
      </c>
      <c r="P341" s="814" t="s">
        <v>2241</v>
      </c>
      <c r="Q341" s="814" t="s">
        <v>2590</v>
      </c>
    </row>
    <row r="342" spans="1:17" ht="36" x14ac:dyDescent="0.2">
      <c r="A342" s="476">
        <v>8</v>
      </c>
      <c r="B342" s="903">
        <v>130735</v>
      </c>
      <c r="C342" s="476" t="s">
        <v>2307</v>
      </c>
      <c r="D342" s="923" t="s">
        <v>3007</v>
      </c>
      <c r="E342" s="476" t="s">
        <v>796</v>
      </c>
      <c r="F342" s="841" t="s">
        <v>65</v>
      </c>
      <c r="G342" s="815" t="s">
        <v>2588</v>
      </c>
      <c r="H342" s="476" t="s">
        <v>2720</v>
      </c>
      <c r="I342" s="476">
        <v>4.282</v>
      </c>
      <c r="J342" s="476"/>
      <c r="K342" s="476">
        <v>4.282</v>
      </c>
      <c r="L342" s="476"/>
      <c r="M342" s="476"/>
      <c r="N342" s="829">
        <v>0</v>
      </c>
      <c r="O342" s="476">
        <v>4.282</v>
      </c>
      <c r="P342" s="814" t="s">
        <v>2241</v>
      </c>
      <c r="Q342" s="814" t="s">
        <v>2752</v>
      </c>
    </row>
    <row r="343" spans="1:17" ht="36" x14ac:dyDescent="0.2">
      <c r="A343" s="476">
        <v>9</v>
      </c>
      <c r="B343" s="903">
        <v>130736</v>
      </c>
      <c r="C343" s="476" t="s">
        <v>2308</v>
      </c>
      <c r="D343" s="923" t="s">
        <v>3008</v>
      </c>
      <c r="E343" s="476" t="s">
        <v>797</v>
      </c>
      <c r="F343" s="841" t="s">
        <v>1450</v>
      </c>
      <c r="G343" s="815" t="s">
        <v>2588</v>
      </c>
      <c r="H343" s="476" t="s">
        <v>2720</v>
      </c>
      <c r="I343" s="476">
        <v>1.746</v>
      </c>
      <c r="J343" s="476"/>
      <c r="K343" s="476">
        <v>1.746</v>
      </c>
      <c r="L343" s="476"/>
      <c r="M343" s="476"/>
      <c r="N343" s="829">
        <v>0</v>
      </c>
      <c r="O343" s="476">
        <v>1.746</v>
      </c>
      <c r="P343" s="476" t="s">
        <v>2241</v>
      </c>
      <c r="Q343" s="476" t="s">
        <v>2752</v>
      </c>
    </row>
    <row r="344" spans="1:17" ht="18.75" customHeight="1" x14ac:dyDescent="0.2">
      <c r="A344" s="814">
        <v>10</v>
      </c>
      <c r="B344" s="814" t="s">
        <v>3009</v>
      </c>
      <c r="C344" s="476" t="s">
        <v>1789</v>
      </c>
      <c r="D344" s="1631" t="s">
        <v>3010</v>
      </c>
      <c r="E344" s="1538" t="s">
        <v>798</v>
      </c>
      <c r="F344" s="1582" t="s">
        <v>5563</v>
      </c>
      <c r="G344" s="815" t="s">
        <v>2588</v>
      </c>
      <c r="H344" s="1538" t="s">
        <v>2720</v>
      </c>
      <c r="I344" s="476">
        <v>2.4820000000000002</v>
      </c>
      <c r="J344" s="476"/>
      <c r="K344" s="476">
        <v>2.4820000000000002</v>
      </c>
      <c r="L344" s="476"/>
      <c r="M344" s="476"/>
      <c r="N344" s="829">
        <v>0</v>
      </c>
      <c r="O344" s="476">
        <v>2.4820000000000002</v>
      </c>
      <c r="P344" s="476" t="s">
        <v>2241</v>
      </c>
      <c r="Q344" s="814" t="s">
        <v>2590</v>
      </c>
    </row>
    <row r="345" spans="1:17" ht="20.25" customHeight="1" x14ac:dyDescent="0.2">
      <c r="A345" s="814">
        <v>11</v>
      </c>
      <c r="B345" s="814" t="s">
        <v>3011</v>
      </c>
      <c r="C345" s="476" t="s">
        <v>2228</v>
      </c>
      <c r="D345" s="1631"/>
      <c r="E345" s="1538"/>
      <c r="F345" s="1641"/>
      <c r="G345" s="815" t="s">
        <v>2588</v>
      </c>
      <c r="H345" s="1538"/>
      <c r="I345" s="476">
        <v>1.3520000000000001</v>
      </c>
      <c r="J345" s="476"/>
      <c r="K345" s="476">
        <v>1.3520000000000001</v>
      </c>
      <c r="L345" s="476"/>
      <c r="M345" s="476"/>
      <c r="N345" s="829">
        <v>0</v>
      </c>
      <c r="O345" s="476">
        <v>1.3520000000000001</v>
      </c>
      <c r="P345" s="476" t="s">
        <v>2241</v>
      </c>
      <c r="Q345" s="814" t="s">
        <v>2590</v>
      </c>
    </row>
    <row r="346" spans="1:17" ht="36" x14ac:dyDescent="0.2">
      <c r="A346" s="476">
        <v>12</v>
      </c>
      <c r="B346" s="814">
        <v>130738</v>
      </c>
      <c r="C346" s="476" t="s">
        <v>1790</v>
      </c>
      <c r="D346" s="1040" t="s">
        <v>3012</v>
      </c>
      <c r="E346" s="476" t="s">
        <v>799</v>
      </c>
      <c r="F346" s="841" t="s">
        <v>5564</v>
      </c>
      <c r="G346" s="815" t="s">
        <v>2588</v>
      </c>
      <c r="H346" s="476" t="s">
        <v>2720</v>
      </c>
      <c r="I346" s="476">
        <v>0.499</v>
      </c>
      <c r="J346" s="476"/>
      <c r="K346" s="476">
        <v>0.499</v>
      </c>
      <c r="L346" s="476"/>
      <c r="M346" s="476"/>
      <c r="N346" s="829">
        <v>0</v>
      </c>
      <c r="O346" s="476">
        <v>0.499</v>
      </c>
      <c r="P346" s="476" t="s">
        <v>2241</v>
      </c>
      <c r="Q346" s="814" t="s">
        <v>2590</v>
      </c>
    </row>
    <row r="347" spans="1:17" ht="36" x14ac:dyDescent="0.2">
      <c r="A347" s="476">
        <v>13</v>
      </c>
      <c r="B347" s="814">
        <v>130740</v>
      </c>
      <c r="C347" s="476" t="s">
        <v>1792</v>
      </c>
      <c r="D347" s="1040" t="s">
        <v>3013</v>
      </c>
      <c r="E347" s="476" t="s">
        <v>801</v>
      </c>
      <c r="F347" s="841" t="s">
        <v>5565</v>
      </c>
      <c r="G347" s="815" t="s">
        <v>2588</v>
      </c>
      <c r="H347" s="476" t="s">
        <v>2720</v>
      </c>
      <c r="I347" s="476">
        <v>1.7230000000000001</v>
      </c>
      <c r="J347" s="476"/>
      <c r="K347" s="476">
        <v>1.7230000000000001</v>
      </c>
      <c r="L347" s="476"/>
      <c r="M347" s="476"/>
      <c r="N347" s="829">
        <v>0</v>
      </c>
      <c r="O347" s="476">
        <v>1.7230000000000001</v>
      </c>
      <c r="P347" s="476" t="s">
        <v>2241</v>
      </c>
      <c r="Q347" s="814" t="s">
        <v>2590</v>
      </c>
    </row>
    <row r="348" spans="1:17" ht="24" x14ac:dyDescent="0.2">
      <c r="A348" s="476">
        <v>14</v>
      </c>
      <c r="B348" s="814">
        <v>130741</v>
      </c>
      <c r="C348" s="476" t="s">
        <v>1793</v>
      </c>
      <c r="D348" s="1040" t="s">
        <v>3014</v>
      </c>
      <c r="E348" s="476" t="s">
        <v>802</v>
      </c>
      <c r="F348" s="841" t="s">
        <v>5566</v>
      </c>
      <c r="G348" s="815" t="s">
        <v>2588</v>
      </c>
      <c r="H348" s="476" t="s">
        <v>3015</v>
      </c>
      <c r="I348" s="476">
        <v>0.64100000000000001</v>
      </c>
      <c r="J348" s="476"/>
      <c r="K348" s="476">
        <v>0.64100000000000001</v>
      </c>
      <c r="L348" s="476"/>
      <c r="M348" s="476"/>
      <c r="N348" s="829">
        <v>0</v>
      </c>
      <c r="O348" s="476">
        <v>0.64100000000000001</v>
      </c>
      <c r="P348" s="476" t="s">
        <v>2241</v>
      </c>
      <c r="Q348" s="814" t="s">
        <v>2590</v>
      </c>
    </row>
    <row r="349" spans="1:17" ht="24" x14ac:dyDescent="0.2">
      <c r="A349" s="476">
        <v>15</v>
      </c>
      <c r="B349" s="814">
        <v>130742</v>
      </c>
      <c r="C349" s="476" t="s">
        <v>1794</v>
      </c>
      <c r="D349" s="1040" t="s">
        <v>3016</v>
      </c>
      <c r="E349" s="476" t="s">
        <v>803</v>
      </c>
      <c r="F349" s="841" t="s">
        <v>1452</v>
      </c>
      <c r="G349" s="815" t="s">
        <v>2588</v>
      </c>
      <c r="H349" s="476" t="s">
        <v>3015</v>
      </c>
      <c r="I349" s="476">
        <v>0.50900000000000001</v>
      </c>
      <c r="J349" s="476"/>
      <c r="K349" s="476">
        <v>0.50900000000000001</v>
      </c>
      <c r="L349" s="476"/>
      <c r="M349" s="476"/>
      <c r="N349" s="829">
        <v>0</v>
      </c>
      <c r="O349" s="476">
        <v>0.50900000000000001</v>
      </c>
      <c r="P349" s="476" t="s">
        <v>2241</v>
      </c>
      <c r="Q349" s="814" t="s">
        <v>2590</v>
      </c>
    </row>
    <row r="350" spans="1:17" ht="36" x14ac:dyDescent="0.2">
      <c r="A350" s="476">
        <v>16</v>
      </c>
      <c r="B350" s="814">
        <v>130743</v>
      </c>
      <c r="C350" s="871" t="s">
        <v>1795</v>
      </c>
      <c r="D350" s="1040" t="s">
        <v>3017</v>
      </c>
      <c r="E350" s="476" t="s">
        <v>804</v>
      </c>
      <c r="F350" s="841" t="s">
        <v>5567</v>
      </c>
      <c r="G350" s="815" t="s">
        <v>2588</v>
      </c>
      <c r="H350" s="476" t="s">
        <v>3018</v>
      </c>
      <c r="I350" s="829">
        <v>0.69099999999999995</v>
      </c>
      <c r="J350" s="871"/>
      <c r="K350" s="829">
        <v>0.69099999999999995</v>
      </c>
      <c r="L350" s="871"/>
      <c r="M350" s="871"/>
      <c r="N350" s="829">
        <v>0</v>
      </c>
      <c r="O350" s="829">
        <v>0.69099999999999995</v>
      </c>
      <c r="P350" s="871" t="s">
        <v>2241</v>
      </c>
      <c r="Q350" s="814" t="s">
        <v>2590</v>
      </c>
    </row>
    <row r="351" spans="1:17" ht="36" x14ac:dyDescent="0.2">
      <c r="A351" s="476">
        <v>17</v>
      </c>
      <c r="B351" s="814">
        <v>130744</v>
      </c>
      <c r="C351" s="476" t="s">
        <v>1796</v>
      </c>
      <c r="D351" s="1040" t="s">
        <v>3019</v>
      </c>
      <c r="E351" s="476" t="s">
        <v>805</v>
      </c>
      <c r="F351" s="841" t="s">
        <v>1451</v>
      </c>
      <c r="G351" s="815" t="s">
        <v>2588</v>
      </c>
      <c r="H351" s="476" t="s">
        <v>3018</v>
      </c>
      <c r="I351" s="476">
        <v>0.255</v>
      </c>
      <c r="J351" s="476">
        <v>0.255</v>
      </c>
      <c r="K351" s="476"/>
      <c r="L351" s="476"/>
      <c r="M351" s="476"/>
      <c r="N351" s="829">
        <v>0</v>
      </c>
      <c r="O351" s="476">
        <v>0.255</v>
      </c>
      <c r="P351" s="476" t="s">
        <v>2354</v>
      </c>
      <c r="Q351" s="814" t="s">
        <v>2590</v>
      </c>
    </row>
    <row r="352" spans="1:17" ht="36" x14ac:dyDescent="0.2">
      <c r="A352" s="476">
        <v>18</v>
      </c>
      <c r="B352" s="814">
        <v>130745</v>
      </c>
      <c r="C352" s="871" t="s">
        <v>1797</v>
      </c>
      <c r="D352" s="1040" t="s">
        <v>3020</v>
      </c>
      <c r="E352" s="476" t="s">
        <v>806</v>
      </c>
      <c r="F352" s="841" t="s">
        <v>66</v>
      </c>
      <c r="G352" s="815" t="s">
        <v>2588</v>
      </c>
      <c r="H352" s="476" t="s">
        <v>3021</v>
      </c>
      <c r="I352" s="871">
        <v>1.1200000000000001</v>
      </c>
      <c r="J352" s="829">
        <v>0.255</v>
      </c>
      <c r="K352" s="829">
        <v>0.86499999999999999</v>
      </c>
      <c r="L352" s="871"/>
      <c r="M352" s="871"/>
      <c r="N352" s="829">
        <v>0</v>
      </c>
      <c r="O352" s="871">
        <v>1.1200000000000001</v>
      </c>
      <c r="P352" s="871" t="s">
        <v>2353</v>
      </c>
      <c r="Q352" s="814" t="s">
        <v>2590</v>
      </c>
    </row>
    <row r="353" spans="1:17" ht="36" x14ac:dyDescent="0.2">
      <c r="A353" s="476">
        <v>19</v>
      </c>
      <c r="B353" s="814">
        <v>130746</v>
      </c>
      <c r="C353" s="871" t="s">
        <v>3022</v>
      </c>
      <c r="D353" s="1040" t="s">
        <v>3023</v>
      </c>
      <c r="E353" s="476" t="s">
        <v>807</v>
      </c>
      <c r="F353" s="841" t="s">
        <v>62</v>
      </c>
      <c r="G353" s="815" t="s">
        <v>2588</v>
      </c>
      <c r="H353" s="476" t="s">
        <v>3024</v>
      </c>
      <c r="I353" s="829">
        <v>0.44700000000000001</v>
      </c>
      <c r="J353" s="871"/>
      <c r="K353" s="829">
        <v>0.44700000000000001</v>
      </c>
      <c r="L353" s="871"/>
      <c r="M353" s="871"/>
      <c r="N353" s="829">
        <v>0</v>
      </c>
      <c r="O353" s="829">
        <v>0.44700000000000001</v>
      </c>
      <c r="P353" s="871" t="s">
        <v>2241</v>
      </c>
      <c r="Q353" s="814" t="s">
        <v>2590</v>
      </c>
    </row>
    <row r="354" spans="1:17" ht="36" x14ac:dyDescent="0.2">
      <c r="A354" s="476">
        <v>20</v>
      </c>
      <c r="B354" s="814">
        <v>130747</v>
      </c>
      <c r="C354" s="476" t="s">
        <v>1798</v>
      </c>
      <c r="D354" s="1040" t="s">
        <v>3025</v>
      </c>
      <c r="E354" s="476" t="s">
        <v>808</v>
      </c>
      <c r="F354" s="841" t="s">
        <v>5568</v>
      </c>
      <c r="G354" s="815" t="s">
        <v>2588</v>
      </c>
      <c r="H354" s="476" t="s">
        <v>3024</v>
      </c>
      <c r="I354" s="476">
        <v>0.89500000000000002</v>
      </c>
      <c r="J354" s="476"/>
      <c r="K354" s="476">
        <v>0.89500000000000002</v>
      </c>
      <c r="L354" s="476"/>
      <c r="M354" s="476"/>
      <c r="N354" s="829">
        <v>0</v>
      </c>
      <c r="O354" s="476">
        <v>0.89500000000000002</v>
      </c>
      <c r="P354" s="476" t="s">
        <v>2241</v>
      </c>
      <c r="Q354" s="814" t="s">
        <v>2590</v>
      </c>
    </row>
    <row r="355" spans="1:17" ht="36" x14ac:dyDescent="0.2">
      <c r="A355" s="476">
        <v>21</v>
      </c>
      <c r="B355" s="814">
        <v>130748</v>
      </c>
      <c r="C355" s="476" t="s">
        <v>1799</v>
      </c>
      <c r="D355" s="1040" t="s">
        <v>3026</v>
      </c>
      <c r="E355" s="476" t="s">
        <v>809</v>
      </c>
      <c r="F355" s="841" t="s">
        <v>5569</v>
      </c>
      <c r="G355" s="815" t="s">
        <v>2588</v>
      </c>
      <c r="H355" s="476" t="s">
        <v>2720</v>
      </c>
      <c r="I355" s="476">
        <v>3.44</v>
      </c>
      <c r="J355" s="476"/>
      <c r="K355" s="476">
        <v>3.44</v>
      </c>
      <c r="L355" s="476"/>
      <c r="M355" s="476"/>
      <c r="N355" s="829">
        <v>0</v>
      </c>
      <c r="O355" s="476">
        <v>3.44</v>
      </c>
      <c r="P355" s="476" t="s">
        <v>2241</v>
      </c>
      <c r="Q355" s="814" t="s">
        <v>2590</v>
      </c>
    </row>
    <row r="356" spans="1:17" ht="24" x14ac:dyDescent="0.2">
      <c r="A356" s="821">
        <v>22</v>
      </c>
      <c r="B356" s="906">
        <v>130749</v>
      </c>
      <c r="C356" s="821"/>
      <c r="D356" s="878"/>
      <c r="E356" s="821" t="s">
        <v>810</v>
      </c>
      <c r="F356" s="841" t="s">
        <v>382</v>
      </c>
      <c r="G356" s="815"/>
      <c r="H356" s="821"/>
      <c r="I356" s="821">
        <v>0.15</v>
      </c>
      <c r="J356" s="821">
        <v>0.15</v>
      </c>
      <c r="K356" s="821"/>
      <c r="L356" s="821"/>
      <c r="M356" s="821"/>
      <c r="N356" s="853">
        <v>0</v>
      </c>
      <c r="O356" s="821">
        <v>0.15</v>
      </c>
      <c r="P356" s="814" t="s">
        <v>2354</v>
      </c>
      <c r="Q356" s="814" t="s">
        <v>2752</v>
      </c>
    </row>
    <row r="357" spans="1:17" ht="36" x14ac:dyDescent="0.2">
      <c r="A357" s="821">
        <v>23</v>
      </c>
      <c r="B357" s="814">
        <v>130751</v>
      </c>
      <c r="C357" s="821" t="s">
        <v>2233</v>
      </c>
      <c r="D357" s="1040" t="s">
        <v>3027</v>
      </c>
      <c r="E357" s="821" t="s">
        <v>811</v>
      </c>
      <c r="F357" s="841" t="s">
        <v>5570</v>
      </c>
      <c r="G357" s="815" t="s">
        <v>2588</v>
      </c>
      <c r="H357" s="476" t="s">
        <v>2720</v>
      </c>
      <c r="I357" s="821">
        <v>3.488</v>
      </c>
      <c r="J357" s="821">
        <v>0.129</v>
      </c>
      <c r="K357" s="821">
        <v>3.359</v>
      </c>
      <c r="L357" s="821"/>
      <c r="M357" s="821"/>
      <c r="N357" s="853">
        <v>0</v>
      </c>
      <c r="O357" s="821">
        <v>3.488</v>
      </c>
      <c r="P357" s="871" t="s">
        <v>2353</v>
      </c>
      <c r="Q357" s="814" t="s">
        <v>2590</v>
      </c>
    </row>
    <row r="358" spans="1:17" ht="36" x14ac:dyDescent="0.2">
      <c r="A358" s="476">
        <v>24</v>
      </c>
      <c r="B358" s="814">
        <v>130752</v>
      </c>
      <c r="C358" s="476" t="s">
        <v>1800</v>
      </c>
      <c r="D358" s="1040" t="s">
        <v>3028</v>
      </c>
      <c r="E358" s="476" t="s">
        <v>812</v>
      </c>
      <c r="F358" s="841" t="s">
        <v>63</v>
      </c>
      <c r="G358" s="815" t="s">
        <v>2588</v>
      </c>
      <c r="H358" s="476" t="s">
        <v>2720</v>
      </c>
      <c r="I358" s="476">
        <v>1.1319999999999999</v>
      </c>
      <c r="J358" s="476">
        <v>0.67800000000000005</v>
      </c>
      <c r="K358" s="476">
        <v>0.45300000000000001</v>
      </c>
      <c r="L358" s="476"/>
      <c r="M358" s="476"/>
      <c r="N358" s="829">
        <v>0</v>
      </c>
      <c r="O358" s="476">
        <v>1.1319999999999999</v>
      </c>
      <c r="P358" s="871" t="s">
        <v>2353</v>
      </c>
      <c r="Q358" s="814" t="s">
        <v>2590</v>
      </c>
    </row>
    <row r="359" spans="1:17" ht="36" x14ac:dyDescent="0.2">
      <c r="A359" s="821">
        <v>25</v>
      </c>
      <c r="B359" s="814">
        <v>130753</v>
      </c>
      <c r="C359" s="821" t="s">
        <v>1801</v>
      </c>
      <c r="D359" s="1040" t="s">
        <v>3029</v>
      </c>
      <c r="E359" s="821" t="s">
        <v>813</v>
      </c>
      <c r="F359" s="841" t="s">
        <v>5571</v>
      </c>
      <c r="G359" s="815" t="s">
        <v>2588</v>
      </c>
      <c r="H359" s="476" t="s">
        <v>2720</v>
      </c>
      <c r="I359" s="821">
        <v>1.855</v>
      </c>
      <c r="J359" s="821"/>
      <c r="K359" s="821">
        <v>1.855</v>
      </c>
      <c r="L359" s="821"/>
      <c r="M359" s="821"/>
      <c r="N359" s="853">
        <v>0</v>
      </c>
      <c r="O359" s="821">
        <v>1.855</v>
      </c>
      <c r="P359" s="821" t="s">
        <v>2241</v>
      </c>
      <c r="Q359" s="814" t="s">
        <v>2590</v>
      </c>
    </row>
    <row r="360" spans="1:17" ht="36.75" thickBot="1" x14ac:dyDescent="0.25">
      <c r="A360" s="880">
        <v>26</v>
      </c>
      <c r="B360" s="881">
        <v>130754</v>
      </c>
      <c r="C360" s="880" t="s">
        <v>1802</v>
      </c>
      <c r="D360" s="1041" t="s">
        <v>3030</v>
      </c>
      <c r="E360" s="880" t="s">
        <v>814</v>
      </c>
      <c r="F360" s="882" t="s">
        <v>64</v>
      </c>
      <c r="G360" s="883" t="s">
        <v>2588</v>
      </c>
      <c r="H360" s="880" t="s">
        <v>2720</v>
      </c>
      <c r="I360" s="477">
        <v>0.89700000000000002</v>
      </c>
      <c r="J360" s="477"/>
      <c r="K360" s="477">
        <v>0.89700000000000002</v>
      </c>
      <c r="L360" s="477"/>
      <c r="M360" s="477"/>
      <c r="N360" s="879">
        <v>0</v>
      </c>
      <c r="O360" s="477">
        <v>0.89700000000000002</v>
      </c>
      <c r="P360" s="477" t="s">
        <v>2241</v>
      </c>
      <c r="Q360" s="816" t="s">
        <v>2590</v>
      </c>
    </row>
    <row r="361" spans="1:17" ht="13.5" thickBot="1" x14ac:dyDescent="0.25">
      <c r="A361" s="1620" t="s">
        <v>815</v>
      </c>
      <c r="B361" s="1621"/>
      <c r="C361" s="1621"/>
      <c r="D361" s="1621"/>
      <c r="E361" s="1621"/>
      <c r="F361" s="1621"/>
      <c r="G361" s="1625"/>
      <c r="H361" s="1626"/>
      <c r="I361" s="886">
        <f>SUM(I335:I360)</f>
        <v>43.303999999999988</v>
      </c>
      <c r="J361" s="606"/>
      <c r="K361" s="591"/>
      <c r="L361" s="591"/>
      <c r="M361" s="591"/>
      <c r="N361" s="642"/>
      <c r="O361" s="557"/>
      <c r="P361" s="557"/>
      <c r="Q361" s="588"/>
    </row>
    <row r="362" spans="1:17" ht="12.75" customHeight="1" x14ac:dyDescent="0.2">
      <c r="A362" s="1439" t="s">
        <v>5939</v>
      </c>
      <c r="B362" s="1439"/>
      <c r="C362" s="1439"/>
      <c r="D362" s="1439"/>
      <c r="E362" s="1533"/>
      <c r="F362" s="1533"/>
      <c r="G362" s="885"/>
      <c r="H362" s="885"/>
      <c r="I362" s="590"/>
      <c r="J362" s="885">
        <f>SUM(J335:J360)</f>
        <v>1.573</v>
      </c>
      <c r="K362" s="590"/>
      <c r="L362" s="590"/>
      <c r="M362" s="590"/>
      <c r="N362" s="643"/>
      <c r="O362" s="503"/>
      <c r="P362" s="503"/>
      <c r="Q362" s="503"/>
    </row>
    <row r="363" spans="1:17" ht="12.75" customHeight="1" x14ac:dyDescent="0.2">
      <c r="A363" s="1633" t="s">
        <v>5933</v>
      </c>
      <c r="B363" s="1634"/>
      <c r="C363" s="1634"/>
      <c r="D363" s="1634"/>
      <c r="E363" s="1634"/>
      <c r="F363" s="1635"/>
      <c r="G363" s="303"/>
      <c r="H363" s="303"/>
      <c r="I363" s="462"/>
      <c r="J363" s="462"/>
      <c r="K363" s="502">
        <f>SUM(K335:K360)</f>
        <v>41.72999999999999</v>
      </c>
      <c r="L363" s="462"/>
      <c r="M363" s="462"/>
      <c r="N363" s="272"/>
      <c r="O363" s="469"/>
      <c r="P363" s="469"/>
      <c r="Q363" s="469"/>
    </row>
    <row r="364" spans="1:17" ht="12.75" customHeight="1" x14ac:dyDescent="0.2">
      <c r="A364" s="1518" t="s">
        <v>5934</v>
      </c>
      <c r="B364" s="1518"/>
      <c r="C364" s="1518"/>
      <c r="D364" s="1518"/>
      <c r="E364" s="1511"/>
      <c r="F364" s="1511"/>
      <c r="G364" s="471"/>
      <c r="H364" s="471"/>
      <c r="I364" s="462"/>
      <c r="J364" s="462"/>
      <c r="K364" s="462"/>
      <c r="L364" s="470">
        <f>SUM(L335:L360)</f>
        <v>0</v>
      </c>
      <c r="M364" s="470"/>
      <c r="N364" s="272"/>
      <c r="O364" s="469"/>
      <c r="P364" s="469"/>
      <c r="Q364" s="469"/>
    </row>
    <row r="365" spans="1:17" ht="12.75" customHeight="1" x14ac:dyDescent="0.2">
      <c r="A365" s="1512" t="s">
        <v>5937</v>
      </c>
      <c r="B365" s="1512"/>
      <c r="C365" s="1512"/>
      <c r="D365" s="1512"/>
      <c r="E365" s="1513"/>
      <c r="F365" s="1513"/>
      <c r="G365" s="305"/>
      <c r="H365" s="305"/>
      <c r="I365" s="305"/>
      <c r="J365" s="291"/>
      <c r="K365" s="291"/>
      <c r="L365" s="291"/>
      <c r="M365" s="292">
        <f>SUM(M335:M360)</f>
        <v>0</v>
      </c>
      <c r="N365" s="272"/>
      <c r="O365" s="469"/>
      <c r="P365" s="469"/>
      <c r="Q365" s="469"/>
    </row>
    <row r="366" spans="1:17" ht="13.5" thickBot="1" x14ac:dyDescent="0.25">
      <c r="A366" s="887"/>
      <c r="B366" s="887"/>
      <c r="C366" s="887"/>
      <c r="D366" s="887"/>
      <c r="E366" s="574"/>
      <c r="F366" s="574"/>
      <c r="G366" s="574"/>
      <c r="H366" s="574"/>
      <c r="I366" s="887"/>
      <c r="J366" s="887"/>
      <c r="K366" s="887"/>
      <c r="L366" s="887"/>
      <c r="M366" s="887"/>
      <c r="N366" s="888"/>
      <c r="O366" s="574"/>
      <c r="P366" s="574"/>
      <c r="Q366" s="574"/>
    </row>
    <row r="367" spans="1:17" ht="13.5" thickBot="1" x14ac:dyDescent="0.25">
      <c r="A367" s="1586" t="s">
        <v>816</v>
      </c>
      <c r="B367" s="1587"/>
      <c r="C367" s="1587"/>
      <c r="D367" s="1587"/>
      <c r="E367" s="1587"/>
      <c r="F367" s="1587"/>
      <c r="G367" s="1598"/>
      <c r="H367" s="1598"/>
      <c r="I367" s="1598"/>
      <c r="J367" s="1598"/>
      <c r="K367" s="1598"/>
      <c r="L367" s="1598"/>
      <c r="M367" s="1598"/>
      <c r="N367" s="1598"/>
      <c r="O367" s="1598"/>
      <c r="P367" s="1598"/>
      <c r="Q367" s="1599"/>
    </row>
    <row r="368" spans="1:17" ht="36" x14ac:dyDescent="0.2">
      <c r="A368" s="813">
        <v>1</v>
      </c>
      <c r="B368" s="813">
        <v>130661</v>
      </c>
      <c r="C368" s="813" t="s">
        <v>1527</v>
      </c>
      <c r="D368" s="813" t="s">
        <v>3031</v>
      </c>
      <c r="E368" s="813" t="s">
        <v>817</v>
      </c>
      <c r="F368" s="839" t="s">
        <v>5572</v>
      </c>
      <c r="G368" s="833" t="s">
        <v>2588</v>
      </c>
      <c r="H368" s="478" t="s">
        <v>2720</v>
      </c>
      <c r="I368" s="813">
        <v>1.5129999999999999</v>
      </c>
      <c r="J368" s="813"/>
      <c r="K368" s="813">
        <v>1.5129999999999999</v>
      </c>
      <c r="L368" s="813"/>
      <c r="M368" s="813"/>
      <c r="N368" s="826">
        <v>0</v>
      </c>
      <c r="O368" s="813">
        <v>1.5129999999999999</v>
      </c>
      <c r="P368" s="813" t="s">
        <v>2241</v>
      </c>
      <c r="Q368" s="813" t="s">
        <v>2590</v>
      </c>
    </row>
    <row r="369" spans="1:17" ht="24" x14ac:dyDescent="0.2">
      <c r="A369" s="823">
        <v>2</v>
      </c>
      <c r="B369" s="52">
        <v>130662</v>
      </c>
      <c r="C369" s="823" t="s">
        <v>2310</v>
      </c>
      <c r="D369" s="814" t="s">
        <v>3032</v>
      </c>
      <c r="E369" s="823" t="s">
        <v>818</v>
      </c>
      <c r="F369" s="889" t="s">
        <v>3033</v>
      </c>
      <c r="G369" s="815" t="s">
        <v>2588</v>
      </c>
      <c r="H369" s="891" t="s">
        <v>3034</v>
      </c>
      <c r="I369" s="823">
        <v>2.718</v>
      </c>
      <c r="J369" s="823"/>
      <c r="K369" s="823">
        <v>2.718</v>
      </c>
      <c r="L369" s="823"/>
      <c r="M369" s="823"/>
      <c r="N369" s="894">
        <v>0</v>
      </c>
      <c r="O369" s="823">
        <v>2.718</v>
      </c>
      <c r="P369" s="823" t="s">
        <v>2241</v>
      </c>
      <c r="Q369" s="823" t="s">
        <v>2752</v>
      </c>
    </row>
    <row r="370" spans="1:17" ht="24" x14ac:dyDescent="0.2">
      <c r="A370" s="814">
        <v>3</v>
      </c>
      <c r="B370" s="814">
        <v>130663</v>
      </c>
      <c r="C370" s="814" t="s">
        <v>1803</v>
      </c>
      <c r="D370" s="814" t="s">
        <v>3035</v>
      </c>
      <c r="E370" s="814" t="s">
        <v>819</v>
      </c>
      <c r="F370" s="841" t="s">
        <v>5573</v>
      </c>
      <c r="G370" s="815" t="s">
        <v>2588</v>
      </c>
      <c r="H370" s="476" t="s">
        <v>3036</v>
      </c>
      <c r="I370" s="814">
        <v>1.1990000000000001</v>
      </c>
      <c r="J370" s="814"/>
      <c r="K370" s="814">
        <v>1.1990000000000001</v>
      </c>
      <c r="L370" s="814"/>
      <c r="M370" s="814"/>
      <c r="N370" s="827">
        <v>0</v>
      </c>
      <c r="O370" s="814">
        <v>1.1990000000000001</v>
      </c>
      <c r="P370" s="814" t="s">
        <v>2241</v>
      </c>
      <c r="Q370" s="814" t="s">
        <v>2590</v>
      </c>
    </row>
    <row r="371" spans="1:17" ht="24" x14ac:dyDescent="0.2">
      <c r="A371" s="814">
        <v>4</v>
      </c>
      <c r="B371" s="814">
        <v>130664</v>
      </c>
      <c r="C371" s="814" t="s">
        <v>1528</v>
      </c>
      <c r="D371" s="814" t="s">
        <v>3037</v>
      </c>
      <c r="E371" s="814" t="s">
        <v>820</v>
      </c>
      <c r="F371" s="840" t="s">
        <v>5574</v>
      </c>
      <c r="G371" s="815" t="s">
        <v>2588</v>
      </c>
      <c r="H371" s="476" t="s">
        <v>3036</v>
      </c>
      <c r="I371" s="814">
        <v>3.9580000000000002</v>
      </c>
      <c r="J371" s="814"/>
      <c r="K371" s="814">
        <v>3.9580000000000002</v>
      </c>
      <c r="L371" s="814"/>
      <c r="M371" s="814"/>
      <c r="N371" s="827">
        <v>0</v>
      </c>
      <c r="O371" s="814">
        <v>3.9580000000000002</v>
      </c>
      <c r="P371" s="814" t="s">
        <v>2241</v>
      </c>
      <c r="Q371" s="814" t="s">
        <v>2590</v>
      </c>
    </row>
    <row r="372" spans="1:17" ht="24" x14ac:dyDescent="0.2">
      <c r="A372" s="814">
        <v>5</v>
      </c>
      <c r="B372" s="814">
        <v>130665</v>
      </c>
      <c r="C372" s="814" t="s">
        <v>1804</v>
      </c>
      <c r="D372" s="814" t="s">
        <v>3038</v>
      </c>
      <c r="E372" s="814" t="s">
        <v>821</v>
      </c>
      <c r="F372" s="841" t="s">
        <v>5575</v>
      </c>
      <c r="G372" s="815" t="s">
        <v>2588</v>
      </c>
      <c r="H372" s="476" t="s">
        <v>3036</v>
      </c>
      <c r="I372" s="814">
        <v>1.135</v>
      </c>
      <c r="J372" s="814">
        <v>7.0000000000000001E-3</v>
      </c>
      <c r="K372" s="814">
        <v>1.1279999999999999</v>
      </c>
      <c r="L372" s="814"/>
      <c r="M372" s="814"/>
      <c r="N372" s="827">
        <v>0</v>
      </c>
      <c r="O372" s="814">
        <v>1.135</v>
      </c>
      <c r="P372" s="476" t="s">
        <v>2353</v>
      </c>
      <c r="Q372" s="814" t="s">
        <v>2590</v>
      </c>
    </row>
    <row r="373" spans="1:17" ht="36" x14ac:dyDescent="0.2">
      <c r="A373" s="814">
        <v>6</v>
      </c>
      <c r="B373" s="814">
        <v>130666</v>
      </c>
      <c r="C373" s="814" t="s">
        <v>1529</v>
      </c>
      <c r="D373" s="814" t="s">
        <v>3039</v>
      </c>
      <c r="E373" s="814" t="s">
        <v>822</v>
      </c>
      <c r="F373" s="840" t="s">
        <v>1264</v>
      </c>
      <c r="G373" s="815" t="s">
        <v>2588</v>
      </c>
      <c r="H373" s="476" t="s">
        <v>3040</v>
      </c>
      <c r="I373" s="814">
        <v>0.183</v>
      </c>
      <c r="J373" s="814">
        <v>0.183</v>
      </c>
      <c r="K373" s="814"/>
      <c r="L373" s="814"/>
      <c r="M373" s="814"/>
      <c r="N373" s="827">
        <v>0</v>
      </c>
      <c r="O373" s="814">
        <v>0.183</v>
      </c>
      <c r="P373" s="814" t="s">
        <v>2354</v>
      </c>
      <c r="Q373" s="814" t="s">
        <v>2590</v>
      </c>
    </row>
    <row r="374" spans="1:17" x14ac:dyDescent="0.2">
      <c r="A374" s="814">
        <v>7</v>
      </c>
      <c r="B374" s="814" t="s">
        <v>3041</v>
      </c>
      <c r="C374" s="476" t="s">
        <v>1350</v>
      </c>
      <c r="D374" s="1538" t="s">
        <v>3042</v>
      </c>
      <c r="E374" s="1538" t="s">
        <v>823</v>
      </c>
      <c r="F374" s="1612" t="s">
        <v>1266</v>
      </c>
      <c r="G374" s="1610" t="s">
        <v>2588</v>
      </c>
      <c r="H374" s="1538" t="s">
        <v>2720</v>
      </c>
      <c r="I374" s="476">
        <v>1.98</v>
      </c>
      <c r="J374" s="476">
        <v>1.98</v>
      </c>
      <c r="K374" s="476"/>
      <c r="L374" s="476"/>
      <c r="M374" s="476"/>
      <c r="N374" s="827">
        <v>0</v>
      </c>
      <c r="O374" s="829">
        <v>1.98</v>
      </c>
      <c r="P374" s="814" t="s">
        <v>2354</v>
      </c>
      <c r="Q374" s="814" t="s">
        <v>2590</v>
      </c>
    </row>
    <row r="375" spans="1:17" ht="24" x14ac:dyDescent="0.2">
      <c r="A375" s="814">
        <v>8</v>
      </c>
      <c r="B375" s="814" t="s">
        <v>3043</v>
      </c>
      <c r="C375" s="476" t="s">
        <v>1805</v>
      </c>
      <c r="D375" s="1538"/>
      <c r="E375" s="1538"/>
      <c r="F375" s="1612"/>
      <c r="G375" s="1538"/>
      <c r="H375" s="1538"/>
      <c r="I375" s="476">
        <v>3.202</v>
      </c>
      <c r="J375" s="476">
        <v>7.5999999999999998E-2</v>
      </c>
      <c r="K375" s="476">
        <v>3.1259999999999999</v>
      </c>
      <c r="L375" s="476"/>
      <c r="M375" s="476"/>
      <c r="N375" s="829">
        <v>0</v>
      </c>
      <c r="O375" s="829">
        <v>3.202</v>
      </c>
      <c r="P375" s="476" t="s">
        <v>2353</v>
      </c>
      <c r="Q375" s="814" t="s">
        <v>2590</v>
      </c>
    </row>
    <row r="376" spans="1:17" ht="24" x14ac:dyDescent="0.2">
      <c r="A376" s="476">
        <v>9</v>
      </c>
      <c r="B376" s="476"/>
      <c r="C376" s="476"/>
      <c r="D376" s="476"/>
      <c r="E376" s="476" t="s">
        <v>3044</v>
      </c>
      <c r="F376" s="841" t="s">
        <v>3045</v>
      </c>
      <c r="G376" s="814" t="s">
        <v>2588</v>
      </c>
      <c r="H376" s="476"/>
      <c r="I376" s="476">
        <v>0.78300000000000003</v>
      </c>
      <c r="J376" s="829">
        <v>0.2</v>
      </c>
      <c r="K376" s="476">
        <v>0.58299999999999996</v>
      </c>
      <c r="L376" s="476"/>
      <c r="M376" s="476"/>
      <c r="N376" s="827">
        <v>0</v>
      </c>
      <c r="O376" s="476">
        <v>0.78300000000000003</v>
      </c>
      <c r="P376" s="476" t="s">
        <v>6015</v>
      </c>
      <c r="Q376" s="476" t="s">
        <v>2752</v>
      </c>
    </row>
    <row r="377" spans="1:17" ht="24" x14ac:dyDescent="0.2">
      <c r="A377" s="814">
        <v>10</v>
      </c>
      <c r="B377" s="814">
        <v>130669</v>
      </c>
      <c r="C377" s="814" t="s">
        <v>1530</v>
      </c>
      <c r="D377" s="814" t="s">
        <v>3046</v>
      </c>
      <c r="E377" s="1538" t="s">
        <v>826</v>
      </c>
      <c r="F377" s="1612" t="s">
        <v>5576</v>
      </c>
      <c r="G377" s="814" t="s">
        <v>2588</v>
      </c>
      <c r="H377" s="476" t="s">
        <v>3047</v>
      </c>
      <c r="I377" s="814">
        <v>1.429</v>
      </c>
      <c r="J377" s="814"/>
      <c r="K377" s="814">
        <v>1.429</v>
      </c>
      <c r="L377" s="814"/>
      <c r="M377" s="814"/>
      <c r="N377" s="827">
        <v>0</v>
      </c>
      <c r="O377" s="814">
        <v>1.429</v>
      </c>
      <c r="P377" s="814" t="s">
        <v>2241</v>
      </c>
      <c r="Q377" s="814" t="s">
        <v>2590</v>
      </c>
    </row>
    <row r="378" spans="1:17" ht="24" x14ac:dyDescent="0.2">
      <c r="A378" s="814">
        <v>11</v>
      </c>
      <c r="B378" s="814"/>
      <c r="C378" s="814"/>
      <c r="D378" s="814"/>
      <c r="E378" s="1538"/>
      <c r="F378" s="1612"/>
      <c r="G378" s="814" t="s">
        <v>2588</v>
      </c>
      <c r="H378" s="476" t="s">
        <v>3047</v>
      </c>
      <c r="I378" s="814">
        <v>0.33900000000000002</v>
      </c>
      <c r="J378" s="814"/>
      <c r="K378" s="814">
        <v>0.33900000000000002</v>
      </c>
      <c r="L378" s="814"/>
      <c r="M378" s="814"/>
      <c r="N378" s="827">
        <v>0</v>
      </c>
      <c r="O378" s="814">
        <v>0.33900000000000002</v>
      </c>
      <c r="P378" s="814" t="s">
        <v>2241</v>
      </c>
      <c r="Q378" s="814" t="s">
        <v>2752</v>
      </c>
    </row>
    <row r="379" spans="1:17" ht="24" x14ac:dyDescent="0.2">
      <c r="A379" s="814">
        <v>12</v>
      </c>
      <c r="B379" s="814">
        <v>130670</v>
      </c>
      <c r="C379" s="814" t="s">
        <v>1531</v>
      </c>
      <c r="D379" s="814" t="s">
        <v>3048</v>
      </c>
      <c r="E379" s="814" t="s">
        <v>828</v>
      </c>
      <c r="F379" s="840" t="s">
        <v>5577</v>
      </c>
      <c r="G379" s="814" t="s">
        <v>2588</v>
      </c>
      <c r="H379" s="476" t="s">
        <v>3036</v>
      </c>
      <c r="I379" s="814">
        <v>4.101</v>
      </c>
      <c r="J379" s="814">
        <v>2.4849999999999999</v>
      </c>
      <c r="K379" s="814">
        <v>1.6160000000000001</v>
      </c>
      <c r="L379" s="814"/>
      <c r="M379" s="814"/>
      <c r="N379" s="827">
        <v>0</v>
      </c>
      <c r="O379" s="814">
        <v>4.101</v>
      </c>
      <c r="P379" s="476" t="s">
        <v>2353</v>
      </c>
      <c r="Q379" s="814" t="s">
        <v>2590</v>
      </c>
    </row>
    <row r="380" spans="1:17" ht="36" x14ac:dyDescent="0.2">
      <c r="A380" s="814">
        <v>13</v>
      </c>
      <c r="B380" s="814">
        <v>130671</v>
      </c>
      <c r="C380" s="814" t="s">
        <v>1806</v>
      </c>
      <c r="D380" s="814" t="s">
        <v>3049</v>
      </c>
      <c r="E380" s="814" t="s">
        <v>829</v>
      </c>
      <c r="F380" s="840" t="s">
        <v>5578</v>
      </c>
      <c r="G380" s="814" t="s">
        <v>2588</v>
      </c>
      <c r="H380" s="476" t="s">
        <v>3040</v>
      </c>
      <c r="I380" s="814">
        <v>1.365</v>
      </c>
      <c r="J380" s="814">
        <v>0.108</v>
      </c>
      <c r="K380" s="814">
        <v>1.2569999999999999</v>
      </c>
      <c r="L380" s="814"/>
      <c r="M380" s="814"/>
      <c r="N380" s="827">
        <v>0</v>
      </c>
      <c r="O380" s="814">
        <v>1.365</v>
      </c>
      <c r="P380" s="476" t="s">
        <v>2353</v>
      </c>
      <c r="Q380" s="814" t="s">
        <v>2590</v>
      </c>
    </row>
    <row r="381" spans="1:17" ht="36" x14ac:dyDescent="0.2">
      <c r="A381" s="476">
        <v>14</v>
      </c>
      <c r="B381" s="814">
        <v>130672</v>
      </c>
      <c r="C381" s="476" t="s">
        <v>1807</v>
      </c>
      <c r="D381" s="814" t="s">
        <v>3050</v>
      </c>
      <c r="E381" s="476" t="s">
        <v>830</v>
      </c>
      <c r="F381" s="841" t="s">
        <v>1263</v>
      </c>
      <c r="G381" s="814" t="s">
        <v>2588</v>
      </c>
      <c r="H381" s="476" t="s">
        <v>3051</v>
      </c>
      <c r="I381" s="476">
        <v>0.83</v>
      </c>
      <c r="J381" s="476"/>
      <c r="K381" s="476">
        <v>0.83</v>
      </c>
      <c r="L381" s="476"/>
      <c r="M381" s="476"/>
      <c r="N381" s="829">
        <v>0</v>
      </c>
      <c r="O381" s="476">
        <v>0.83</v>
      </c>
      <c r="P381" s="476" t="s">
        <v>2241</v>
      </c>
      <c r="Q381" s="814" t="s">
        <v>2590</v>
      </c>
    </row>
    <row r="382" spans="1:17" ht="36" x14ac:dyDescent="0.2">
      <c r="A382" s="814">
        <v>15</v>
      </c>
      <c r="B382" s="814">
        <v>130673</v>
      </c>
      <c r="C382" s="814" t="s">
        <v>1808</v>
      </c>
      <c r="D382" s="814" t="s">
        <v>3052</v>
      </c>
      <c r="E382" s="814" t="s">
        <v>831</v>
      </c>
      <c r="F382" s="841" t="s">
        <v>5579</v>
      </c>
      <c r="G382" s="814" t="s">
        <v>2588</v>
      </c>
      <c r="H382" s="476" t="s">
        <v>2720</v>
      </c>
      <c r="I382" s="814">
        <v>0.52600000000000002</v>
      </c>
      <c r="J382" s="814">
        <v>0.52600000000000002</v>
      </c>
      <c r="K382" s="814"/>
      <c r="L382" s="814"/>
      <c r="M382" s="814"/>
      <c r="N382" s="827">
        <v>0</v>
      </c>
      <c r="O382" s="814">
        <v>0.52600000000000002</v>
      </c>
      <c r="P382" s="814" t="s">
        <v>2354</v>
      </c>
      <c r="Q382" s="814" t="s">
        <v>2590</v>
      </c>
    </row>
    <row r="383" spans="1:17" ht="36" x14ac:dyDescent="0.2">
      <c r="A383" s="476">
        <v>16</v>
      </c>
      <c r="B383" s="814">
        <v>130674</v>
      </c>
      <c r="C383" s="476" t="s">
        <v>2311</v>
      </c>
      <c r="D383" s="814" t="s">
        <v>3053</v>
      </c>
      <c r="E383" s="476" t="s">
        <v>832</v>
      </c>
      <c r="F383" s="841" t="s">
        <v>3054</v>
      </c>
      <c r="G383" s="814" t="s">
        <v>2588</v>
      </c>
      <c r="H383" s="476" t="s">
        <v>3036</v>
      </c>
      <c r="I383" s="476">
        <v>3.4359999999999999</v>
      </c>
      <c r="J383" s="476">
        <v>6.0000000000000001E-3</v>
      </c>
      <c r="K383" s="829">
        <v>3.43</v>
      </c>
      <c r="L383" s="476"/>
      <c r="M383" s="476"/>
      <c r="N383" s="829">
        <v>0</v>
      </c>
      <c r="O383" s="476">
        <v>3.4359999999999999</v>
      </c>
      <c r="P383" s="476" t="s">
        <v>2353</v>
      </c>
      <c r="Q383" s="814" t="s">
        <v>2590</v>
      </c>
    </row>
    <row r="384" spans="1:17" ht="36" x14ac:dyDescent="0.2">
      <c r="A384" s="814">
        <v>17</v>
      </c>
      <c r="B384" s="814">
        <v>130675</v>
      </c>
      <c r="C384" s="814" t="s">
        <v>1809</v>
      </c>
      <c r="D384" s="814" t="s">
        <v>3055</v>
      </c>
      <c r="E384" s="814" t="s">
        <v>833</v>
      </c>
      <c r="F384" s="840" t="s">
        <v>228</v>
      </c>
      <c r="G384" s="814" t="s">
        <v>2588</v>
      </c>
      <c r="H384" s="476" t="s">
        <v>2720</v>
      </c>
      <c r="I384" s="814">
        <v>0.122</v>
      </c>
      <c r="J384" s="814"/>
      <c r="K384" s="814">
        <v>0.122</v>
      </c>
      <c r="L384" s="814"/>
      <c r="M384" s="814"/>
      <c r="N384" s="827">
        <v>0</v>
      </c>
      <c r="O384" s="814">
        <v>0.122</v>
      </c>
      <c r="P384" s="814" t="s">
        <v>2241</v>
      </c>
      <c r="Q384" s="814" t="s">
        <v>2590</v>
      </c>
    </row>
    <row r="385" spans="1:17" ht="36" x14ac:dyDescent="0.2">
      <c r="A385" s="476">
        <v>18</v>
      </c>
      <c r="B385" s="814">
        <v>130676</v>
      </c>
      <c r="C385" s="476" t="s">
        <v>1810</v>
      </c>
      <c r="D385" s="814" t="s">
        <v>3056</v>
      </c>
      <c r="E385" s="476" t="s">
        <v>834</v>
      </c>
      <c r="F385" s="841" t="s">
        <v>5580</v>
      </c>
      <c r="G385" s="814" t="s">
        <v>2588</v>
      </c>
      <c r="H385" s="476" t="s">
        <v>3057</v>
      </c>
      <c r="I385" s="829">
        <v>0.93700000000000006</v>
      </c>
      <c r="J385" s="893"/>
      <c r="K385" s="829">
        <v>0.93700000000000006</v>
      </c>
      <c r="L385" s="893"/>
      <c r="M385" s="893"/>
      <c r="N385" s="829">
        <v>0</v>
      </c>
      <c r="O385" s="476">
        <v>0.93700000000000006</v>
      </c>
      <c r="P385" s="476" t="s">
        <v>2241</v>
      </c>
      <c r="Q385" s="814" t="s">
        <v>2590</v>
      </c>
    </row>
    <row r="386" spans="1:17" ht="36" x14ac:dyDescent="0.2">
      <c r="A386" s="476">
        <v>19</v>
      </c>
      <c r="B386" s="814">
        <v>130680</v>
      </c>
      <c r="C386" s="476" t="s">
        <v>1811</v>
      </c>
      <c r="D386" s="814" t="s">
        <v>3058</v>
      </c>
      <c r="E386" s="476" t="s">
        <v>837</v>
      </c>
      <c r="F386" s="841" t="s">
        <v>5581</v>
      </c>
      <c r="G386" s="814" t="s">
        <v>2588</v>
      </c>
      <c r="H386" s="476" t="s">
        <v>3059</v>
      </c>
      <c r="I386" s="476">
        <v>1.2869999999999999</v>
      </c>
      <c r="J386" s="476"/>
      <c r="K386" s="476">
        <v>2.7E-2</v>
      </c>
      <c r="L386" s="476">
        <v>1.26</v>
      </c>
      <c r="M386" s="476"/>
      <c r="N386" s="829">
        <v>0</v>
      </c>
      <c r="O386" s="476">
        <v>1.2869999999999999</v>
      </c>
      <c r="P386" s="476" t="s">
        <v>2296</v>
      </c>
      <c r="Q386" s="814" t="s">
        <v>2590</v>
      </c>
    </row>
    <row r="387" spans="1:17" ht="36" x14ac:dyDescent="0.2">
      <c r="A387" s="476">
        <v>20</v>
      </c>
      <c r="B387" s="903">
        <v>130681</v>
      </c>
      <c r="C387" s="476" t="s">
        <v>2312</v>
      </c>
      <c r="D387" s="476" t="s">
        <v>3060</v>
      </c>
      <c r="E387" s="476" t="s">
        <v>838</v>
      </c>
      <c r="F387" s="841" t="s">
        <v>1453</v>
      </c>
      <c r="G387" s="814" t="s">
        <v>2588</v>
      </c>
      <c r="H387" s="476" t="s">
        <v>2720</v>
      </c>
      <c r="I387" s="476">
        <v>3.7229999999999999</v>
      </c>
      <c r="J387" s="476"/>
      <c r="K387" s="476">
        <v>1.5860000000000001</v>
      </c>
      <c r="L387" s="476">
        <v>2.137</v>
      </c>
      <c r="M387" s="476"/>
      <c r="N387" s="829">
        <v>0</v>
      </c>
      <c r="O387" s="476">
        <v>3.7229999999999999</v>
      </c>
      <c r="P387" s="476" t="s">
        <v>2296</v>
      </c>
      <c r="Q387" s="476" t="s">
        <v>2752</v>
      </c>
    </row>
    <row r="388" spans="1:17" x14ac:dyDescent="0.2">
      <c r="A388" s="814">
        <v>21</v>
      </c>
      <c r="B388" s="903">
        <v>130682</v>
      </c>
      <c r="C388" s="476" t="s">
        <v>2313</v>
      </c>
      <c r="D388" s="476"/>
      <c r="E388" s="1538" t="s">
        <v>839</v>
      </c>
      <c r="F388" s="1582" t="s">
        <v>1454</v>
      </c>
      <c r="G388" s="814" t="s">
        <v>2588</v>
      </c>
      <c r="H388" s="476"/>
      <c r="I388" s="476">
        <v>0.67500000000000004</v>
      </c>
      <c r="J388" s="476"/>
      <c r="K388" s="476"/>
      <c r="L388" s="476">
        <v>0.67500000000000004</v>
      </c>
      <c r="M388" s="476"/>
      <c r="N388" s="829">
        <v>0</v>
      </c>
      <c r="O388" s="476">
        <v>0.67500000000000004</v>
      </c>
      <c r="P388" s="476" t="s">
        <v>2244</v>
      </c>
      <c r="Q388" s="476" t="s">
        <v>2752</v>
      </c>
    </row>
    <row r="389" spans="1:17" ht="24" x14ac:dyDescent="0.2">
      <c r="A389" s="814">
        <v>22</v>
      </c>
      <c r="B389" s="903">
        <v>130682</v>
      </c>
      <c r="C389" s="476" t="s">
        <v>2314</v>
      </c>
      <c r="D389" s="476"/>
      <c r="E389" s="1538"/>
      <c r="F389" s="1641"/>
      <c r="G389" s="814" t="s">
        <v>2588</v>
      </c>
      <c r="H389" s="476"/>
      <c r="I389" s="476">
        <v>1.008</v>
      </c>
      <c r="J389" s="476"/>
      <c r="K389" s="476">
        <v>0.996</v>
      </c>
      <c r="L389" s="476">
        <v>1.2E-2</v>
      </c>
      <c r="M389" s="476"/>
      <c r="N389" s="829">
        <v>0</v>
      </c>
      <c r="O389" s="476">
        <v>1.008</v>
      </c>
      <c r="P389" s="476" t="s">
        <v>2296</v>
      </c>
      <c r="Q389" s="476" t="s">
        <v>2752</v>
      </c>
    </row>
    <row r="390" spans="1:17" ht="24" x14ac:dyDescent="0.2">
      <c r="A390" s="476">
        <v>23</v>
      </c>
      <c r="B390" s="814">
        <v>130683</v>
      </c>
      <c r="C390" s="476" t="s">
        <v>2315</v>
      </c>
      <c r="D390" s="814" t="s">
        <v>3061</v>
      </c>
      <c r="E390" s="476" t="s">
        <v>840</v>
      </c>
      <c r="F390" s="841" t="s">
        <v>1455</v>
      </c>
      <c r="G390" s="814" t="s">
        <v>2588</v>
      </c>
      <c r="H390" s="476" t="s">
        <v>3062</v>
      </c>
      <c r="I390" s="476">
        <v>0.52600000000000002</v>
      </c>
      <c r="J390" s="476"/>
      <c r="K390" s="476">
        <v>0.52600000000000002</v>
      </c>
      <c r="L390" s="476"/>
      <c r="M390" s="476"/>
      <c r="N390" s="829">
        <v>0</v>
      </c>
      <c r="O390" s="476">
        <v>0.52600000000000002</v>
      </c>
      <c r="P390" s="476" t="s">
        <v>2241</v>
      </c>
      <c r="Q390" s="814" t="s">
        <v>2590</v>
      </c>
    </row>
    <row r="391" spans="1:17" ht="36" x14ac:dyDescent="0.2">
      <c r="A391" s="476">
        <v>24</v>
      </c>
      <c r="B391" s="906">
        <v>130685</v>
      </c>
      <c r="C391" s="476" t="s">
        <v>2316</v>
      </c>
      <c r="D391" s="476" t="s">
        <v>3063</v>
      </c>
      <c r="E391" s="476" t="s">
        <v>841</v>
      </c>
      <c r="F391" s="841" t="s">
        <v>229</v>
      </c>
      <c r="G391" s="814" t="s">
        <v>2588</v>
      </c>
      <c r="H391" s="476" t="s">
        <v>2720</v>
      </c>
      <c r="I391" s="476">
        <v>0.57599999999999996</v>
      </c>
      <c r="J391" s="476"/>
      <c r="K391" s="476">
        <v>0.57599999999999996</v>
      </c>
      <c r="L391" s="476"/>
      <c r="M391" s="476"/>
      <c r="N391" s="829">
        <v>0</v>
      </c>
      <c r="O391" s="476">
        <v>0.57599999999999996</v>
      </c>
      <c r="P391" s="476" t="s">
        <v>2241</v>
      </c>
      <c r="Q391" s="476" t="s">
        <v>2752</v>
      </c>
    </row>
    <row r="392" spans="1:17" ht="24" x14ac:dyDescent="0.2">
      <c r="A392" s="476">
        <v>25</v>
      </c>
      <c r="B392" s="814">
        <v>130686</v>
      </c>
      <c r="C392" s="476" t="s">
        <v>1812</v>
      </c>
      <c r="D392" s="814" t="s">
        <v>3064</v>
      </c>
      <c r="E392" s="476" t="s">
        <v>842</v>
      </c>
      <c r="F392" s="841" t="s">
        <v>5582</v>
      </c>
      <c r="G392" s="814" t="s">
        <v>2588</v>
      </c>
      <c r="H392" s="476" t="s">
        <v>3065</v>
      </c>
      <c r="I392" s="476">
        <v>1.2410000000000001</v>
      </c>
      <c r="J392" s="476">
        <v>0.94899999999999995</v>
      </c>
      <c r="K392" s="476">
        <v>0.29199999999999998</v>
      </c>
      <c r="L392" s="476"/>
      <c r="M392" s="476"/>
      <c r="N392" s="829">
        <v>0</v>
      </c>
      <c r="O392" s="476">
        <v>1.2410000000000001</v>
      </c>
      <c r="P392" s="476" t="s">
        <v>2353</v>
      </c>
      <c r="Q392" s="814" t="s">
        <v>2590</v>
      </c>
    </row>
    <row r="393" spans="1:17" ht="36" x14ac:dyDescent="0.2">
      <c r="A393" s="476">
        <v>26</v>
      </c>
      <c r="B393" s="814">
        <v>130688</v>
      </c>
      <c r="C393" s="476" t="s">
        <v>1813</v>
      </c>
      <c r="D393" s="814" t="s">
        <v>3066</v>
      </c>
      <c r="E393" s="476" t="s">
        <v>843</v>
      </c>
      <c r="F393" s="841" t="s">
        <v>5583</v>
      </c>
      <c r="G393" s="814" t="s">
        <v>2588</v>
      </c>
      <c r="H393" s="476" t="s">
        <v>3067</v>
      </c>
      <c r="I393" s="476">
        <v>1.0900000000000001</v>
      </c>
      <c r="J393" s="476"/>
      <c r="K393" s="476">
        <v>1.0900000000000001</v>
      </c>
      <c r="L393" s="476"/>
      <c r="M393" s="476"/>
      <c r="N393" s="829">
        <v>0</v>
      </c>
      <c r="O393" s="829">
        <v>1.0900000000000001</v>
      </c>
      <c r="P393" s="476" t="s">
        <v>2241</v>
      </c>
      <c r="Q393" s="814" t="s">
        <v>2590</v>
      </c>
    </row>
    <row r="394" spans="1:17" ht="24" x14ac:dyDescent="0.2">
      <c r="A394" s="821">
        <v>27</v>
      </c>
      <c r="B394" s="814">
        <v>130689</v>
      </c>
      <c r="C394" s="821" t="s">
        <v>2317</v>
      </c>
      <c r="D394" s="814" t="s">
        <v>3068</v>
      </c>
      <c r="E394" s="821" t="s">
        <v>844</v>
      </c>
      <c r="F394" s="846" t="s">
        <v>3069</v>
      </c>
      <c r="G394" s="814" t="s">
        <v>2588</v>
      </c>
      <c r="H394" s="476" t="s">
        <v>3062</v>
      </c>
      <c r="I394" s="821">
        <v>1.208</v>
      </c>
      <c r="J394" s="821"/>
      <c r="K394" s="821">
        <v>1.208</v>
      </c>
      <c r="L394" s="821"/>
      <c r="M394" s="821"/>
      <c r="N394" s="853">
        <v>0</v>
      </c>
      <c r="O394" s="821">
        <v>1.208</v>
      </c>
      <c r="P394" s="821" t="s">
        <v>2241</v>
      </c>
      <c r="Q394" s="814" t="s">
        <v>2590</v>
      </c>
    </row>
    <row r="395" spans="1:17" ht="24" x14ac:dyDescent="0.2">
      <c r="A395" s="476">
        <v>28</v>
      </c>
      <c r="B395" s="906">
        <v>130691</v>
      </c>
      <c r="C395" s="476" t="s">
        <v>2318</v>
      </c>
      <c r="D395" s="476" t="s">
        <v>3070</v>
      </c>
      <c r="E395" s="476" t="s">
        <v>845</v>
      </c>
      <c r="F395" s="841" t="s">
        <v>3071</v>
      </c>
      <c r="G395" s="814" t="s">
        <v>2588</v>
      </c>
      <c r="H395" s="476" t="s">
        <v>3072</v>
      </c>
      <c r="I395" s="476">
        <v>1.165</v>
      </c>
      <c r="J395" s="476"/>
      <c r="K395" s="476">
        <v>1.165</v>
      </c>
      <c r="L395" s="476"/>
      <c r="M395" s="476"/>
      <c r="N395" s="829">
        <v>0</v>
      </c>
      <c r="O395" s="476">
        <v>1.165</v>
      </c>
      <c r="P395" s="476" t="s">
        <v>2241</v>
      </c>
      <c r="Q395" s="476" t="s">
        <v>2752</v>
      </c>
    </row>
    <row r="396" spans="1:17" ht="36" x14ac:dyDescent="0.2">
      <c r="A396" s="476">
        <v>29</v>
      </c>
      <c r="B396" s="814">
        <v>130691</v>
      </c>
      <c r="C396" s="476" t="s">
        <v>1814</v>
      </c>
      <c r="D396" s="814" t="s">
        <v>3073</v>
      </c>
      <c r="E396" s="476" t="s">
        <v>846</v>
      </c>
      <c r="F396" s="841" t="s">
        <v>5584</v>
      </c>
      <c r="G396" s="814" t="s">
        <v>2588</v>
      </c>
      <c r="H396" s="476" t="s">
        <v>2720</v>
      </c>
      <c r="I396" s="476">
        <v>1.246</v>
      </c>
      <c r="J396" s="476"/>
      <c r="K396" s="476">
        <v>1.246</v>
      </c>
      <c r="L396" s="476"/>
      <c r="M396" s="476"/>
      <c r="N396" s="829">
        <v>0</v>
      </c>
      <c r="O396" s="476">
        <v>1.246</v>
      </c>
      <c r="P396" s="476" t="s">
        <v>2241</v>
      </c>
      <c r="Q396" s="814" t="s">
        <v>2590</v>
      </c>
    </row>
    <row r="397" spans="1:17" ht="36" x14ac:dyDescent="0.2">
      <c r="A397" s="476">
        <v>30</v>
      </c>
      <c r="B397" s="814">
        <v>130692</v>
      </c>
      <c r="C397" s="476" t="s">
        <v>1815</v>
      </c>
      <c r="D397" s="814" t="s">
        <v>3074</v>
      </c>
      <c r="E397" s="476" t="s">
        <v>847</v>
      </c>
      <c r="F397" s="841" t="s">
        <v>5585</v>
      </c>
      <c r="G397" s="814" t="s">
        <v>2588</v>
      </c>
      <c r="H397" s="476" t="s">
        <v>2720</v>
      </c>
      <c r="I397" s="476">
        <v>1.734</v>
      </c>
      <c r="J397" s="476"/>
      <c r="K397" s="476">
        <v>1.734</v>
      </c>
      <c r="L397" s="476"/>
      <c r="M397" s="476"/>
      <c r="N397" s="829">
        <v>0</v>
      </c>
      <c r="O397" s="476">
        <v>1.734</v>
      </c>
      <c r="P397" s="476" t="s">
        <v>2241</v>
      </c>
      <c r="Q397" s="814" t="s">
        <v>2590</v>
      </c>
    </row>
    <row r="398" spans="1:17" ht="36" x14ac:dyDescent="0.2">
      <c r="A398" s="476">
        <v>31</v>
      </c>
      <c r="B398" s="814">
        <v>130693</v>
      </c>
      <c r="C398" s="476" t="s">
        <v>1816</v>
      </c>
      <c r="D398" s="814" t="s">
        <v>3075</v>
      </c>
      <c r="E398" s="476" t="s">
        <v>873</v>
      </c>
      <c r="F398" s="841" t="s">
        <v>5586</v>
      </c>
      <c r="G398" s="814" t="s">
        <v>2588</v>
      </c>
      <c r="H398" s="476" t="s">
        <v>3076</v>
      </c>
      <c r="I398" s="476">
        <v>0.87</v>
      </c>
      <c r="J398" s="476"/>
      <c r="K398" s="476">
        <v>0.87</v>
      </c>
      <c r="L398" s="476"/>
      <c r="M398" s="476"/>
      <c r="N398" s="829">
        <v>0</v>
      </c>
      <c r="O398" s="476">
        <v>0.87</v>
      </c>
      <c r="P398" s="476" t="s">
        <v>2241</v>
      </c>
      <c r="Q398" s="814" t="s">
        <v>2590</v>
      </c>
    </row>
    <row r="399" spans="1:17" ht="36" x14ac:dyDescent="0.2">
      <c r="A399" s="476">
        <v>32</v>
      </c>
      <c r="B399" s="814">
        <v>130694</v>
      </c>
      <c r="C399" s="476" t="s">
        <v>1817</v>
      </c>
      <c r="D399" s="814" t="s">
        <v>3077</v>
      </c>
      <c r="E399" s="476" t="s">
        <v>874</v>
      </c>
      <c r="F399" s="841" t="s">
        <v>5587</v>
      </c>
      <c r="G399" s="814" t="s">
        <v>2588</v>
      </c>
      <c r="H399" s="476" t="s">
        <v>3078</v>
      </c>
      <c r="I399" s="476">
        <v>1.3109999999999999</v>
      </c>
      <c r="J399" s="476"/>
      <c r="K399" s="476">
        <v>1.3109999999999999</v>
      </c>
      <c r="L399" s="476"/>
      <c r="M399" s="476"/>
      <c r="N399" s="829">
        <v>0</v>
      </c>
      <c r="O399" s="476">
        <v>1.3109999999999999</v>
      </c>
      <c r="P399" s="476" t="s">
        <v>2241</v>
      </c>
      <c r="Q399" s="814" t="s">
        <v>2590</v>
      </c>
    </row>
    <row r="400" spans="1:17" ht="36" x14ac:dyDescent="0.2">
      <c r="A400" s="476">
        <v>33</v>
      </c>
      <c r="B400" s="814">
        <v>130696</v>
      </c>
      <c r="C400" s="476" t="s">
        <v>1818</v>
      </c>
      <c r="D400" s="814" t="s">
        <v>3079</v>
      </c>
      <c r="E400" s="476" t="s">
        <v>876</v>
      </c>
      <c r="F400" s="841" t="s">
        <v>5588</v>
      </c>
      <c r="G400" s="814" t="s">
        <v>2588</v>
      </c>
      <c r="H400" s="476" t="s">
        <v>3078</v>
      </c>
      <c r="I400" s="476">
        <v>1.107</v>
      </c>
      <c r="J400" s="476"/>
      <c r="K400" s="476">
        <v>1.107</v>
      </c>
      <c r="L400" s="476"/>
      <c r="M400" s="476"/>
      <c r="N400" s="829">
        <v>0</v>
      </c>
      <c r="O400" s="476">
        <v>1.107</v>
      </c>
      <c r="P400" s="476" t="s">
        <v>2241</v>
      </c>
      <c r="Q400" s="814" t="s">
        <v>2590</v>
      </c>
    </row>
    <row r="401" spans="1:17" ht="36" x14ac:dyDescent="0.2">
      <c r="A401" s="476">
        <v>34</v>
      </c>
      <c r="B401" s="814">
        <v>130697</v>
      </c>
      <c r="C401" s="476" t="s">
        <v>1819</v>
      </c>
      <c r="D401" s="814" t="s">
        <v>3080</v>
      </c>
      <c r="E401" s="476" t="s">
        <v>877</v>
      </c>
      <c r="F401" s="841" t="s">
        <v>5588</v>
      </c>
      <c r="G401" s="814" t="s">
        <v>2588</v>
      </c>
      <c r="H401" s="476" t="s">
        <v>2720</v>
      </c>
      <c r="I401" s="476">
        <v>1.7170000000000001</v>
      </c>
      <c r="J401" s="476"/>
      <c r="K401" s="476">
        <v>1.7170000000000001</v>
      </c>
      <c r="L401" s="476"/>
      <c r="M401" s="476"/>
      <c r="N401" s="829">
        <v>0</v>
      </c>
      <c r="O401" s="476">
        <v>1.7170000000000001</v>
      </c>
      <c r="P401" s="476" t="s">
        <v>2241</v>
      </c>
      <c r="Q401" s="814" t="s">
        <v>2590</v>
      </c>
    </row>
    <row r="402" spans="1:17" ht="24" x14ac:dyDescent="0.2">
      <c r="A402" s="821">
        <v>35</v>
      </c>
      <c r="B402" s="906">
        <v>130698</v>
      </c>
      <c r="C402" s="821"/>
      <c r="D402" s="821"/>
      <c r="E402" s="821" t="s">
        <v>878</v>
      </c>
      <c r="F402" s="846" t="s">
        <v>1425</v>
      </c>
      <c r="G402" s="815" t="s">
        <v>2588</v>
      </c>
      <c r="H402" s="821"/>
      <c r="I402" s="821">
        <v>0.64</v>
      </c>
      <c r="J402" s="821"/>
      <c r="K402" s="821">
        <v>0.64</v>
      </c>
      <c r="L402" s="821"/>
      <c r="M402" s="821"/>
      <c r="N402" s="853">
        <v>0</v>
      </c>
      <c r="O402" s="821">
        <v>0.64</v>
      </c>
      <c r="P402" s="821" t="s">
        <v>2241</v>
      </c>
      <c r="Q402" s="821" t="s">
        <v>2752</v>
      </c>
    </row>
    <row r="403" spans="1:17" ht="36" x14ac:dyDescent="0.2">
      <c r="A403" s="476">
        <v>36</v>
      </c>
      <c r="B403" s="814">
        <v>130700</v>
      </c>
      <c r="C403" s="476" t="s">
        <v>1820</v>
      </c>
      <c r="D403" s="814" t="s">
        <v>3081</v>
      </c>
      <c r="E403" s="476" t="s">
        <v>879</v>
      </c>
      <c r="F403" s="841" t="s">
        <v>5589</v>
      </c>
      <c r="G403" s="814" t="s">
        <v>2588</v>
      </c>
      <c r="H403" s="476" t="s">
        <v>3082</v>
      </c>
      <c r="I403" s="476">
        <v>0.30599999999999999</v>
      </c>
      <c r="J403" s="476"/>
      <c r="K403" s="476">
        <v>0.30599999999999999</v>
      </c>
      <c r="L403" s="476"/>
      <c r="M403" s="476"/>
      <c r="N403" s="829">
        <v>0</v>
      </c>
      <c r="O403" s="476">
        <v>0.30599999999999999</v>
      </c>
      <c r="P403" s="476" t="s">
        <v>2241</v>
      </c>
      <c r="Q403" s="814" t="s">
        <v>2590</v>
      </c>
    </row>
    <row r="404" spans="1:17" ht="36" x14ac:dyDescent="0.2">
      <c r="A404" s="476">
        <v>37</v>
      </c>
      <c r="B404" s="814">
        <v>1205923</v>
      </c>
      <c r="C404" s="476" t="s">
        <v>1281</v>
      </c>
      <c r="D404" s="814" t="s">
        <v>3083</v>
      </c>
      <c r="E404" s="476" t="s">
        <v>1426</v>
      </c>
      <c r="F404" s="841" t="s">
        <v>5590</v>
      </c>
      <c r="G404" s="814" t="s">
        <v>2588</v>
      </c>
      <c r="H404" s="476" t="s">
        <v>2720</v>
      </c>
      <c r="I404" s="476">
        <v>1.395</v>
      </c>
      <c r="J404" s="476">
        <v>1.395</v>
      </c>
      <c r="K404" s="476"/>
      <c r="L404" s="476"/>
      <c r="M404" s="476"/>
      <c r="N404" s="895">
        <v>70948</v>
      </c>
      <c r="O404" s="476">
        <v>72.343000000000004</v>
      </c>
      <c r="P404" s="476" t="s">
        <v>2354</v>
      </c>
      <c r="Q404" s="814" t="s">
        <v>2590</v>
      </c>
    </row>
    <row r="405" spans="1:17" ht="36" x14ac:dyDescent="0.2">
      <c r="A405" s="476">
        <v>38</v>
      </c>
      <c r="B405" s="814">
        <v>1205922</v>
      </c>
      <c r="C405" s="476" t="s">
        <v>1372</v>
      </c>
      <c r="D405" s="814" t="s">
        <v>3084</v>
      </c>
      <c r="E405" s="476" t="s">
        <v>1427</v>
      </c>
      <c r="F405" s="841" t="s">
        <v>5591</v>
      </c>
      <c r="G405" s="814" t="s">
        <v>2588</v>
      </c>
      <c r="H405" s="476" t="s">
        <v>2720</v>
      </c>
      <c r="I405" s="476">
        <v>0.23300000000000001</v>
      </c>
      <c r="J405" s="476">
        <v>0.23300000000000001</v>
      </c>
      <c r="K405" s="476"/>
      <c r="L405" s="476"/>
      <c r="M405" s="476"/>
      <c r="N405" s="827">
        <v>0</v>
      </c>
      <c r="O405" s="476">
        <v>0.23300000000000001</v>
      </c>
      <c r="P405" s="476" t="s">
        <v>2354</v>
      </c>
      <c r="Q405" s="814" t="s">
        <v>2590</v>
      </c>
    </row>
    <row r="406" spans="1:17" ht="17.25" customHeight="1" x14ac:dyDescent="0.2">
      <c r="A406" s="814">
        <v>39</v>
      </c>
      <c r="B406" s="476"/>
      <c r="C406" s="476" t="s">
        <v>2319</v>
      </c>
      <c r="D406" s="476"/>
      <c r="E406" s="1538" t="s">
        <v>1431</v>
      </c>
      <c r="F406" s="1612" t="s">
        <v>3087</v>
      </c>
      <c r="G406" s="814" t="s">
        <v>2588</v>
      </c>
      <c r="H406" s="892"/>
      <c r="I406" s="476">
        <v>0.40200000000000002</v>
      </c>
      <c r="J406" s="476">
        <v>0.40200000000000002</v>
      </c>
      <c r="K406" s="476"/>
      <c r="L406" s="476"/>
      <c r="M406" s="476"/>
      <c r="N406" s="827">
        <v>0</v>
      </c>
      <c r="O406" s="476">
        <v>0.40200000000000002</v>
      </c>
      <c r="P406" s="814" t="s">
        <v>2354</v>
      </c>
      <c r="Q406" s="476" t="s">
        <v>2752</v>
      </c>
    </row>
    <row r="407" spans="1:17" ht="21" customHeight="1" x14ac:dyDescent="0.2">
      <c r="A407" s="814">
        <v>40</v>
      </c>
      <c r="B407" s="476"/>
      <c r="C407" s="476"/>
      <c r="D407" s="476"/>
      <c r="E407" s="1538"/>
      <c r="F407" s="1612"/>
      <c r="G407" s="814" t="s">
        <v>2588</v>
      </c>
      <c r="H407" s="476"/>
      <c r="I407" s="476">
        <v>6.6000000000000003E-2</v>
      </c>
      <c r="J407" s="476">
        <v>6.6000000000000003E-2</v>
      </c>
      <c r="K407" s="476"/>
      <c r="L407" s="476"/>
      <c r="M407" s="476"/>
      <c r="N407" s="827">
        <v>0</v>
      </c>
      <c r="O407" s="476">
        <v>6.6000000000000003E-2</v>
      </c>
      <c r="P407" s="814" t="s">
        <v>2354</v>
      </c>
      <c r="Q407" s="476" t="s">
        <v>2752</v>
      </c>
    </row>
    <row r="408" spans="1:17" ht="24" x14ac:dyDescent="0.2">
      <c r="A408" s="476">
        <v>41</v>
      </c>
      <c r="B408" s="476"/>
      <c r="C408" s="476"/>
      <c r="D408" s="476"/>
      <c r="E408" s="476" t="s">
        <v>3086</v>
      </c>
      <c r="F408" s="841" t="s">
        <v>3087</v>
      </c>
      <c r="G408" s="814" t="s">
        <v>2588</v>
      </c>
      <c r="H408" s="476"/>
      <c r="I408" s="476">
        <v>0.81799999999999995</v>
      </c>
      <c r="J408" s="476"/>
      <c r="K408" s="476">
        <v>0.81799999999999995</v>
      </c>
      <c r="L408" s="476"/>
      <c r="M408" s="476"/>
      <c r="N408" s="827">
        <v>0</v>
      </c>
      <c r="O408" s="476">
        <v>0.81799999999999995</v>
      </c>
      <c r="P408" s="476" t="s">
        <v>2241</v>
      </c>
      <c r="Q408" s="476" t="s">
        <v>2752</v>
      </c>
    </row>
    <row r="409" spans="1:17" ht="36.75" thickBot="1" x14ac:dyDescent="0.25">
      <c r="A409" s="477">
        <v>42</v>
      </c>
      <c r="B409" s="477"/>
      <c r="C409" s="477"/>
      <c r="D409" s="477"/>
      <c r="E409" s="477" t="s">
        <v>3088</v>
      </c>
      <c r="F409" s="842" t="s">
        <v>5390</v>
      </c>
      <c r="G409" s="816" t="s">
        <v>2588</v>
      </c>
      <c r="H409" s="477" t="s">
        <v>2720</v>
      </c>
      <c r="I409" s="879">
        <v>0.13</v>
      </c>
      <c r="J409" s="477"/>
      <c r="K409" s="879">
        <v>0.13</v>
      </c>
      <c r="L409" s="477"/>
      <c r="M409" s="477"/>
      <c r="N409" s="830">
        <v>0</v>
      </c>
      <c r="O409" s="879">
        <v>0.13</v>
      </c>
      <c r="P409" s="477" t="s">
        <v>2241</v>
      </c>
      <c r="Q409" s="477" t="s">
        <v>2752</v>
      </c>
    </row>
    <row r="410" spans="1:17" ht="13.5" thickBot="1" x14ac:dyDescent="0.25">
      <c r="A410" s="1620" t="s">
        <v>880</v>
      </c>
      <c r="B410" s="1621"/>
      <c r="C410" s="1621"/>
      <c r="D410" s="1621"/>
      <c r="E410" s="1621"/>
      <c r="F410" s="1621"/>
      <c r="G410" s="1625"/>
      <c r="H410" s="1626"/>
      <c r="I410" s="862">
        <f>SUM(I368:I409)</f>
        <v>54.23</v>
      </c>
      <c r="J410" s="863"/>
      <c r="K410" s="864"/>
      <c r="L410" s="864"/>
      <c r="M410" s="864"/>
      <c r="N410" s="582"/>
      <c r="O410" s="557"/>
      <c r="P410" s="557"/>
      <c r="Q410" s="588"/>
    </row>
    <row r="411" spans="1:17" ht="12.75" customHeight="1" x14ac:dyDescent="0.2">
      <c r="A411" s="1439" t="s">
        <v>5939</v>
      </c>
      <c r="B411" s="1439"/>
      <c r="C411" s="1439"/>
      <c r="D411" s="1439"/>
      <c r="E411" s="1533"/>
      <c r="F411" s="1533"/>
      <c r="G411" s="885"/>
      <c r="H411" s="885"/>
      <c r="I411" s="843"/>
      <c r="J411" s="934">
        <f>SUM(J368:J409)</f>
        <v>8.6159999999999997</v>
      </c>
      <c r="K411" s="843"/>
      <c r="L411" s="843"/>
      <c r="M411" s="843"/>
      <c r="N411" s="693"/>
      <c r="O411" s="633"/>
      <c r="P411" s="633"/>
      <c r="Q411" s="633"/>
    </row>
    <row r="412" spans="1:17" ht="12.75" customHeight="1" x14ac:dyDescent="0.2">
      <c r="A412" s="1633" t="s">
        <v>5933</v>
      </c>
      <c r="B412" s="1634"/>
      <c r="C412" s="1634"/>
      <c r="D412" s="1634"/>
      <c r="E412" s="1634"/>
      <c r="F412" s="1635"/>
      <c r="G412" s="502"/>
      <c r="H412" s="502"/>
      <c r="I412" s="40"/>
      <c r="J412" s="40"/>
      <c r="K412" s="311">
        <f>SUM(K368:K409)</f>
        <v>41.529999999999994</v>
      </c>
      <c r="L412" s="40"/>
      <c r="M412" s="40"/>
      <c r="N412" s="150"/>
      <c r="O412" s="469"/>
      <c r="P412" s="469"/>
      <c r="Q412" s="469"/>
    </row>
    <row r="413" spans="1:17" ht="12.75" customHeight="1" x14ac:dyDescent="0.2">
      <c r="A413" s="1518" t="s">
        <v>5934</v>
      </c>
      <c r="B413" s="1518"/>
      <c r="C413" s="1518"/>
      <c r="D413" s="1518"/>
      <c r="E413" s="1511"/>
      <c r="F413" s="1511"/>
      <c r="G413" s="471"/>
      <c r="H413" s="471"/>
      <c r="I413" s="40"/>
      <c r="J413" s="40"/>
      <c r="K413" s="40"/>
      <c r="L413" s="312">
        <f>SUM(L368:L409)</f>
        <v>4.0839999999999996</v>
      </c>
      <c r="M413" s="312"/>
      <c r="N413" s="150"/>
      <c r="O413" s="469"/>
      <c r="P413" s="469"/>
      <c r="Q413" s="469"/>
    </row>
    <row r="414" spans="1:17" ht="12.75" customHeight="1" x14ac:dyDescent="0.2">
      <c r="A414" s="1512" t="s">
        <v>5937</v>
      </c>
      <c r="B414" s="1512"/>
      <c r="C414" s="1512"/>
      <c r="D414" s="1512"/>
      <c r="E414" s="1513"/>
      <c r="F414" s="1513"/>
      <c r="G414" s="305"/>
      <c r="H414" s="305"/>
      <c r="I414" s="305"/>
      <c r="J414" s="291"/>
      <c r="K414" s="291"/>
      <c r="L414" s="291"/>
      <c r="M414" s="292">
        <f>SUM(M368:M409)</f>
        <v>0</v>
      </c>
      <c r="N414" s="150"/>
      <c r="O414" s="469"/>
      <c r="P414" s="469"/>
      <c r="Q414" s="469"/>
    </row>
    <row r="415" spans="1:17" ht="13.5" thickBot="1" x14ac:dyDescent="0.25">
      <c r="A415" s="1628"/>
      <c r="B415" s="1628"/>
      <c r="C415" s="1628"/>
      <c r="D415" s="1628"/>
      <c r="E415" s="1628"/>
      <c r="F415" s="1628"/>
      <c r="G415" s="1628"/>
      <c r="H415" s="1628"/>
      <c r="I415" s="1628"/>
      <c r="J415" s="1628"/>
      <c r="K415" s="1628"/>
      <c r="L415" s="1628"/>
      <c r="M415" s="1628"/>
      <c r="N415" s="1628"/>
      <c r="O415" s="1628"/>
      <c r="P415" s="831"/>
      <c r="Q415" s="831"/>
    </row>
    <row r="416" spans="1:17" ht="13.5" thickBot="1" x14ac:dyDescent="0.25">
      <c r="A416" s="1586" t="s">
        <v>881</v>
      </c>
      <c r="B416" s="1587"/>
      <c r="C416" s="1587"/>
      <c r="D416" s="1587"/>
      <c r="E416" s="1587"/>
      <c r="F416" s="1587"/>
      <c r="G416" s="1598"/>
      <c r="H416" s="1598"/>
      <c r="I416" s="1598"/>
      <c r="J416" s="1598"/>
      <c r="K416" s="1598"/>
      <c r="L416" s="1598"/>
      <c r="M416" s="1598"/>
      <c r="N416" s="1598"/>
      <c r="O416" s="1598"/>
      <c r="P416" s="1598"/>
      <c r="Q416" s="1599"/>
    </row>
    <row r="417" spans="1:17" ht="24" x14ac:dyDescent="0.2">
      <c r="A417" s="813">
        <v>1</v>
      </c>
      <c r="B417" s="813">
        <v>130562</v>
      </c>
      <c r="C417" s="813" t="s">
        <v>2321</v>
      </c>
      <c r="D417" s="813" t="s">
        <v>3089</v>
      </c>
      <c r="E417" s="813" t="s">
        <v>882</v>
      </c>
      <c r="F417" s="1304" t="s">
        <v>3090</v>
      </c>
      <c r="G417" s="813" t="s">
        <v>2588</v>
      </c>
      <c r="H417" s="1285" t="s">
        <v>3091</v>
      </c>
      <c r="I417" s="1285">
        <v>0.879</v>
      </c>
      <c r="J417" s="813"/>
      <c r="K417" s="813">
        <v>0.879</v>
      </c>
      <c r="L417" s="813"/>
      <c r="M417" s="813"/>
      <c r="N417" s="826">
        <v>0</v>
      </c>
      <c r="O417" s="813">
        <v>0.879</v>
      </c>
      <c r="P417" s="813" t="s">
        <v>2241</v>
      </c>
      <c r="Q417" s="1338" t="s">
        <v>2752</v>
      </c>
    </row>
    <row r="418" spans="1:17" ht="36" x14ac:dyDescent="0.2">
      <c r="A418" s="814">
        <v>2</v>
      </c>
      <c r="B418" s="814">
        <v>130563</v>
      </c>
      <c r="C418" s="814" t="s">
        <v>1821</v>
      </c>
      <c r="D418" s="814" t="s">
        <v>3092</v>
      </c>
      <c r="E418" s="814" t="s">
        <v>883</v>
      </c>
      <c r="F418" s="1297" t="s">
        <v>5592</v>
      </c>
      <c r="G418" s="814" t="s">
        <v>2588</v>
      </c>
      <c r="H418" s="1288" t="s">
        <v>2720</v>
      </c>
      <c r="I418" s="1288">
        <v>3.2480000000000002</v>
      </c>
      <c r="J418" s="814">
        <v>0.26300000000000001</v>
      </c>
      <c r="K418" s="814">
        <v>2.9849999999999999</v>
      </c>
      <c r="L418" s="814"/>
      <c r="M418" s="814"/>
      <c r="N418" s="827">
        <v>0</v>
      </c>
      <c r="O418" s="814">
        <v>3.2480000000000002</v>
      </c>
      <c r="P418" s="1288" t="s">
        <v>2353</v>
      </c>
      <c r="Q418" s="1342" t="s">
        <v>2590</v>
      </c>
    </row>
    <row r="419" spans="1:17" ht="36" x14ac:dyDescent="0.2">
      <c r="A419" s="814">
        <v>3</v>
      </c>
      <c r="B419" s="814">
        <v>130564</v>
      </c>
      <c r="C419" s="814" t="s">
        <v>2322</v>
      </c>
      <c r="D419" s="814" t="s">
        <v>3093</v>
      </c>
      <c r="E419" s="814" t="s">
        <v>884</v>
      </c>
      <c r="F419" s="1297" t="s">
        <v>3094</v>
      </c>
      <c r="G419" s="814" t="s">
        <v>2588</v>
      </c>
      <c r="H419" s="1288" t="s">
        <v>2720</v>
      </c>
      <c r="I419" s="814">
        <v>0.627</v>
      </c>
      <c r="J419" s="814"/>
      <c r="K419" s="814">
        <v>0.627</v>
      </c>
      <c r="L419" s="814"/>
      <c r="M419" s="814"/>
      <c r="N419" s="827">
        <v>0</v>
      </c>
      <c r="O419" s="814">
        <v>0.627</v>
      </c>
      <c r="P419" s="814" t="s">
        <v>2241</v>
      </c>
      <c r="Q419" s="1342" t="s">
        <v>2752</v>
      </c>
    </row>
    <row r="420" spans="1:17" ht="36" x14ac:dyDescent="0.2">
      <c r="A420" s="814">
        <v>4</v>
      </c>
      <c r="B420" s="814">
        <v>130565</v>
      </c>
      <c r="C420" s="814" t="s">
        <v>2323</v>
      </c>
      <c r="D420" s="814" t="s">
        <v>3095</v>
      </c>
      <c r="E420" s="814" t="s">
        <v>885</v>
      </c>
      <c r="F420" s="1297" t="s">
        <v>3096</v>
      </c>
      <c r="G420" s="814" t="s">
        <v>2588</v>
      </c>
      <c r="H420" s="1288" t="s">
        <v>2720</v>
      </c>
      <c r="I420" s="814">
        <v>3.4710000000000001</v>
      </c>
      <c r="J420" s="814"/>
      <c r="K420" s="814">
        <v>3.4710000000000001</v>
      </c>
      <c r="L420" s="814"/>
      <c r="M420" s="814"/>
      <c r="N420" s="827">
        <v>0</v>
      </c>
      <c r="O420" s="814">
        <v>3.4710000000000001</v>
      </c>
      <c r="P420" s="814" t="s">
        <v>2241</v>
      </c>
      <c r="Q420" s="1342" t="s">
        <v>2752</v>
      </c>
    </row>
    <row r="421" spans="1:17" ht="36" x14ac:dyDescent="0.2">
      <c r="A421" s="814">
        <v>5</v>
      </c>
      <c r="B421" s="814">
        <v>130566</v>
      </c>
      <c r="C421" s="814" t="s">
        <v>1822</v>
      </c>
      <c r="D421" s="814" t="s">
        <v>3098</v>
      </c>
      <c r="E421" s="814" t="s">
        <v>886</v>
      </c>
      <c r="F421" s="1297" t="s">
        <v>5593</v>
      </c>
      <c r="G421" s="814" t="s">
        <v>2588</v>
      </c>
      <c r="H421" s="1288" t="s">
        <v>2720</v>
      </c>
      <c r="I421" s="814">
        <v>6.07</v>
      </c>
      <c r="J421" s="814"/>
      <c r="K421" s="814">
        <v>6.07</v>
      </c>
      <c r="L421" s="814"/>
      <c r="M421" s="814"/>
      <c r="N421" s="827">
        <v>0</v>
      </c>
      <c r="O421" s="814">
        <v>6.07</v>
      </c>
      <c r="P421" s="814" t="s">
        <v>2241</v>
      </c>
      <c r="Q421" s="1342" t="s">
        <v>2590</v>
      </c>
    </row>
    <row r="422" spans="1:17" ht="36" x14ac:dyDescent="0.2">
      <c r="A422" s="814">
        <v>6</v>
      </c>
      <c r="B422" s="814">
        <v>130567</v>
      </c>
      <c r="C422" s="814" t="s">
        <v>1823</v>
      </c>
      <c r="D422" s="814" t="s">
        <v>3099</v>
      </c>
      <c r="E422" s="814" t="s">
        <v>887</v>
      </c>
      <c r="F422" s="1297" t="s">
        <v>5594</v>
      </c>
      <c r="G422" s="814" t="s">
        <v>2588</v>
      </c>
      <c r="H422" s="1288" t="s">
        <v>2720</v>
      </c>
      <c r="I422" s="814">
        <v>0.66700000000000004</v>
      </c>
      <c r="J422" s="814"/>
      <c r="K422" s="814">
        <v>0.66700000000000004</v>
      </c>
      <c r="L422" s="814"/>
      <c r="M422" s="814"/>
      <c r="N422" s="827">
        <v>0</v>
      </c>
      <c r="O422" s="814">
        <v>0.66700000000000004</v>
      </c>
      <c r="P422" s="814" t="s">
        <v>2241</v>
      </c>
      <c r="Q422" s="1342" t="s">
        <v>2590</v>
      </c>
    </row>
    <row r="423" spans="1:17" ht="36" x14ac:dyDescent="0.2">
      <c r="A423" s="814">
        <v>7</v>
      </c>
      <c r="B423" s="814">
        <v>130569</v>
      </c>
      <c r="C423" s="814" t="s">
        <v>2324</v>
      </c>
      <c r="D423" s="814" t="s">
        <v>3100</v>
      </c>
      <c r="E423" s="814" t="s">
        <v>888</v>
      </c>
      <c r="F423" s="1297" t="s">
        <v>3101</v>
      </c>
      <c r="G423" s="814" t="s">
        <v>2588</v>
      </c>
      <c r="H423" s="1288" t="s">
        <v>2720</v>
      </c>
      <c r="I423" s="814">
        <v>0.88</v>
      </c>
      <c r="J423" s="814"/>
      <c r="K423" s="814">
        <v>0.88</v>
      </c>
      <c r="L423" s="814"/>
      <c r="M423" s="814"/>
      <c r="N423" s="827">
        <v>0</v>
      </c>
      <c r="O423" s="814">
        <v>0.88</v>
      </c>
      <c r="P423" s="814" t="s">
        <v>2241</v>
      </c>
      <c r="Q423" s="1342" t="s">
        <v>2752</v>
      </c>
    </row>
    <row r="424" spans="1:17" ht="36" x14ac:dyDescent="0.2">
      <c r="A424" s="814">
        <v>8</v>
      </c>
      <c r="B424" s="814">
        <v>130570</v>
      </c>
      <c r="C424" s="814" t="s">
        <v>1824</v>
      </c>
      <c r="D424" s="814" t="s">
        <v>3102</v>
      </c>
      <c r="E424" s="814" t="s">
        <v>889</v>
      </c>
      <c r="F424" s="1297" t="s">
        <v>5595</v>
      </c>
      <c r="G424" s="814" t="s">
        <v>2588</v>
      </c>
      <c r="H424" s="1288" t="s">
        <v>2720</v>
      </c>
      <c r="I424" s="814">
        <v>1.5189999999999999</v>
      </c>
      <c r="J424" s="814"/>
      <c r="K424" s="814">
        <v>1.5189999999999999</v>
      </c>
      <c r="L424" s="814"/>
      <c r="M424" s="814"/>
      <c r="N424" s="827">
        <v>0</v>
      </c>
      <c r="O424" s="814">
        <v>1.5189999999999999</v>
      </c>
      <c r="P424" s="814" t="s">
        <v>2241</v>
      </c>
      <c r="Q424" s="1342" t="s">
        <v>2590</v>
      </c>
    </row>
    <row r="425" spans="1:17" ht="36" x14ac:dyDescent="0.2">
      <c r="A425" s="814">
        <v>9</v>
      </c>
      <c r="B425" s="814">
        <v>130571</v>
      </c>
      <c r="C425" s="814" t="s">
        <v>1825</v>
      </c>
      <c r="D425" s="814" t="s">
        <v>3103</v>
      </c>
      <c r="E425" s="814" t="s">
        <v>890</v>
      </c>
      <c r="F425" s="1297" t="s">
        <v>5596</v>
      </c>
      <c r="G425" s="814" t="s">
        <v>2588</v>
      </c>
      <c r="H425" s="1288" t="s">
        <v>2720</v>
      </c>
      <c r="I425" s="814">
        <v>0.22700000000000001</v>
      </c>
      <c r="J425" s="814"/>
      <c r="K425" s="814">
        <v>0.22700000000000001</v>
      </c>
      <c r="L425" s="814"/>
      <c r="M425" s="814"/>
      <c r="N425" s="827">
        <v>0</v>
      </c>
      <c r="O425" s="814">
        <v>0.22700000000000001</v>
      </c>
      <c r="P425" s="814" t="s">
        <v>2241</v>
      </c>
      <c r="Q425" s="1342" t="s">
        <v>2590</v>
      </c>
    </row>
    <row r="426" spans="1:17" ht="36" x14ac:dyDescent="0.2">
      <c r="A426" s="814">
        <v>10</v>
      </c>
      <c r="B426" s="814">
        <v>130572</v>
      </c>
      <c r="C426" s="814" t="s">
        <v>1826</v>
      </c>
      <c r="D426" s="814" t="s">
        <v>3104</v>
      </c>
      <c r="E426" s="814" t="s">
        <v>891</v>
      </c>
      <c r="F426" s="1297" t="s">
        <v>5597</v>
      </c>
      <c r="G426" s="814" t="s">
        <v>2588</v>
      </c>
      <c r="H426" s="1288" t="s">
        <v>3105</v>
      </c>
      <c r="I426" s="814">
        <v>0.69599999999999995</v>
      </c>
      <c r="J426" s="814"/>
      <c r="K426" s="814">
        <v>0.69599999999999995</v>
      </c>
      <c r="L426" s="814"/>
      <c r="M426" s="814"/>
      <c r="N426" s="827">
        <v>0</v>
      </c>
      <c r="O426" s="814">
        <v>0.69599999999999995</v>
      </c>
      <c r="P426" s="1288" t="s">
        <v>2241</v>
      </c>
      <c r="Q426" s="1342" t="s">
        <v>2590</v>
      </c>
    </row>
    <row r="427" spans="1:17" ht="36" x14ac:dyDescent="0.2">
      <c r="A427" s="814">
        <v>11</v>
      </c>
      <c r="B427" s="814" t="s">
        <v>6019</v>
      </c>
      <c r="C427" s="1288" t="s">
        <v>2325</v>
      </c>
      <c r="D427" s="814" t="s">
        <v>3106</v>
      </c>
      <c r="E427" s="1288" t="s">
        <v>1432</v>
      </c>
      <c r="F427" s="1297" t="s">
        <v>3107</v>
      </c>
      <c r="G427" s="814" t="s">
        <v>2588</v>
      </c>
      <c r="H427" s="1288" t="s">
        <v>2720</v>
      </c>
      <c r="I427" s="1288">
        <v>1.202</v>
      </c>
      <c r="J427" s="1288"/>
      <c r="K427" s="1288">
        <v>1.202</v>
      </c>
      <c r="L427" s="1288"/>
      <c r="M427" s="1288"/>
      <c r="N427" s="829">
        <v>0</v>
      </c>
      <c r="O427" s="1288">
        <v>1.202</v>
      </c>
      <c r="P427" s="814" t="s">
        <v>2241</v>
      </c>
      <c r="Q427" s="1342" t="s">
        <v>2752</v>
      </c>
    </row>
    <row r="428" spans="1:17" ht="36" x14ac:dyDescent="0.2">
      <c r="A428" s="814">
        <v>12</v>
      </c>
      <c r="B428" s="814">
        <v>130574</v>
      </c>
      <c r="C428" s="814" t="s">
        <v>1827</v>
      </c>
      <c r="D428" s="814" t="s">
        <v>3108</v>
      </c>
      <c r="E428" s="814" t="s">
        <v>892</v>
      </c>
      <c r="F428" s="1297" t="s">
        <v>5598</v>
      </c>
      <c r="G428" s="814" t="s">
        <v>2588</v>
      </c>
      <c r="H428" s="1288" t="s">
        <v>2720</v>
      </c>
      <c r="I428" s="814">
        <v>5.524</v>
      </c>
      <c r="J428" s="814"/>
      <c r="K428" s="814">
        <v>5.524</v>
      </c>
      <c r="L428" s="814"/>
      <c r="M428" s="814"/>
      <c r="N428" s="827">
        <v>0</v>
      </c>
      <c r="O428" s="814">
        <v>5.524</v>
      </c>
      <c r="P428" s="814" t="s">
        <v>2241</v>
      </c>
      <c r="Q428" s="1342" t="s">
        <v>2590</v>
      </c>
    </row>
    <row r="429" spans="1:17" ht="36" x14ac:dyDescent="0.2">
      <c r="A429" s="814">
        <v>13</v>
      </c>
      <c r="B429" s="823">
        <v>130575</v>
      </c>
      <c r="C429" s="814" t="s">
        <v>2326</v>
      </c>
      <c r="D429" s="814" t="s">
        <v>3109</v>
      </c>
      <c r="E429" s="814" t="s">
        <v>893</v>
      </c>
      <c r="F429" s="1297" t="s">
        <v>1107</v>
      </c>
      <c r="G429" s="814" t="s">
        <v>2588</v>
      </c>
      <c r="H429" s="1288" t="s">
        <v>2720</v>
      </c>
      <c r="I429" s="814">
        <v>0.71799999999999997</v>
      </c>
      <c r="J429" s="814"/>
      <c r="K429" s="814">
        <v>0.71799999999999997</v>
      </c>
      <c r="L429" s="814"/>
      <c r="M429" s="814"/>
      <c r="N429" s="827">
        <v>0</v>
      </c>
      <c r="O429" s="814">
        <v>0.71799999999999997</v>
      </c>
      <c r="P429" s="814" t="s">
        <v>2241</v>
      </c>
      <c r="Q429" s="1342" t="s">
        <v>2590</v>
      </c>
    </row>
    <row r="430" spans="1:17" ht="36" x14ac:dyDescent="0.2">
      <c r="A430" s="814">
        <v>14</v>
      </c>
      <c r="B430" s="814">
        <v>130576</v>
      </c>
      <c r="C430" s="814" t="s">
        <v>1828</v>
      </c>
      <c r="D430" s="814" t="s">
        <v>3110</v>
      </c>
      <c r="E430" s="814" t="s">
        <v>894</v>
      </c>
      <c r="F430" s="1297" t="s">
        <v>5599</v>
      </c>
      <c r="G430" s="814" t="s">
        <v>2588</v>
      </c>
      <c r="H430" s="1288" t="s">
        <v>2720</v>
      </c>
      <c r="I430" s="814">
        <v>3.12</v>
      </c>
      <c r="J430" s="814"/>
      <c r="K430" s="814">
        <v>3.12</v>
      </c>
      <c r="L430" s="814"/>
      <c r="M430" s="814"/>
      <c r="N430" s="827">
        <v>0</v>
      </c>
      <c r="O430" s="814">
        <v>3.12</v>
      </c>
      <c r="P430" s="1288" t="s">
        <v>2241</v>
      </c>
      <c r="Q430" s="1342" t="s">
        <v>2590</v>
      </c>
    </row>
    <row r="431" spans="1:17" s="17" customFormat="1" ht="36" x14ac:dyDescent="0.2">
      <c r="A431" s="814">
        <v>15</v>
      </c>
      <c r="B431" s="814">
        <v>120517</v>
      </c>
      <c r="C431" s="814" t="s">
        <v>2327</v>
      </c>
      <c r="D431" s="814" t="s">
        <v>3111</v>
      </c>
      <c r="E431" s="814" t="s">
        <v>1433</v>
      </c>
      <c r="F431" s="1297" t="s">
        <v>3112</v>
      </c>
      <c r="G431" s="814" t="s">
        <v>2588</v>
      </c>
      <c r="H431" s="1288" t="s">
        <v>2720</v>
      </c>
      <c r="I431" s="814">
        <v>2.15</v>
      </c>
      <c r="J431" s="814"/>
      <c r="K431" s="814">
        <v>2.15</v>
      </c>
      <c r="L431" s="814"/>
      <c r="M431" s="814"/>
      <c r="N431" s="827">
        <v>0</v>
      </c>
      <c r="O431" s="814">
        <v>2.15</v>
      </c>
      <c r="P431" s="814" t="s">
        <v>2241</v>
      </c>
      <c r="Q431" s="1342" t="s">
        <v>2752</v>
      </c>
    </row>
    <row r="432" spans="1:17" ht="36" x14ac:dyDescent="0.2">
      <c r="A432" s="814">
        <v>16</v>
      </c>
      <c r="B432" s="814" t="s">
        <v>3113</v>
      </c>
      <c r="C432" s="814" t="s">
        <v>2328</v>
      </c>
      <c r="D432" s="814" t="s">
        <v>3114</v>
      </c>
      <c r="E432" s="814" t="s">
        <v>1829</v>
      </c>
      <c r="F432" s="1297" t="s">
        <v>3115</v>
      </c>
      <c r="G432" s="814" t="s">
        <v>2588</v>
      </c>
      <c r="H432" s="1288" t="s">
        <v>2720</v>
      </c>
      <c r="I432" s="836">
        <v>1.6</v>
      </c>
      <c r="J432" s="814"/>
      <c r="K432" s="836">
        <v>1.6</v>
      </c>
      <c r="L432" s="814"/>
      <c r="M432" s="814"/>
      <c r="N432" s="827">
        <v>0</v>
      </c>
      <c r="O432" s="836">
        <v>1.6</v>
      </c>
      <c r="P432" s="814" t="s">
        <v>2241</v>
      </c>
      <c r="Q432" s="1342" t="s">
        <v>2590</v>
      </c>
    </row>
    <row r="433" spans="1:17" ht="36" x14ac:dyDescent="0.2">
      <c r="A433" s="814">
        <v>17</v>
      </c>
      <c r="B433" s="814" t="s">
        <v>3116</v>
      </c>
      <c r="C433" s="814" t="s">
        <v>2329</v>
      </c>
      <c r="D433" s="814" t="s">
        <v>3117</v>
      </c>
      <c r="E433" s="814" t="s">
        <v>1434</v>
      </c>
      <c r="F433" s="1297" t="s">
        <v>3118</v>
      </c>
      <c r="G433" s="814" t="s">
        <v>2588</v>
      </c>
      <c r="H433" s="1288" t="s">
        <v>2720</v>
      </c>
      <c r="I433" s="814">
        <v>1.36</v>
      </c>
      <c r="J433" s="814"/>
      <c r="K433" s="814">
        <v>1.36</v>
      </c>
      <c r="L433" s="814"/>
      <c r="M433" s="814"/>
      <c r="N433" s="827">
        <v>0</v>
      </c>
      <c r="O433" s="814">
        <v>1.36</v>
      </c>
      <c r="P433" s="814" t="s">
        <v>2241</v>
      </c>
      <c r="Q433" s="1342" t="s">
        <v>2752</v>
      </c>
    </row>
    <row r="434" spans="1:17" ht="36" x14ac:dyDescent="0.2">
      <c r="A434" s="814">
        <v>18</v>
      </c>
      <c r="B434" s="814">
        <v>130581</v>
      </c>
      <c r="C434" s="814" t="s">
        <v>1830</v>
      </c>
      <c r="D434" s="814" t="s">
        <v>3119</v>
      </c>
      <c r="E434" s="814" t="s">
        <v>895</v>
      </c>
      <c r="F434" s="1297" t="s">
        <v>5600</v>
      </c>
      <c r="G434" s="814" t="s">
        <v>2588</v>
      </c>
      <c r="H434" s="1288" t="s">
        <v>2720</v>
      </c>
      <c r="I434" s="814">
        <v>2.11</v>
      </c>
      <c r="J434" s="814"/>
      <c r="K434" s="814">
        <v>2.11</v>
      </c>
      <c r="L434" s="814"/>
      <c r="M434" s="814"/>
      <c r="N434" s="827">
        <v>0</v>
      </c>
      <c r="O434" s="814">
        <v>2.11</v>
      </c>
      <c r="P434" s="814" t="s">
        <v>2241</v>
      </c>
      <c r="Q434" s="1342" t="s">
        <v>2590</v>
      </c>
    </row>
    <row r="435" spans="1:17" ht="36" x14ac:dyDescent="0.2">
      <c r="A435" s="628">
        <v>19</v>
      </c>
      <c r="B435" s="814">
        <v>130582</v>
      </c>
      <c r="C435" s="1288" t="s">
        <v>2330</v>
      </c>
      <c r="D435" s="1288" t="s">
        <v>3120</v>
      </c>
      <c r="E435" s="1288" t="s">
        <v>896</v>
      </c>
      <c r="F435" s="1297" t="s">
        <v>5601</v>
      </c>
      <c r="G435" s="814" t="s">
        <v>2588</v>
      </c>
      <c r="H435" s="1288" t="s">
        <v>2720</v>
      </c>
      <c r="I435" s="1288">
        <v>1.2589999999999999</v>
      </c>
      <c r="J435" s="1288"/>
      <c r="K435" s="1288">
        <v>1.2589999999999999</v>
      </c>
      <c r="L435" s="1288"/>
      <c r="M435" s="1288"/>
      <c r="N435" s="829">
        <v>0</v>
      </c>
      <c r="O435" s="1288">
        <v>1.2589999999999999</v>
      </c>
      <c r="P435" s="814" t="s">
        <v>2241</v>
      </c>
      <c r="Q435" s="1342" t="s">
        <v>2752</v>
      </c>
    </row>
    <row r="436" spans="1:17" ht="36" x14ac:dyDescent="0.2">
      <c r="A436" s="814">
        <v>20</v>
      </c>
      <c r="B436" s="814">
        <v>130583</v>
      </c>
      <c r="C436" s="814" t="s">
        <v>1831</v>
      </c>
      <c r="D436" s="814" t="s">
        <v>3121</v>
      </c>
      <c r="E436" s="814" t="s">
        <v>897</v>
      </c>
      <c r="F436" s="1297" t="s">
        <v>5602</v>
      </c>
      <c r="G436" s="814" t="s">
        <v>2588</v>
      </c>
      <c r="H436" s="1288" t="s">
        <v>2720</v>
      </c>
      <c r="I436" s="814">
        <v>3.1269999999999998</v>
      </c>
      <c r="J436" s="814"/>
      <c r="K436" s="814">
        <v>3.1269999999999998</v>
      </c>
      <c r="L436" s="814"/>
      <c r="M436" s="814"/>
      <c r="N436" s="827">
        <v>0</v>
      </c>
      <c r="O436" s="814">
        <v>3.1269999999999998</v>
      </c>
      <c r="P436" s="814" t="s">
        <v>2241</v>
      </c>
      <c r="Q436" s="1342" t="s">
        <v>2590</v>
      </c>
    </row>
    <row r="437" spans="1:17" ht="16.5" customHeight="1" x14ac:dyDescent="0.2">
      <c r="A437" s="815">
        <v>21</v>
      </c>
      <c r="B437" s="814">
        <v>130584</v>
      </c>
      <c r="C437" s="815" t="s">
        <v>6223</v>
      </c>
      <c r="D437" s="1580" t="s">
        <v>6224</v>
      </c>
      <c r="E437" s="1580" t="s">
        <v>899</v>
      </c>
      <c r="F437" s="1582" t="s">
        <v>5603</v>
      </c>
      <c r="G437" s="1585" t="s">
        <v>2588</v>
      </c>
      <c r="H437" s="1580" t="s">
        <v>2720</v>
      </c>
      <c r="I437" s="815">
        <v>0.26500000000000001</v>
      </c>
      <c r="J437" s="815"/>
      <c r="K437" s="815">
        <v>0.26500000000000001</v>
      </c>
      <c r="L437" s="815"/>
      <c r="M437" s="815"/>
      <c r="N437" s="828">
        <v>0</v>
      </c>
      <c r="O437" s="815">
        <v>0.26500000000000001</v>
      </c>
      <c r="P437" s="815" t="s">
        <v>2241</v>
      </c>
      <c r="Q437" s="1346" t="s">
        <v>2752</v>
      </c>
    </row>
    <row r="438" spans="1:17" s="1291" customFormat="1" ht="20.25" customHeight="1" x14ac:dyDescent="0.2">
      <c r="A438" s="815"/>
      <c r="B438" s="814"/>
      <c r="C438" s="815" t="s">
        <v>6225</v>
      </c>
      <c r="D438" s="1584"/>
      <c r="E438" s="1581"/>
      <c r="F438" s="1583"/>
      <c r="G438" s="1581"/>
      <c r="H438" s="1581"/>
      <c r="I438" s="815">
        <v>0.41799999999999998</v>
      </c>
      <c r="J438" s="815"/>
      <c r="K438" s="815">
        <v>0.41799999999999998</v>
      </c>
      <c r="L438" s="815"/>
      <c r="M438" s="815"/>
      <c r="N438" s="828">
        <v>0</v>
      </c>
      <c r="O438" s="815">
        <v>0.41799999999999998</v>
      </c>
      <c r="P438" s="815" t="s">
        <v>2241</v>
      </c>
      <c r="Q438" s="1346" t="s">
        <v>2752</v>
      </c>
    </row>
    <row r="439" spans="1:17" x14ac:dyDescent="0.2">
      <c r="A439" s="815">
        <v>22</v>
      </c>
      <c r="B439" s="814">
        <v>130585</v>
      </c>
      <c r="C439" s="932" t="s">
        <v>6220</v>
      </c>
      <c r="D439" s="1580" t="s">
        <v>6221</v>
      </c>
      <c r="E439" s="1580" t="s">
        <v>900</v>
      </c>
      <c r="F439" s="1582" t="s">
        <v>5604</v>
      </c>
      <c r="G439" s="1585" t="s">
        <v>2588</v>
      </c>
      <c r="H439" s="1585" t="s">
        <v>2720</v>
      </c>
      <c r="I439" s="828">
        <v>0.214</v>
      </c>
      <c r="J439" s="932"/>
      <c r="K439" s="828">
        <v>0.214</v>
      </c>
      <c r="L439" s="932"/>
      <c r="M439" s="932"/>
      <c r="N439" s="828">
        <v>0</v>
      </c>
      <c r="O439" s="828">
        <v>0.214</v>
      </c>
      <c r="P439" s="815" t="s">
        <v>2241</v>
      </c>
      <c r="Q439" s="1346" t="s">
        <v>2752</v>
      </c>
    </row>
    <row r="440" spans="1:17" s="1291" customFormat="1" ht="29.25" customHeight="1" x14ac:dyDescent="0.2">
      <c r="A440" s="815"/>
      <c r="B440" s="814"/>
      <c r="C440" s="932" t="s">
        <v>6222</v>
      </c>
      <c r="D440" s="1584"/>
      <c r="E440" s="1581"/>
      <c r="F440" s="1583"/>
      <c r="G440" s="1581"/>
      <c r="H440" s="1581"/>
      <c r="I440" s="828">
        <v>0.69899999999999995</v>
      </c>
      <c r="J440" s="932"/>
      <c r="K440" s="828">
        <v>0.69899999999999995</v>
      </c>
      <c r="L440" s="932"/>
      <c r="M440" s="932"/>
      <c r="N440" s="828">
        <v>0</v>
      </c>
      <c r="O440" s="828">
        <v>0.69899999999999995</v>
      </c>
      <c r="P440" s="815" t="s">
        <v>2241</v>
      </c>
      <c r="Q440" s="1347" t="s">
        <v>2752</v>
      </c>
    </row>
    <row r="441" spans="1:17" ht="36" x14ac:dyDescent="0.2">
      <c r="A441" s="815">
        <v>23</v>
      </c>
      <c r="B441" s="814">
        <v>130586</v>
      </c>
      <c r="C441" s="815" t="s">
        <v>2331</v>
      </c>
      <c r="D441" s="815" t="s">
        <v>3122</v>
      </c>
      <c r="E441" s="815" t="s">
        <v>901</v>
      </c>
      <c r="F441" s="1297" t="s">
        <v>3123</v>
      </c>
      <c r="G441" s="814" t="s">
        <v>2588</v>
      </c>
      <c r="H441" s="1288" t="s">
        <v>2720</v>
      </c>
      <c r="I441" s="815">
        <v>8.7149999999999999</v>
      </c>
      <c r="J441" s="815"/>
      <c r="K441" s="815">
        <v>8.7149999999999999</v>
      </c>
      <c r="L441" s="815"/>
      <c r="M441" s="815"/>
      <c r="N441" s="828">
        <v>0</v>
      </c>
      <c r="O441" s="815">
        <v>8.7149999999999999</v>
      </c>
      <c r="P441" s="815" t="s">
        <v>2241</v>
      </c>
      <c r="Q441" s="1346" t="s">
        <v>2752</v>
      </c>
    </row>
    <row r="442" spans="1:17" ht="36" x14ac:dyDescent="0.2">
      <c r="A442" s="815">
        <v>24</v>
      </c>
      <c r="B442" s="814">
        <v>130587</v>
      </c>
      <c r="C442" s="815" t="s">
        <v>6218</v>
      </c>
      <c r="D442" s="815" t="s">
        <v>6219</v>
      </c>
      <c r="E442" s="815" t="s">
        <v>902</v>
      </c>
      <c r="F442" s="1297" t="s">
        <v>5605</v>
      </c>
      <c r="G442" s="814" t="s">
        <v>2588</v>
      </c>
      <c r="H442" s="1288" t="s">
        <v>2720</v>
      </c>
      <c r="I442" s="815">
        <v>7.6999999999999999E-2</v>
      </c>
      <c r="J442" s="815"/>
      <c r="K442" s="815">
        <v>7.6999999999999999E-2</v>
      </c>
      <c r="L442" s="815"/>
      <c r="M442" s="815"/>
      <c r="N442" s="828">
        <v>0</v>
      </c>
      <c r="O442" s="815">
        <v>7.6999999999999999E-2</v>
      </c>
      <c r="P442" s="1298" t="s">
        <v>2241</v>
      </c>
      <c r="Q442" s="1339" t="s">
        <v>2752</v>
      </c>
    </row>
    <row r="443" spans="1:17" ht="36" x14ac:dyDescent="0.2">
      <c r="A443" s="815">
        <v>25</v>
      </c>
      <c r="B443" s="814">
        <v>130588</v>
      </c>
      <c r="C443" s="815" t="s">
        <v>6216</v>
      </c>
      <c r="D443" s="815" t="s">
        <v>6217</v>
      </c>
      <c r="E443" s="815" t="s">
        <v>903</v>
      </c>
      <c r="F443" s="1297" t="s">
        <v>5606</v>
      </c>
      <c r="G443" s="814" t="s">
        <v>2588</v>
      </c>
      <c r="H443" s="1288" t="s">
        <v>2720</v>
      </c>
      <c r="I443" s="815">
        <v>0.96299999999999997</v>
      </c>
      <c r="J443" s="815"/>
      <c r="K443" s="815">
        <v>0.96299999999999997</v>
      </c>
      <c r="L443" s="815"/>
      <c r="M443" s="815"/>
      <c r="N443" s="828">
        <v>0</v>
      </c>
      <c r="O443" s="815">
        <v>0.96299999999999997</v>
      </c>
      <c r="P443" s="815" t="s">
        <v>2241</v>
      </c>
      <c r="Q443" s="1346" t="s">
        <v>2752</v>
      </c>
    </row>
    <row r="444" spans="1:17" ht="36" x14ac:dyDescent="0.2">
      <c r="A444" s="815">
        <v>26</v>
      </c>
      <c r="B444" s="814">
        <v>130589</v>
      </c>
      <c r="C444" s="815" t="s">
        <v>6214</v>
      </c>
      <c r="D444" s="815" t="s">
        <v>6215</v>
      </c>
      <c r="E444" s="815" t="s">
        <v>904</v>
      </c>
      <c r="F444" s="1297" t="s">
        <v>5607</v>
      </c>
      <c r="G444" s="814" t="s">
        <v>2588</v>
      </c>
      <c r="H444" s="1288" t="s">
        <v>2720</v>
      </c>
      <c r="I444" s="815">
        <v>0.96299999999999997</v>
      </c>
      <c r="J444" s="815"/>
      <c r="K444" s="815">
        <v>0.96299999999999997</v>
      </c>
      <c r="L444" s="815"/>
      <c r="M444" s="815"/>
      <c r="N444" s="828">
        <v>0</v>
      </c>
      <c r="O444" s="815">
        <v>0.96299999999999997</v>
      </c>
      <c r="P444" s="815" t="s">
        <v>2241</v>
      </c>
      <c r="Q444" s="1346" t="s">
        <v>2752</v>
      </c>
    </row>
    <row r="445" spans="1:17" ht="36" x14ac:dyDescent="0.2">
      <c r="A445" s="815">
        <v>27</v>
      </c>
      <c r="B445" s="814">
        <v>130590</v>
      </c>
      <c r="C445" s="815" t="s">
        <v>6213</v>
      </c>
      <c r="D445" s="815" t="s">
        <v>6212</v>
      </c>
      <c r="E445" s="815" t="s">
        <v>905</v>
      </c>
      <c r="F445" s="1297" t="s">
        <v>5608</v>
      </c>
      <c r="G445" s="814" t="s">
        <v>2588</v>
      </c>
      <c r="H445" s="1288" t="s">
        <v>2720</v>
      </c>
      <c r="I445" s="815">
        <v>1.173</v>
      </c>
      <c r="J445" s="815"/>
      <c r="K445" s="815">
        <v>1.173</v>
      </c>
      <c r="L445" s="815"/>
      <c r="M445" s="815"/>
      <c r="N445" s="828">
        <v>0</v>
      </c>
      <c r="O445" s="815">
        <v>1.173</v>
      </c>
      <c r="P445" s="815" t="s">
        <v>2241</v>
      </c>
      <c r="Q445" s="1346" t="s">
        <v>2752</v>
      </c>
    </row>
    <row r="446" spans="1:17" ht="36" x14ac:dyDescent="0.2">
      <c r="A446" s="814">
        <v>28</v>
      </c>
      <c r="B446" s="814">
        <v>130591</v>
      </c>
      <c r="C446" s="814" t="s">
        <v>1832</v>
      </c>
      <c r="D446" s="814" t="s">
        <v>3124</v>
      </c>
      <c r="E446" s="814" t="s">
        <v>906</v>
      </c>
      <c r="F446" s="1297" t="s">
        <v>5609</v>
      </c>
      <c r="G446" s="814"/>
      <c r="H446" s="1288" t="s">
        <v>2720</v>
      </c>
      <c r="I446" s="814">
        <v>1.4430000000000001</v>
      </c>
      <c r="J446" s="814"/>
      <c r="K446" s="814">
        <v>1.4430000000000001</v>
      </c>
      <c r="L446" s="814"/>
      <c r="M446" s="814"/>
      <c r="N446" s="827">
        <v>0</v>
      </c>
      <c r="O446" s="814">
        <v>1.4430000000000001</v>
      </c>
      <c r="P446" s="1288" t="s">
        <v>2241</v>
      </c>
      <c r="Q446" s="1342" t="s">
        <v>2590</v>
      </c>
    </row>
    <row r="447" spans="1:17" ht="36" x14ac:dyDescent="0.2">
      <c r="A447" s="814">
        <v>29</v>
      </c>
      <c r="B447" s="814">
        <v>130592</v>
      </c>
      <c r="C447" s="814" t="s">
        <v>2332</v>
      </c>
      <c r="D447" s="814" t="s">
        <v>3125</v>
      </c>
      <c r="E447" s="814" t="s">
        <v>907</v>
      </c>
      <c r="F447" s="1297" t="s">
        <v>3126</v>
      </c>
      <c r="G447" s="814" t="s">
        <v>2588</v>
      </c>
      <c r="H447" s="1288" t="s">
        <v>2720</v>
      </c>
      <c r="I447" s="814">
        <v>3.1619999999999999</v>
      </c>
      <c r="J447" s="814"/>
      <c r="K447" s="814">
        <v>3.1619999999999999</v>
      </c>
      <c r="L447" s="814"/>
      <c r="M447" s="814"/>
      <c r="N447" s="827">
        <v>0</v>
      </c>
      <c r="O447" s="814">
        <v>3.1619999999999999</v>
      </c>
      <c r="P447" s="814" t="s">
        <v>2241</v>
      </c>
      <c r="Q447" s="1342" t="s">
        <v>2752</v>
      </c>
    </row>
    <row r="448" spans="1:17" ht="36" x14ac:dyDescent="0.2">
      <c r="A448" s="814">
        <v>30</v>
      </c>
      <c r="B448" s="814">
        <v>130593</v>
      </c>
      <c r="C448" s="814" t="s">
        <v>1833</v>
      </c>
      <c r="D448" s="814" t="s">
        <v>3127</v>
      </c>
      <c r="E448" s="814" t="s">
        <v>908</v>
      </c>
      <c r="F448" s="1297" t="s">
        <v>5610</v>
      </c>
      <c r="G448" s="814" t="s">
        <v>2588</v>
      </c>
      <c r="H448" s="1288" t="s">
        <v>2720</v>
      </c>
      <c r="I448" s="814">
        <v>1.4910000000000001</v>
      </c>
      <c r="J448" s="814">
        <v>0.98</v>
      </c>
      <c r="K448" s="814">
        <v>0.51100000000000001</v>
      </c>
      <c r="L448" s="814"/>
      <c r="M448" s="814"/>
      <c r="N448" s="827">
        <v>0</v>
      </c>
      <c r="O448" s="814">
        <v>1.4910000000000001</v>
      </c>
      <c r="P448" s="1288" t="s">
        <v>2353</v>
      </c>
      <c r="Q448" s="1342" t="s">
        <v>2590</v>
      </c>
    </row>
    <row r="449" spans="1:17" ht="36.75" thickBot="1" x14ac:dyDescent="0.25">
      <c r="A449" s="816">
        <v>31</v>
      </c>
      <c r="B449" s="816">
        <v>130595</v>
      </c>
      <c r="C449" s="816" t="s">
        <v>2333</v>
      </c>
      <c r="D449" s="816" t="s">
        <v>3128</v>
      </c>
      <c r="E449" s="816" t="s">
        <v>909</v>
      </c>
      <c r="F449" s="1305" t="s">
        <v>3129</v>
      </c>
      <c r="G449" s="816" t="s">
        <v>2588</v>
      </c>
      <c r="H449" s="1289" t="s">
        <v>2720</v>
      </c>
      <c r="I449" s="816">
        <v>0.75</v>
      </c>
      <c r="J449" s="816"/>
      <c r="K449" s="816">
        <v>0.75</v>
      </c>
      <c r="L449" s="816"/>
      <c r="M449" s="816"/>
      <c r="N449" s="830">
        <v>0</v>
      </c>
      <c r="O449" s="816">
        <v>0.75</v>
      </c>
      <c r="P449" s="1289" t="s">
        <v>2241</v>
      </c>
      <c r="Q449" s="1341" t="s">
        <v>2752</v>
      </c>
    </row>
    <row r="450" spans="1:17" ht="13.5" thickBot="1" x14ac:dyDescent="0.25">
      <c r="A450" s="1590" t="s">
        <v>933</v>
      </c>
      <c r="B450" s="1591"/>
      <c r="C450" s="1591"/>
      <c r="D450" s="1591"/>
      <c r="E450" s="1591"/>
      <c r="F450" s="1591"/>
      <c r="G450" s="1588"/>
      <c r="H450" s="1589"/>
      <c r="I450" s="935">
        <f>SUM(I417:I449)</f>
        <v>60.786999999999999</v>
      </c>
      <c r="J450" s="933"/>
      <c r="K450" s="651"/>
      <c r="L450" s="651"/>
      <c r="M450" s="651"/>
      <c r="N450" s="699"/>
      <c r="O450" s="626"/>
      <c r="P450" s="626"/>
      <c r="Q450" s="627"/>
    </row>
    <row r="451" spans="1:17" ht="12.75" customHeight="1" x14ac:dyDescent="0.2">
      <c r="A451" s="1439" t="s">
        <v>5939</v>
      </c>
      <c r="B451" s="1439"/>
      <c r="C451" s="1439"/>
      <c r="D451" s="1439"/>
      <c r="E451" s="1533"/>
      <c r="F451" s="1533"/>
      <c r="G451" s="854"/>
      <c r="H451" s="854"/>
      <c r="I451" s="660"/>
      <c r="J451" s="856">
        <f>SUM(J417:J449)</f>
        <v>1.2429999999999999</v>
      </c>
      <c r="K451" s="660"/>
      <c r="L451" s="660"/>
      <c r="M451" s="660"/>
      <c r="N451" s="661"/>
      <c r="O451" s="450"/>
      <c r="P451" s="450"/>
      <c r="Q451" s="450"/>
    </row>
    <row r="452" spans="1:17" ht="12.75" customHeight="1" x14ac:dyDescent="0.2">
      <c r="A452" s="1633" t="s">
        <v>5933</v>
      </c>
      <c r="B452" s="1634"/>
      <c r="C452" s="1634"/>
      <c r="D452" s="1634"/>
      <c r="E452" s="1634"/>
      <c r="F452" s="1635"/>
      <c r="G452" s="499"/>
      <c r="H452" s="499"/>
      <c r="I452" s="132"/>
      <c r="J452" s="132"/>
      <c r="K452" s="160">
        <f>SUM(K417:K449)</f>
        <v>59.543999999999997</v>
      </c>
      <c r="L452" s="132"/>
      <c r="M452" s="132"/>
      <c r="N452" s="492"/>
      <c r="O452" s="467"/>
      <c r="P452" s="467"/>
      <c r="Q452" s="467"/>
    </row>
    <row r="453" spans="1:17" ht="12.75" customHeight="1" x14ac:dyDescent="0.2">
      <c r="A453" s="1518" t="s">
        <v>5934</v>
      </c>
      <c r="B453" s="1518"/>
      <c r="C453" s="1518"/>
      <c r="D453" s="1518"/>
      <c r="E453" s="1511"/>
      <c r="F453" s="1511"/>
      <c r="G453" s="488"/>
      <c r="H453" s="488"/>
      <c r="I453" s="132"/>
      <c r="J453" s="132"/>
      <c r="K453" s="132"/>
      <c r="L453" s="135">
        <f>SUM(L417:L449)</f>
        <v>0</v>
      </c>
      <c r="M453" s="135"/>
      <c r="N453" s="492"/>
      <c r="O453" s="467"/>
      <c r="P453" s="467"/>
      <c r="Q453" s="467"/>
    </row>
    <row r="454" spans="1:17" ht="12.75" customHeight="1" x14ac:dyDescent="0.2">
      <c r="A454" s="1512" t="s">
        <v>5937</v>
      </c>
      <c r="B454" s="1512"/>
      <c r="C454" s="1512"/>
      <c r="D454" s="1512"/>
      <c r="E454" s="1513"/>
      <c r="F454" s="1513"/>
      <c r="G454" s="122"/>
      <c r="H454" s="122"/>
      <c r="I454" s="122"/>
      <c r="J454" s="87"/>
      <c r="K454" s="87"/>
      <c r="L454" s="87"/>
      <c r="M454" s="136">
        <f>SUM(M417:M449)</f>
        <v>0</v>
      </c>
      <c r="N454" s="492"/>
      <c r="O454" s="467"/>
      <c r="P454" s="467"/>
      <c r="Q454" s="467"/>
    </row>
    <row r="455" spans="1:17" ht="13.5" thickBot="1" x14ac:dyDescent="0.25">
      <c r="A455" s="1628"/>
      <c r="B455" s="1628"/>
      <c r="C455" s="1628"/>
      <c r="D455" s="1628"/>
      <c r="E455" s="1628"/>
      <c r="F455" s="1628"/>
      <c r="G455" s="1628"/>
      <c r="H455" s="1628"/>
      <c r="I455" s="1628"/>
      <c r="J455" s="1628"/>
      <c r="K455" s="1628"/>
      <c r="L455" s="1628"/>
      <c r="M455" s="1628"/>
      <c r="N455" s="1628"/>
      <c r="O455" s="1628"/>
      <c r="P455" s="831"/>
      <c r="Q455" s="831"/>
    </row>
    <row r="456" spans="1:17" ht="13.5" thickBot="1" x14ac:dyDescent="0.25">
      <c r="A456" s="1586" t="s">
        <v>910</v>
      </c>
      <c r="B456" s="1587"/>
      <c r="C456" s="1587"/>
      <c r="D456" s="1587"/>
      <c r="E456" s="1587"/>
      <c r="F456" s="1587"/>
      <c r="G456" s="1598"/>
      <c r="H456" s="1598"/>
      <c r="I456" s="1598"/>
      <c r="J456" s="1598"/>
      <c r="K456" s="1598"/>
      <c r="L456" s="1598"/>
      <c r="M456" s="1598"/>
      <c r="N456" s="1598"/>
      <c r="O456" s="1598"/>
      <c r="P456" s="1598"/>
      <c r="Q456" s="1599"/>
    </row>
    <row r="457" spans="1:17" ht="36" x14ac:dyDescent="0.2">
      <c r="A457" s="813">
        <v>1</v>
      </c>
      <c r="B457" s="813">
        <v>130702</v>
      </c>
      <c r="C457" s="813" t="s">
        <v>1532</v>
      </c>
      <c r="D457" s="813" t="s">
        <v>3130</v>
      </c>
      <c r="E457" s="813" t="s">
        <v>911</v>
      </c>
      <c r="F457" s="832" t="s">
        <v>5611</v>
      </c>
      <c r="G457" s="813" t="s">
        <v>2588</v>
      </c>
      <c r="H457" s="623" t="s">
        <v>2720</v>
      </c>
      <c r="I457" s="813">
        <v>4.3019999999999996</v>
      </c>
      <c r="J457" s="813">
        <v>1.7000000000000001E-2</v>
      </c>
      <c r="K457" s="813">
        <v>4.2850000000000001</v>
      </c>
      <c r="L457" s="813"/>
      <c r="M457" s="813"/>
      <c r="N457" s="826">
        <v>0</v>
      </c>
      <c r="O457" s="813">
        <v>4.3019999999999996</v>
      </c>
      <c r="P457" s="623" t="s">
        <v>2353</v>
      </c>
      <c r="Q457" s="813" t="s">
        <v>2590</v>
      </c>
    </row>
    <row r="458" spans="1:17" ht="36" x14ac:dyDescent="0.2">
      <c r="A458" s="814">
        <v>2</v>
      </c>
      <c r="B458" s="814">
        <v>130703</v>
      </c>
      <c r="C458" s="814" t="s">
        <v>1533</v>
      </c>
      <c r="D458" s="814" t="s">
        <v>3131</v>
      </c>
      <c r="E458" s="814" t="s">
        <v>912</v>
      </c>
      <c r="F458" s="624" t="s">
        <v>5612</v>
      </c>
      <c r="G458" s="814" t="s">
        <v>2588</v>
      </c>
      <c r="H458" s="628" t="s">
        <v>2720</v>
      </c>
      <c r="I458" s="814">
        <v>1.7709999999999999</v>
      </c>
      <c r="J458" s="814"/>
      <c r="K458" s="814">
        <v>0.22800000000000001</v>
      </c>
      <c r="L458" s="814">
        <v>1.5429999999999999</v>
      </c>
      <c r="M458" s="814"/>
      <c r="N458" s="827">
        <v>0</v>
      </c>
      <c r="O458" s="814">
        <v>1.7709999999999999</v>
      </c>
      <c r="P458" s="628" t="s">
        <v>2296</v>
      </c>
      <c r="Q458" s="814" t="s">
        <v>2590</v>
      </c>
    </row>
    <row r="459" spans="1:17" ht="24" x14ac:dyDescent="0.2">
      <c r="A459" s="814">
        <v>3</v>
      </c>
      <c r="B459" s="906">
        <v>130704</v>
      </c>
      <c r="C459" s="814" t="s">
        <v>2335</v>
      </c>
      <c r="D459" s="814" t="s">
        <v>3132</v>
      </c>
      <c r="E459" s="814" t="s">
        <v>913</v>
      </c>
      <c r="F459" s="624" t="s">
        <v>3133</v>
      </c>
      <c r="G459" s="814" t="s">
        <v>2588</v>
      </c>
      <c r="H459" s="628" t="s">
        <v>3134</v>
      </c>
      <c r="I459" s="814">
        <v>0.42699999999999999</v>
      </c>
      <c r="J459" s="814"/>
      <c r="K459" s="814">
        <v>0.42699999999999999</v>
      </c>
      <c r="L459" s="814"/>
      <c r="M459" s="814"/>
      <c r="N459" s="827">
        <v>0</v>
      </c>
      <c r="O459" s="814">
        <v>0.42699999999999999</v>
      </c>
      <c r="P459" s="814" t="s">
        <v>2241</v>
      </c>
      <c r="Q459" s="814" t="s">
        <v>2752</v>
      </c>
    </row>
    <row r="460" spans="1:17" ht="24" x14ac:dyDescent="0.2">
      <c r="A460" s="628">
        <v>4</v>
      </c>
      <c r="B460" s="906">
        <v>130705</v>
      </c>
      <c r="C460" s="628"/>
      <c r="D460" s="628"/>
      <c r="E460" s="628" t="s">
        <v>914</v>
      </c>
      <c r="F460" s="624" t="s">
        <v>2334</v>
      </c>
      <c r="G460" s="814" t="s">
        <v>2588</v>
      </c>
      <c r="H460" s="624"/>
      <c r="I460" s="628">
        <v>3.47</v>
      </c>
      <c r="J460" s="628"/>
      <c r="K460" s="628">
        <v>3.47</v>
      </c>
      <c r="L460" s="628"/>
      <c r="M460" s="628"/>
      <c r="N460" s="829">
        <v>0</v>
      </c>
      <c r="O460" s="628">
        <v>3.47</v>
      </c>
      <c r="P460" s="628" t="s">
        <v>2241</v>
      </c>
      <c r="Q460" s="628" t="s">
        <v>2752</v>
      </c>
    </row>
    <row r="461" spans="1:17" ht="24" x14ac:dyDescent="0.2">
      <c r="A461" s="814">
        <v>5</v>
      </c>
      <c r="B461" s="906">
        <v>130706</v>
      </c>
      <c r="C461" s="814"/>
      <c r="D461" s="814"/>
      <c r="E461" s="814" t="s">
        <v>915</v>
      </c>
      <c r="F461" s="624" t="s">
        <v>1456</v>
      </c>
      <c r="G461" s="814" t="s">
        <v>2588</v>
      </c>
      <c r="H461" s="818"/>
      <c r="I461" s="814">
        <v>3.15</v>
      </c>
      <c r="J461" s="814">
        <v>1.575</v>
      </c>
      <c r="K461" s="814">
        <v>1.575</v>
      </c>
      <c r="L461" s="814"/>
      <c r="M461" s="814"/>
      <c r="N461" s="827">
        <v>0</v>
      </c>
      <c r="O461" s="814">
        <v>3.15</v>
      </c>
      <c r="P461" s="628" t="s">
        <v>2353</v>
      </c>
      <c r="Q461" s="814" t="s">
        <v>2752</v>
      </c>
    </row>
    <row r="462" spans="1:17" ht="36" x14ac:dyDescent="0.2">
      <c r="A462" s="628">
        <v>6</v>
      </c>
      <c r="B462" s="814">
        <v>130707</v>
      </c>
      <c r="C462" s="628" t="s">
        <v>1534</v>
      </c>
      <c r="D462" s="814" t="s">
        <v>3136</v>
      </c>
      <c r="E462" s="628" t="s">
        <v>916</v>
      </c>
      <c r="F462" s="624" t="s">
        <v>5613</v>
      </c>
      <c r="G462" s="814" t="s">
        <v>2588</v>
      </c>
      <c r="H462" s="628" t="s">
        <v>3137</v>
      </c>
      <c r="I462" s="628">
        <v>3.8029999999999999</v>
      </c>
      <c r="J462" s="829">
        <v>0.51300000000000001</v>
      </c>
      <c r="K462" s="829">
        <v>3.29</v>
      </c>
      <c r="L462" s="628"/>
      <c r="M462" s="628"/>
      <c r="N462" s="829">
        <v>0</v>
      </c>
      <c r="O462" s="628">
        <v>3.8029999999999999</v>
      </c>
      <c r="P462" s="1288" t="s">
        <v>2353</v>
      </c>
      <c r="Q462" s="814" t="s">
        <v>2590</v>
      </c>
    </row>
    <row r="463" spans="1:17" ht="36" x14ac:dyDescent="0.2">
      <c r="A463" s="814">
        <v>7</v>
      </c>
      <c r="B463" s="814">
        <v>130708</v>
      </c>
      <c r="C463" s="814" t="s">
        <v>1535</v>
      </c>
      <c r="D463" s="814" t="s">
        <v>3138</v>
      </c>
      <c r="E463" s="814" t="s">
        <v>917</v>
      </c>
      <c r="F463" s="624" t="s">
        <v>5614</v>
      </c>
      <c r="G463" s="814" t="s">
        <v>2588</v>
      </c>
      <c r="H463" s="628" t="s">
        <v>3139</v>
      </c>
      <c r="I463" s="814">
        <v>2.117</v>
      </c>
      <c r="J463" s="814">
        <v>4.0000000000000001E-3</v>
      </c>
      <c r="K463" s="814">
        <v>2.113</v>
      </c>
      <c r="L463" s="814"/>
      <c r="M463" s="814"/>
      <c r="N463" s="827">
        <v>0</v>
      </c>
      <c r="O463" s="814">
        <v>2.117</v>
      </c>
      <c r="P463" s="628" t="s">
        <v>2353</v>
      </c>
      <c r="Q463" s="814" t="s">
        <v>2590</v>
      </c>
    </row>
    <row r="464" spans="1:17" ht="36" x14ac:dyDescent="0.2">
      <c r="A464" s="814">
        <v>8</v>
      </c>
      <c r="B464" s="814">
        <v>130709</v>
      </c>
      <c r="C464" s="814" t="s">
        <v>1536</v>
      </c>
      <c r="D464" s="814" t="s">
        <v>3140</v>
      </c>
      <c r="E464" s="814" t="s">
        <v>918</v>
      </c>
      <c r="F464" s="624" t="s">
        <v>230</v>
      </c>
      <c r="G464" s="814" t="s">
        <v>2588</v>
      </c>
      <c r="H464" s="628" t="s">
        <v>3141</v>
      </c>
      <c r="I464" s="814">
        <v>0.185</v>
      </c>
      <c r="J464" s="814">
        <v>0.185</v>
      </c>
      <c r="K464" s="814"/>
      <c r="L464" s="814"/>
      <c r="M464" s="814"/>
      <c r="N464" s="827">
        <v>0</v>
      </c>
      <c r="O464" s="814">
        <v>0.185</v>
      </c>
      <c r="P464" s="628" t="s">
        <v>2354</v>
      </c>
      <c r="Q464" s="814" t="s">
        <v>2590</v>
      </c>
    </row>
    <row r="465" spans="1:17" ht="36" x14ac:dyDescent="0.2">
      <c r="A465" s="814">
        <v>9</v>
      </c>
      <c r="B465" s="814">
        <v>130710</v>
      </c>
      <c r="C465" s="814" t="s">
        <v>1537</v>
      </c>
      <c r="D465" s="814" t="s">
        <v>3142</v>
      </c>
      <c r="E465" s="814" t="s">
        <v>919</v>
      </c>
      <c r="F465" s="624" t="s">
        <v>231</v>
      </c>
      <c r="G465" s="814" t="s">
        <v>2588</v>
      </c>
      <c r="H465" s="628" t="s">
        <v>3143</v>
      </c>
      <c r="I465" s="814">
        <v>0.46300000000000002</v>
      </c>
      <c r="J465" s="814"/>
      <c r="K465" s="814"/>
      <c r="L465" s="814">
        <v>0.46300000000000002</v>
      </c>
      <c r="M465" s="814"/>
      <c r="N465" s="827">
        <v>0</v>
      </c>
      <c r="O465" s="814">
        <v>0.46300000000000002</v>
      </c>
      <c r="P465" s="814" t="s">
        <v>2244</v>
      </c>
      <c r="Q465" s="814" t="s">
        <v>2590</v>
      </c>
    </row>
    <row r="466" spans="1:17" ht="36" x14ac:dyDescent="0.2">
      <c r="A466" s="628">
        <v>10</v>
      </c>
      <c r="B466" s="906">
        <v>130711</v>
      </c>
      <c r="C466" s="834" t="s">
        <v>2336</v>
      </c>
      <c r="D466" s="628" t="s">
        <v>3144</v>
      </c>
      <c r="E466" s="834" t="s">
        <v>920</v>
      </c>
      <c r="F466" s="624" t="s">
        <v>3145</v>
      </c>
      <c r="G466" s="814" t="s">
        <v>2588</v>
      </c>
      <c r="H466" s="852" t="s">
        <v>3146</v>
      </c>
      <c r="I466" s="834">
        <v>5.2830000000000004</v>
      </c>
      <c r="J466" s="834">
        <v>1.0999999999999999E-2</v>
      </c>
      <c r="K466" s="834">
        <v>5.2720000000000002</v>
      </c>
      <c r="L466" s="834"/>
      <c r="M466" s="834"/>
      <c r="N466" s="853">
        <v>0</v>
      </c>
      <c r="O466" s="834">
        <v>5.2830000000000004</v>
      </c>
      <c r="P466" s="834" t="s">
        <v>2353</v>
      </c>
      <c r="Q466" s="815" t="s">
        <v>2752</v>
      </c>
    </row>
    <row r="467" spans="1:17" ht="36" x14ac:dyDescent="0.2">
      <c r="A467" s="628">
        <v>11</v>
      </c>
      <c r="B467" s="814">
        <v>130712</v>
      </c>
      <c r="C467" s="628" t="s">
        <v>1538</v>
      </c>
      <c r="D467" s="814" t="s">
        <v>3148</v>
      </c>
      <c r="E467" s="628" t="s">
        <v>921</v>
      </c>
      <c r="F467" s="624" t="s">
        <v>5615</v>
      </c>
      <c r="G467" s="814" t="s">
        <v>2588</v>
      </c>
      <c r="H467" s="628" t="s">
        <v>3149</v>
      </c>
      <c r="I467" s="628">
        <v>1.4750000000000001</v>
      </c>
      <c r="J467" s="628"/>
      <c r="K467" s="628">
        <v>1.4750000000000001</v>
      </c>
      <c r="L467" s="628"/>
      <c r="M467" s="628"/>
      <c r="N467" s="829">
        <v>0</v>
      </c>
      <c r="O467" s="628">
        <v>1.4750000000000001</v>
      </c>
      <c r="P467" s="814" t="s">
        <v>2241</v>
      </c>
      <c r="Q467" s="814" t="s">
        <v>2590</v>
      </c>
    </row>
    <row r="468" spans="1:17" ht="36" x14ac:dyDescent="0.2">
      <c r="A468" s="628">
        <v>12</v>
      </c>
      <c r="B468" s="814">
        <v>130717</v>
      </c>
      <c r="C468" s="628" t="s">
        <v>1539</v>
      </c>
      <c r="D468" s="814" t="s">
        <v>3150</v>
      </c>
      <c r="E468" s="628" t="s">
        <v>923</v>
      </c>
      <c r="F468" s="624" t="s">
        <v>5616</v>
      </c>
      <c r="G468" s="814" t="s">
        <v>2588</v>
      </c>
      <c r="H468" s="628" t="s">
        <v>2720</v>
      </c>
      <c r="I468" s="628">
        <v>4.9119999999999999</v>
      </c>
      <c r="J468" s="628"/>
      <c r="K468" s="628">
        <v>4.9119999999999999</v>
      </c>
      <c r="L468" s="628"/>
      <c r="M468" s="628"/>
      <c r="N468" s="829">
        <v>0</v>
      </c>
      <c r="O468" s="628">
        <v>4.9119999999999999</v>
      </c>
      <c r="P468" s="814" t="s">
        <v>2241</v>
      </c>
      <c r="Q468" s="814" t="s">
        <v>2590</v>
      </c>
    </row>
    <row r="469" spans="1:17" ht="36" x14ac:dyDescent="0.2">
      <c r="A469" s="814">
        <v>13</v>
      </c>
      <c r="B469" s="814" t="s">
        <v>3151</v>
      </c>
      <c r="C469" s="814" t="s">
        <v>1834</v>
      </c>
      <c r="D469" s="628" t="s">
        <v>3152</v>
      </c>
      <c r="E469" s="814" t="s">
        <v>924</v>
      </c>
      <c r="F469" s="624" t="s">
        <v>5617</v>
      </c>
      <c r="G469" s="814" t="s">
        <v>2588</v>
      </c>
      <c r="H469" s="628" t="s">
        <v>2720</v>
      </c>
      <c r="I469" s="814">
        <v>0.82899999999999996</v>
      </c>
      <c r="J469" s="814"/>
      <c r="K469" s="814">
        <v>0.82899999999999996</v>
      </c>
      <c r="L469" s="814"/>
      <c r="M469" s="814"/>
      <c r="N469" s="827">
        <v>0</v>
      </c>
      <c r="O469" s="814">
        <v>0.82899999999999996</v>
      </c>
      <c r="P469" s="814" t="s">
        <v>2241</v>
      </c>
      <c r="Q469" s="814" t="s">
        <v>2590</v>
      </c>
    </row>
    <row r="470" spans="1:17" ht="36" x14ac:dyDescent="0.2">
      <c r="A470" s="814">
        <v>14</v>
      </c>
      <c r="B470" s="814">
        <v>130720</v>
      </c>
      <c r="C470" s="814" t="s">
        <v>1835</v>
      </c>
      <c r="D470" s="814" t="s">
        <v>3153</v>
      </c>
      <c r="E470" s="814" t="s">
        <v>925</v>
      </c>
      <c r="F470" s="624" t="s">
        <v>5618</v>
      </c>
      <c r="G470" s="814" t="s">
        <v>2588</v>
      </c>
      <c r="H470" s="628" t="s">
        <v>2720</v>
      </c>
      <c r="I470" s="827">
        <v>0.4</v>
      </c>
      <c r="J470" s="827"/>
      <c r="K470" s="827">
        <v>0.4</v>
      </c>
      <c r="L470" s="827"/>
      <c r="M470" s="827"/>
      <c r="N470" s="827">
        <v>0</v>
      </c>
      <c r="O470" s="827">
        <v>0.4</v>
      </c>
      <c r="P470" s="814" t="s">
        <v>2241</v>
      </c>
      <c r="Q470" s="814" t="s">
        <v>2590</v>
      </c>
    </row>
    <row r="471" spans="1:17" ht="36" x14ac:dyDescent="0.2">
      <c r="A471" s="814">
        <v>15</v>
      </c>
      <c r="B471" s="814">
        <v>130722</v>
      </c>
      <c r="C471" s="814" t="s">
        <v>1836</v>
      </c>
      <c r="D471" s="814" t="s">
        <v>3154</v>
      </c>
      <c r="E471" s="814" t="s">
        <v>927</v>
      </c>
      <c r="F471" s="624" t="s">
        <v>5619</v>
      </c>
      <c r="G471" s="814" t="s">
        <v>2588</v>
      </c>
      <c r="H471" s="628" t="s">
        <v>2720</v>
      </c>
      <c r="I471" s="814">
        <v>1.9259999999999999</v>
      </c>
      <c r="J471" s="814"/>
      <c r="K471" s="814">
        <v>1.9259999999999999</v>
      </c>
      <c r="L471" s="814"/>
      <c r="M471" s="814"/>
      <c r="N471" s="827">
        <v>0</v>
      </c>
      <c r="O471" s="814">
        <v>1.9259999999999999</v>
      </c>
      <c r="P471" s="814" t="s">
        <v>2241</v>
      </c>
      <c r="Q471" s="814" t="s">
        <v>2590</v>
      </c>
    </row>
    <row r="472" spans="1:17" ht="24" x14ac:dyDescent="0.2">
      <c r="A472" s="823">
        <v>16</v>
      </c>
      <c r="B472" s="906">
        <v>130723</v>
      </c>
      <c r="C472" s="823" t="s">
        <v>3155</v>
      </c>
      <c r="D472" s="823" t="s">
        <v>3156</v>
      </c>
      <c r="E472" s="823" t="s">
        <v>928</v>
      </c>
      <c r="F472" s="890" t="s">
        <v>3157</v>
      </c>
      <c r="G472" s="814" t="s">
        <v>2588</v>
      </c>
      <c r="H472" s="891" t="s">
        <v>3158</v>
      </c>
      <c r="I472" s="823">
        <v>5.09</v>
      </c>
      <c r="J472" s="823"/>
      <c r="K472" s="823">
        <v>5.09</v>
      </c>
      <c r="L472" s="823"/>
      <c r="M472" s="823"/>
      <c r="N472" s="894">
        <v>0</v>
      </c>
      <c r="O472" s="823">
        <v>5.09</v>
      </c>
      <c r="P472" s="823" t="s">
        <v>2241</v>
      </c>
      <c r="Q472" s="823" t="s">
        <v>2752</v>
      </c>
    </row>
    <row r="473" spans="1:17" ht="36" x14ac:dyDescent="0.2">
      <c r="A473" s="814">
        <v>17</v>
      </c>
      <c r="B473" s="814">
        <v>130724</v>
      </c>
      <c r="C473" s="814" t="s">
        <v>1837</v>
      </c>
      <c r="D473" s="814" t="s">
        <v>3159</v>
      </c>
      <c r="E473" s="814" t="s">
        <v>929</v>
      </c>
      <c r="F473" s="624" t="s">
        <v>5620</v>
      </c>
      <c r="G473" s="814" t="s">
        <v>2588</v>
      </c>
      <c r="H473" s="628" t="s">
        <v>2720</v>
      </c>
      <c r="I473" s="814">
        <v>1.167</v>
      </c>
      <c r="J473" s="814"/>
      <c r="K473" s="814">
        <v>1.167</v>
      </c>
      <c r="L473" s="814"/>
      <c r="M473" s="814"/>
      <c r="N473" s="827">
        <v>0</v>
      </c>
      <c r="O473" s="814">
        <v>1.167</v>
      </c>
      <c r="P473" s="814" t="s">
        <v>2241</v>
      </c>
      <c r="Q473" s="814" t="s">
        <v>2590</v>
      </c>
    </row>
    <row r="474" spans="1:17" ht="36" x14ac:dyDescent="0.2">
      <c r="A474" s="814">
        <v>18</v>
      </c>
      <c r="B474" s="823">
        <v>130726</v>
      </c>
      <c r="C474" s="814" t="s">
        <v>1838</v>
      </c>
      <c r="D474" s="814" t="s">
        <v>3163</v>
      </c>
      <c r="E474" s="814" t="s">
        <v>931</v>
      </c>
      <c r="F474" s="624" t="s">
        <v>5621</v>
      </c>
      <c r="G474" s="814" t="s">
        <v>2588</v>
      </c>
      <c r="H474" s="628" t="s">
        <v>3164</v>
      </c>
      <c r="I474" s="814">
        <v>3.0920000000000001</v>
      </c>
      <c r="J474" s="814">
        <v>6.0000000000000001E-3</v>
      </c>
      <c r="K474" s="814">
        <v>3.0859999999999999</v>
      </c>
      <c r="L474" s="814"/>
      <c r="M474" s="814"/>
      <c r="N474" s="827">
        <v>0</v>
      </c>
      <c r="O474" s="827">
        <v>3.0920000000000001</v>
      </c>
      <c r="P474" s="628" t="s">
        <v>2353</v>
      </c>
      <c r="Q474" s="814" t="s">
        <v>2590</v>
      </c>
    </row>
    <row r="475" spans="1:17" ht="36" x14ac:dyDescent="0.2">
      <c r="A475" s="814">
        <v>19</v>
      </c>
      <c r="B475" s="814">
        <v>130727</v>
      </c>
      <c r="C475" s="814" t="s">
        <v>1839</v>
      </c>
      <c r="D475" s="814" t="s">
        <v>3165</v>
      </c>
      <c r="E475" s="814" t="s">
        <v>932</v>
      </c>
      <c r="F475" s="624" t="s">
        <v>5622</v>
      </c>
      <c r="G475" s="814" t="s">
        <v>2588</v>
      </c>
      <c r="H475" s="628" t="s">
        <v>2720</v>
      </c>
      <c r="I475" s="814">
        <v>0.61</v>
      </c>
      <c r="J475" s="814"/>
      <c r="K475" s="814">
        <v>0.61</v>
      </c>
      <c r="L475" s="814"/>
      <c r="M475" s="814"/>
      <c r="N475" s="827">
        <v>0</v>
      </c>
      <c r="O475" s="814">
        <v>0.61</v>
      </c>
      <c r="P475" s="814" t="s">
        <v>2241</v>
      </c>
      <c r="Q475" s="814" t="s">
        <v>2590</v>
      </c>
    </row>
    <row r="476" spans="1:17" ht="24" x14ac:dyDescent="0.2">
      <c r="A476" s="814">
        <v>20</v>
      </c>
      <c r="B476" s="814"/>
      <c r="C476" s="814"/>
      <c r="D476" s="814"/>
      <c r="E476" s="814" t="s">
        <v>3166</v>
      </c>
      <c r="F476" s="624" t="s">
        <v>3167</v>
      </c>
      <c r="G476" s="814"/>
      <c r="H476" s="628"/>
      <c r="I476" s="814">
        <v>0.26200000000000001</v>
      </c>
      <c r="J476" s="814"/>
      <c r="K476" s="814">
        <v>0.26200000000000001</v>
      </c>
      <c r="L476" s="814"/>
      <c r="M476" s="814"/>
      <c r="N476" s="827">
        <v>0</v>
      </c>
      <c r="O476" s="814">
        <v>0.26200000000000001</v>
      </c>
      <c r="P476" s="814" t="s">
        <v>2241</v>
      </c>
      <c r="Q476" s="814" t="s">
        <v>2752</v>
      </c>
    </row>
    <row r="477" spans="1:17" ht="24" x14ac:dyDescent="0.2">
      <c r="A477" s="814">
        <v>21</v>
      </c>
      <c r="B477" s="814"/>
      <c r="C477" s="814"/>
      <c r="D477" s="814"/>
      <c r="E477" s="814" t="s">
        <v>3168</v>
      </c>
      <c r="F477" s="624" t="s">
        <v>3169</v>
      </c>
      <c r="G477" s="814"/>
      <c r="H477" s="628"/>
      <c r="I477" s="814">
        <v>0.248</v>
      </c>
      <c r="J477" s="814"/>
      <c r="K477" s="814">
        <v>0.248</v>
      </c>
      <c r="L477" s="814"/>
      <c r="M477" s="814"/>
      <c r="N477" s="827">
        <v>0</v>
      </c>
      <c r="O477" s="814">
        <v>0.248</v>
      </c>
      <c r="P477" s="814" t="s">
        <v>2241</v>
      </c>
      <c r="Q477" s="814" t="s">
        <v>2752</v>
      </c>
    </row>
    <row r="478" spans="1:17" ht="36" x14ac:dyDescent="0.2">
      <c r="A478" s="814">
        <v>22</v>
      </c>
      <c r="B478" s="814"/>
      <c r="C478" s="814"/>
      <c r="D478" s="814"/>
      <c r="E478" s="814" t="s">
        <v>3170</v>
      </c>
      <c r="F478" s="624" t="s">
        <v>3171</v>
      </c>
      <c r="G478" s="814"/>
      <c r="H478" s="628"/>
      <c r="I478" s="814">
        <v>2.1000000000000001E-2</v>
      </c>
      <c r="J478" s="814"/>
      <c r="K478" s="814">
        <v>2.1000000000000001E-2</v>
      </c>
      <c r="L478" s="814"/>
      <c r="M478" s="814"/>
      <c r="N478" s="827">
        <v>0</v>
      </c>
      <c r="O478" s="814">
        <v>2.1000000000000001E-2</v>
      </c>
      <c r="P478" s="814" t="s">
        <v>2241</v>
      </c>
      <c r="Q478" s="814" t="s">
        <v>2752</v>
      </c>
    </row>
    <row r="479" spans="1:17" ht="24.75" thickBot="1" x14ac:dyDescent="0.25">
      <c r="A479" s="816">
        <v>23</v>
      </c>
      <c r="B479" s="816"/>
      <c r="C479" s="816"/>
      <c r="D479" s="816"/>
      <c r="E479" s="816" t="s">
        <v>323</v>
      </c>
      <c r="F479" s="625" t="s">
        <v>3172</v>
      </c>
      <c r="G479" s="816"/>
      <c r="H479" s="629"/>
      <c r="I479" s="816">
        <v>8.4000000000000005E-2</v>
      </c>
      <c r="J479" s="816"/>
      <c r="K479" s="816">
        <v>8.4000000000000005E-2</v>
      </c>
      <c r="L479" s="816"/>
      <c r="M479" s="816"/>
      <c r="N479" s="830">
        <v>0</v>
      </c>
      <c r="O479" s="816">
        <v>8.4000000000000005E-2</v>
      </c>
      <c r="P479" s="816" t="s">
        <v>2241</v>
      </c>
      <c r="Q479" s="816" t="s">
        <v>2752</v>
      </c>
    </row>
    <row r="480" spans="1:17" ht="13.5" thickBot="1" x14ac:dyDescent="0.25">
      <c r="A480" s="1620" t="s">
        <v>934</v>
      </c>
      <c r="B480" s="1621"/>
      <c r="C480" s="1621"/>
      <c r="D480" s="1621"/>
      <c r="E480" s="1621"/>
      <c r="F480" s="1621"/>
      <c r="G480" s="1622"/>
      <c r="H480" s="1623"/>
      <c r="I480" s="862">
        <f>SUM(I457:I479)</f>
        <v>45.086999999999996</v>
      </c>
      <c r="J480" s="863"/>
      <c r="K480" s="864"/>
      <c r="L480" s="864"/>
      <c r="M480" s="864"/>
      <c r="N480" s="692"/>
      <c r="O480" s="519"/>
      <c r="P480" s="519"/>
      <c r="Q480" s="520"/>
    </row>
    <row r="481" spans="1:17" ht="12.75" customHeight="1" x14ac:dyDescent="0.2">
      <c r="A481" s="1439" t="s">
        <v>5939</v>
      </c>
      <c r="B481" s="1439"/>
      <c r="C481" s="1439"/>
      <c r="D481" s="1439"/>
      <c r="E481" s="1533"/>
      <c r="F481" s="1533"/>
      <c r="G481" s="884"/>
      <c r="H481" s="884"/>
      <c r="I481" s="843"/>
      <c r="J481" s="934">
        <f>SUM(J457:J479)</f>
        <v>2.3109999999999999</v>
      </c>
      <c r="K481" s="843"/>
      <c r="L481" s="843"/>
      <c r="M481" s="843"/>
      <c r="N481" s="930"/>
      <c r="O481" s="653"/>
      <c r="P481" s="653"/>
      <c r="Q481" s="653"/>
    </row>
    <row r="482" spans="1:17" ht="12.75" customHeight="1" x14ac:dyDescent="0.2">
      <c r="A482" s="1633" t="s">
        <v>5933</v>
      </c>
      <c r="B482" s="1634"/>
      <c r="C482" s="1634"/>
      <c r="D482" s="1634"/>
      <c r="E482" s="1634"/>
      <c r="F482" s="1635"/>
      <c r="G482" s="500"/>
      <c r="H482" s="500"/>
      <c r="I482" s="40"/>
      <c r="J482" s="40"/>
      <c r="K482" s="311">
        <f>SUM(K457:K479)</f>
        <v>40.769999999999996</v>
      </c>
      <c r="L482" s="40"/>
      <c r="M482" s="40"/>
      <c r="N482" s="95"/>
      <c r="O482" s="479"/>
      <c r="P482" s="479"/>
      <c r="Q482" s="479"/>
    </row>
    <row r="483" spans="1:17" ht="12.75" customHeight="1" x14ac:dyDescent="0.2">
      <c r="A483" s="1518" t="s">
        <v>5934</v>
      </c>
      <c r="B483" s="1518"/>
      <c r="C483" s="1518"/>
      <c r="D483" s="1518"/>
      <c r="E483" s="1511"/>
      <c r="F483" s="1511"/>
      <c r="G483" s="482"/>
      <c r="H483" s="482"/>
      <c r="I483" s="40"/>
      <c r="J483" s="40"/>
      <c r="K483" s="40"/>
      <c r="L483" s="312">
        <f>SUM(L457:L479)</f>
        <v>2.0059999999999998</v>
      </c>
      <c r="M483" s="312"/>
      <c r="N483" s="95"/>
      <c r="O483" s="479"/>
      <c r="P483" s="479"/>
      <c r="Q483" s="479"/>
    </row>
    <row r="484" spans="1:17" ht="12.75" customHeight="1" x14ac:dyDescent="0.2">
      <c r="A484" s="1512" t="s">
        <v>5937</v>
      </c>
      <c r="B484" s="1512"/>
      <c r="C484" s="1512"/>
      <c r="D484" s="1512"/>
      <c r="E484" s="1513"/>
      <c r="F484" s="1513"/>
      <c r="G484" s="290"/>
      <c r="H484" s="290"/>
      <c r="I484" s="290"/>
      <c r="J484" s="291"/>
      <c r="K484" s="291"/>
      <c r="L484" s="291"/>
      <c r="M484" s="292">
        <f>SUM(M457:M479)</f>
        <v>0</v>
      </c>
      <c r="N484" s="95"/>
      <c r="O484" s="479"/>
      <c r="P484" s="479"/>
      <c r="Q484" s="479"/>
    </row>
    <row r="485" spans="1:17" ht="13.5" thickBot="1" x14ac:dyDescent="0.25">
      <c r="A485" s="1638"/>
      <c r="B485" s="1638"/>
      <c r="C485" s="1638"/>
      <c r="D485" s="1638"/>
      <c r="E485" s="1639"/>
      <c r="F485" s="1639"/>
      <c r="G485" s="677"/>
      <c r="H485" s="677"/>
      <c r="I485" s="938"/>
      <c r="J485" s="132"/>
      <c r="K485" s="132"/>
      <c r="L485" s="132"/>
      <c r="M485" s="132"/>
      <c r="N485" s="492"/>
      <c r="O485" s="467"/>
      <c r="P485" s="467"/>
      <c r="Q485" s="467"/>
    </row>
    <row r="486" spans="1:17" ht="13.5" thickBot="1" x14ac:dyDescent="0.25">
      <c r="A486" s="1590" t="s">
        <v>935</v>
      </c>
      <c r="B486" s="1591"/>
      <c r="C486" s="1591"/>
      <c r="D486" s="1591"/>
      <c r="E486" s="1591"/>
      <c r="F486" s="1591"/>
      <c r="G486" s="1588"/>
      <c r="H486" s="1589"/>
      <c r="I486" s="855">
        <f>SUM((I69+I113+I154+I202+I235+I288+I328+I361+I410+I450+I480)+0.01)</f>
        <v>624.63810000000001</v>
      </c>
      <c r="J486" s="937"/>
      <c r="K486" s="132"/>
      <c r="L486" s="132"/>
      <c r="M486" s="132"/>
      <c r="N486" s="45"/>
      <c r="O486" s="45"/>
      <c r="P486" s="45"/>
      <c r="Q486" s="45"/>
    </row>
    <row r="487" spans="1:17" s="456" customFormat="1" x14ac:dyDescent="0.2">
      <c r="A487" s="1449" t="s">
        <v>5940</v>
      </c>
      <c r="B487" s="1450"/>
      <c r="C487" s="1450"/>
      <c r="D487" s="1450"/>
      <c r="E487" s="1450"/>
      <c r="F487" s="1451"/>
      <c r="G487" s="936"/>
      <c r="H487" s="936"/>
      <c r="I487" s="939"/>
      <c r="J487" s="734">
        <f>SUM(J70+J114+J155+J203+J236+J289+J329+J362+J411+J451+J481)</f>
        <v>32.213999999999999</v>
      </c>
      <c r="K487" s="132"/>
      <c r="L487" s="132"/>
      <c r="M487" s="132"/>
      <c r="N487" s="45"/>
      <c r="O487" s="45"/>
      <c r="P487" s="45"/>
      <c r="Q487" s="45"/>
    </row>
    <row r="488" spans="1:17" s="456" customFormat="1" x14ac:dyDescent="0.2">
      <c r="A488" s="1479" t="s">
        <v>5941</v>
      </c>
      <c r="B488" s="1480"/>
      <c r="C488" s="1480"/>
      <c r="D488" s="1480"/>
      <c r="E488" s="1480"/>
      <c r="F488" s="1481"/>
      <c r="G488" s="733"/>
      <c r="H488" s="733"/>
      <c r="I488" s="734"/>
      <c r="J488" s="734"/>
      <c r="K488" s="132">
        <f>SUM(K71+K115+K156+K204+K237+K290+K330+K363+K412+K452+K482)</f>
        <v>576.86009999999987</v>
      </c>
      <c r="L488" s="132"/>
      <c r="M488" s="132"/>
      <c r="N488" s="45"/>
      <c r="O488" s="45"/>
      <c r="P488" s="45"/>
      <c r="Q488" s="45"/>
    </row>
    <row r="489" spans="1:17" s="456" customFormat="1" x14ac:dyDescent="0.2">
      <c r="A489" s="1479" t="s">
        <v>5942</v>
      </c>
      <c r="B489" s="1480"/>
      <c r="C489" s="1480"/>
      <c r="D489" s="1480"/>
      <c r="E489" s="1480"/>
      <c r="F489" s="1481"/>
      <c r="G489" s="733"/>
      <c r="H489" s="733"/>
      <c r="I489" s="734"/>
      <c r="J489" s="734"/>
      <c r="K489" s="132"/>
      <c r="L489" s="132">
        <f>SUM(L72+L116+L157+L205+L238+L291+L331+L364+L413+L453+L483)</f>
        <v>13.238</v>
      </c>
      <c r="M489" s="132"/>
      <c r="N489" s="45"/>
      <c r="O489" s="45"/>
      <c r="P489" s="45"/>
      <c r="Q489" s="45"/>
    </row>
    <row r="490" spans="1:17" s="456" customFormat="1" x14ac:dyDescent="0.2">
      <c r="A490" s="1479" t="s">
        <v>5943</v>
      </c>
      <c r="B490" s="1480"/>
      <c r="C490" s="1480"/>
      <c r="D490" s="1480"/>
      <c r="E490" s="1480"/>
      <c r="F490" s="1481"/>
      <c r="G490" s="733"/>
      <c r="H490" s="733"/>
      <c r="I490" s="734"/>
      <c r="J490" s="734"/>
      <c r="K490" s="132"/>
      <c r="L490" s="132"/>
      <c r="M490" s="132">
        <f>SUM(M73+M117+M158+M206+M239+M292+M332+M365+M414+M454+M484)</f>
        <v>2.3149999999999999</v>
      </c>
      <c r="N490" s="45"/>
      <c r="O490" s="45"/>
      <c r="P490" s="45"/>
      <c r="Q490" s="45"/>
    </row>
    <row r="491" spans="1:17" s="456" customFormat="1" x14ac:dyDescent="0.2">
      <c r="A491" s="733"/>
      <c r="B491" s="733"/>
      <c r="C491" s="733"/>
      <c r="D491" s="733"/>
      <c r="E491" s="733"/>
      <c r="F491" s="733"/>
      <c r="G491" s="733"/>
      <c r="H491" s="733"/>
      <c r="I491" s="734"/>
      <c r="J491" s="132"/>
      <c r="K491" s="132"/>
      <c r="L491" s="132"/>
      <c r="M491" s="132"/>
      <c r="N491" s="45"/>
      <c r="O491" s="45"/>
      <c r="P491" s="45"/>
      <c r="Q491" s="45"/>
    </row>
    <row r="492" spans="1:17" ht="13.5" thickBot="1" x14ac:dyDescent="0.25">
      <c r="A492" s="1628"/>
      <c r="B492" s="1628"/>
      <c r="C492" s="1628"/>
      <c r="D492" s="1628"/>
      <c r="E492" s="1628"/>
      <c r="F492" s="1628"/>
      <c r="G492" s="1628"/>
      <c r="H492" s="1628"/>
      <c r="I492" s="1628"/>
      <c r="J492" s="1628"/>
      <c r="K492" s="1628"/>
      <c r="L492" s="1628"/>
      <c r="M492" s="1628"/>
      <c r="N492" s="1628"/>
      <c r="O492" s="1628"/>
      <c r="P492" s="831"/>
      <c r="Q492" s="831"/>
    </row>
    <row r="493" spans="1:17" ht="13.5" thickBot="1" x14ac:dyDescent="0.25">
      <c r="A493" s="1594" t="s">
        <v>937</v>
      </c>
      <c r="B493" s="1595"/>
      <c r="C493" s="1595"/>
      <c r="D493" s="1595"/>
      <c r="E493" s="1624"/>
      <c r="F493" s="1624"/>
      <c r="G493" s="1624"/>
      <c r="H493" s="1624"/>
      <c r="I493" s="1624"/>
      <c r="J493" s="1624"/>
      <c r="K493" s="1624"/>
      <c r="L493" s="1624"/>
      <c r="M493" s="1624"/>
      <c r="N493" s="1624"/>
      <c r="O493" s="1624"/>
      <c r="P493" s="1596"/>
      <c r="Q493" s="1597"/>
    </row>
    <row r="494" spans="1:17" ht="13.5" thickBot="1" x14ac:dyDescent="0.25">
      <c r="A494" s="1586" t="s">
        <v>559</v>
      </c>
      <c r="B494" s="1587"/>
      <c r="C494" s="1587"/>
      <c r="D494" s="1587"/>
      <c r="E494" s="1587"/>
      <c r="F494" s="1587"/>
      <c r="G494" s="1598"/>
      <c r="H494" s="1598"/>
      <c r="I494" s="1598"/>
      <c r="J494" s="1598"/>
      <c r="K494" s="1598"/>
      <c r="L494" s="1598"/>
      <c r="M494" s="1598"/>
      <c r="N494" s="1598"/>
      <c r="O494" s="1598"/>
      <c r="P494" s="1598"/>
      <c r="Q494" s="1599"/>
    </row>
    <row r="495" spans="1:17" ht="36" x14ac:dyDescent="0.2">
      <c r="A495" s="813">
        <v>1</v>
      </c>
      <c r="B495" s="813">
        <v>120221</v>
      </c>
      <c r="C495" s="813" t="s">
        <v>1872</v>
      </c>
      <c r="D495" s="813" t="s">
        <v>3173</v>
      </c>
      <c r="E495" s="813" t="s">
        <v>586</v>
      </c>
      <c r="F495" s="839" t="s">
        <v>5652</v>
      </c>
      <c r="G495" s="813" t="s">
        <v>3174</v>
      </c>
      <c r="H495" s="623" t="s">
        <v>3175</v>
      </c>
      <c r="I495" s="813">
        <v>0.53500000000000003</v>
      </c>
      <c r="J495" s="813"/>
      <c r="K495" s="813">
        <v>0.53500000000000003</v>
      </c>
      <c r="L495" s="813"/>
      <c r="M495" s="813"/>
      <c r="N495" s="826">
        <v>0</v>
      </c>
      <c r="O495" s="813">
        <v>0.53500000000000003</v>
      </c>
      <c r="P495" s="813" t="s">
        <v>2241</v>
      </c>
      <c r="Q495" s="813" t="s">
        <v>3176</v>
      </c>
    </row>
    <row r="496" spans="1:17" ht="24" x14ac:dyDescent="0.2">
      <c r="A496" s="814">
        <v>2</v>
      </c>
      <c r="B496" s="814">
        <v>120224</v>
      </c>
      <c r="C496" s="814" t="s">
        <v>1875</v>
      </c>
      <c r="D496" s="814" t="s">
        <v>3177</v>
      </c>
      <c r="E496" s="814" t="s">
        <v>587</v>
      </c>
      <c r="F496" s="890" t="s">
        <v>4105</v>
      </c>
      <c r="G496" s="814" t="s">
        <v>3174</v>
      </c>
      <c r="H496" s="628" t="s">
        <v>3178</v>
      </c>
      <c r="I496" s="814">
        <v>0.38400000000000001</v>
      </c>
      <c r="J496" s="814">
        <v>0.23100000000000001</v>
      </c>
      <c r="K496" s="814">
        <v>0.153</v>
      </c>
      <c r="L496" s="814"/>
      <c r="M496" s="814"/>
      <c r="N496" s="827">
        <v>0</v>
      </c>
      <c r="O496" s="814">
        <v>0.38400000000000001</v>
      </c>
      <c r="P496" s="628" t="s">
        <v>2353</v>
      </c>
      <c r="Q496" s="814" t="s">
        <v>3176</v>
      </c>
    </row>
    <row r="497" spans="1:17" ht="24" x14ac:dyDescent="0.2">
      <c r="A497" s="814">
        <v>3</v>
      </c>
      <c r="B497" s="814">
        <v>120214</v>
      </c>
      <c r="C497" s="814" t="s">
        <v>1865</v>
      </c>
      <c r="D497" s="814" t="s">
        <v>3179</v>
      </c>
      <c r="E497" s="814" t="s">
        <v>598</v>
      </c>
      <c r="F497" s="840" t="s">
        <v>4088</v>
      </c>
      <c r="G497" s="814" t="s">
        <v>3174</v>
      </c>
      <c r="H497" s="628" t="s">
        <v>3180</v>
      </c>
      <c r="I497" s="814">
        <v>0.76100000000000001</v>
      </c>
      <c r="J497" s="814"/>
      <c r="K497" s="814">
        <v>0.76100000000000001</v>
      </c>
      <c r="L497" s="814"/>
      <c r="M497" s="814"/>
      <c r="N497" s="827">
        <v>0</v>
      </c>
      <c r="O497" s="814">
        <v>0.76100000000000001</v>
      </c>
      <c r="P497" s="814" t="s">
        <v>2241</v>
      </c>
      <c r="Q497" s="814" t="s">
        <v>3176</v>
      </c>
    </row>
    <row r="498" spans="1:17" ht="36" x14ac:dyDescent="0.2">
      <c r="A498" s="814">
        <v>4</v>
      </c>
      <c r="B498" s="814">
        <v>120180</v>
      </c>
      <c r="C498" s="814" t="s">
        <v>1343</v>
      </c>
      <c r="D498" s="814" t="s">
        <v>3181</v>
      </c>
      <c r="E498" s="814" t="s">
        <v>436</v>
      </c>
      <c r="F498" s="840" t="s">
        <v>5653</v>
      </c>
      <c r="G498" s="814" t="s">
        <v>3174</v>
      </c>
      <c r="H498" s="628" t="s">
        <v>3182</v>
      </c>
      <c r="I498" s="814">
        <v>0.316</v>
      </c>
      <c r="J498" s="814">
        <v>0.316</v>
      </c>
      <c r="K498" s="814"/>
      <c r="L498" s="814"/>
      <c r="M498" s="814"/>
      <c r="N498" s="827">
        <v>0</v>
      </c>
      <c r="O498" s="814">
        <v>0.316</v>
      </c>
      <c r="P498" s="814" t="s">
        <v>2354</v>
      </c>
      <c r="Q498" s="814" t="s">
        <v>3176</v>
      </c>
    </row>
    <row r="499" spans="1:17" ht="36" x14ac:dyDescent="0.2">
      <c r="A499" s="814">
        <v>5</v>
      </c>
      <c r="B499" s="814">
        <v>120181</v>
      </c>
      <c r="C499" s="814" t="s">
        <v>1840</v>
      </c>
      <c r="D499" s="814" t="s">
        <v>3183</v>
      </c>
      <c r="E499" s="814" t="s">
        <v>437</v>
      </c>
      <c r="F499" s="840" t="s">
        <v>3712</v>
      </c>
      <c r="G499" s="814" t="s">
        <v>3174</v>
      </c>
      <c r="H499" s="628" t="s">
        <v>3184</v>
      </c>
      <c r="I499" s="814">
        <v>0.498</v>
      </c>
      <c r="J499" s="814">
        <v>0.498</v>
      </c>
      <c r="K499" s="814"/>
      <c r="L499" s="814"/>
      <c r="M499" s="814"/>
      <c r="N499" s="827">
        <v>0</v>
      </c>
      <c r="O499" s="814">
        <v>0.498</v>
      </c>
      <c r="P499" s="814" t="s">
        <v>2354</v>
      </c>
      <c r="Q499" s="814" t="s">
        <v>3176</v>
      </c>
    </row>
    <row r="500" spans="1:17" ht="36" x14ac:dyDescent="0.2">
      <c r="A500" s="814">
        <v>6</v>
      </c>
      <c r="B500" s="814">
        <v>120182</v>
      </c>
      <c r="C500" s="814" t="s">
        <v>1841</v>
      </c>
      <c r="D500" s="814" t="s">
        <v>3185</v>
      </c>
      <c r="E500" s="814" t="s">
        <v>438</v>
      </c>
      <c r="F500" s="890" t="s">
        <v>5654</v>
      </c>
      <c r="G500" s="814" t="s">
        <v>3174</v>
      </c>
      <c r="H500" s="628" t="s">
        <v>3186</v>
      </c>
      <c r="I500" s="827">
        <v>0.3</v>
      </c>
      <c r="J500" s="827">
        <v>0.3</v>
      </c>
      <c r="K500" s="814"/>
      <c r="L500" s="814"/>
      <c r="M500" s="814"/>
      <c r="N500" s="827">
        <v>0</v>
      </c>
      <c r="O500" s="827">
        <v>0.3</v>
      </c>
      <c r="P500" s="814" t="s">
        <v>2354</v>
      </c>
      <c r="Q500" s="814" t="s">
        <v>3176</v>
      </c>
    </row>
    <row r="501" spans="1:17" ht="24" x14ac:dyDescent="0.2">
      <c r="A501" s="814">
        <v>7</v>
      </c>
      <c r="B501" s="814">
        <v>120183</v>
      </c>
      <c r="C501" s="814" t="s">
        <v>1842</v>
      </c>
      <c r="D501" s="814" t="s">
        <v>3187</v>
      </c>
      <c r="E501" s="814" t="s">
        <v>439</v>
      </c>
      <c r="F501" s="840" t="s">
        <v>4069</v>
      </c>
      <c r="G501" s="814" t="s">
        <v>3174</v>
      </c>
      <c r="H501" s="628" t="s">
        <v>3188</v>
      </c>
      <c r="I501" s="814">
        <v>0.19500000000000001</v>
      </c>
      <c r="J501" s="814">
        <v>0.115</v>
      </c>
      <c r="K501" s="827">
        <v>0.08</v>
      </c>
      <c r="L501" s="814"/>
      <c r="M501" s="814"/>
      <c r="N501" s="827">
        <v>0</v>
      </c>
      <c r="O501" s="814">
        <v>0.19500000000000001</v>
      </c>
      <c r="P501" s="628" t="s">
        <v>2353</v>
      </c>
      <c r="Q501" s="814" t="s">
        <v>3176</v>
      </c>
    </row>
    <row r="502" spans="1:17" ht="24" x14ac:dyDescent="0.2">
      <c r="A502" s="814">
        <v>8</v>
      </c>
      <c r="B502" s="814">
        <v>120184</v>
      </c>
      <c r="C502" s="814" t="s">
        <v>1843</v>
      </c>
      <c r="D502" s="814" t="s">
        <v>3189</v>
      </c>
      <c r="E502" s="814" t="s">
        <v>440</v>
      </c>
      <c r="F502" s="840" t="s">
        <v>4154</v>
      </c>
      <c r="G502" s="814" t="s">
        <v>3174</v>
      </c>
      <c r="H502" s="628" t="s">
        <v>3190</v>
      </c>
      <c r="I502" s="814">
        <v>0.77500000000000002</v>
      </c>
      <c r="J502" s="814">
        <v>0.77500000000000002</v>
      </c>
      <c r="K502" s="814"/>
      <c r="L502" s="814"/>
      <c r="M502" s="814"/>
      <c r="N502" s="827">
        <v>0</v>
      </c>
      <c r="O502" s="814">
        <v>0.77500000000000002</v>
      </c>
      <c r="P502" s="814" t="s">
        <v>2354</v>
      </c>
      <c r="Q502" s="814" t="s">
        <v>3176</v>
      </c>
    </row>
    <row r="503" spans="1:17" ht="36" x14ac:dyDescent="0.2">
      <c r="A503" s="814">
        <v>9</v>
      </c>
      <c r="B503" s="814">
        <v>120185</v>
      </c>
      <c r="C503" s="814" t="s">
        <v>1844</v>
      </c>
      <c r="D503" s="814" t="s">
        <v>3191</v>
      </c>
      <c r="E503" s="814" t="s">
        <v>441</v>
      </c>
      <c r="F503" s="840" t="s">
        <v>5655</v>
      </c>
      <c r="G503" s="814" t="s">
        <v>3174</v>
      </c>
      <c r="H503" s="628" t="s">
        <v>3192</v>
      </c>
      <c r="I503" s="814">
        <v>0.183</v>
      </c>
      <c r="J503" s="814">
        <v>0.17599999999999999</v>
      </c>
      <c r="K503" s="814">
        <v>7.0000000000000001E-3</v>
      </c>
      <c r="L503" s="814"/>
      <c r="M503" s="814"/>
      <c r="N503" s="827">
        <v>0</v>
      </c>
      <c r="O503" s="814">
        <v>0.183</v>
      </c>
      <c r="P503" s="628" t="s">
        <v>2353</v>
      </c>
      <c r="Q503" s="814" t="s">
        <v>3176</v>
      </c>
    </row>
    <row r="504" spans="1:17" ht="36" x14ac:dyDescent="0.2">
      <c r="A504" s="814">
        <v>10</v>
      </c>
      <c r="B504" s="823">
        <v>120186</v>
      </c>
      <c r="C504" s="814" t="s">
        <v>1845</v>
      </c>
      <c r="D504" s="814" t="s">
        <v>3193</v>
      </c>
      <c r="E504" s="814" t="s">
        <v>474</v>
      </c>
      <c r="F504" s="840" t="s">
        <v>3875</v>
      </c>
      <c r="G504" s="814" t="s">
        <v>3174</v>
      </c>
      <c r="H504" s="628" t="s">
        <v>3194</v>
      </c>
      <c r="I504" s="814">
        <v>0.25600000000000001</v>
      </c>
      <c r="J504" s="814">
        <v>0.25600000000000001</v>
      </c>
      <c r="K504" s="814"/>
      <c r="L504" s="814"/>
      <c r="M504" s="814"/>
      <c r="N504" s="827">
        <v>0</v>
      </c>
      <c r="O504" s="814">
        <v>0.25600000000000001</v>
      </c>
      <c r="P504" s="814" t="s">
        <v>2354</v>
      </c>
      <c r="Q504" s="814" t="s">
        <v>3176</v>
      </c>
    </row>
    <row r="505" spans="1:17" ht="36" x14ac:dyDescent="0.2">
      <c r="A505" s="814">
        <v>11</v>
      </c>
      <c r="B505" s="814">
        <v>120187</v>
      </c>
      <c r="C505" s="814" t="s">
        <v>1846</v>
      </c>
      <c r="D505" s="814" t="s">
        <v>3195</v>
      </c>
      <c r="E505" s="814" t="s">
        <v>475</v>
      </c>
      <c r="F505" s="840" t="s">
        <v>5656</v>
      </c>
      <c r="G505" s="814" t="s">
        <v>3174</v>
      </c>
      <c r="H505" s="628" t="s">
        <v>3196</v>
      </c>
      <c r="I505" s="814">
        <v>0.44</v>
      </c>
      <c r="J505" s="814">
        <v>0.44</v>
      </c>
      <c r="K505" s="814"/>
      <c r="L505" s="814"/>
      <c r="M505" s="814"/>
      <c r="N505" s="827">
        <v>0</v>
      </c>
      <c r="O505" s="827">
        <v>0.44</v>
      </c>
      <c r="P505" s="814" t="s">
        <v>2354</v>
      </c>
      <c r="Q505" s="814" t="s">
        <v>3176</v>
      </c>
    </row>
    <row r="506" spans="1:17" ht="36" x14ac:dyDescent="0.2">
      <c r="A506" s="814">
        <v>12</v>
      </c>
      <c r="B506" s="906">
        <v>120599</v>
      </c>
      <c r="C506" s="814" t="s">
        <v>1344</v>
      </c>
      <c r="D506" s="814" t="s">
        <v>3197</v>
      </c>
      <c r="E506" s="814" t="s">
        <v>476</v>
      </c>
      <c r="F506" s="890" t="s">
        <v>5657</v>
      </c>
      <c r="G506" s="814" t="s">
        <v>3198</v>
      </c>
      <c r="H506" s="628" t="s">
        <v>3199</v>
      </c>
      <c r="I506" s="814">
        <v>0.25800000000000001</v>
      </c>
      <c r="J506" s="814"/>
      <c r="K506" s="814"/>
      <c r="L506" s="814"/>
      <c r="M506" s="814">
        <v>0.25800000000000001</v>
      </c>
      <c r="N506" s="827">
        <v>1.2E-2</v>
      </c>
      <c r="O506" s="827">
        <v>0.27</v>
      </c>
      <c r="P506" s="628" t="s">
        <v>2479</v>
      </c>
      <c r="Q506" s="814" t="s">
        <v>3176</v>
      </c>
    </row>
    <row r="507" spans="1:17" ht="36" x14ac:dyDescent="0.2">
      <c r="A507" s="814">
        <v>13</v>
      </c>
      <c r="B507" s="814">
        <v>120189</v>
      </c>
      <c r="C507" s="814" t="s">
        <v>1847</v>
      </c>
      <c r="D507" s="814" t="s">
        <v>3201</v>
      </c>
      <c r="E507" s="814" t="s">
        <v>477</v>
      </c>
      <c r="F507" s="840" t="s">
        <v>5658</v>
      </c>
      <c r="G507" s="814" t="s">
        <v>3174</v>
      </c>
      <c r="H507" s="628" t="s">
        <v>3202</v>
      </c>
      <c r="I507" s="814">
        <v>0.34799999999999998</v>
      </c>
      <c r="J507" s="814">
        <v>0.34799999999999998</v>
      </c>
      <c r="K507" s="814"/>
      <c r="L507" s="814"/>
      <c r="M507" s="814"/>
      <c r="N507" s="827">
        <v>0</v>
      </c>
      <c r="O507" s="814">
        <v>0.34799999999999998</v>
      </c>
      <c r="P507" s="814" t="s">
        <v>2354</v>
      </c>
      <c r="Q507" s="814" t="s">
        <v>3176</v>
      </c>
    </row>
    <row r="508" spans="1:17" ht="36" x14ac:dyDescent="0.2">
      <c r="A508" s="814">
        <v>14</v>
      </c>
      <c r="B508" s="814">
        <v>120190</v>
      </c>
      <c r="C508" s="814" t="s">
        <v>1848</v>
      </c>
      <c r="D508" s="814" t="s">
        <v>3203</v>
      </c>
      <c r="E508" s="814" t="s">
        <v>478</v>
      </c>
      <c r="F508" s="840" t="s">
        <v>5659</v>
      </c>
      <c r="G508" s="814" t="s">
        <v>3174</v>
      </c>
      <c r="H508" s="628" t="s">
        <v>3202</v>
      </c>
      <c r="I508" s="814">
        <v>1.0509999999999999</v>
      </c>
      <c r="J508" s="814">
        <v>0.71799999999999997</v>
      </c>
      <c r="K508" s="814">
        <v>0.33300000000000002</v>
      </c>
      <c r="L508" s="814"/>
      <c r="M508" s="814"/>
      <c r="N508" s="827">
        <v>0</v>
      </c>
      <c r="O508" s="814">
        <v>1.0509999999999999</v>
      </c>
      <c r="P508" s="628" t="s">
        <v>2353</v>
      </c>
      <c r="Q508" s="814" t="s">
        <v>3176</v>
      </c>
    </row>
    <row r="509" spans="1:17" ht="24" x14ac:dyDescent="0.2">
      <c r="A509" s="814">
        <v>15</v>
      </c>
      <c r="B509" s="814">
        <v>120191</v>
      </c>
      <c r="C509" s="814" t="s">
        <v>1849</v>
      </c>
      <c r="D509" s="814" t="s">
        <v>3204</v>
      </c>
      <c r="E509" s="814" t="s">
        <v>479</v>
      </c>
      <c r="F509" s="940" t="s">
        <v>5660</v>
      </c>
      <c r="G509" s="814" t="s">
        <v>3174</v>
      </c>
      <c r="H509" s="628" t="s">
        <v>3205</v>
      </c>
      <c r="I509" s="814">
        <v>1.149</v>
      </c>
      <c r="J509" s="814">
        <v>1.149</v>
      </c>
      <c r="K509" s="814"/>
      <c r="L509" s="814"/>
      <c r="M509" s="814"/>
      <c r="N509" s="827">
        <v>0</v>
      </c>
      <c r="O509" s="814">
        <v>1.149</v>
      </c>
      <c r="P509" s="814" t="s">
        <v>2354</v>
      </c>
      <c r="Q509" s="814" t="s">
        <v>3176</v>
      </c>
    </row>
    <row r="510" spans="1:17" ht="36" x14ac:dyDescent="0.2">
      <c r="A510" s="814">
        <v>16</v>
      </c>
      <c r="B510" s="814">
        <v>120192</v>
      </c>
      <c r="C510" s="814" t="s">
        <v>1850</v>
      </c>
      <c r="D510" s="814" t="s">
        <v>3206</v>
      </c>
      <c r="E510" s="814" t="s">
        <v>480</v>
      </c>
      <c r="F510" s="890" t="s">
        <v>5661</v>
      </c>
      <c r="G510" s="814" t="s">
        <v>3174</v>
      </c>
      <c r="H510" s="628" t="s">
        <v>3207</v>
      </c>
      <c r="I510" s="814">
        <v>0.624</v>
      </c>
      <c r="J510" s="814">
        <v>0.624</v>
      </c>
      <c r="K510" s="814"/>
      <c r="L510" s="814"/>
      <c r="M510" s="814"/>
      <c r="N510" s="827">
        <v>0</v>
      </c>
      <c r="O510" s="814">
        <v>0.624</v>
      </c>
      <c r="P510" s="814" t="s">
        <v>2354</v>
      </c>
      <c r="Q510" s="814" t="s">
        <v>3176</v>
      </c>
    </row>
    <row r="511" spans="1:17" ht="36" x14ac:dyDescent="0.2">
      <c r="A511" s="814">
        <v>17</v>
      </c>
      <c r="B511" s="814">
        <v>120194</v>
      </c>
      <c r="C511" s="814" t="s">
        <v>1851</v>
      </c>
      <c r="D511" s="814" t="s">
        <v>3208</v>
      </c>
      <c r="E511" s="814" t="s">
        <v>482</v>
      </c>
      <c r="F511" s="890" t="s">
        <v>3648</v>
      </c>
      <c r="G511" s="814" t="s">
        <v>3174</v>
      </c>
      <c r="H511" s="628" t="s">
        <v>3209</v>
      </c>
      <c r="I511" s="814">
        <v>0.39700000000000002</v>
      </c>
      <c r="J511" s="814">
        <v>0.39700000000000002</v>
      </c>
      <c r="K511" s="814"/>
      <c r="L511" s="814"/>
      <c r="M511" s="814"/>
      <c r="N511" s="827">
        <v>0</v>
      </c>
      <c r="O511" s="814">
        <v>0.39700000000000002</v>
      </c>
      <c r="P511" s="814" t="s">
        <v>2354</v>
      </c>
      <c r="Q511" s="814" t="s">
        <v>3176</v>
      </c>
    </row>
    <row r="512" spans="1:17" ht="36" x14ac:dyDescent="0.2">
      <c r="A512" s="814">
        <v>18</v>
      </c>
      <c r="B512" s="814">
        <v>120195</v>
      </c>
      <c r="C512" s="814" t="s">
        <v>1852</v>
      </c>
      <c r="D512" s="814" t="s">
        <v>3210</v>
      </c>
      <c r="E512" s="814" t="s">
        <v>483</v>
      </c>
      <c r="F512" s="840" t="s">
        <v>5662</v>
      </c>
      <c r="G512" s="814" t="s">
        <v>3174</v>
      </c>
      <c r="H512" s="628" t="s">
        <v>3211</v>
      </c>
      <c r="I512" s="814">
        <v>0.22700000000000001</v>
      </c>
      <c r="J512" s="814">
        <v>0.22700000000000001</v>
      </c>
      <c r="K512" s="814"/>
      <c r="L512" s="814"/>
      <c r="M512" s="814"/>
      <c r="N512" s="827">
        <v>0</v>
      </c>
      <c r="O512" s="814">
        <v>0.22700000000000001</v>
      </c>
      <c r="P512" s="814" t="s">
        <v>2354</v>
      </c>
      <c r="Q512" s="814" t="s">
        <v>3176</v>
      </c>
    </row>
    <row r="513" spans="1:17" ht="36" x14ac:dyDescent="0.2">
      <c r="A513" s="814">
        <v>19</v>
      </c>
      <c r="B513" s="814">
        <v>120196</v>
      </c>
      <c r="C513" s="814" t="s">
        <v>1853</v>
      </c>
      <c r="D513" s="814" t="s">
        <v>3212</v>
      </c>
      <c r="E513" s="814" t="s">
        <v>484</v>
      </c>
      <c r="F513" s="840" t="s">
        <v>3739</v>
      </c>
      <c r="G513" s="814" t="s">
        <v>3174</v>
      </c>
      <c r="H513" s="628" t="s">
        <v>3213</v>
      </c>
      <c r="I513" s="814">
        <v>0.47599999999999998</v>
      </c>
      <c r="J513" s="827">
        <v>0.35</v>
      </c>
      <c r="K513" s="814"/>
      <c r="L513" s="814"/>
      <c r="M513" s="814">
        <v>0.126</v>
      </c>
      <c r="N513" s="827">
        <v>0</v>
      </c>
      <c r="O513" s="814">
        <v>0.47599999999999998</v>
      </c>
      <c r="P513" s="628" t="s">
        <v>3755</v>
      </c>
      <c r="Q513" s="814" t="s">
        <v>3176</v>
      </c>
    </row>
    <row r="514" spans="1:17" ht="36" x14ac:dyDescent="0.2">
      <c r="A514" s="814">
        <v>20</v>
      </c>
      <c r="B514" s="814">
        <v>120197</v>
      </c>
      <c r="C514" s="814" t="s">
        <v>1854</v>
      </c>
      <c r="D514" s="814" t="s">
        <v>3214</v>
      </c>
      <c r="E514" s="814" t="s">
        <v>2200</v>
      </c>
      <c r="F514" s="890" t="s">
        <v>5663</v>
      </c>
      <c r="G514" s="814" t="s">
        <v>3174</v>
      </c>
      <c r="H514" s="628" t="s">
        <v>3215</v>
      </c>
      <c r="I514" s="814">
        <v>0.13100000000000001</v>
      </c>
      <c r="J514" s="814"/>
      <c r="K514" s="814">
        <v>0.13100000000000001</v>
      </c>
      <c r="L514" s="814"/>
      <c r="M514" s="814"/>
      <c r="N514" s="827">
        <v>0</v>
      </c>
      <c r="O514" s="814">
        <v>0.13100000000000001</v>
      </c>
      <c r="P514" s="814" t="s">
        <v>2241</v>
      </c>
      <c r="Q514" s="814" t="s">
        <v>3176</v>
      </c>
    </row>
    <row r="515" spans="1:17" x14ac:dyDescent="0.2">
      <c r="A515" s="814">
        <v>21</v>
      </c>
      <c r="B515" s="906">
        <v>120198</v>
      </c>
      <c r="C515" s="814"/>
      <c r="D515" s="814"/>
      <c r="E515" s="814" t="s">
        <v>485</v>
      </c>
      <c r="F515" s="890" t="s">
        <v>5664</v>
      </c>
      <c r="G515" s="814"/>
      <c r="H515" s="814"/>
      <c r="I515" s="814">
        <v>0.28000000000000003</v>
      </c>
      <c r="J515" s="814">
        <v>0.28000000000000003</v>
      </c>
      <c r="K515" s="814"/>
      <c r="L515" s="814"/>
      <c r="M515" s="814"/>
      <c r="N515" s="814">
        <v>0</v>
      </c>
      <c r="O515" s="814">
        <v>0.28000000000000003</v>
      </c>
      <c r="P515" s="814" t="s">
        <v>2354</v>
      </c>
      <c r="Q515" s="814" t="s">
        <v>3216</v>
      </c>
    </row>
    <row r="516" spans="1:17" ht="36" x14ac:dyDescent="0.2">
      <c r="A516" s="814">
        <v>22</v>
      </c>
      <c r="B516" s="823">
        <v>120199</v>
      </c>
      <c r="C516" s="814" t="s">
        <v>1855</v>
      </c>
      <c r="D516" s="814" t="s">
        <v>3217</v>
      </c>
      <c r="E516" s="814" t="s">
        <v>486</v>
      </c>
      <c r="F516" s="890" t="s">
        <v>5652</v>
      </c>
      <c r="G516" s="814" t="s">
        <v>3174</v>
      </c>
      <c r="H516" s="628" t="s">
        <v>3218</v>
      </c>
      <c r="I516" s="814">
        <v>0.875</v>
      </c>
      <c r="J516" s="814">
        <v>0.82599999999999996</v>
      </c>
      <c r="K516" s="814">
        <v>4.9000000000000002E-2</v>
      </c>
      <c r="L516" s="814"/>
      <c r="M516" s="814"/>
      <c r="N516" s="827">
        <v>0</v>
      </c>
      <c r="O516" s="814">
        <v>0.875</v>
      </c>
      <c r="P516" s="628" t="s">
        <v>2353</v>
      </c>
      <c r="Q516" s="814" t="s">
        <v>3176</v>
      </c>
    </row>
    <row r="517" spans="1:17" ht="36" x14ac:dyDescent="0.2">
      <c r="A517" s="814">
        <v>23</v>
      </c>
      <c r="B517" s="814">
        <v>120200</v>
      </c>
      <c r="C517" s="814" t="s">
        <v>1856</v>
      </c>
      <c r="D517" s="814" t="s">
        <v>3219</v>
      </c>
      <c r="E517" s="814" t="s">
        <v>487</v>
      </c>
      <c r="F517" s="890" t="s">
        <v>5665</v>
      </c>
      <c r="G517" s="814" t="s">
        <v>3174</v>
      </c>
      <c r="H517" s="628" t="s">
        <v>3220</v>
      </c>
      <c r="I517" s="814">
        <v>0.32800000000000001</v>
      </c>
      <c r="J517" s="814">
        <v>0.20899999999999999</v>
      </c>
      <c r="K517" s="814">
        <v>0.11899999999999999</v>
      </c>
      <c r="L517" s="814"/>
      <c r="M517" s="814"/>
      <c r="N517" s="827">
        <v>0</v>
      </c>
      <c r="O517" s="814">
        <v>0.32800000000000001</v>
      </c>
      <c r="P517" s="628" t="s">
        <v>2353</v>
      </c>
      <c r="Q517" s="814" t="s">
        <v>3176</v>
      </c>
    </row>
    <row r="518" spans="1:17" ht="36" x14ac:dyDescent="0.2">
      <c r="A518" s="814">
        <v>24</v>
      </c>
      <c r="B518" s="814">
        <v>120201</v>
      </c>
      <c r="C518" s="814" t="s">
        <v>1857</v>
      </c>
      <c r="D518" s="814" t="s">
        <v>3221</v>
      </c>
      <c r="E518" s="814" t="s">
        <v>488</v>
      </c>
      <c r="F518" s="890" t="s">
        <v>5666</v>
      </c>
      <c r="G518" s="814" t="s">
        <v>3174</v>
      </c>
      <c r="H518" s="628" t="s">
        <v>3222</v>
      </c>
      <c r="I518" s="814">
        <v>0.66400000000000003</v>
      </c>
      <c r="J518" s="814">
        <v>0.496</v>
      </c>
      <c r="K518" s="814">
        <v>0.16800000000000001</v>
      </c>
      <c r="L518" s="814"/>
      <c r="M518" s="814"/>
      <c r="N518" s="827">
        <v>0</v>
      </c>
      <c r="O518" s="814">
        <v>0.66400000000000003</v>
      </c>
      <c r="P518" s="628" t="s">
        <v>2353</v>
      </c>
      <c r="Q518" s="814" t="s">
        <v>3176</v>
      </c>
    </row>
    <row r="519" spans="1:17" x14ac:dyDescent="0.2">
      <c r="A519" s="815">
        <v>25</v>
      </c>
      <c r="B519" s="142">
        <v>120203</v>
      </c>
      <c r="C519" s="815"/>
      <c r="D519" s="815"/>
      <c r="E519" s="815" t="s">
        <v>489</v>
      </c>
      <c r="F519" s="846" t="s">
        <v>5667</v>
      </c>
      <c r="G519" s="815"/>
      <c r="H519" s="815"/>
      <c r="I519" s="815">
        <v>0.26</v>
      </c>
      <c r="J519" s="815"/>
      <c r="K519" s="815">
        <v>0.26</v>
      </c>
      <c r="L519" s="815"/>
      <c r="M519" s="815"/>
      <c r="N519" s="828">
        <v>0</v>
      </c>
      <c r="O519" s="815">
        <v>0.26</v>
      </c>
      <c r="P519" s="815" t="s">
        <v>2241</v>
      </c>
      <c r="Q519" s="815" t="s">
        <v>3216</v>
      </c>
    </row>
    <row r="520" spans="1:17" s="17" customFormat="1" ht="24" x14ac:dyDescent="0.2">
      <c r="A520" s="815">
        <v>26</v>
      </c>
      <c r="B520" s="814">
        <v>120204</v>
      </c>
      <c r="C520" s="815" t="s">
        <v>2339</v>
      </c>
      <c r="D520" s="815" t="s">
        <v>3223</v>
      </c>
      <c r="E520" s="815" t="s">
        <v>490</v>
      </c>
      <c r="F520" s="941" t="s">
        <v>137</v>
      </c>
      <c r="G520" s="814" t="s">
        <v>3174</v>
      </c>
      <c r="H520" s="628" t="s">
        <v>3224</v>
      </c>
      <c r="I520" s="815">
        <v>0.41499999999999998</v>
      </c>
      <c r="J520" s="815"/>
      <c r="K520" s="815">
        <v>0.41499999999999998</v>
      </c>
      <c r="L520" s="815"/>
      <c r="M520" s="815"/>
      <c r="N520" s="828">
        <v>0</v>
      </c>
      <c r="O520" s="815">
        <v>0.41499999999999998</v>
      </c>
      <c r="P520" s="815" t="s">
        <v>2241</v>
      </c>
      <c r="Q520" s="814" t="s">
        <v>3176</v>
      </c>
    </row>
    <row r="521" spans="1:17" ht="36" x14ac:dyDescent="0.2">
      <c r="A521" s="814">
        <v>27</v>
      </c>
      <c r="B521" s="814">
        <v>120205</v>
      </c>
      <c r="C521" s="814" t="s">
        <v>1858</v>
      </c>
      <c r="D521" s="814" t="s">
        <v>3225</v>
      </c>
      <c r="E521" s="814" t="s">
        <v>491</v>
      </c>
      <c r="F521" s="890" t="s">
        <v>5668</v>
      </c>
      <c r="G521" s="814" t="s">
        <v>3174</v>
      </c>
      <c r="H521" s="628" t="s">
        <v>3226</v>
      </c>
      <c r="I521" s="814">
        <v>0.27200000000000002</v>
      </c>
      <c r="J521" s="814">
        <v>0.17199999999999999</v>
      </c>
      <c r="K521" s="827">
        <v>0.1</v>
      </c>
      <c r="L521" s="814"/>
      <c r="M521" s="814"/>
      <c r="N521" s="827">
        <v>0</v>
      </c>
      <c r="O521" s="814">
        <v>0.27200000000000002</v>
      </c>
      <c r="P521" s="628" t="s">
        <v>2353</v>
      </c>
      <c r="Q521" s="814" t="s">
        <v>3176</v>
      </c>
    </row>
    <row r="522" spans="1:17" x14ac:dyDescent="0.2">
      <c r="A522" s="815">
        <v>28</v>
      </c>
      <c r="B522" s="142">
        <v>120206</v>
      </c>
      <c r="C522" s="815"/>
      <c r="D522" s="815"/>
      <c r="E522" s="815" t="s">
        <v>492</v>
      </c>
      <c r="F522" s="846" t="s">
        <v>5669</v>
      </c>
      <c r="G522" s="815"/>
      <c r="H522" s="815"/>
      <c r="I522" s="815">
        <v>0.9</v>
      </c>
      <c r="J522" s="815">
        <v>0.9</v>
      </c>
      <c r="K522" s="815"/>
      <c r="L522" s="815"/>
      <c r="M522" s="815"/>
      <c r="N522" s="828">
        <v>0</v>
      </c>
      <c r="O522" s="815">
        <v>0.9</v>
      </c>
      <c r="P522" s="814" t="s">
        <v>2354</v>
      </c>
      <c r="Q522" s="815"/>
    </row>
    <row r="523" spans="1:17" ht="24" x14ac:dyDescent="0.2">
      <c r="A523" s="814">
        <v>29</v>
      </c>
      <c r="B523" s="814">
        <v>120207</v>
      </c>
      <c r="C523" s="814" t="s">
        <v>1859</v>
      </c>
      <c r="D523" s="814" t="s">
        <v>3227</v>
      </c>
      <c r="E523" s="814" t="s">
        <v>493</v>
      </c>
      <c r="F523" s="840" t="s">
        <v>5670</v>
      </c>
      <c r="G523" s="814" t="s">
        <v>3174</v>
      </c>
      <c r="H523" s="628" t="s">
        <v>3228</v>
      </c>
      <c r="I523" s="814">
        <v>0.191</v>
      </c>
      <c r="J523" s="814">
        <v>0.191</v>
      </c>
      <c r="K523" s="814"/>
      <c r="L523" s="814"/>
      <c r="M523" s="814"/>
      <c r="N523" s="827">
        <v>0</v>
      </c>
      <c r="O523" s="814">
        <v>0.191</v>
      </c>
      <c r="P523" s="814" t="s">
        <v>2354</v>
      </c>
      <c r="Q523" s="814" t="s">
        <v>3176</v>
      </c>
    </row>
    <row r="524" spans="1:17" ht="36" x14ac:dyDescent="0.2">
      <c r="A524" s="814">
        <v>30</v>
      </c>
      <c r="B524" s="823">
        <v>120208</v>
      </c>
      <c r="C524" s="814" t="s">
        <v>1860</v>
      </c>
      <c r="D524" s="814" t="s">
        <v>3229</v>
      </c>
      <c r="E524" s="814" t="s">
        <v>494</v>
      </c>
      <c r="F524" s="890" t="s">
        <v>5671</v>
      </c>
      <c r="G524" s="814" t="s">
        <v>3174</v>
      </c>
      <c r="H524" s="628" t="s">
        <v>3230</v>
      </c>
      <c r="I524" s="814">
        <v>1.1679999999999999</v>
      </c>
      <c r="J524" s="814"/>
      <c r="K524" s="814">
        <v>1.1679999999999999</v>
      </c>
      <c r="L524" s="814"/>
      <c r="M524" s="814"/>
      <c r="N524" s="827">
        <v>0</v>
      </c>
      <c r="O524" s="814">
        <v>1.1679999999999999</v>
      </c>
      <c r="P524" s="814" t="s">
        <v>2241</v>
      </c>
      <c r="Q524" s="814" t="s">
        <v>3176</v>
      </c>
    </row>
    <row r="525" spans="1:17" x14ac:dyDescent="0.2">
      <c r="A525" s="814">
        <v>31</v>
      </c>
      <c r="B525" s="814" t="s">
        <v>3231</v>
      </c>
      <c r="C525" s="814" t="s">
        <v>1861</v>
      </c>
      <c r="D525" s="1538" t="s">
        <v>3232</v>
      </c>
      <c r="E525" s="1538" t="s">
        <v>495</v>
      </c>
      <c r="F525" s="1612" t="s">
        <v>5672</v>
      </c>
      <c r="G525" s="1538" t="s">
        <v>3174</v>
      </c>
      <c r="H525" s="1538" t="s">
        <v>3233</v>
      </c>
      <c r="I525" s="814">
        <v>0.46200000000000002</v>
      </c>
      <c r="J525" s="814">
        <v>0.46200000000000002</v>
      </c>
      <c r="K525" s="814"/>
      <c r="L525" s="814"/>
      <c r="M525" s="814"/>
      <c r="N525" s="827">
        <v>0</v>
      </c>
      <c r="O525" s="814">
        <v>0.46200000000000002</v>
      </c>
      <c r="P525" s="814" t="s">
        <v>2354</v>
      </c>
      <c r="Q525" s="814" t="s">
        <v>3176</v>
      </c>
    </row>
    <row r="526" spans="1:17" s="7" customFormat="1" ht="24" x14ac:dyDescent="0.2">
      <c r="A526" s="814">
        <v>32</v>
      </c>
      <c r="B526" s="814" t="s">
        <v>3234</v>
      </c>
      <c r="C526" s="814" t="s">
        <v>1862</v>
      </c>
      <c r="D526" s="1538"/>
      <c r="E526" s="1538"/>
      <c r="F526" s="1612"/>
      <c r="G526" s="1538"/>
      <c r="H526" s="1538"/>
      <c r="I526" s="814">
        <v>0.41899999999999998</v>
      </c>
      <c r="J526" s="814">
        <v>0.36199999999999999</v>
      </c>
      <c r="K526" s="814">
        <v>5.7000000000000002E-2</v>
      </c>
      <c r="L526" s="814"/>
      <c r="M526" s="814"/>
      <c r="N526" s="827">
        <v>0</v>
      </c>
      <c r="O526" s="814">
        <v>0.41899999999999998</v>
      </c>
      <c r="P526" s="628" t="s">
        <v>2353</v>
      </c>
      <c r="Q526" s="814" t="s">
        <v>3176</v>
      </c>
    </row>
    <row r="527" spans="1:17" ht="36" x14ac:dyDescent="0.2">
      <c r="A527" s="814">
        <v>33</v>
      </c>
      <c r="B527" s="814">
        <v>120210</v>
      </c>
      <c r="C527" s="814" t="s">
        <v>1863</v>
      </c>
      <c r="D527" s="814" t="s">
        <v>3235</v>
      </c>
      <c r="E527" s="814" t="s">
        <v>496</v>
      </c>
      <c r="F527" s="840" t="s">
        <v>5673</v>
      </c>
      <c r="G527" s="814" t="s">
        <v>3174</v>
      </c>
      <c r="H527" s="628" t="s">
        <v>3236</v>
      </c>
      <c r="I527" s="814">
        <v>0.19</v>
      </c>
      <c r="J527" s="814">
        <v>0.152</v>
      </c>
      <c r="K527" s="814">
        <v>3.7999999999999999E-2</v>
      </c>
      <c r="L527" s="814"/>
      <c r="M527" s="814"/>
      <c r="N527" s="827">
        <v>0</v>
      </c>
      <c r="O527" s="827">
        <v>0.19</v>
      </c>
      <c r="P527" s="628" t="s">
        <v>2353</v>
      </c>
      <c r="Q527" s="814" t="s">
        <v>3176</v>
      </c>
    </row>
    <row r="528" spans="1:17" ht="36" x14ac:dyDescent="0.2">
      <c r="A528" s="815">
        <v>34</v>
      </c>
      <c r="B528" s="814">
        <v>120211</v>
      </c>
      <c r="C528" s="815" t="s">
        <v>1540</v>
      </c>
      <c r="D528" s="815" t="s">
        <v>3237</v>
      </c>
      <c r="E528" s="815" t="s">
        <v>497</v>
      </c>
      <c r="F528" s="941" t="s">
        <v>1045</v>
      </c>
      <c r="G528" s="814" t="s">
        <v>3174</v>
      </c>
      <c r="H528" s="628" t="s">
        <v>3238</v>
      </c>
      <c r="I528" s="815">
        <v>0.56799999999999995</v>
      </c>
      <c r="J528" s="815">
        <v>0.317</v>
      </c>
      <c r="K528" s="815">
        <v>0.251</v>
      </c>
      <c r="L528" s="815"/>
      <c r="M528" s="815"/>
      <c r="N528" s="828">
        <v>0</v>
      </c>
      <c r="O528" s="815">
        <v>0.56799999999999995</v>
      </c>
      <c r="P528" s="628" t="s">
        <v>2353</v>
      </c>
      <c r="Q528" s="814" t="s">
        <v>3176</v>
      </c>
    </row>
    <row r="529" spans="1:17" ht="24" x14ac:dyDescent="0.2">
      <c r="A529" s="814">
        <v>35</v>
      </c>
      <c r="B529" s="814">
        <v>120212</v>
      </c>
      <c r="C529" s="814" t="s">
        <v>1864</v>
      </c>
      <c r="D529" s="814" t="s">
        <v>3239</v>
      </c>
      <c r="E529" s="814" t="s">
        <v>498</v>
      </c>
      <c r="F529" s="840" t="s">
        <v>5674</v>
      </c>
      <c r="G529" s="814" t="s">
        <v>3174</v>
      </c>
      <c r="H529" s="628" t="s">
        <v>3240</v>
      </c>
      <c r="I529" s="814">
        <v>0.67400000000000004</v>
      </c>
      <c r="J529" s="814">
        <v>0.55700000000000005</v>
      </c>
      <c r="K529" s="814">
        <v>0.11700000000000001</v>
      </c>
      <c r="L529" s="814"/>
      <c r="M529" s="814"/>
      <c r="N529" s="827">
        <v>0</v>
      </c>
      <c r="O529" s="814">
        <v>0.67400000000000004</v>
      </c>
      <c r="P529" s="628" t="s">
        <v>2353</v>
      </c>
      <c r="Q529" s="814" t="s">
        <v>3176</v>
      </c>
    </row>
    <row r="530" spans="1:17" x14ac:dyDescent="0.2">
      <c r="A530" s="815">
        <v>36</v>
      </c>
      <c r="B530" s="142">
        <v>120213</v>
      </c>
      <c r="C530" s="815"/>
      <c r="D530" s="815"/>
      <c r="E530" s="815" t="s">
        <v>499</v>
      </c>
      <c r="F530" s="846" t="s">
        <v>5675</v>
      </c>
      <c r="G530" s="815"/>
      <c r="H530" s="815"/>
      <c r="I530" s="815">
        <v>0.24</v>
      </c>
      <c r="J530" s="815"/>
      <c r="K530" s="815">
        <v>0.24</v>
      </c>
      <c r="L530" s="815"/>
      <c r="M530" s="815"/>
      <c r="N530" s="828">
        <v>0</v>
      </c>
      <c r="O530" s="815">
        <v>0.24</v>
      </c>
      <c r="P530" s="815" t="s">
        <v>2241</v>
      </c>
      <c r="Q530" s="815" t="s">
        <v>3216</v>
      </c>
    </row>
    <row r="531" spans="1:17" ht="36" x14ac:dyDescent="0.2">
      <c r="A531" s="823">
        <v>37</v>
      </c>
      <c r="B531" s="814">
        <v>120215</v>
      </c>
      <c r="C531" s="823" t="s">
        <v>1866</v>
      </c>
      <c r="D531" s="823" t="s">
        <v>3241</v>
      </c>
      <c r="E531" s="823" t="s">
        <v>500</v>
      </c>
      <c r="F531" s="942" t="s">
        <v>5676</v>
      </c>
      <c r="G531" s="814" t="s">
        <v>3174</v>
      </c>
      <c r="H531" s="628" t="s">
        <v>3242</v>
      </c>
      <c r="I531" s="823">
        <v>0.432</v>
      </c>
      <c r="J531" s="823">
        <v>0.158</v>
      </c>
      <c r="K531" s="823">
        <v>0.27400000000000002</v>
      </c>
      <c r="L531" s="823"/>
      <c r="M531" s="823"/>
      <c r="N531" s="894">
        <v>0</v>
      </c>
      <c r="O531" s="823">
        <v>0.432</v>
      </c>
      <c r="P531" s="628" t="s">
        <v>2353</v>
      </c>
      <c r="Q531" s="814" t="s">
        <v>3176</v>
      </c>
    </row>
    <row r="532" spans="1:17" ht="24" x14ac:dyDescent="0.2">
      <c r="A532" s="814">
        <v>38</v>
      </c>
      <c r="B532" s="814">
        <v>120216</v>
      </c>
      <c r="C532" s="814" t="s">
        <v>1867</v>
      </c>
      <c r="D532" s="814" t="s">
        <v>3243</v>
      </c>
      <c r="E532" s="814" t="s">
        <v>501</v>
      </c>
      <c r="F532" s="840" t="s">
        <v>5677</v>
      </c>
      <c r="G532" s="814" t="s">
        <v>3174</v>
      </c>
      <c r="H532" s="628" t="s">
        <v>3244</v>
      </c>
      <c r="I532" s="814">
        <v>0.36299999999999999</v>
      </c>
      <c r="J532" s="814"/>
      <c r="K532" s="814">
        <v>0.36299999999999999</v>
      </c>
      <c r="L532" s="814"/>
      <c r="M532" s="814"/>
      <c r="N532" s="827">
        <v>0</v>
      </c>
      <c r="O532" s="814">
        <v>0.36299999999999999</v>
      </c>
      <c r="P532" s="814" t="s">
        <v>2241</v>
      </c>
      <c r="Q532" s="814" t="s">
        <v>3176</v>
      </c>
    </row>
    <row r="533" spans="1:17" ht="24" x14ac:dyDescent="0.2">
      <c r="A533" s="823">
        <v>39</v>
      </c>
      <c r="B533" s="814">
        <v>120217</v>
      </c>
      <c r="C533" s="823" t="s">
        <v>1868</v>
      </c>
      <c r="D533" s="823" t="s">
        <v>3245</v>
      </c>
      <c r="E533" s="823" t="s">
        <v>502</v>
      </c>
      <c r="F533" s="942" t="s">
        <v>5678</v>
      </c>
      <c r="G533" s="814" t="s">
        <v>3174</v>
      </c>
      <c r="H533" s="628" t="s">
        <v>3246</v>
      </c>
      <c r="I533" s="823">
        <v>0.56299999999999994</v>
      </c>
      <c r="J533" s="823">
        <v>0.56299999999999994</v>
      </c>
      <c r="K533" s="823"/>
      <c r="L533" s="823"/>
      <c r="M533" s="823"/>
      <c r="N533" s="894">
        <v>0</v>
      </c>
      <c r="O533" s="823">
        <v>0.56299999999999994</v>
      </c>
      <c r="P533" s="814" t="s">
        <v>2354</v>
      </c>
      <c r="Q533" s="814" t="s">
        <v>3176</v>
      </c>
    </row>
    <row r="534" spans="1:17" ht="24" x14ac:dyDescent="0.2">
      <c r="A534" s="823">
        <v>40</v>
      </c>
      <c r="B534" s="814">
        <v>120218</v>
      </c>
      <c r="C534" s="823" t="s">
        <v>1869</v>
      </c>
      <c r="D534" s="823" t="s">
        <v>3247</v>
      </c>
      <c r="E534" s="823" t="s">
        <v>503</v>
      </c>
      <c r="F534" s="942" t="s">
        <v>4088</v>
      </c>
      <c r="G534" s="814" t="s">
        <v>3174</v>
      </c>
      <c r="H534" s="628" t="s">
        <v>3248</v>
      </c>
      <c r="I534" s="823">
        <v>0.29299999999999998</v>
      </c>
      <c r="J534" s="823">
        <v>0.14599999999999999</v>
      </c>
      <c r="K534" s="823">
        <v>0.14699999999999999</v>
      </c>
      <c r="L534" s="823"/>
      <c r="M534" s="823"/>
      <c r="N534" s="894">
        <v>0</v>
      </c>
      <c r="O534" s="823">
        <v>0.29299999999999998</v>
      </c>
      <c r="P534" s="628" t="s">
        <v>2353</v>
      </c>
      <c r="Q534" s="814" t="s">
        <v>3176</v>
      </c>
    </row>
    <row r="535" spans="1:17" ht="36" x14ac:dyDescent="0.2">
      <c r="A535" s="823">
        <v>41</v>
      </c>
      <c r="B535" s="814">
        <v>120219</v>
      </c>
      <c r="C535" s="823" t="s">
        <v>1870</v>
      </c>
      <c r="D535" s="823" t="s">
        <v>3249</v>
      </c>
      <c r="E535" s="823" t="s">
        <v>504</v>
      </c>
      <c r="F535" s="889" t="s">
        <v>5679</v>
      </c>
      <c r="G535" s="814" t="s">
        <v>3174</v>
      </c>
      <c r="H535" s="628" t="s">
        <v>3250</v>
      </c>
      <c r="I535" s="823">
        <v>0.25700000000000001</v>
      </c>
      <c r="J535" s="823">
        <v>0.153</v>
      </c>
      <c r="K535" s="823">
        <v>0.104</v>
      </c>
      <c r="L535" s="823"/>
      <c r="M535" s="823"/>
      <c r="N535" s="894">
        <v>0</v>
      </c>
      <c r="O535" s="823">
        <v>0.25700000000000001</v>
      </c>
      <c r="P535" s="628" t="s">
        <v>2353</v>
      </c>
      <c r="Q535" s="814" t="s">
        <v>3176</v>
      </c>
    </row>
    <row r="536" spans="1:17" ht="36" x14ac:dyDescent="0.2">
      <c r="A536" s="814">
        <v>42</v>
      </c>
      <c r="B536" s="814">
        <v>120220</v>
      </c>
      <c r="C536" s="814" t="s">
        <v>1871</v>
      </c>
      <c r="D536" s="814" t="s">
        <v>3251</v>
      </c>
      <c r="E536" s="814" t="s">
        <v>505</v>
      </c>
      <c r="F536" s="840" t="s">
        <v>5680</v>
      </c>
      <c r="G536" s="814" t="s">
        <v>3174</v>
      </c>
      <c r="H536" s="628" t="s">
        <v>3252</v>
      </c>
      <c r="I536" s="814">
        <v>0.76900000000000002</v>
      </c>
      <c r="J536" s="814">
        <v>0.72699999999999998</v>
      </c>
      <c r="K536" s="814">
        <v>4.2000000000000003E-2</v>
      </c>
      <c r="L536" s="814"/>
      <c r="M536" s="814"/>
      <c r="N536" s="827">
        <v>0</v>
      </c>
      <c r="O536" s="814">
        <v>0.76900000000000002</v>
      </c>
      <c r="P536" s="628" t="s">
        <v>2353</v>
      </c>
      <c r="Q536" s="814" t="s">
        <v>3176</v>
      </c>
    </row>
    <row r="537" spans="1:17" ht="36" x14ac:dyDescent="0.2">
      <c r="A537" s="814">
        <v>43</v>
      </c>
      <c r="B537" s="814">
        <v>120222</v>
      </c>
      <c r="C537" s="814" t="s">
        <v>1873</v>
      </c>
      <c r="D537" s="814" t="s">
        <v>3253</v>
      </c>
      <c r="E537" s="814" t="s">
        <v>506</v>
      </c>
      <c r="F537" s="840" t="s">
        <v>5681</v>
      </c>
      <c r="G537" s="814" t="s">
        <v>3174</v>
      </c>
      <c r="H537" s="628" t="s">
        <v>3254</v>
      </c>
      <c r="I537" s="814">
        <v>0.29199999999999998</v>
      </c>
      <c r="J537" s="814"/>
      <c r="K537" s="814">
        <v>0.29199999999999998</v>
      </c>
      <c r="L537" s="814"/>
      <c r="M537" s="814"/>
      <c r="N537" s="827">
        <v>0</v>
      </c>
      <c r="O537" s="814">
        <v>0.29199999999999998</v>
      </c>
      <c r="P537" s="814" t="s">
        <v>2241</v>
      </c>
      <c r="Q537" s="814" t="s">
        <v>3176</v>
      </c>
    </row>
    <row r="538" spans="1:17" ht="24" x14ac:dyDescent="0.2">
      <c r="A538" s="814">
        <v>44</v>
      </c>
      <c r="B538" s="814">
        <v>120223</v>
      </c>
      <c r="C538" s="814" t="s">
        <v>1874</v>
      </c>
      <c r="D538" s="814" t="s">
        <v>3255</v>
      </c>
      <c r="E538" s="814" t="s">
        <v>507</v>
      </c>
      <c r="F538" s="840" t="s">
        <v>5682</v>
      </c>
      <c r="G538" s="814" t="s">
        <v>3174</v>
      </c>
      <c r="H538" s="628" t="s">
        <v>3256</v>
      </c>
      <c r="I538" s="814">
        <v>0.17100000000000001</v>
      </c>
      <c r="J538" s="814">
        <v>0.17100000000000001</v>
      </c>
      <c r="K538" s="814"/>
      <c r="L538" s="814"/>
      <c r="M538" s="814"/>
      <c r="N538" s="827">
        <v>0</v>
      </c>
      <c r="O538" s="814">
        <v>0.17100000000000001</v>
      </c>
      <c r="P538" s="814" t="s">
        <v>2354</v>
      </c>
      <c r="Q538" s="814" t="s">
        <v>3176</v>
      </c>
    </row>
    <row r="539" spans="1:17" ht="24.75" thickBot="1" x14ac:dyDescent="0.25">
      <c r="A539" s="816">
        <v>45</v>
      </c>
      <c r="B539" s="816">
        <v>120225</v>
      </c>
      <c r="C539" s="816" t="s">
        <v>1345</v>
      </c>
      <c r="D539" s="816" t="s">
        <v>3257</v>
      </c>
      <c r="E539" s="816" t="s">
        <v>508</v>
      </c>
      <c r="F539" s="943" t="s">
        <v>3875</v>
      </c>
      <c r="G539" s="816" t="s">
        <v>3174</v>
      </c>
      <c r="H539" s="629" t="s">
        <v>3258</v>
      </c>
      <c r="I539" s="816">
        <v>1.129</v>
      </c>
      <c r="J539" s="816">
        <v>0.48699999999999999</v>
      </c>
      <c r="K539" s="816">
        <v>0.64200000000000002</v>
      </c>
      <c r="L539" s="816"/>
      <c r="M539" s="816"/>
      <c r="N539" s="830">
        <v>0</v>
      </c>
      <c r="O539" s="816">
        <v>1.129</v>
      </c>
      <c r="P539" s="629" t="s">
        <v>2353</v>
      </c>
      <c r="Q539" s="816" t="s">
        <v>3176</v>
      </c>
    </row>
    <row r="540" spans="1:17" ht="13.5" thickBot="1" x14ac:dyDescent="0.25">
      <c r="A540" s="1620" t="s">
        <v>73</v>
      </c>
      <c r="B540" s="1621"/>
      <c r="C540" s="1621"/>
      <c r="D540" s="1621"/>
      <c r="E540" s="1621"/>
      <c r="F540" s="1621"/>
      <c r="G540" s="1625"/>
      <c r="H540" s="1626"/>
      <c r="I540" s="944">
        <f>SUM(I495:I539)</f>
        <v>21.478999999999996</v>
      </c>
      <c r="J540" s="946"/>
      <c r="K540" s="571"/>
      <c r="L540" s="571"/>
      <c r="M540" s="571"/>
      <c r="N540" s="692"/>
      <c r="O540" s="519"/>
      <c r="P540" s="519"/>
      <c r="Q540" s="520"/>
    </row>
    <row r="541" spans="1:17" ht="12.75" customHeight="1" x14ac:dyDescent="0.2">
      <c r="A541" s="1497" t="s">
        <v>5946</v>
      </c>
      <c r="B541" s="1497"/>
      <c r="C541" s="1497"/>
      <c r="D541" s="1497"/>
      <c r="E541" s="1497"/>
      <c r="F541" s="1497"/>
      <c r="G541" s="885"/>
      <c r="H541" s="885"/>
      <c r="I541" s="710"/>
      <c r="J541" s="945">
        <f>SUM(J495:J539)</f>
        <v>14.249000000000002</v>
      </c>
      <c r="K541" s="710"/>
      <c r="L541" s="710"/>
      <c r="M541" s="710"/>
      <c r="N541" s="930"/>
      <c r="O541" s="653"/>
      <c r="P541" s="653"/>
      <c r="Q541" s="653"/>
    </row>
    <row r="542" spans="1:17" ht="12.75" customHeight="1" x14ac:dyDescent="0.2">
      <c r="A542" s="1494" t="s">
        <v>5944</v>
      </c>
      <c r="B542" s="1494"/>
      <c r="C542" s="1494"/>
      <c r="D542" s="1494"/>
      <c r="E542" s="1494"/>
      <c r="F542" s="1494"/>
      <c r="G542" s="502"/>
      <c r="H542" s="502"/>
      <c r="I542" s="66"/>
      <c r="J542" s="66"/>
      <c r="K542" s="331">
        <f>SUM(K495:K539)</f>
        <v>6.8460000000000019</v>
      </c>
      <c r="L542" s="66"/>
      <c r="M542" s="66"/>
      <c r="N542" s="95"/>
      <c r="O542" s="479"/>
      <c r="P542" s="479"/>
      <c r="Q542" s="479"/>
    </row>
    <row r="543" spans="1:17" ht="12.75" customHeight="1" x14ac:dyDescent="0.2">
      <c r="A543" s="1495" t="s">
        <v>5945</v>
      </c>
      <c r="B543" s="1495"/>
      <c r="C543" s="1495"/>
      <c r="D543" s="1495"/>
      <c r="E543" s="1496"/>
      <c r="F543" s="1496"/>
      <c r="G543" s="471"/>
      <c r="H543" s="471"/>
      <c r="I543" s="66"/>
      <c r="J543" s="66"/>
      <c r="K543" s="66"/>
      <c r="L543" s="332">
        <f>SUM(L495:L539)</f>
        <v>0</v>
      </c>
      <c r="M543" s="332"/>
      <c r="N543" s="95"/>
      <c r="O543" s="479"/>
      <c r="P543" s="479"/>
      <c r="Q543" s="479"/>
    </row>
    <row r="544" spans="1:17" ht="12.75" customHeight="1" x14ac:dyDescent="0.2">
      <c r="A544" s="1490" t="s">
        <v>5947</v>
      </c>
      <c r="B544" s="1486"/>
      <c r="C544" s="1486"/>
      <c r="D544" s="1486"/>
      <c r="E544" s="1486"/>
      <c r="F544" s="1486"/>
      <c r="G544" s="305"/>
      <c r="H544" s="305"/>
      <c r="I544" s="291"/>
      <c r="J544" s="291"/>
      <c r="K544" s="291"/>
      <c r="L544" s="291"/>
      <c r="M544" s="291">
        <f>SUM(M495:M539)</f>
        <v>0.38400000000000001</v>
      </c>
      <c r="N544" s="95"/>
      <c r="O544" s="479"/>
      <c r="P544" s="479"/>
      <c r="Q544" s="479"/>
    </row>
    <row r="545" spans="1:17" ht="13.5" thickBot="1" x14ac:dyDescent="0.25">
      <c r="A545" s="1627"/>
      <c r="B545" s="1627"/>
      <c r="C545" s="1627"/>
      <c r="D545" s="1627"/>
      <c r="E545" s="1627"/>
      <c r="F545" s="1627"/>
      <c r="G545" s="1627"/>
      <c r="H545" s="1627"/>
      <c r="I545" s="1627"/>
      <c r="J545" s="1627"/>
      <c r="K545" s="1627"/>
      <c r="L545" s="1627"/>
      <c r="M545" s="1627"/>
      <c r="N545" s="1627"/>
      <c r="O545" s="1627"/>
      <c r="P545" s="516"/>
      <c r="Q545" s="516"/>
    </row>
    <row r="546" spans="1:17" ht="13.5" thickBot="1" x14ac:dyDescent="0.25">
      <c r="A546" s="1586" t="s">
        <v>611</v>
      </c>
      <c r="B546" s="1587"/>
      <c r="C546" s="1587"/>
      <c r="D546" s="1587"/>
      <c r="E546" s="1587"/>
      <c r="F546" s="1587"/>
      <c r="G546" s="1598"/>
      <c r="H546" s="1598"/>
      <c r="I546" s="1598"/>
      <c r="J546" s="1598"/>
      <c r="K546" s="1598"/>
      <c r="L546" s="1598"/>
      <c r="M546" s="1598"/>
      <c r="N546" s="1598"/>
      <c r="O546" s="1598"/>
      <c r="P546" s="1598"/>
      <c r="Q546" s="1599"/>
    </row>
    <row r="547" spans="1:17" ht="36" x14ac:dyDescent="0.2">
      <c r="A547" s="813">
        <v>1</v>
      </c>
      <c r="B547" s="813">
        <v>130341</v>
      </c>
      <c r="C547" s="813" t="s">
        <v>1876</v>
      </c>
      <c r="D547" s="813" t="s">
        <v>3259</v>
      </c>
      <c r="E547" s="813" t="s">
        <v>628</v>
      </c>
      <c r="F547" s="947" t="s">
        <v>5683</v>
      </c>
      <c r="G547" s="813" t="s">
        <v>3174</v>
      </c>
      <c r="H547" s="623" t="s">
        <v>3260</v>
      </c>
      <c r="I547" s="813">
        <v>1.0620000000000001</v>
      </c>
      <c r="J547" s="813"/>
      <c r="K547" s="813">
        <v>1.0620000000000001</v>
      </c>
      <c r="L547" s="813"/>
      <c r="M547" s="813"/>
      <c r="N547" s="826">
        <v>0</v>
      </c>
      <c r="O547" s="813">
        <v>1.0620000000000001</v>
      </c>
      <c r="P547" s="813" t="s">
        <v>2241</v>
      </c>
      <c r="Q547" s="813" t="s">
        <v>3176</v>
      </c>
    </row>
    <row r="548" spans="1:17" ht="24" x14ac:dyDescent="0.2">
      <c r="A548" s="814">
        <v>2</v>
      </c>
      <c r="B548" s="814">
        <v>120100</v>
      </c>
      <c r="C548" s="814" t="s">
        <v>1877</v>
      </c>
      <c r="D548" s="814" t="s">
        <v>3261</v>
      </c>
      <c r="E548" s="814" t="s">
        <v>509</v>
      </c>
      <c r="F548" s="890" t="s">
        <v>138</v>
      </c>
      <c r="G548" s="814" t="s">
        <v>3174</v>
      </c>
      <c r="H548" s="628" t="s">
        <v>3262</v>
      </c>
      <c r="I548" s="814">
        <v>0.433</v>
      </c>
      <c r="J548" s="814"/>
      <c r="K548" s="814">
        <v>0.433</v>
      </c>
      <c r="L548" s="814"/>
      <c r="M548" s="814"/>
      <c r="N548" s="827">
        <v>0</v>
      </c>
      <c r="O548" s="814">
        <v>0.433</v>
      </c>
      <c r="P548" s="814" t="s">
        <v>2241</v>
      </c>
      <c r="Q548" s="814" t="s">
        <v>3176</v>
      </c>
    </row>
    <row r="549" spans="1:17" ht="24" x14ac:dyDescent="0.2">
      <c r="A549" s="814">
        <v>3</v>
      </c>
      <c r="B549" s="906">
        <v>120101</v>
      </c>
      <c r="C549" s="814" t="s">
        <v>1541</v>
      </c>
      <c r="D549" s="814" t="s">
        <v>3263</v>
      </c>
      <c r="E549" s="814" t="s">
        <v>510</v>
      </c>
      <c r="F549" s="890" t="s">
        <v>5684</v>
      </c>
      <c r="G549" s="814" t="s">
        <v>3174</v>
      </c>
      <c r="H549" s="628" t="s">
        <v>3264</v>
      </c>
      <c r="I549" s="814">
        <v>0.68799999999999994</v>
      </c>
      <c r="J549" s="814">
        <v>0.58199999999999996</v>
      </c>
      <c r="K549" s="814">
        <v>0.106</v>
      </c>
      <c r="L549" s="814"/>
      <c r="M549" s="814"/>
      <c r="N549" s="827">
        <v>0</v>
      </c>
      <c r="O549" s="814">
        <v>0.68799999999999994</v>
      </c>
      <c r="P549" s="628" t="s">
        <v>2353</v>
      </c>
      <c r="Q549" s="814" t="s">
        <v>3176</v>
      </c>
    </row>
    <row r="550" spans="1:17" ht="24" x14ac:dyDescent="0.2">
      <c r="A550" s="814">
        <v>4</v>
      </c>
      <c r="B550" s="1538">
        <v>120102</v>
      </c>
      <c r="C550" s="814" t="s">
        <v>1542</v>
      </c>
      <c r="D550" s="1538" t="s">
        <v>3265</v>
      </c>
      <c r="E550" s="1538" t="s">
        <v>524</v>
      </c>
      <c r="F550" s="1612" t="s">
        <v>5685</v>
      </c>
      <c r="G550" s="1538" t="s">
        <v>3174</v>
      </c>
      <c r="H550" s="1538" t="s">
        <v>3266</v>
      </c>
      <c r="I550" s="814">
        <v>0.36599999999999999</v>
      </c>
      <c r="J550" s="814"/>
      <c r="K550" s="814">
        <v>0.222</v>
      </c>
      <c r="L550" s="814">
        <v>0.14399999999999999</v>
      </c>
      <c r="M550" s="814"/>
      <c r="N550" s="827">
        <v>0</v>
      </c>
      <c r="O550" s="814">
        <v>0.36599999999999999</v>
      </c>
      <c r="P550" s="628" t="s">
        <v>2296</v>
      </c>
      <c r="Q550" s="814" t="s">
        <v>3176</v>
      </c>
    </row>
    <row r="551" spans="1:17" x14ac:dyDescent="0.2">
      <c r="A551" s="814">
        <v>5</v>
      </c>
      <c r="B551" s="1538"/>
      <c r="C551" s="814" t="s">
        <v>1543</v>
      </c>
      <c r="D551" s="1538"/>
      <c r="E551" s="1538"/>
      <c r="F551" s="1612"/>
      <c r="G551" s="1538"/>
      <c r="H551" s="1538"/>
      <c r="I551" s="814">
        <v>0.66800000000000004</v>
      </c>
      <c r="J551" s="814"/>
      <c r="K551" s="814">
        <v>0.66800000000000004</v>
      </c>
      <c r="L551" s="814"/>
      <c r="M551" s="814"/>
      <c r="N551" s="827">
        <v>0</v>
      </c>
      <c r="O551" s="814">
        <v>0.66800000000000004</v>
      </c>
      <c r="P551" s="814" t="s">
        <v>2241</v>
      </c>
      <c r="Q551" s="814" t="s">
        <v>3176</v>
      </c>
    </row>
    <row r="552" spans="1:17" ht="24" x14ac:dyDescent="0.2">
      <c r="A552" s="814">
        <v>6</v>
      </c>
      <c r="B552" s="814">
        <v>120103</v>
      </c>
      <c r="C552" s="814" t="s">
        <v>1544</v>
      </c>
      <c r="D552" s="814" t="s">
        <v>3267</v>
      </c>
      <c r="E552" s="814" t="s">
        <v>511</v>
      </c>
      <c r="F552" s="890" t="s">
        <v>5686</v>
      </c>
      <c r="G552" s="814" t="s">
        <v>3174</v>
      </c>
      <c r="H552" s="628" t="s">
        <v>3268</v>
      </c>
      <c r="I552" s="814">
        <v>0.502</v>
      </c>
      <c r="J552" s="814"/>
      <c r="K552" s="814">
        <v>0.502</v>
      </c>
      <c r="L552" s="814"/>
      <c r="M552" s="814"/>
      <c r="N552" s="827">
        <v>0</v>
      </c>
      <c r="O552" s="814">
        <v>0.502</v>
      </c>
      <c r="P552" s="814" t="s">
        <v>2241</v>
      </c>
      <c r="Q552" s="814" t="s">
        <v>3176</v>
      </c>
    </row>
    <row r="553" spans="1:17" ht="36" x14ac:dyDescent="0.2">
      <c r="A553" s="814">
        <v>7</v>
      </c>
      <c r="B553" s="906">
        <v>120105</v>
      </c>
      <c r="C553" s="814" t="s">
        <v>1878</v>
      </c>
      <c r="D553" s="814" t="s">
        <v>3269</v>
      </c>
      <c r="E553" s="814" t="s">
        <v>513</v>
      </c>
      <c r="F553" s="890" t="s">
        <v>5687</v>
      </c>
      <c r="G553" s="814" t="s">
        <v>3174</v>
      </c>
      <c r="H553" s="628" t="s">
        <v>3270</v>
      </c>
      <c r="I553" s="814">
        <v>0.503</v>
      </c>
      <c r="J553" s="814">
        <v>0.503</v>
      </c>
      <c r="K553" s="814"/>
      <c r="L553" s="814"/>
      <c r="M553" s="814"/>
      <c r="N553" s="827">
        <v>0</v>
      </c>
      <c r="O553" s="814">
        <v>0.503</v>
      </c>
      <c r="P553" s="814" t="s">
        <v>2354</v>
      </c>
      <c r="Q553" s="814" t="s">
        <v>3176</v>
      </c>
    </row>
    <row r="554" spans="1:17" ht="24" x14ac:dyDescent="0.2">
      <c r="A554" s="814">
        <v>8</v>
      </c>
      <c r="B554" s="814">
        <v>120106</v>
      </c>
      <c r="C554" s="814" t="s">
        <v>1879</v>
      </c>
      <c r="D554" s="814" t="s">
        <v>3271</v>
      </c>
      <c r="E554" s="814" t="s">
        <v>514</v>
      </c>
      <c r="F554" s="840" t="s">
        <v>5688</v>
      </c>
      <c r="G554" s="814" t="s">
        <v>3174</v>
      </c>
      <c r="H554" s="628" t="s">
        <v>3272</v>
      </c>
      <c r="I554" s="814">
        <v>3.3690000000000002</v>
      </c>
      <c r="J554" s="814">
        <v>3.3690000000000002</v>
      </c>
      <c r="K554" s="814"/>
      <c r="L554" s="814"/>
      <c r="M554" s="814"/>
      <c r="N554" s="827">
        <v>0</v>
      </c>
      <c r="O554" s="814">
        <v>3.3690000000000002</v>
      </c>
      <c r="P554" s="814" t="s">
        <v>2354</v>
      </c>
      <c r="Q554" s="814" t="s">
        <v>3176</v>
      </c>
    </row>
    <row r="555" spans="1:17" ht="24" x14ac:dyDescent="0.2">
      <c r="A555" s="814">
        <v>9</v>
      </c>
      <c r="B555" s="814">
        <v>120107</v>
      </c>
      <c r="C555" s="814" t="s">
        <v>1545</v>
      </c>
      <c r="D555" s="814" t="s">
        <v>3273</v>
      </c>
      <c r="E555" s="814" t="s">
        <v>515</v>
      </c>
      <c r="F555" s="890" t="s">
        <v>5689</v>
      </c>
      <c r="G555" s="814" t="s">
        <v>3174</v>
      </c>
      <c r="H555" s="628" t="s">
        <v>3274</v>
      </c>
      <c r="I555" s="814">
        <v>0.49099999999999999</v>
      </c>
      <c r="J555" s="814">
        <v>0.47099999999999997</v>
      </c>
      <c r="K555" s="827">
        <v>0.02</v>
      </c>
      <c r="L555" s="814"/>
      <c r="M555" s="814"/>
      <c r="N555" s="827">
        <v>0</v>
      </c>
      <c r="O555" s="814">
        <v>0.49099999999999999</v>
      </c>
      <c r="P555" s="628" t="s">
        <v>2353</v>
      </c>
      <c r="Q555" s="814" t="s">
        <v>3176</v>
      </c>
    </row>
    <row r="556" spans="1:17" ht="36" x14ac:dyDescent="0.2">
      <c r="A556" s="814">
        <v>10</v>
      </c>
      <c r="B556" s="814">
        <v>120108</v>
      </c>
      <c r="C556" s="814" t="s">
        <v>1880</v>
      </c>
      <c r="D556" s="814" t="s">
        <v>3276</v>
      </c>
      <c r="E556" s="814" t="s">
        <v>516</v>
      </c>
      <c r="F556" s="890" t="s">
        <v>5690</v>
      </c>
      <c r="G556" s="814" t="s">
        <v>3174</v>
      </c>
      <c r="H556" s="628" t="s">
        <v>3277</v>
      </c>
      <c r="I556" s="814">
        <v>0.3</v>
      </c>
      <c r="J556" s="814">
        <v>7.2999999999999995E-2</v>
      </c>
      <c r="K556" s="814">
        <v>0.22700000000000001</v>
      </c>
      <c r="L556" s="814"/>
      <c r="M556" s="814"/>
      <c r="N556" s="827">
        <v>0</v>
      </c>
      <c r="O556" s="827">
        <v>0.3</v>
      </c>
      <c r="P556" s="628" t="s">
        <v>2353</v>
      </c>
      <c r="Q556" s="814" t="s">
        <v>3176</v>
      </c>
    </row>
    <row r="557" spans="1:17" ht="24" x14ac:dyDescent="0.2">
      <c r="A557" s="814">
        <v>11</v>
      </c>
      <c r="B557" s="814">
        <v>120109</v>
      </c>
      <c r="C557" s="814" t="s">
        <v>1546</v>
      </c>
      <c r="D557" s="814" t="s">
        <v>3278</v>
      </c>
      <c r="E557" s="814" t="s">
        <v>517</v>
      </c>
      <c r="F557" s="890" t="s">
        <v>5691</v>
      </c>
      <c r="G557" s="814" t="s">
        <v>3174</v>
      </c>
      <c r="H557" s="628" t="s">
        <v>3279</v>
      </c>
      <c r="I557" s="814">
        <v>0.48299999999999998</v>
      </c>
      <c r="J557" s="814"/>
      <c r="K557" s="814">
        <v>0.48299999999999998</v>
      </c>
      <c r="L557" s="814"/>
      <c r="M557" s="814"/>
      <c r="N557" s="827">
        <v>0</v>
      </c>
      <c r="O557" s="814">
        <v>0.48299999999999998</v>
      </c>
      <c r="P557" s="814" t="s">
        <v>2241</v>
      </c>
      <c r="Q557" s="814" t="s">
        <v>3176</v>
      </c>
    </row>
    <row r="558" spans="1:17" ht="24" x14ac:dyDescent="0.2">
      <c r="A558" s="814">
        <v>12</v>
      </c>
      <c r="B558" s="814">
        <v>120110</v>
      </c>
      <c r="C558" s="814" t="s">
        <v>1881</v>
      </c>
      <c r="D558" s="814" t="s">
        <v>3280</v>
      </c>
      <c r="E558" s="814" t="s">
        <v>518</v>
      </c>
      <c r="F558" s="840" t="s">
        <v>5692</v>
      </c>
      <c r="G558" s="814" t="s">
        <v>3174</v>
      </c>
      <c r="H558" s="628" t="s">
        <v>3279</v>
      </c>
      <c r="I558" s="814">
        <v>0.42499999999999999</v>
      </c>
      <c r="J558" s="814">
        <v>0.42499999999999999</v>
      </c>
      <c r="K558" s="814"/>
      <c r="L558" s="814"/>
      <c r="M558" s="814"/>
      <c r="N558" s="827">
        <v>0</v>
      </c>
      <c r="O558" s="814">
        <v>0.42499999999999999</v>
      </c>
      <c r="P558" s="814" t="s">
        <v>2354</v>
      </c>
      <c r="Q558" s="814" t="s">
        <v>3176</v>
      </c>
    </row>
    <row r="559" spans="1:17" ht="36" x14ac:dyDescent="0.2">
      <c r="A559" s="814">
        <v>13</v>
      </c>
      <c r="B559" s="814">
        <v>120111</v>
      </c>
      <c r="C559" s="814" t="s">
        <v>1882</v>
      </c>
      <c r="D559" s="814" t="s">
        <v>3281</v>
      </c>
      <c r="E559" s="814" t="s">
        <v>519</v>
      </c>
      <c r="F559" s="890" t="s">
        <v>5694</v>
      </c>
      <c r="G559" s="814" t="s">
        <v>3174</v>
      </c>
      <c r="H559" s="628" t="s">
        <v>3282</v>
      </c>
      <c r="I559" s="814">
        <v>0.36899999999999999</v>
      </c>
      <c r="J559" s="814">
        <v>0.253</v>
      </c>
      <c r="K559" s="814">
        <v>0.11600000000000001</v>
      </c>
      <c r="L559" s="814"/>
      <c r="M559" s="814"/>
      <c r="N559" s="827">
        <v>0</v>
      </c>
      <c r="O559" s="814">
        <v>0.36899999999999999</v>
      </c>
      <c r="P559" s="628" t="s">
        <v>2353</v>
      </c>
      <c r="Q559" s="814" t="s">
        <v>3176</v>
      </c>
    </row>
    <row r="560" spans="1:17" ht="36" x14ac:dyDescent="0.2">
      <c r="A560" s="814">
        <v>14</v>
      </c>
      <c r="B560" s="814">
        <v>120112</v>
      </c>
      <c r="C560" s="814" t="s">
        <v>1883</v>
      </c>
      <c r="D560" s="814" t="s">
        <v>3283</v>
      </c>
      <c r="E560" s="814" t="s">
        <v>520</v>
      </c>
      <c r="F560" s="890" t="s">
        <v>5695</v>
      </c>
      <c r="G560" s="814" t="s">
        <v>3174</v>
      </c>
      <c r="H560" s="628" t="s">
        <v>3284</v>
      </c>
      <c r="I560" s="814">
        <v>0.32600000000000001</v>
      </c>
      <c r="J560" s="814">
        <v>0.32600000000000001</v>
      </c>
      <c r="K560" s="814"/>
      <c r="L560" s="814"/>
      <c r="M560" s="814"/>
      <c r="N560" s="827">
        <v>0</v>
      </c>
      <c r="O560" s="814">
        <v>0.32600000000000001</v>
      </c>
      <c r="P560" s="814" t="s">
        <v>2354</v>
      </c>
      <c r="Q560" s="814" t="s">
        <v>3176</v>
      </c>
    </row>
    <row r="561" spans="1:17" ht="36" x14ac:dyDescent="0.2">
      <c r="A561" s="814">
        <v>15</v>
      </c>
      <c r="B561" s="814">
        <v>120113</v>
      </c>
      <c r="C561" s="814" t="s">
        <v>1884</v>
      </c>
      <c r="D561" s="814" t="s">
        <v>3285</v>
      </c>
      <c r="E561" s="814" t="s">
        <v>521</v>
      </c>
      <c r="F561" s="890" t="s">
        <v>5696</v>
      </c>
      <c r="G561" s="814" t="s">
        <v>3174</v>
      </c>
      <c r="H561" s="628" t="s">
        <v>3286</v>
      </c>
      <c r="I561" s="814">
        <v>0.153</v>
      </c>
      <c r="J561" s="814"/>
      <c r="K561" s="814">
        <v>0.153</v>
      </c>
      <c r="L561" s="814"/>
      <c r="M561" s="814"/>
      <c r="N561" s="827">
        <v>0</v>
      </c>
      <c r="O561" s="814">
        <v>0.153</v>
      </c>
      <c r="P561" s="814" t="s">
        <v>2241</v>
      </c>
      <c r="Q561" s="814" t="s">
        <v>3176</v>
      </c>
    </row>
    <row r="562" spans="1:17" ht="36" x14ac:dyDescent="0.2">
      <c r="A562" s="814">
        <v>16</v>
      </c>
      <c r="B562" s="814">
        <v>120115</v>
      </c>
      <c r="C562" s="814" t="s">
        <v>1885</v>
      </c>
      <c r="D562" s="814" t="s">
        <v>3287</v>
      </c>
      <c r="E562" s="814" t="s">
        <v>522</v>
      </c>
      <c r="F562" s="890" t="s">
        <v>5697</v>
      </c>
      <c r="G562" s="814" t="s">
        <v>3174</v>
      </c>
      <c r="H562" s="628" t="s">
        <v>3288</v>
      </c>
      <c r="I562" s="814">
        <v>0.39700000000000002</v>
      </c>
      <c r="J562" s="814">
        <v>0.27700000000000002</v>
      </c>
      <c r="K562" s="827">
        <v>0.12</v>
      </c>
      <c r="L562" s="814"/>
      <c r="M562" s="814"/>
      <c r="N562" s="827">
        <v>0</v>
      </c>
      <c r="O562" s="814">
        <v>0.39700000000000002</v>
      </c>
      <c r="P562" s="628" t="s">
        <v>2353</v>
      </c>
      <c r="Q562" s="814" t="s">
        <v>3176</v>
      </c>
    </row>
    <row r="563" spans="1:17" ht="36" x14ac:dyDescent="0.2">
      <c r="A563" s="814">
        <v>17</v>
      </c>
      <c r="B563" s="814">
        <v>120117</v>
      </c>
      <c r="C563" s="814" t="s">
        <v>1886</v>
      </c>
      <c r="D563" s="814" t="s">
        <v>3289</v>
      </c>
      <c r="E563" s="814" t="s">
        <v>523</v>
      </c>
      <c r="F563" s="890" t="s">
        <v>5698</v>
      </c>
      <c r="G563" s="814" t="s">
        <v>3174</v>
      </c>
      <c r="H563" s="628" t="s">
        <v>3290</v>
      </c>
      <c r="I563" s="814">
        <v>0.14399999999999999</v>
      </c>
      <c r="J563" s="814">
        <v>0.14399999999999999</v>
      </c>
      <c r="K563" s="814"/>
      <c r="L563" s="814"/>
      <c r="M563" s="814"/>
      <c r="N563" s="827">
        <v>0</v>
      </c>
      <c r="O563" s="814">
        <v>0.14399999999999999</v>
      </c>
      <c r="P563" s="814" t="s">
        <v>2354</v>
      </c>
      <c r="Q563" s="814" t="s">
        <v>3176</v>
      </c>
    </row>
    <row r="564" spans="1:17" ht="24" x14ac:dyDescent="0.2">
      <c r="A564" s="814">
        <v>18</v>
      </c>
      <c r="B564" s="814">
        <v>120118</v>
      </c>
      <c r="C564" s="814" t="s">
        <v>1887</v>
      </c>
      <c r="D564" s="814" t="s">
        <v>3291</v>
      </c>
      <c r="E564" s="814" t="s">
        <v>526</v>
      </c>
      <c r="F564" s="890" t="s">
        <v>5699</v>
      </c>
      <c r="G564" s="814" t="s">
        <v>3174</v>
      </c>
      <c r="H564" s="628" t="s">
        <v>3292</v>
      </c>
      <c r="I564" s="814">
        <v>0.68400000000000005</v>
      </c>
      <c r="J564" s="814">
        <v>0.68400000000000005</v>
      </c>
      <c r="K564" s="814"/>
      <c r="L564" s="814"/>
      <c r="M564" s="814"/>
      <c r="N564" s="827">
        <v>0</v>
      </c>
      <c r="O564" s="814">
        <v>0.68400000000000005</v>
      </c>
      <c r="P564" s="814" t="s">
        <v>2354</v>
      </c>
      <c r="Q564" s="814" t="s">
        <v>3176</v>
      </c>
    </row>
    <row r="565" spans="1:17" ht="36" x14ac:dyDescent="0.2">
      <c r="A565" s="814">
        <v>19</v>
      </c>
      <c r="B565" s="814">
        <v>120120</v>
      </c>
      <c r="C565" s="814" t="s">
        <v>1888</v>
      </c>
      <c r="D565" s="814" t="s">
        <v>3293</v>
      </c>
      <c r="E565" s="814" t="s">
        <v>527</v>
      </c>
      <c r="F565" s="948" t="s">
        <v>5700</v>
      </c>
      <c r="G565" s="814" t="s">
        <v>3174</v>
      </c>
      <c r="H565" s="628" t="s">
        <v>3294</v>
      </c>
      <c r="I565" s="814">
        <v>0.47499999999999998</v>
      </c>
      <c r="J565" s="814"/>
      <c r="K565" s="814">
        <v>0.47499999999999998</v>
      </c>
      <c r="L565" s="814"/>
      <c r="M565" s="814"/>
      <c r="N565" s="827">
        <v>0</v>
      </c>
      <c r="O565" s="814">
        <v>0.47499999999999998</v>
      </c>
      <c r="P565" s="814" t="s">
        <v>2241</v>
      </c>
      <c r="Q565" s="814" t="s">
        <v>3176</v>
      </c>
    </row>
    <row r="566" spans="1:17" ht="36" x14ac:dyDescent="0.2">
      <c r="A566" s="814">
        <v>20</v>
      </c>
      <c r="B566" s="814">
        <v>120121</v>
      </c>
      <c r="C566" s="814" t="s">
        <v>1889</v>
      </c>
      <c r="D566" s="814" t="s">
        <v>3295</v>
      </c>
      <c r="E566" s="814" t="s">
        <v>528</v>
      </c>
      <c r="F566" s="890" t="s">
        <v>5701</v>
      </c>
      <c r="G566" s="814" t="s">
        <v>3174</v>
      </c>
      <c r="H566" s="628" t="s">
        <v>3296</v>
      </c>
      <c r="I566" s="814">
        <v>0.501</v>
      </c>
      <c r="J566" s="814">
        <v>8.0000000000000002E-3</v>
      </c>
      <c r="K566" s="814">
        <v>0.49299999999999999</v>
      </c>
      <c r="L566" s="814"/>
      <c r="M566" s="814"/>
      <c r="N566" s="827">
        <v>0</v>
      </c>
      <c r="O566" s="814">
        <v>0.501</v>
      </c>
      <c r="P566" s="628" t="s">
        <v>2353</v>
      </c>
      <c r="Q566" s="814" t="s">
        <v>3176</v>
      </c>
    </row>
    <row r="567" spans="1:17" ht="36.75" thickBot="1" x14ac:dyDescent="0.25">
      <c r="A567" s="816">
        <v>21</v>
      </c>
      <c r="B567" s="906">
        <v>120630</v>
      </c>
      <c r="C567" s="816" t="s">
        <v>1547</v>
      </c>
      <c r="D567" s="816" t="s">
        <v>3297</v>
      </c>
      <c r="E567" s="816" t="s">
        <v>2340</v>
      </c>
      <c r="F567" s="842" t="s">
        <v>5702</v>
      </c>
      <c r="G567" s="816" t="s">
        <v>3174</v>
      </c>
      <c r="H567" s="629" t="s">
        <v>3298</v>
      </c>
      <c r="I567" s="816">
        <v>0.93400000000000005</v>
      </c>
      <c r="J567" s="816">
        <v>0.93400000000000005</v>
      </c>
      <c r="K567" s="816"/>
      <c r="L567" s="816"/>
      <c r="M567" s="816"/>
      <c r="N567" s="830">
        <v>0</v>
      </c>
      <c r="O567" s="816">
        <v>0.93400000000000005</v>
      </c>
      <c r="P567" s="816" t="s">
        <v>2354</v>
      </c>
      <c r="Q567" s="816" t="s">
        <v>3176</v>
      </c>
    </row>
    <row r="568" spans="1:17" ht="13.5" thickBot="1" x14ac:dyDescent="0.25">
      <c r="A568" s="1620" t="s">
        <v>1401</v>
      </c>
      <c r="B568" s="1621"/>
      <c r="C568" s="1621"/>
      <c r="D568" s="1621"/>
      <c r="E568" s="1621"/>
      <c r="F568" s="1621"/>
      <c r="G568" s="1622"/>
      <c r="H568" s="1623"/>
      <c r="I568" s="949">
        <f>SUM(I547:I567)</f>
        <v>13.273000000000001</v>
      </c>
      <c r="J568" s="863"/>
      <c r="K568" s="864"/>
      <c r="L568" s="864"/>
      <c r="M568" s="864"/>
      <c r="N568" s="692"/>
      <c r="O568" s="519"/>
      <c r="P568" s="519"/>
      <c r="Q568" s="520"/>
    </row>
    <row r="569" spans="1:17" ht="12.75" customHeight="1" x14ac:dyDescent="0.2">
      <c r="A569" s="1497" t="s">
        <v>5946</v>
      </c>
      <c r="B569" s="1497"/>
      <c r="C569" s="1497"/>
      <c r="D569" s="1497"/>
      <c r="E569" s="1497"/>
      <c r="F569" s="1497"/>
      <c r="G569" s="501"/>
      <c r="H569" s="501"/>
      <c r="I569" s="40"/>
      <c r="J569" s="341">
        <f>SUM(J547:J567)</f>
        <v>8.0490000000000013</v>
      </c>
      <c r="K569" s="40"/>
      <c r="L569" s="40"/>
      <c r="M569" s="40"/>
      <c r="N569" s="95"/>
      <c r="O569" s="479"/>
      <c r="P569" s="479"/>
      <c r="Q569" s="479"/>
    </row>
    <row r="570" spans="1:17" ht="12.75" customHeight="1" x14ac:dyDescent="0.2">
      <c r="A570" s="1494" t="s">
        <v>5944</v>
      </c>
      <c r="B570" s="1494"/>
      <c r="C570" s="1494"/>
      <c r="D570" s="1494"/>
      <c r="E570" s="1494"/>
      <c r="F570" s="1494"/>
      <c r="G570" s="502"/>
      <c r="H570" s="502"/>
      <c r="I570" s="40"/>
      <c r="J570" s="40"/>
      <c r="K570" s="342">
        <f>SUM(K547:K567)</f>
        <v>5.08</v>
      </c>
      <c r="L570" s="40"/>
      <c r="M570" s="40"/>
      <c r="N570" s="95"/>
      <c r="O570" s="479"/>
      <c r="P570" s="479"/>
      <c r="Q570" s="479"/>
    </row>
    <row r="571" spans="1:17" ht="12.75" customHeight="1" x14ac:dyDescent="0.2">
      <c r="A571" s="1495" t="s">
        <v>5945</v>
      </c>
      <c r="B571" s="1495"/>
      <c r="C571" s="1495"/>
      <c r="D571" s="1495"/>
      <c r="E571" s="1496"/>
      <c r="F571" s="1496"/>
      <c r="G571" s="471"/>
      <c r="H571" s="471"/>
      <c r="I571" s="40"/>
      <c r="J571" s="40"/>
      <c r="K571" s="40"/>
      <c r="L571" s="343">
        <f>SUM(L547:L567)</f>
        <v>0.14399999999999999</v>
      </c>
      <c r="M571" s="343"/>
      <c r="N571" s="95"/>
      <c r="O571" s="479"/>
      <c r="P571" s="479"/>
      <c r="Q571" s="479"/>
    </row>
    <row r="572" spans="1:17" ht="12.75" customHeight="1" x14ac:dyDescent="0.2">
      <c r="A572" s="1490" t="s">
        <v>5947</v>
      </c>
      <c r="B572" s="1486"/>
      <c r="C572" s="1486"/>
      <c r="D572" s="1486"/>
      <c r="E572" s="1486"/>
      <c r="F572" s="1486"/>
      <c r="G572" s="305"/>
      <c r="H572" s="305"/>
      <c r="I572" s="291"/>
      <c r="J572" s="291"/>
      <c r="K572" s="291"/>
      <c r="L572" s="291"/>
      <c r="M572" s="291">
        <f>SUM(M547:M567)</f>
        <v>0</v>
      </c>
      <c r="N572" s="95"/>
      <c r="O572" s="479"/>
      <c r="P572" s="479"/>
      <c r="Q572" s="479"/>
    </row>
    <row r="573" spans="1:17" ht="13.5" thickBot="1" x14ac:dyDescent="0.25">
      <c r="A573" s="1628"/>
      <c r="B573" s="1628"/>
      <c r="C573" s="1628"/>
      <c r="D573" s="1628"/>
      <c r="E573" s="1628"/>
      <c r="F573" s="1628"/>
      <c r="G573" s="1628"/>
      <c r="H573" s="1628"/>
      <c r="I573" s="1628"/>
      <c r="J573" s="1628"/>
      <c r="K573" s="1628"/>
      <c r="L573" s="1628"/>
      <c r="M573" s="1628"/>
      <c r="N573" s="1628"/>
      <c r="O573" s="1628"/>
      <c r="P573" s="831"/>
      <c r="Q573" s="831"/>
    </row>
    <row r="574" spans="1:17" ht="13.5" thickBot="1" x14ac:dyDescent="0.25">
      <c r="A574" s="1586" t="s">
        <v>642</v>
      </c>
      <c r="B574" s="1587"/>
      <c r="C574" s="1587"/>
      <c r="D574" s="1587"/>
      <c r="E574" s="1587"/>
      <c r="F574" s="1587"/>
      <c r="G574" s="1598"/>
      <c r="H574" s="1598"/>
      <c r="I574" s="1598"/>
      <c r="J574" s="1598"/>
      <c r="K574" s="1598"/>
      <c r="L574" s="1598"/>
      <c r="M574" s="1598"/>
      <c r="N574" s="1598"/>
      <c r="O574" s="1598"/>
      <c r="P574" s="1598"/>
      <c r="Q574" s="1599"/>
    </row>
    <row r="575" spans="1:17" ht="36" x14ac:dyDescent="0.2">
      <c r="A575" s="623">
        <v>1</v>
      </c>
      <c r="B575" s="623">
        <v>130394</v>
      </c>
      <c r="C575" s="623" t="s">
        <v>2235</v>
      </c>
      <c r="D575" s="623" t="s">
        <v>3299</v>
      </c>
      <c r="E575" s="623" t="s">
        <v>668</v>
      </c>
      <c r="F575" s="839" t="s">
        <v>5705</v>
      </c>
      <c r="G575" s="839" t="s">
        <v>3198</v>
      </c>
      <c r="H575" s="623" t="s">
        <v>3300</v>
      </c>
      <c r="I575" s="623">
        <v>1.498</v>
      </c>
      <c r="J575" s="623"/>
      <c r="K575" s="623">
        <v>1.498</v>
      </c>
      <c r="L575" s="623"/>
      <c r="M575" s="623"/>
      <c r="N575" s="874">
        <v>0</v>
      </c>
      <c r="O575" s="623">
        <v>1.498</v>
      </c>
      <c r="P575" s="623" t="s">
        <v>2241</v>
      </c>
      <c r="Q575" s="623" t="s">
        <v>3176</v>
      </c>
    </row>
    <row r="576" spans="1:17" ht="48" x14ac:dyDescent="0.2">
      <c r="A576" s="628">
        <v>2</v>
      </c>
      <c r="B576" s="628">
        <v>120123</v>
      </c>
      <c r="C576" s="628" t="s">
        <v>1890</v>
      </c>
      <c r="D576" s="628" t="s">
        <v>3301</v>
      </c>
      <c r="E576" s="628" t="s">
        <v>984</v>
      </c>
      <c r="F576" s="624" t="s">
        <v>3712</v>
      </c>
      <c r="G576" s="890" t="s">
        <v>3198</v>
      </c>
      <c r="H576" s="628" t="s">
        <v>3302</v>
      </c>
      <c r="I576" s="628">
        <v>1.3420000000000001</v>
      </c>
      <c r="J576" s="628">
        <v>1.1579999999999999</v>
      </c>
      <c r="K576" s="628">
        <v>0.184</v>
      </c>
      <c r="L576" s="628"/>
      <c r="M576" s="628"/>
      <c r="N576" s="829">
        <v>0</v>
      </c>
      <c r="O576" s="628">
        <v>1.3420000000000001</v>
      </c>
      <c r="P576" s="628" t="s">
        <v>2353</v>
      </c>
      <c r="Q576" s="628" t="s">
        <v>3176</v>
      </c>
    </row>
    <row r="577" spans="1:17" ht="48" x14ac:dyDescent="0.2">
      <c r="A577" s="628">
        <v>3</v>
      </c>
      <c r="B577" s="628">
        <v>120124</v>
      </c>
      <c r="C577" s="628" t="s">
        <v>1891</v>
      </c>
      <c r="D577" s="628" t="s">
        <v>3303</v>
      </c>
      <c r="E577" s="628" t="s">
        <v>985</v>
      </c>
      <c r="F577" s="624" t="s">
        <v>3878</v>
      </c>
      <c r="G577" s="890" t="s">
        <v>3198</v>
      </c>
      <c r="H577" s="628" t="s">
        <v>3304</v>
      </c>
      <c r="I577" s="628">
        <v>0.39600000000000002</v>
      </c>
      <c r="J577" s="628"/>
      <c r="K577" s="628">
        <v>0.39600000000000002</v>
      </c>
      <c r="L577" s="628"/>
      <c r="M577" s="628"/>
      <c r="N577" s="829">
        <v>0</v>
      </c>
      <c r="O577" s="628">
        <v>0.39600000000000002</v>
      </c>
      <c r="P577" s="628" t="s">
        <v>2241</v>
      </c>
      <c r="Q577" s="628" t="s">
        <v>3176</v>
      </c>
    </row>
    <row r="578" spans="1:17" ht="36" x14ac:dyDescent="0.2">
      <c r="A578" s="628">
        <v>4</v>
      </c>
      <c r="B578" s="628">
        <v>130401</v>
      </c>
      <c r="C578" s="628" t="s">
        <v>2342</v>
      </c>
      <c r="D578" s="1272" t="s">
        <v>6206</v>
      </c>
      <c r="E578" s="628" t="s">
        <v>674</v>
      </c>
      <c r="F578" s="624" t="s">
        <v>2341</v>
      </c>
      <c r="G578" s="890" t="s">
        <v>3198</v>
      </c>
      <c r="H578" s="1272" t="s">
        <v>2720</v>
      </c>
      <c r="I578" s="628">
        <v>0.23699999999999999</v>
      </c>
      <c r="J578" s="628">
        <v>0.23699999999999999</v>
      </c>
      <c r="K578" s="628"/>
      <c r="L578" s="628"/>
      <c r="M578" s="628"/>
      <c r="N578" s="829">
        <v>0</v>
      </c>
      <c r="O578" s="628">
        <v>0.23699999999999999</v>
      </c>
      <c r="P578" s="814" t="s">
        <v>2354</v>
      </c>
      <c r="Q578" s="628" t="s">
        <v>3216</v>
      </c>
    </row>
    <row r="579" spans="1:17" ht="48" x14ac:dyDescent="0.2">
      <c r="A579" s="628">
        <v>5</v>
      </c>
      <c r="B579" s="628">
        <v>120125</v>
      </c>
      <c r="C579" s="628" t="s">
        <v>1892</v>
      </c>
      <c r="D579" s="628" t="s">
        <v>3305</v>
      </c>
      <c r="E579" s="628" t="s">
        <v>986</v>
      </c>
      <c r="F579" s="624" t="s">
        <v>5706</v>
      </c>
      <c r="G579" s="890" t="s">
        <v>3198</v>
      </c>
      <c r="H579" s="628" t="s">
        <v>3306</v>
      </c>
      <c r="I579" s="628">
        <v>0.35099999999999998</v>
      </c>
      <c r="J579" s="628">
        <v>0.35099999999999998</v>
      </c>
      <c r="K579" s="628"/>
      <c r="L579" s="628"/>
      <c r="M579" s="628"/>
      <c r="N579" s="829">
        <v>0</v>
      </c>
      <c r="O579" s="628">
        <v>0.35099999999999998</v>
      </c>
      <c r="P579" s="814" t="s">
        <v>2354</v>
      </c>
      <c r="Q579" s="628" t="s">
        <v>3176</v>
      </c>
    </row>
    <row r="580" spans="1:17" ht="48" x14ac:dyDescent="0.2">
      <c r="A580" s="628">
        <v>6</v>
      </c>
      <c r="B580" s="628">
        <v>120126</v>
      </c>
      <c r="C580" s="628" t="s">
        <v>1893</v>
      </c>
      <c r="D580" s="628" t="s">
        <v>3307</v>
      </c>
      <c r="E580" s="628" t="s">
        <v>987</v>
      </c>
      <c r="F580" s="624" t="s">
        <v>5707</v>
      </c>
      <c r="G580" s="890" t="s">
        <v>3198</v>
      </c>
      <c r="H580" s="628" t="s">
        <v>3308</v>
      </c>
      <c r="I580" s="628">
        <v>0.40400000000000003</v>
      </c>
      <c r="J580" s="628">
        <v>0.36599999999999999</v>
      </c>
      <c r="K580" s="628">
        <v>3.7999999999999999E-2</v>
      </c>
      <c r="L580" s="628"/>
      <c r="M580" s="628"/>
      <c r="N580" s="829">
        <v>0</v>
      </c>
      <c r="O580" s="628">
        <v>0.40400000000000003</v>
      </c>
      <c r="P580" s="628" t="s">
        <v>2353</v>
      </c>
      <c r="Q580" s="628" t="s">
        <v>3176</v>
      </c>
    </row>
    <row r="581" spans="1:17" ht="36" x14ac:dyDescent="0.2">
      <c r="A581" s="628">
        <v>7</v>
      </c>
      <c r="B581" s="628">
        <v>120625</v>
      </c>
      <c r="C581" s="628" t="s">
        <v>1894</v>
      </c>
      <c r="D581" s="628" t="s">
        <v>3309</v>
      </c>
      <c r="E581" s="628" t="s">
        <v>988</v>
      </c>
      <c r="F581" s="624" t="s">
        <v>5708</v>
      </c>
      <c r="G581" s="890" t="s">
        <v>3198</v>
      </c>
      <c r="H581" s="628" t="s">
        <v>3310</v>
      </c>
      <c r="I581" s="628">
        <v>0.44500000000000001</v>
      </c>
      <c r="J581" s="628">
        <v>0.44500000000000001</v>
      </c>
      <c r="K581" s="628"/>
      <c r="L581" s="628"/>
      <c r="M581" s="628"/>
      <c r="N581" s="829">
        <v>0</v>
      </c>
      <c r="O581" s="628">
        <v>0.44500000000000001</v>
      </c>
      <c r="P581" s="814" t="s">
        <v>2354</v>
      </c>
      <c r="Q581" s="628" t="s">
        <v>3176</v>
      </c>
    </row>
    <row r="582" spans="1:17" ht="36" x14ac:dyDescent="0.2">
      <c r="A582" s="628">
        <v>8</v>
      </c>
      <c r="B582" s="628">
        <v>120129</v>
      </c>
      <c r="C582" s="628" t="s">
        <v>1548</v>
      </c>
      <c r="D582" s="628" t="s">
        <v>3311</v>
      </c>
      <c r="E582" s="628" t="s">
        <v>989</v>
      </c>
      <c r="F582" s="624" t="s">
        <v>3585</v>
      </c>
      <c r="G582" s="890" t="s">
        <v>3198</v>
      </c>
      <c r="H582" s="628" t="s">
        <v>3312</v>
      </c>
      <c r="I582" s="628">
        <v>0.88600000000000001</v>
      </c>
      <c r="J582" s="628">
        <v>0.33100000000000002</v>
      </c>
      <c r="K582" s="628">
        <v>0.55500000000000005</v>
      </c>
      <c r="L582" s="628"/>
      <c r="M582" s="628"/>
      <c r="N582" s="829">
        <v>0</v>
      </c>
      <c r="O582" s="628">
        <v>0.88600000000000001</v>
      </c>
      <c r="P582" s="628" t="s">
        <v>2353</v>
      </c>
      <c r="Q582" s="628" t="s">
        <v>3176</v>
      </c>
    </row>
    <row r="583" spans="1:17" ht="24" x14ac:dyDescent="0.2">
      <c r="A583" s="628">
        <v>9</v>
      </c>
      <c r="B583" s="628">
        <v>120131</v>
      </c>
      <c r="C583" s="628" t="s">
        <v>1895</v>
      </c>
      <c r="D583" s="628" t="s">
        <v>3313</v>
      </c>
      <c r="E583" s="628" t="s">
        <v>990</v>
      </c>
      <c r="F583" s="624" t="s">
        <v>3712</v>
      </c>
      <c r="G583" s="890" t="s">
        <v>3198</v>
      </c>
      <c r="H583" s="628" t="s">
        <v>3314</v>
      </c>
      <c r="I583" s="628">
        <v>0.51700000000000002</v>
      </c>
      <c r="J583" s="628">
        <v>0.51700000000000002</v>
      </c>
      <c r="K583" s="628"/>
      <c r="L583" s="628"/>
      <c r="M583" s="628"/>
      <c r="N583" s="829">
        <v>0</v>
      </c>
      <c r="O583" s="628">
        <v>0.51700000000000002</v>
      </c>
      <c r="P583" s="814" t="s">
        <v>2354</v>
      </c>
      <c r="Q583" s="628" t="s">
        <v>3176</v>
      </c>
    </row>
    <row r="584" spans="1:17" ht="24" x14ac:dyDescent="0.2">
      <c r="A584" s="628">
        <v>10</v>
      </c>
      <c r="B584" s="628">
        <v>120132</v>
      </c>
      <c r="C584" s="628" t="s">
        <v>1896</v>
      </c>
      <c r="D584" s="628" t="s">
        <v>3315</v>
      </c>
      <c r="E584" s="628" t="s">
        <v>991</v>
      </c>
      <c r="F584" s="624" t="s">
        <v>5709</v>
      </c>
      <c r="G584" s="890" t="s">
        <v>3198</v>
      </c>
      <c r="H584" s="628" t="s">
        <v>3316</v>
      </c>
      <c r="I584" s="628">
        <v>0.26700000000000002</v>
      </c>
      <c r="J584" s="628">
        <v>0.26700000000000002</v>
      </c>
      <c r="K584" s="628"/>
      <c r="L584" s="628"/>
      <c r="M584" s="628"/>
      <c r="N584" s="829">
        <v>0</v>
      </c>
      <c r="O584" s="628">
        <v>0.26700000000000002</v>
      </c>
      <c r="P584" s="814" t="s">
        <v>2354</v>
      </c>
      <c r="Q584" s="628" t="s">
        <v>3176</v>
      </c>
    </row>
    <row r="585" spans="1:17" ht="24" x14ac:dyDescent="0.2">
      <c r="A585" s="628">
        <v>11</v>
      </c>
      <c r="B585" s="628">
        <v>120133</v>
      </c>
      <c r="C585" s="628" t="s">
        <v>1549</v>
      </c>
      <c r="D585" s="628" t="s">
        <v>3317</v>
      </c>
      <c r="E585" s="628" t="s">
        <v>992</v>
      </c>
      <c r="F585" s="624" t="s">
        <v>3924</v>
      </c>
      <c r="G585" s="890" t="s">
        <v>3198</v>
      </c>
      <c r="H585" s="628" t="s">
        <v>3318</v>
      </c>
      <c r="I585" s="628">
        <v>0.58699999999999997</v>
      </c>
      <c r="J585" s="628">
        <v>0.48299999999999998</v>
      </c>
      <c r="K585" s="628">
        <v>0.104</v>
      </c>
      <c r="L585" s="628"/>
      <c r="M585" s="628"/>
      <c r="N585" s="829">
        <v>0</v>
      </c>
      <c r="O585" s="628">
        <v>0.58699999999999997</v>
      </c>
      <c r="P585" s="628" t="s">
        <v>2353</v>
      </c>
      <c r="Q585" s="628" t="s">
        <v>3176</v>
      </c>
    </row>
    <row r="586" spans="1:17" ht="24" x14ac:dyDescent="0.2">
      <c r="A586" s="628">
        <v>12</v>
      </c>
      <c r="B586" s="628">
        <v>120134</v>
      </c>
      <c r="C586" s="628" t="s">
        <v>1550</v>
      </c>
      <c r="D586" s="628" t="s">
        <v>3319</v>
      </c>
      <c r="E586" s="628" t="s">
        <v>993</v>
      </c>
      <c r="F586" s="624" t="s">
        <v>5710</v>
      </c>
      <c r="G586" s="890" t="s">
        <v>3198</v>
      </c>
      <c r="H586" s="628" t="s">
        <v>3320</v>
      </c>
      <c r="I586" s="628">
        <v>0.73899999999999999</v>
      </c>
      <c r="J586" s="628">
        <v>0.71899999999999997</v>
      </c>
      <c r="K586" s="628">
        <v>0.02</v>
      </c>
      <c r="L586" s="628"/>
      <c r="M586" s="628"/>
      <c r="N586" s="829">
        <v>0</v>
      </c>
      <c r="O586" s="628">
        <v>0.73899999999999999</v>
      </c>
      <c r="P586" s="628" t="s">
        <v>2353</v>
      </c>
      <c r="Q586" s="628" t="s">
        <v>3176</v>
      </c>
    </row>
    <row r="587" spans="1:17" ht="24" x14ac:dyDescent="0.2">
      <c r="A587" s="628">
        <v>13</v>
      </c>
      <c r="B587" s="628">
        <v>120135</v>
      </c>
      <c r="C587" s="628" t="s">
        <v>1897</v>
      </c>
      <c r="D587" s="628" t="s">
        <v>3322</v>
      </c>
      <c r="E587" s="628" t="s">
        <v>994</v>
      </c>
      <c r="F587" s="624" t="s">
        <v>4180</v>
      </c>
      <c r="G587" s="890" t="s">
        <v>3198</v>
      </c>
      <c r="H587" s="628" t="s">
        <v>3323</v>
      </c>
      <c r="I587" s="628">
        <v>0.26800000000000002</v>
      </c>
      <c r="J587" s="628"/>
      <c r="K587" s="628">
        <v>0.26800000000000002</v>
      </c>
      <c r="L587" s="628"/>
      <c r="M587" s="628"/>
      <c r="N587" s="829">
        <v>0</v>
      </c>
      <c r="O587" s="628">
        <v>0.26800000000000002</v>
      </c>
      <c r="P587" s="628" t="s">
        <v>2241</v>
      </c>
      <c r="Q587" s="628" t="s">
        <v>3176</v>
      </c>
    </row>
    <row r="588" spans="1:17" ht="24" x14ac:dyDescent="0.2">
      <c r="A588" s="628">
        <v>14</v>
      </c>
      <c r="B588" s="628">
        <v>120136</v>
      </c>
      <c r="C588" s="628" t="s">
        <v>1898</v>
      </c>
      <c r="D588" s="628" t="s">
        <v>3324</v>
      </c>
      <c r="E588" s="628" t="s">
        <v>995</v>
      </c>
      <c r="F588" s="624" t="s">
        <v>5711</v>
      </c>
      <c r="G588" s="890" t="s">
        <v>3198</v>
      </c>
      <c r="H588" s="628" t="s">
        <v>3325</v>
      </c>
      <c r="I588" s="628">
        <v>0.24</v>
      </c>
      <c r="J588" s="628">
        <v>0.24</v>
      </c>
      <c r="K588" s="628"/>
      <c r="L588" s="628"/>
      <c r="M588" s="628"/>
      <c r="N588" s="829">
        <v>0</v>
      </c>
      <c r="O588" s="628">
        <v>0.24</v>
      </c>
      <c r="P588" s="814" t="s">
        <v>2354</v>
      </c>
      <c r="Q588" s="628" t="s">
        <v>3176</v>
      </c>
    </row>
    <row r="589" spans="1:17" ht="48" x14ac:dyDescent="0.2">
      <c r="A589" s="628">
        <v>15</v>
      </c>
      <c r="B589" s="628">
        <v>120137</v>
      </c>
      <c r="C589" s="628" t="s">
        <v>1551</v>
      </c>
      <c r="D589" s="628" t="s">
        <v>3326</v>
      </c>
      <c r="E589" s="628" t="s">
        <v>996</v>
      </c>
      <c r="F589" s="624" t="s">
        <v>5712</v>
      </c>
      <c r="G589" s="890" t="s">
        <v>3198</v>
      </c>
      <c r="H589" s="628" t="s">
        <v>3327</v>
      </c>
      <c r="I589" s="628">
        <v>0.47899999999999998</v>
      </c>
      <c r="J589" s="628"/>
      <c r="K589" s="628">
        <v>0.47899999999999998</v>
      </c>
      <c r="L589" s="628"/>
      <c r="M589" s="628"/>
      <c r="N589" s="829">
        <v>0</v>
      </c>
      <c r="O589" s="628">
        <v>0.47899999999999998</v>
      </c>
      <c r="P589" s="628" t="s">
        <v>2241</v>
      </c>
      <c r="Q589" s="628" t="s">
        <v>3176</v>
      </c>
    </row>
    <row r="590" spans="1:17" ht="48" x14ac:dyDescent="0.2">
      <c r="A590" s="628">
        <v>16</v>
      </c>
      <c r="B590" s="628">
        <v>120138</v>
      </c>
      <c r="C590" s="628" t="s">
        <v>1899</v>
      </c>
      <c r="D590" s="628" t="s">
        <v>3328</v>
      </c>
      <c r="E590" s="628" t="s">
        <v>997</v>
      </c>
      <c r="F590" s="624" t="s">
        <v>5659</v>
      </c>
      <c r="G590" s="890" t="s">
        <v>3198</v>
      </c>
      <c r="H590" s="628" t="s">
        <v>3329</v>
      </c>
      <c r="I590" s="628">
        <v>0.86899999999999999</v>
      </c>
      <c r="J590" s="628"/>
      <c r="K590" s="628">
        <v>0.86899999999999999</v>
      </c>
      <c r="L590" s="628"/>
      <c r="M590" s="628"/>
      <c r="N590" s="829">
        <v>0</v>
      </c>
      <c r="O590" s="628">
        <v>0.86899999999999999</v>
      </c>
      <c r="P590" s="628" t="s">
        <v>2241</v>
      </c>
      <c r="Q590" s="628" t="s">
        <v>3176</v>
      </c>
    </row>
    <row r="591" spans="1:17" ht="48" x14ac:dyDescent="0.2">
      <c r="A591" s="628">
        <v>17</v>
      </c>
      <c r="B591" s="628">
        <v>120139</v>
      </c>
      <c r="C591" s="624" t="s">
        <v>1900</v>
      </c>
      <c r="D591" s="628" t="s">
        <v>3330</v>
      </c>
      <c r="E591" s="628" t="s">
        <v>998</v>
      </c>
      <c r="F591" s="624" t="s">
        <v>5713</v>
      </c>
      <c r="G591" s="890" t="s">
        <v>3198</v>
      </c>
      <c r="H591" s="628" t="s">
        <v>3331</v>
      </c>
      <c r="I591" s="628">
        <v>0.29299999999999998</v>
      </c>
      <c r="J591" s="628"/>
      <c r="K591" s="628">
        <v>0.29299999999999998</v>
      </c>
      <c r="L591" s="628"/>
      <c r="M591" s="628"/>
      <c r="N591" s="829">
        <v>0</v>
      </c>
      <c r="O591" s="628">
        <v>0.29299999999999998</v>
      </c>
      <c r="P591" s="628" t="s">
        <v>2241</v>
      </c>
      <c r="Q591" s="628" t="s">
        <v>3176</v>
      </c>
    </row>
    <row r="592" spans="1:17" ht="48" x14ac:dyDescent="0.2">
      <c r="A592" s="628">
        <v>18</v>
      </c>
      <c r="B592" s="628">
        <v>120148</v>
      </c>
      <c r="C592" s="628" t="s">
        <v>1901</v>
      </c>
      <c r="D592" s="628" t="s">
        <v>3332</v>
      </c>
      <c r="E592" s="628" t="s">
        <v>999</v>
      </c>
      <c r="F592" s="624" t="s">
        <v>5714</v>
      </c>
      <c r="G592" s="890" t="s">
        <v>3198</v>
      </c>
      <c r="H592" s="628" t="s">
        <v>3333</v>
      </c>
      <c r="I592" s="628">
        <v>0.11899999999999999</v>
      </c>
      <c r="J592" s="628">
        <v>0.11899999999999999</v>
      </c>
      <c r="K592" s="628"/>
      <c r="L592" s="628"/>
      <c r="M592" s="628"/>
      <c r="N592" s="829">
        <v>0</v>
      </c>
      <c r="O592" s="628">
        <v>0.11899999999999999</v>
      </c>
      <c r="P592" s="814" t="s">
        <v>2354</v>
      </c>
      <c r="Q592" s="628" t="s">
        <v>3176</v>
      </c>
    </row>
    <row r="593" spans="1:17" ht="48" x14ac:dyDescent="0.2">
      <c r="A593" s="628">
        <v>19</v>
      </c>
      <c r="B593" s="628">
        <v>120150</v>
      </c>
      <c r="C593" s="628" t="s">
        <v>1902</v>
      </c>
      <c r="D593" s="628" t="s">
        <v>3334</v>
      </c>
      <c r="E593" s="628" t="s">
        <v>1000</v>
      </c>
      <c r="F593" s="624" t="s">
        <v>5715</v>
      </c>
      <c r="G593" s="890" t="s">
        <v>3198</v>
      </c>
      <c r="H593" s="628" t="s">
        <v>3335</v>
      </c>
      <c r="I593" s="628">
        <v>0.1</v>
      </c>
      <c r="J593" s="628">
        <v>0.1</v>
      </c>
      <c r="K593" s="628"/>
      <c r="L593" s="628"/>
      <c r="M593" s="628"/>
      <c r="N593" s="829">
        <v>0</v>
      </c>
      <c r="O593" s="628">
        <v>0.1</v>
      </c>
      <c r="P593" s="814" t="s">
        <v>2354</v>
      </c>
      <c r="Q593" s="628" t="s">
        <v>3176</v>
      </c>
    </row>
    <row r="594" spans="1:17" ht="36" x14ac:dyDescent="0.2">
      <c r="A594" s="628">
        <v>20</v>
      </c>
      <c r="B594" s="628">
        <v>120152</v>
      </c>
      <c r="C594" s="628" t="s">
        <v>1903</v>
      </c>
      <c r="D594" s="628" t="s">
        <v>3337</v>
      </c>
      <c r="E594" s="628" t="s">
        <v>1002</v>
      </c>
      <c r="F594" s="624" t="s">
        <v>3924</v>
      </c>
      <c r="G594" s="890" t="s">
        <v>3198</v>
      </c>
      <c r="H594" s="628" t="s">
        <v>3338</v>
      </c>
      <c r="I594" s="628">
        <v>0.29399999999999998</v>
      </c>
      <c r="J594" s="628">
        <v>0.29399999999999998</v>
      </c>
      <c r="K594" s="628"/>
      <c r="L594" s="628"/>
      <c r="M594" s="628"/>
      <c r="N594" s="829">
        <v>0</v>
      </c>
      <c r="O594" s="628">
        <v>0.29399999999999998</v>
      </c>
      <c r="P594" s="814" t="s">
        <v>2354</v>
      </c>
      <c r="Q594" s="628" t="s">
        <v>3176</v>
      </c>
    </row>
    <row r="595" spans="1:17" x14ac:dyDescent="0.2">
      <c r="A595" s="814">
        <v>21</v>
      </c>
      <c r="B595" s="628" t="s">
        <v>3339</v>
      </c>
      <c r="C595" s="628" t="s">
        <v>1904</v>
      </c>
      <c r="D595" s="1538" t="s">
        <v>3340</v>
      </c>
      <c r="E595" s="1538" t="s">
        <v>1003</v>
      </c>
      <c r="F595" s="1521" t="s">
        <v>5716</v>
      </c>
      <c r="G595" s="1612" t="s">
        <v>3198</v>
      </c>
      <c r="H595" s="1538" t="s">
        <v>3341</v>
      </c>
      <c r="I595" s="628">
        <v>0.11</v>
      </c>
      <c r="J595" s="628">
        <v>0.11</v>
      </c>
      <c r="K595" s="628"/>
      <c r="L595" s="628"/>
      <c r="M595" s="628"/>
      <c r="N595" s="829">
        <v>0</v>
      </c>
      <c r="O595" s="628">
        <v>0.11</v>
      </c>
      <c r="P595" s="814" t="s">
        <v>2354</v>
      </c>
      <c r="Q595" s="628" t="s">
        <v>3176</v>
      </c>
    </row>
    <row r="596" spans="1:17" ht="25.5" customHeight="1" thickBot="1" x14ac:dyDescent="0.25">
      <c r="A596" s="816">
        <v>22</v>
      </c>
      <c r="B596" s="629" t="s">
        <v>3342</v>
      </c>
      <c r="C596" s="629" t="s">
        <v>1905</v>
      </c>
      <c r="D596" s="1539"/>
      <c r="E596" s="1539"/>
      <c r="F596" s="1522"/>
      <c r="G596" s="1649"/>
      <c r="H596" s="1522"/>
      <c r="I596" s="629">
        <v>0.121</v>
      </c>
      <c r="J596" s="629">
        <v>0.121</v>
      </c>
      <c r="K596" s="629"/>
      <c r="L596" s="629"/>
      <c r="M596" s="629"/>
      <c r="N596" s="879">
        <v>0</v>
      </c>
      <c r="O596" s="629">
        <v>0.121</v>
      </c>
      <c r="P596" s="816" t="s">
        <v>2354</v>
      </c>
      <c r="Q596" s="629" t="s">
        <v>3176</v>
      </c>
    </row>
    <row r="597" spans="1:17" ht="13.5" thickBot="1" x14ac:dyDescent="0.25">
      <c r="A597" s="1590" t="s">
        <v>432</v>
      </c>
      <c r="B597" s="1591"/>
      <c r="C597" s="1591"/>
      <c r="D597" s="1591"/>
      <c r="E597" s="1591"/>
      <c r="F597" s="1591"/>
      <c r="G597" s="1588"/>
      <c r="H597" s="1589"/>
      <c r="I597" s="952">
        <f>SUM(I575:I596)</f>
        <v>10.561999999999998</v>
      </c>
      <c r="J597" s="954"/>
      <c r="K597" s="955"/>
      <c r="L597" s="955"/>
      <c r="M597" s="955"/>
      <c r="N597" s="929"/>
      <c r="O597" s="929"/>
      <c r="P597" s="929"/>
      <c r="Q597" s="956"/>
    </row>
    <row r="598" spans="1:17" ht="12.75" customHeight="1" x14ac:dyDescent="0.2">
      <c r="A598" s="1497" t="s">
        <v>5946</v>
      </c>
      <c r="B598" s="1497"/>
      <c r="C598" s="1497"/>
      <c r="D598" s="1497"/>
      <c r="E598" s="1497"/>
      <c r="F598" s="1497"/>
      <c r="G598" s="854"/>
      <c r="H598" s="854"/>
      <c r="I598" s="777"/>
      <c r="J598" s="953">
        <f>SUM(J575:J596)</f>
        <v>5.8579999999999988</v>
      </c>
      <c r="K598" s="777"/>
      <c r="L598" s="777"/>
      <c r="M598" s="777"/>
      <c r="N598" s="951"/>
      <c r="O598" s="951"/>
      <c r="P598" s="951"/>
      <c r="Q598" s="951"/>
    </row>
    <row r="599" spans="1:17" ht="12.75" customHeight="1" x14ac:dyDescent="0.2">
      <c r="A599" s="1494" t="s">
        <v>5944</v>
      </c>
      <c r="B599" s="1494"/>
      <c r="C599" s="1494"/>
      <c r="D599" s="1494"/>
      <c r="E599" s="1494"/>
      <c r="F599" s="1494"/>
      <c r="G599" s="499"/>
      <c r="H599" s="499"/>
      <c r="I599" s="346"/>
      <c r="J599" s="346"/>
      <c r="K599" s="348">
        <f>SUM(K575:K596)</f>
        <v>4.7039999999999997</v>
      </c>
      <c r="L599" s="346"/>
      <c r="M599" s="346"/>
      <c r="N599" s="463"/>
      <c r="O599" s="463"/>
      <c r="P599" s="463"/>
      <c r="Q599" s="463"/>
    </row>
    <row r="600" spans="1:17" ht="12.75" customHeight="1" x14ac:dyDescent="0.2">
      <c r="A600" s="1495" t="s">
        <v>5945</v>
      </c>
      <c r="B600" s="1495"/>
      <c r="C600" s="1495"/>
      <c r="D600" s="1495"/>
      <c r="E600" s="1496"/>
      <c r="F600" s="1496"/>
      <c r="G600" s="465"/>
      <c r="H600" s="465"/>
      <c r="I600" s="346"/>
      <c r="J600" s="346"/>
      <c r="K600" s="346"/>
      <c r="L600" s="349">
        <f>SUM(L575:L596)</f>
        <v>0</v>
      </c>
      <c r="M600" s="349"/>
      <c r="N600" s="463"/>
      <c r="O600" s="463"/>
      <c r="P600" s="463"/>
      <c r="Q600" s="463"/>
    </row>
    <row r="601" spans="1:17" ht="12.75" customHeight="1" x14ac:dyDescent="0.2">
      <c r="A601" s="1490" t="s">
        <v>5947</v>
      </c>
      <c r="B601" s="1486"/>
      <c r="C601" s="1486"/>
      <c r="D601" s="1486"/>
      <c r="E601" s="1486"/>
      <c r="F601" s="1486"/>
      <c r="G601" s="491"/>
      <c r="H601" s="491"/>
      <c r="I601" s="350"/>
      <c r="J601" s="350"/>
      <c r="K601" s="350"/>
      <c r="L601" s="350"/>
      <c r="M601" s="350">
        <f>SUM(M575:M596)</f>
        <v>0</v>
      </c>
      <c r="N601" s="463"/>
      <c r="O601" s="463"/>
      <c r="P601" s="463"/>
      <c r="Q601" s="463"/>
    </row>
    <row r="602" spans="1:17" x14ac:dyDescent="0.2">
      <c r="A602" s="455"/>
      <c r="B602" s="455"/>
      <c r="C602" s="455"/>
      <c r="D602" s="455"/>
      <c r="E602" s="455"/>
      <c r="F602" s="455"/>
      <c r="G602" s="455"/>
      <c r="H602" s="455"/>
      <c r="I602" s="132"/>
      <c r="J602" s="132"/>
      <c r="K602" s="132"/>
      <c r="L602" s="132"/>
      <c r="M602" s="132"/>
      <c r="N602" s="467"/>
      <c r="O602" s="467"/>
      <c r="P602" s="467"/>
      <c r="Q602" s="467"/>
    </row>
    <row r="603" spans="1:17" ht="13.5" thickBot="1" x14ac:dyDescent="0.25">
      <c r="A603" s="1628"/>
      <c r="B603" s="1628"/>
      <c r="C603" s="1628"/>
      <c r="D603" s="1628"/>
      <c r="E603" s="1628"/>
      <c r="F603" s="1628"/>
      <c r="G603" s="1628"/>
      <c r="H603" s="1628"/>
      <c r="I603" s="1628"/>
      <c r="J603" s="1628"/>
      <c r="K603" s="1628"/>
      <c r="L603" s="1628"/>
      <c r="M603" s="1628"/>
      <c r="N603" s="1628"/>
      <c r="O603" s="1628"/>
      <c r="P603" s="831"/>
      <c r="Q603" s="831"/>
    </row>
    <row r="604" spans="1:17" ht="13.5" thickBot="1" x14ac:dyDescent="0.25">
      <c r="A604" s="1586" t="s">
        <v>679</v>
      </c>
      <c r="B604" s="1587"/>
      <c r="C604" s="1587"/>
      <c r="D604" s="1587"/>
      <c r="E604" s="1587"/>
      <c r="F604" s="1587"/>
      <c r="G604" s="1598"/>
      <c r="H604" s="1598"/>
      <c r="I604" s="1598"/>
      <c r="J604" s="1598"/>
      <c r="K604" s="1598"/>
      <c r="L604" s="1598"/>
      <c r="M604" s="1598"/>
      <c r="N604" s="1598"/>
      <c r="O604" s="1598"/>
      <c r="P604" s="1598"/>
      <c r="Q604" s="1599"/>
    </row>
    <row r="605" spans="1:17" ht="36" x14ac:dyDescent="0.2">
      <c r="A605" s="835">
        <v>1</v>
      </c>
      <c r="B605" s="1285">
        <v>120164</v>
      </c>
      <c r="C605" s="1306" t="s">
        <v>1910</v>
      </c>
      <c r="D605" s="1285" t="s">
        <v>3343</v>
      </c>
      <c r="E605" s="1306" t="s">
        <v>536</v>
      </c>
      <c r="F605" s="1074" t="s">
        <v>3648</v>
      </c>
      <c r="G605" s="1285" t="s">
        <v>3198</v>
      </c>
      <c r="H605" s="1285" t="s">
        <v>3344</v>
      </c>
      <c r="I605" s="1306">
        <v>1.9139999999999999</v>
      </c>
      <c r="J605" s="1306">
        <v>0.33100000000000002</v>
      </c>
      <c r="K605" s="1306">
        <v>1.583</v>
      </c>
      <c r="L605" s="1306"/>
      <c r="M605" s="1306"/>
      <c r="N605" s="1031">
        <v>0</v>
      </c>
      <c r="O605" s="1306">
        <v>1.9139999999999999</v>
      </c>
      <c r="P605" s="1285" t="s">
        <v>2353</v>
      </c>
      <c r="Q605" s="1285" t="s">
        <v>3176</v>
      </c>
    </row>
    <row r="606" spans="1:17" ht="36" x14ac:dyDescent="0.2">
      <c r="A606" s="1001">
        <v>2</v>
      </c>
      <c r="B606" s="1288">
        <v>120165</v>
      </c>
      <c r="C606" s="1298" t="s">
        <v>2343</v>
      </c>
      <c r="D606" s="1288" t="s">
        <v>3345</v>
      </c>
      <c r="E606" s="1298" t="s">
        <v>537</v>
      </c>
      <c r="F606" s="1299" t="s">
        <v>5717</v>
      </c>
      <c r="G606" s="1288" t="s">
        <v>3198</v>
      </c>
      <c r="H606" s="1288" t="s">
        <v>3346</v>
      </c>
      <c r="I606" s="1298">
        <v>0.314</v>
      </c>
      <c r="J606" s="1298">
        <v>0.314</v>
      </c>
      <c r="K606" s="1298"/>
      <c r="L606" s="1298"/>
      <c r="M606" s="1298"/>
      <c r="N606" s="853">
        <v>0</v>
      </c>
      <c r="O606" s="1298">
        <v>0.314</v>
      </c>
      <c r="P606" s="814" t="s">
        <v>2354</v>
      </c>
      <c r="Q606" s="1288" t="s">
        <v>3176</v>
      </c>
    </row>
    <row r="607" spans="1:17" x14ac:dyDescent="0.2">
      <c r="A607" s="815">
        <v>3</v>
      </c>
      <c r="B607" s="1298">
        <v>120167</v>
      </c>
      <c r="C607" s="1298" t="s">
        <v>2344</v>
      </c>
      <c r="D607" s="1298" t="s">
        <v>3347</v>
      </c>
      <c r="E607" s="1610" t="s">
        <v>538</v>
      </c>
      <c r="F607" s="1653" t="s">
        <v>5718</v>
      </c>
      <c r="G607" s="1538" t="s">
        <v>3198</v>
      </c>
      <c r="H607" s="1538" t="s">
        <v>3348</v>
      </c>
      <c r="I607" s="1298">
        <v>0.122</v>
      </c>
      <c r="J607" s="1298"/>
      <c r="K607" s="1298">
        <v>0.122</v>
      </c>
      <c r="L607" s="1298"/>
      <c r="M607" s="1298"/>
      <c r="N607" s="853">
        <v>0</v>
      </c>
      <c r="O607" s="1298">
        <v>0.122</v>
      </c>
      <c r="P607" s="1298" t="s">
        <v>2241</v>
      </c>
      <c r="Q607" s="1298" t="s">
        <v>3216</v>
      </c>
    </row>
    <row r="608" spans="1:17" ht="21.75" customHeight="1" x14ac:dyDescent="0.2">
      <c r="A608" s="815">
        <v>4</v>
      </c>
      <c r="B608" s="1298">
        <v>120167</v>
      </c>
      <c r="C608" s="1298" t="s">
        <v>2345</v>
      </c>
      <c r="D608" s="1298" t="s">
        <v>3349</v>
      </c>
      <c r="E608" s="1610"/>
      <c r="F608" s="1654"/>
      <c r="G608" s="1538"/>
      <c r="H608" s="1538"/>
      <c r="I608" s="1298">
        <v>0.29399999999999998</v>
      </c>
      <c r="J608" s="1298"/>
      <c r="K608" s="1298">
        <v>0.29399999999999998</v>
      </c>
      <c r="L608" s="1298"/>
      <c r="M608" s="1298"/>
      <c r="N608" s="853">
        <v>0</v>
      </c>
      <c r="O608" s="1298">
        <v>0.29399999999999998</v>
      </c>
      <c r="P608" s="1298" t="s">
        <v>2241</v>
      </c>
      <c r="Q608" s="1298" t="s">
        <v>3216</v>
      </c>
    </row>
    <row r="609" spans="1:17" ht="24" x14ac:dyDescent="0.2">
      <c r="A609" s="986">
        <v>5</v>
      </c>
      <c r="B609" s="1288">
        <v>120172</v>
      </c>
      <c r="C609" s="1288" t="s">
        <v>2346</v>
      </c>
      <c r="D609" s="1288"/>
      <c r="E609" s="1288" t="s">
        <v>542</v>
      </c>
      <c r="F609" s="1286" t="s">
        <v>3712</v>
      </c>
      <c r="G609" s="1288" t="s">
        <v>3198</v>
      </c>
      <c r="H609" s="1288"/>
      <c r="I609" s="1288">
        <v>0.26200000000000001</v>
      </c>
      <c r="J609" s="1288">
        <v>0.17</v>
      </c>
      <c r="K609" s="1288">
        <v>9.1999999999999998E-2</v>
      </c>
      <c r="L609" s="1288"/>
      <c r="M609" s="1288"/>
      <c r="N609" s="829">
        <v>0</v>
      </c>
      <c r="O609" s="1288">
        <v>0.26200000000000001</v>
      </c>
      <c r="P609" s="1288" t="s">
        <v>2353</v>
      </c>
      <c r="Q609" s="1288" t="s">
        <v>3216</v>
      </c>
    </row>
    <row r="610" spans="1:17" ht="36" x14ac:dyDescent="0.2">
      <c r="A610" s="986">
        <v>6</v>
      </c>
      <c r="B610" s="1288">
        <v>120173</v>
      </c>
      <c r="C610" s="1288" t="s">
        <v>1912</v>
      </c>
      <c r="D610" s="1288" t="s">
        <v>3352</v>
      </c>
      <c r="E610" s="1288" t="s">
        <v>544</v>
      </c>
      <c r="F610" s="1286" t="s">
        <v>5719</v>
      </c>
      <c r="G610" s="1288" t="s">
        <v>3198</v>
      </c>
      <c r="H610" s="1288" t="s">
        <v>3353</v>
      </c>
      <c r="I610" s="1288">
        <v>0.51800000000000002</v>
      </c>
      <c r="J610" s="1288"/>
      <c r="K610" s="1288">
        <v>0.51800000000000002</v>
      </c>
      <c r="L610" s="1288"/>
      <c r="M610" s="1288"/>
      <c r="N610" s="829">
        <v>0</v>
      </c>
      <c r="O610" s="1288">
        <v>0.51800000000000002</v>
      </c>
      <c r="P610" s="1288" t="s">
        <v>2241</v>
      </c>
      <c r="Q610" s="1288" t="s">
        <v>3176</v>
      </c>
    </row>
    <row r="611" spans="1:17" ht="48" x14ac:dyDescent="0.2">
      <c r="A611" s="986">
        <v>7</v>
      </c>
      <c r="B611" s="1288">
        <v>120174</v>
      </c>
      <c r="C611" s="1288" t="s">
        <v>2347</v>
      </c>
      <c r="D611" s="1288" t="s">
        <v>3354</v>
      </c>
      <c r="E611" s="1288" t="s">
        <v>543</v>
      </c>
      <c r="F611" s="1286" t="s">
        <v>5720</v>
      </c>
      <c r="G611" s="1288" t="s">
        <v>3198</v>
      </c>
      <c r="H611" s="1288" t="s">
        <v>3355</v>
      </c>
      <c r="I611" s="871">
        <v>0.22</v>
      </c>
      <c r="J611" s="871">
        <v>0.22</v>
      </c>
      <c r="K611" s="1288"/>
      <c r="L611" s="1288"/>
      <c r="M611" s="1288"/>
      <c r="N611" s="829">
        <v>0</v>
      </c>
      <c r="O611" s="1288">
        <v>0.22</v>
      </c>
      <c r="P611" s="814" t="s">
        <v>2354</v>
      </c>
      <c r="Q611" s="1288" t="s">
        <v>3176</v>
      </c>
    </row>
    <row r="612" spans="1:17" ht="36" x14ac:dyDescent="0.2">
      <c r="A612" s="986">
        <v>8</v>
      </c>
      <c r="B612" s="1288">
        <v>120175</v>
      </c>
      <c r="C612" s="1288" t="s">
        <v>1553</v>
      </c>
      <c r="D612" s="1288" t="s">
        <v>3356</v>
      </c>
      <c r="E612" s="1288" t="s">
        <v>545</v>
      </c>
      <c r="F612" s="1286" t="s">
        <v>5721</v>
      </c>
      <c r="G612" s="1288" t="s">
        <v>3198</v>
      </c>
      <c r="H612" s="1288" t="s">
        <v>3357</v>
      </c>
      <c r="I612" s="1288">
        <v>0.29899999999999999</v>
      </c>
      <c r="J612" s="1288">
        <v>0.29899999999999999</v>
      </c>
      <c r="K612" s="1288"/>
      <c r="L612" s="1288"/>
      <c r="M612" s="1288"/>
      <c r="N612" s="829">
        <v>0</v>
      </c>
      <c r="O612" s="1288">
        <v>0.29899999999999999</v>
      </c>
      <c r="P612" s="814" t="s">
        <v>2354</v>
      </c>
      <c r="Q612" s="1288" t="s">
        <v>3176</v>
      </c>
    </row>
    <row r="613" spans="1:17" ht="36" x14ac:dyDescent="0.2">
      <c r="A613" s="986">
        <v>9</v>
      </c>
      <c r="B613" s="1288">
        <v>120176</v>
      </c>
      <c r="C613" s="1288" t="s">
        <v>2348</v>
      </c>
      <c r="D613" s="1288" t="s">
        <v>3358</v>
      </c>
      <c r="E613" s="1288" t="s">
        <v>546</v>
      </c>
      <c r="F613" s="1286" t="s">
        <v>5722</v>
      </c>
      <c r="G613" s="1288" t="s">
        <v>3198</v>
      </c>
      <c r="H613" s="1288" t="s">
        <v>3359</v>
      </c>
      <c r="I613" s="1288">
        <v>0.25700000000000001</v>
      </c>
      <c r="J613" s="1288">
        <v>0.19700000000000001</v>
      </c>
      <c r="K613" s="1288">
        <v>0.06</v>
      </c>
      <c r="L613" s="1288"/>
      <c r="M613" s="1288"/>
      <c r="N613" s="829">
        <v>0</v>
      </c>
      <c r="O613" s="1288">
        <v>0.25700000000000001</v>
      </c>
      <c r="P613" s="1288" t="s">
        <v>2353</v>
      </c>
      <c r="Q613" s="1288" t="s">
        <v>3176</v>
      </c>
    </row>
    <row r="614" spans="1:17" ht="48" x14ac:dyDescent="0.2">
      <c r="A614" s="986">
        <v>10</v>
      </c>
      <c r="B614" s="1288">
        <v>120177</v>
      </c>
      <c r="C614" s="1288" t="s">
        <v>1913</v>
      </c>
      <c r="D614" s="1288" t="s">
        <v>3360</v>
      </c>
      <c r="E614" s="1288" t="s">
        <v>547</v>
      </c>
      <c r="F614" s="1286" t="s">
        <v>5723</v>
      </c>
      <c r="G614" s="1288" t="s">
        <v>3198</v>
      </c>
      <c r="H614" s="1288" t="s">
        <v>3361</v>
      </c>
      <c r="I614" s="1288">
        <v>0.187</v>
      </c>
      <c r="J614" s="1288"/>
      <c r="K614" s="1288">
        <v>0.187</v>
      </c>
      <c r="L614" s="1288"/>
      <c r="M614" s="1288"/>
      <c r="N614" s="829">
        <v>0</v>
      </c>
      <c r="O614" s="1288">
        <v>0.187</v>
      </c>
      <c r="P614" s="1288" t="s">
        <v>2241</v>
      </c>
      <c r="Q614" s="1288" t="s">
        <v>3176</v>
      </c>
    </row>
    <row r="615" spans="1:17" ht="48" x14ac:dyDescent="0.2">
      <c r="A615" s="986">
        <v>11</v>
      </c>
      <c r="B615" s="1288">
        <v>120154</v>
      </c>
      <c r="C615" s="1288" t="s">
        <v>1906</v>
      </c>
      <c r="D615" s="1288" t="s">
        <v>3362</v>
      </c>
      <c r="E615" s="1288" t="s">
        <v>697</v>
      </c>
      <c r="F615" s="1286" t="s">
        <v>5724</v>
      </c>
      <c r="G615" s="1288" t="s">
        <v>3198</v>
      </c>
      <c r="H615" s="1288" t="s">
        <v>3363</v>
      </c>
      <c r="I615" s="1288">
        <v>0.58699999999999997</v>
      </c>
      <c r="J615" s="1288">
        <v>0.441</v>
      </c>
      <c r="K615" s="1288">
        <v>0.14599999999999999</v>
      </c>
      <c r="L615" s="1288"/>
      <c r="M615" s="1288"/>
      <c r="N615" s="829">
        <v>0</v>
      </c>
      <c r="O615" s="1288">
        <v>0.58699999999999997</v>
      </c>
      <c r="P615" s="1288" t="s">
        <v>2353</v>
      </c>
      <c r="Q615" s="1288" t="s">
        <v>3176</v>
      </c>
    </row>
    <row r="616" spans="1:17" ht="36" customHeight="1" x14ac:dyDescent="0.2">
      <c r="A616" s="1001">
        <v>12</v>
      </c>
      <c r="B616" s="1298">
        <v>120157</v>
      </c>
      <c r="C616" s="1298" t="s">
        <v>6226</v>
      </c>
      <c r="D616" s="1298" t="s">
        <v>6227</v>
      </c>
      <c r="E616" s="1298" t="s">
        <v>712</v>
      </c>
      <c r="F616" s="1299" t="s">
        <v>5725</v>
      </c>
      <c r="G616" s="1288" t="s">
        <v>3198</v>
      </c>
      <c r="H616" s="1288" t="s">
        <v>6228</v>
      </c>
      <c r="I616" s="1298">
        <v>1.107</v>
      </c>
      <c r="J616" s="1298">
        <v>0.193</v>
      </c>
      <c r="K616" s="1298">
        <v>0.91400000000000003</v>
      </c>
      <c r="L616" s="1298"/>
      <c r="M616" s="1298"/>
      <c r="N616" s="853">
        <v>0</v>
      </c>
      <c r="O616" s="1298">
        <v>1.107</v>
      </c>
      <c r="P616" s="1298" t="s">
        <v>2353</v>
      </c>
      <c r="Q616" s="1288" t="s">
        <v>3216</v>
      </c>
    </row>
    <row r="617" spans="1:17" ht="30.75" customHeight="1" x14ac:dyDescent="0.2">
      <c r="A617" s="1001">
        <v>13</v>
      </c>
      <c r="B617" s="1298">
        <v>120178</v>
      </c>
      <c r="C617" s="1298" t="s">
        <v>2349</v>
      </c>
      <c r="D617" s="1298" t="s">
        <v>3365</v>
      </c>
      <c r="E617" s="1298" t="s">
        <v>722</v>
      </c>
      <c r="F617" s="1299" t="s">
        <v>5726</v>
      </c>
      <c r="G617" s="1288" t="s">
        <v>3198</v>
      </c>
      <c r="H617" s="1298" t="s">
        <v>3366</v>
      </c>
      <c r="I617" s="1298">
        <v>0.95599999999999996</v>
      </c>
      <c r="J617" s="1298"/>
      <c r="K617" s="1298">
        <v>0.95599999999999996</v>
      </c>
      <c r="L617" s="1298"/>
      <c r="M617" s="1298"/>
      <c r="N617" s="853">
        <v>0</v>
      </c>
      <c r="O617" s="1298">
        <v>0.95599999999999996</v>
      </c>
      <c r="P617" s="1298" t="s">
        <v>2241</v>
      </c>
      <c r="Q617" s="1298" t="s">
        <v>3216</v>
      </c>
    </row>
    <row r="618" spans="1:17" ht="48" x14ac:dyDescent="0.2">
      <c r="A618" s="1001">
        <v>14</v>
      </c>
      <c r="B618" s="1288">
        <v>120158</v>
      </c>
      <c r="C618" s="1298" t="s">
        <v>1907</v>
      </c>
      <c r="D618" s="1288" t="s">
        <v>3367</v>
      </c>
      <c r="E618" s="1298" t="s">
        <v>531</v>
      </c>
      <c r="F618" s="1299" t="s">
        <v>3588</v>
      </c>
      <c r="G618" s="1288" t="s">
        <v>3198</v>
      </c>
      <c r="H618" s="1288" t="s">
        <v>3368</v>
      </c>
      <c r="I618" s="1298">
        <v>0.40899999999999997</v>
      </c>
      <c r="J618" s="1298">
        <v>0.11899999999999999</v>
      </c>
      <c r="K618" s="1298">
        <v>0.28999999999999998</v>
      </c>
      <c r="L618" s="1298"/>
      <c r="M618" s="1298"/>
      <c r="N618" s="853">
        <v>0</v>
      </c>
      <c r="O618" s="1298">
        <v>0.40899999999999997</v>
      </c>
      <c r="P618" s="1288" t="s">
        <v>2353</v>
      </c>
      <c r="Q618" s="1288" t="s">
        <v>3176</v>
      </c>
    </row>
    <row r="619" spans="1:17" ht="48" x14ac:dyDescent="0.2">
      <c r="A619" s="1001">
        <v>15</v>
      </c>
      <c r="B619" s="1298"/>
      <c r="C619" s="1298"/>
      <c r="D619" s="1288"/>
      <c r="E619" s="1298" t="s">
        <v>3369</v>
      </c>
      <c r="F619" s="1299" t="s">
        <v>3370</v>
      </c>
      <c r="G619" s="1288" t="s">
        <v>3198</v>
      </c>
      <c r="H619" s="1288" t="s">
        <v>3368</v>
      </c>
      <c r="I619" s="1298">
        <v>0.25800000000000001</v>
      </c>
      <c r="J619" s="1298"/>
      <c r="K619" s="1298">
        <v>0.25800000000000001</v>
      </c>
      <c r="L619" s="1298"/>
      <c r="M619" s="1298"/>
      <c r="N619" s="853"/>
      <c r="O619" s="1298"/>
      <c r="P619" s="1298" t="s">
        <v>2241</v>
      </c>
      <c r="Q619" s="1288" t="s">
        <v>3216</v>
      </c>
    </row>
    <row r="620" spans="1:17" ht="48" x14ac:dyDescent="0.2">
      <c r="A620" s="1001">
        <v>16</v>
      </c>
      <c r="B620" s="1298"/>
      <c r="C620" s="1298"/>
      <c r="D620" s="1288"/>
      <c r="E620" s="1298" t="s">
        <v>3371</v>
      </c>
      <c r="F620" s="1299" t="s">
        <v>3370</v>
      </c>
      <c r="G620" s="1288" t="s">
        <v>3198</v>
      </c>
      <c r="H620" s="1288" t="s">
        <v>3368</v>
      </c>
      <c r="I620" s="1298">
        <v>0.94399999999999995</v>
      </c>
      <c r="J620" s="1298"/>
      <c r="K620" s="1298">
        <v>0.94399999999999995</v>
      </c>
      <c r="L620" s="1298"/>
      <c r="M620" s="1298"/>
      <c r="N620" s="853"/>
      <c r="O620" s="1298"/>
      <c r="P620" s="1298" t="s">
        <v>2241</v>
      </c>
      <c r="Q620" s="1288" t="s">
        <v>3216</v>
      </c>
    </row>
    <row r="621" spans="1:17" s="631" customFormat="1" ht="36" x14ac:dyDescent="0.2">
      <c r="A621" s="1001">
        <v>17</v>
      </c>
      <c r="B621" s="1298"/>
      <c r="C621" s="1298"/>
      <c r="D621" s="1288"/>
      <c r="E621" s="1298" t="s">
        <v>5975</v>
      </c>
      <c r="F621" s="1299" t="s">
        <v>5976</v>
      </c>
      <c r="G621" s="1288" t="s">
        <v>3198</v>
      </c>
      <c r="H621" s="1288" t="s">
        <v>5977</v>
      </c>
      <c r="I621" s="1298">
        <v>0.02</v>
      </c>
      <c r="J621" s="1298"/>
      <c r="K621" s="1298">
        <v>0.02</v>
      </c>
      <c r="L621" s="1298"/>
      <c r="M621" s="1298"/>
      <c r="N621" s="853"/>
      <c r="O621" s="1298"/>
      <c r="P621" s="1298" t="s">
        <v>2241</v>
      </c>
      <c r="Q621" s="1288" t="s">
        <v>3216</v>
      </c>
    </row>
    <row r="622" spans="1:17" ht="36" x14ac:dyDescent="0.2">
      <c r="A622" s="1001">
        <v>18</v>
      </c>
      <c r="B622" s="1288">
        <v>120161</v>
      </c>
      <c r="C622" s="1298" t="s">
        <v>1908</v>
      </c>
      <c r="D622" s="1288" t="s">
        <v>3372</v>
      </c>
      <c r="E622" s="1298" t="s">
        <v>532</v>
      </c>
      <c r="F622" s="1299" t="s">
        <v>5727</v>
      </c>
      <c r="G622" s="1288" t="s">
        <v>3198</v>
      </c>
      <c r="H622" s="1288" t="s">
        <v>5730</v>
      </c>
      <c r="I622" s="1298">
        <v>0.20799999999999999</v>
      </c>
      <c r="J622" s="1298">
        <v>8.7999999999999995E-2</v>
      </c>
      <c r="K622" s="853">
        <v>0.12</v>
      </c>
      <c r="L622" s="1298"/>
      <c r="M622" s="1298"/>
      <c r="N622" s="853">
        <v>0</v>
      </c>
      <c r="O622" s="1298">
        <v>0.20799999999999999</v>
      </c>
      <c r="P622" s="1288" t="s">
        <v>2353</v>
      </c>
      <c r="Q622" s="1288" t="s">
        <v>3176</v>
      </c>
    </row>
    <row r="623" spans="1:17" ht="54.75" customHeight="1" x14ac:dyDescent="0.2">
      <c r="A623" s="1001">
        <v>19</v>
      </c>
      <c r="B623" s="1288">
        <v>120160</v>
      </c>
      <c r="C623" s="1298" t="s">
        <v>1552</v>
      </c>
      <c r="D623" s="1288" t="s">
        <v>3374</v>
      </c>
      <c r="E623" s="1298" t="s">
        <v>533</v>
      </c>
      <c r="F623" s="1299" t="s">
        <v>5728</v>
      </c>
      <c r="G623" s="1288" t="s">
        <v>3198</v>
      </c>
      <c r="H623" s="1288" t="s">
        <v>3375</v>
      </c>
      <c r="I623" s="1298">
        <v>0.156</v>
      </c>
      <c r="J623" s="1298"/>
      <c r="K623" s="1298">
        <v>0.156</v>
      </c>
      <c r="L623" s="1298"/>
      <c r="M623" s="1298"/>
      <c r="N623" s="853">
        <v>0</v>
      </c>
      <c r="O623" s="1298">
        <v>0.156</v>
      </c>
      <c r="P623" s="1298" t="s">
        <v>2241</v>
      </c>
      <c r="Q623" s="1288" t="s">
        <v>3176</v>
      </c>
    </row>
    <row r="624" spans="1:17" ht="51" customHeight="1" x14ac:dyDescent="0.2">
      <c r="A624" s="1001">
        <v>20</v>
      </c>
      <c r="B624" s="1288">
        <v>120163</v>
      </c>
      <c r="C624" s="1298" t="s">
        <v>1909</v>
      </c>
      <c r="D624" s="1288" t="s">
        <v>3376</v>
      </c>
      <c r="E624" s="1298" t="s">
        <v>534</v>
      </c>
      <c r="F624" s="1299" t="s">
        <v>5729</v>
      </c>
      <c r="G624" s="1288" t="s">
        <v>3198</v>
      </c>
      <c r="H624" s="1288" t="s">
        <v>3377</v>
      </c>
      <c r="I624" s="1298">
        <v>0.16600000000000001</v>
      </c>
      <c r="J624" s="1298"/>
      <c r="K624" s="1298">
        <v>0.16600000000000001</v>
      </c>
      <c r="L624" s="1298"/>
      <c r="M624" s="1298"/>
      <c r="N624" s="853">
        <v>0</v>
      </c>
      <c r="O624" s="1298">
        <v>0.16600000000000001</v>
      </c>
      <c r="P624" s="1298" t="s">
        <v>2241</v>
      </c>
      <c r="Q624" s="1288" t="s">
        <v>3176</v>
      </c>
    </row>
    <row r="625" spans="1:17" ht="46.5" customHeight="1" thickBot="1" x14ac:dyDescent="0.25">
      <c r="A625" s="987">
        <v>21</v>
      </c>
      <c r="B625" s="1289">
        <v>120171</v>
      </c>
      <c r="C625" s="1289" t="s">
        <v>1911</v>
      </c>
      <c r="D625" s="1289" t="s">
        <v>3378</v>
      </c>
      <c r="E625" s="1289" t="s">
        <v>535</v>
      </c>
      <c r="F625" s="1287" t="s">
        <v>3659</v>
      </c>
      <c r="G625" s="1289" t="s">
        <v>3198</v>
      </c>
      <c r="H625" s="1289" t="s">
        <v>3379</v>
      </c>
      <c r="I625" s="1289">
        <v>0.627</v>
      </c>
      <c r="J625" s="1289">
        <v>3.2000000000000001E-2</v>
      </c>
      <c r="K625" s="1289">
        <v>0.59499999999999997</v>
      </c>
      <c r="L625" s="1289"/>
      <c r="M625" s="1289"/>
      <c r="N625" s="879">
        <v>0</v>
      </c>
      <c r="O625" s="1289">
        <v>0.627</v>
      </c>
      <c r="P625" s="1289" t="s">
        <v>2353</v>
      </c>
      <c r="Q625" s="1289" t="s">
        <v>3176</v>
      </c>
    </row>
    <row r="626" spans="1:17" ht="13.5" thickBot="1" x14ac:dyDescent="0.25">
      <c r="A626" s="1590" t="s">
        <v>433</v>
      </c>
      <c r="B626" s="1591"/>
      <c r="C626" s="1591"/>
      <c r="D626" s="1591"/>
      <c r="E626" s="1591"/>
      <c r="F626" s="1591"/>
      <c r="G626" s="1588"/>
      <c r="H626" s="1589"/>
      <c r="I626" s="952">
        <f>SUM(I605:I625)</f>
        <v>9.8250000000000011</v>
      </c>
      <c r="J626" s="954"/>
      <c r="K626" s="955"/>
      <c r="L626" s="955"/>
      <c r="M626" s="955"/>
      <c r="N626" s="1157"/>
      <c r="O626" s="929"/>
      <c r="P626" s="929"/>
      <c r="Q626" s="956"/>
    </row>
    <row r="627" spans="1:17" ht="12.75" customHeight="1" x14ac:dyDescent="0.2">
      <c r="A627" s="1497" t="s">
        <v>5946</v>
      </c>
      <c r="B627" s="1497"/>
      <c r="C627" s="1497"/>
      <c r="D627" s="1497"/>
      <c r="E627" s="1497"/>
      <c r="F627" s="1497"/>
      <c r="G627" s="996"/>
      <c r="H627" s="996"/>
      <c r="I627" s="777"/>
      <c r="J627" s="953">
        <f>SUM(J605:J625)</f>
        <v>2.4039999999999999</v>
      </c>
      <c r="K627" s="777"/>
      <c r="L627" s="777"/>
      <c r="M627" s="777"/>
      <c r="N627" s="1136"/>
      <c r="O627" s="951"/>
      <c r="P627" s="951"/>
      <c r="Q627" s="951"/>
    </row>
    <row r="628" spans="1:17" ht="12.75" customHeight="1" x14ac:dyDescent="0.2">
      <c r="A628" s="1494" t="s">
        <v>5944</v>
      </c>
      <c r="B628" s="1494"/>
      <c r="C628" s="1494"/>
      <c r="D628" s="1494"/>
      <c r="E628" s="1494"/>
      <c r="F628" s="1494"/>
      <c r="G628" s="499"/>
      <c r="H628" s="499"/>
      <c r="I628" s="346"/>
      <c r="J628" s="346"/>
      <c r="K628" s="348">
        <f>SUM(K605:K625)</f>
        <v>7.4209999999999994</v>
      </c>
      <c r="L628" s="346"/>
      <c r="M628" s="346"/>
      <c r="N628" s="189"/>
      <c r="O628" s="463"/>
      <c r="P628" s="463"/>
      <c r="Q628" s="463"/>
    </row>
    <row r="629" spans="1:17" ht="12.75" customHeight="1" x14ac:dyDescent="0.2">
      <c r="A629" s="1495" t="s">
        <v>5945</v>
      </c>
      <c r="B629" s="1495"/>
      <c r="C629" s="1495"/>
      <c r="D629" s="1495"/>
      <c r="E629" s="1496"/>
      <c r="F629" s="1496"/>
      <c r="G629" s="465"/>
      <c r="H629" s="465"/>
      <c r="I629" s="346"/>
      <c r="J629" s="346"/>
      <c r="K629" s="346"/>
      <c r="L629" s="349">
        <f>SUM(L605:L625)</f>
        <v>0</v>
      </c>
      <c r="M629" s="349"/>
      <c r="N629" s="189"/>
      <c r="O629" s="463"/>
      <c r="P629" s="463"/>
      <c r="Q629" s="463"/>
    </row>
    <row r="630" spans="1:17" ht="12.75" customHeight="1" x14ac:dyDescent="0.2">
      <c r="A630" s="1490" t="s">
        <v>5947</v>
      </c>
      <c r="B630" s="1486"/>
      <c r="C630" s="1486"/>
      <c r="D630" s="1486"/>
      <c r="E630" s="1486"/>
      <c r="F630" s="1486"/>
      <c r="G630" s="491"/>
      <c r="H630" s="491"/>
      <c r="I630" s="350"/>
      <c r="J630" s="350"/>
      <c r="K630" s="350"/>
      <c r="L630" s="350"/>
      <c r="M630" s="350">
        <f>SUM(M605:M625)</f>
        <v>0</v>
      </c>
      <c r="N630" s="189"/>
      <c r="O630" s="463"/>
      <c r="P630" s="463"/>
      <c r="Q630" s="463"/>
    </row>
    <row r="631" spans="1:17" ht="13.5" thickBot="1" x14ac:dyDescent="0.25">
      <c r="A631" s="847"/>
      <c r="B631" s="847"/>
      <c r="C631" s="847"/>
      <c r="D631" s="847"/>
      <c r="E631" s="847"/>
      <c r="F631" s="847"/>
      <c r="G631" s="847"/>
      <c r="H631" s="847"/>
      <c r="I631" s="1158"/>
      <c r="J631" s="1158"/>
      <c r="K631" s="1158"/>
      <c r="L631" s="1159"/>
      <c r="M631" s="1159"/>
      <c r="N631" s="1160"/>
      <c r="O631" s="1161"/>
      <c r="P631" s="1161"/>
      <c r="Q631" s="1161"/>
    </row>
    <row r="632" spans="1:17" ht="13.5" thickBot="1" x14ac:dyDescent="0.25">
      <c r="A632" s="1586" t="s">
        <v>724</v>
      </c>
      <c r="B632" s="1587"/>
      <c r="C632" s="1587"/>
      <c r="D632" s="1587"/>
      <c r="E632" s="1587"/>
      <c r="F632" s="1587"/>
      <c r="G632" s="1598"/>
      <c r="H632" s="1598"/>
      <c r="I632" s="1598"/>
      <c r="J632" s="1598"/>
      <c r="K632" s="1598"/>
      <c r="L632" s="1598"/>
      <c r="M632" s="1598"/>
      <c r="N632" s="1598"/>
      <c r="O632" s="1598"/>
      <c r="P632" s="1598"/>
      <c r="Q632" s="1599"/>
    </row>
    <row r="633" spans="1:17" ht="36" x14ac:dyDescent="0.2">
      <c r="A633" s="983">
        <v>1</v>
      </c>
      <c r="B633" s="983">
        <v>120226</v>
      </c>
      <c r="C633" s="983" t="s">
        <v>1914</v>
      </c>
      <c r="D633" s="983" t="s">
        <v>3381</v>
      </c>
      <c r="E633" s="983" t="s">
        <v>260</v>
      </c>
      <c r="F633" s="839" t="s">
        <v>5731</v>
      </c>
      <c r="G633" s="983" t="s">
        <v>3198</v>
      </c>
      <c r="H633" s="983" t="s">
        <v>3382</v>
      </c>
      <c r="I633" s="983">
        <v>0.52600000000000002</v>
      </c>
      <c r="J633" s="983">
        <v>0.52600000000000002</v>
      </c>
      <c r="K633" s="983"/>
      <c r="L633" s="983"/>
      <c r="M633" s="983"/>
      <c r="N633" s="874">
        <v>0</v>
      </c>
      <c r="O633" s="983">
        <v>0.52600000000000002</v>
      </c>
      <c r="P633" s="983" t="s">
        <v>2354</v>
      </c>
      <c r="Q633" s="983" t="s">
        <v>3176</v>
      </c>
    </row>
    <row r="634" spans="1:17" ht="36" x14ac:dyDescent="0.2">
      <c r="A634" s="986">
        <v>2</v>
      </c>
      <c r="B634" s="986" t="s">
        <v>3383</v>
      </c>
      <c r="C634" s="986" t="s">
        <v>1915</v>
      </c>
      <c r="D634" s="986" t="s">
        <v>3384</v>
      </c>
      <c r="E634" s="986" t="s">
        <v>261</v>
      </c>
      <c r="F634" s="998" t="s">
        <v>4091</v>
      </c>
      <c r="G634" s="986" t="s">
        <v>3198</v>
      </c>
      <c r="H634" s="986" t="s">
        <v>3385</v>
      </c>
      <c r="I634" s="986">
        <v>0.5</v>
      </c>
      <c r="J634" s="986">
        <v>0.5</v>
      </c>
      <c r="K634" s="986"/>
      <c r="L634" s="986"/>
      <c r="M634" s="986"/>
      <c r="N634" s="829">
        <v>0</v>
      </c>
      <c r="O634" s="986">
        <v>0.5</v>
      </c>
      <c r="P634" s="986" t="s">
        <v>2354</v>
      </c>
      <c r="Q634" s="986" t="s">
        <v>3176</v>
      </c>
    </row>
    <row r="635" spans="1:17" ht="36" x14ac:dyDescent="0.2">
      <c r="A635" s="986">
        <v>3</v>
      </c>
      <c r="B635" s="986">
        <v>120228</v>
      </c>
      <c r="C635" s="986" t="s">
        <v>1337</v>
      </c>
      <c r="D635" s="986" t="s">
        <v>3386</v>
      </c>
      <c r="E635" s="986" t="s">
        <v>2351</v>
      </c>
      <c r="F635" s="998" t="s">
        <v>5732</v>
      </c>
      <c r="G635" s="986" t="s">
        <v>3198</v>
      </c>
      <c r="H635" s="986" t="s">
        <v>3387</v>
      </c>
      <c r="I635" s="986">
        <v>1.472</v>
      </c>
      <c r="J635" s="986">
        <v>1.026</v>
      </c>
      <c r="K635" s="986">
        <v>0.44600000000000001</v>
      </c>
      <c r="L635" s="986"/>
      <c r="M635" s="986"/>
      <c r="N635" s="829">
        <v>0</v>
      </c>
      <c r="O635" s="986">
        <v>1.472</v>
      </c>
      <c r="P635" s="986" t="s">
        <v>2353</v>
      </c>
      <c r="Q635" s="986" t="s">
        <v>3176</v>
      </c>
    </row>
    <row r="636" spans="1:17" x14ac:dyDescent="0.2">
      <c r="A636" s="1001">
        <v>4</v>
      </c>
      <c r="B636" s="1001"/>
      <c r="C636" s="1001"/>
      <c r="D636" s="1001"/>
      <c r="E636" s="1001" t="s">
        <v>262</v>
      </c>
      <c r="F636" s="846" t="s">
        <v>5733</v>
      </c>
      <c r="G636" s="986" t="s">
        <v>3198</v>
      </c>
      <c r="H636" s="1001"/>
      <c r="I636" s="1001">
        <v>0.28000000000000003</v>
      </c>
      <c r="J636" s="1001"/>
      <c r="K636" s="1001">
        <v>0.28000000000000003</v>
      </c>
      <c r="L636" s="1001"/>
      <c r="M636" s="1001"/>
      <c r="N636" s="853">
        <v>0</v>
      </c>
      <c r="O636" s="1001">
        <v>0.28000000000000003</v>
      </c>
      <c r="P636" s="1001" t="s">
        <v>2241</v>
      </c>
      <c r="Q636" s="1001" t="s">
        <v>3216</v>
      </c>
    </row>
    <row r="637" spans="1:17" ht="36" x14ac:dyDescent="0.2">
      <c r="A637" s="986">
        <v>5</v>
      </c>
      <c r="B637" s="986">
        <v>120230</v>
      </c>
      <c r="C637" s="986" t="s">
        <v>1338</v>
      </c>
      <c r="D637" s="986" t="s">
        <v>3388</v>
      </c>
      <c r="E637" s="986" t="s">
        <v>263</v>
      </c>
      <c r="F637" s="998" t="s">
        <v>3648</v>
      </c>
      <c r="G637" s="986" t="s">
        <v>3198</v>
      </c>
      <c r="H637" s="986" t="s">
        <v>3389</v>
      </c>
      <c r="I637" s="986">
        <v>0.17699999999999999</v>
      </c>
      <c r="J637" s="986">
        <v>0.17699999999999999</v>
      </c>
      <c r="K637" s="986"/>
      <c r="L637" s="986"/>
      <c r="M637" s="986"/>
      <c r="N637" s="829">
        <v>0</v>
      </c>
      <c r="O637" s="986">
        <v>0.17699999999999999</v>
      </c>
      <c r="P637" s="986" t="s">
        <v>2354</v>
      </c>
      <c r="Q637" s="986" t="s">
        <v>3176</v>
      </c>
    </row>
    <row r="638" spans="1:17" ht="24" x14ac:dyDescent="0.2">
      <c r="A638" s="814">
        <v>6</v>
      </c>
      <c r="B638" s="986" t="s">
        <v>3390</v>
      </c>
      <c r="C638" s="986" t="s">
        <v>1916</v>
      </c>
      <c r="D638" s="986" t="s">
        <v>3391</v>
      </c>
      <c r="E638" s="1538" t="s">
        <v>264</v>
      </c>
      <c r="F638" s="998" t="s">
        <v>5734</v>
      </c>
      <c r="G638" s="986" t="s">
        <v>3198</v>
      </c>
      <c r="H638" s="986" t="s">
        <v>3392</v>
      </c>
      <c r="I638" s="986">
        <v>0.36799999999999999</v>
      </c>
      <c r="J638" s="986">
        <v>0.30299999999999999</v>
      </c>
      <c r="K638" s="986">
        <v>6.5000000000000002E-2</v>
      </c>
      <c r="L638" s="986"/>
      <c r="M638" s="986"/>
      <c r="N638" s="829">
        <v>0</v>
      </c>
      <c r="O638" s="986">
        <v>0.36799999999999999</v>
      </c>
      <c r="P638" s="986" t="s">
        <v>2353</v>
      </c>
      <c r="Q638" s="986" t="s">
        <v>3176</v>
      </c>
    </row>
    <row r="639" spans="1:17" ht="24" x14ac:dyDescent="0.2">
      <c r="A639" s="814">
        <v>7</v>
      </c>
      <c r="B639" s="986" t="s">
        <v>3393</v>
      </c>
      <c r="C639" s="986" t="s">
        <v>1917</v>
      </c>
      <c r="D639" s="986" t="s">
        <v>3394</v>
      </c>
      <c r="E639" s="1538"/>
      <c r="F639" s="998" t="s">
        <v>5734</v>
      </c>
      <c r="G639" s="986" t="s">
        <v>3198</v>
      </c>
      <c r="H639" s="986" t="s">
        <v>3392</v>
      </c>
      <c r="I639" s="986">
        <v>0.33800000000000002</v>
      </c>
      <c r="J639" s="986">
        <v>0.28199999999999997</v>
      </c>
      <c r="K639" s="986">
        <v>5.6000000000000001E-2</v>
      </c>
      <c r="L639" s="986"/>
      <c r="M639" s="986"/>
      <c r="N639" s="829">
        <v>0</v>
      </c>
      <c r="O639" s="986">
        <v>0.33800000000000002</v>
      </c>
      <c r="P639" s="986" t="s">
        <v>2353</v>
      </c>
      <c r="Q639" s="986" t="s">
        <v>3176</v>
      </c>
    </row>
    <row r="640" spans="1:17" ht="24" x14ac:dyDescent="0.2">
      <c r="A640" s="986">
        <v>8</v>
      </c>
      <c r="B640" s="986">
        <v>120232</v>
      </c>
      <c r="C640" s="986" t="s">
        <v>1918</v>
      </c>
      <c r="D640" s="986" t="s">
        <v>3395</v>
      </c>
      <c r="E640" s="986" t="s">
        <v>265</v>
      </c>
      <c r="F640" s="998" t="s">
        <v>3739</v>
      </c>
      <c r="G640" s="986" t="s">
        <v>3198</v>
      </c>
      <c r="H640" s="986" t="s">
        <v>3396</v>
      </c>
      <c r="I640" s="986">
        <v>0.36299999999999999</v>
      </c>
      <c r="J640" s="986">
        <v>0.16200000000000001</v>
      </c>
      <c r="K640" s="986">
        <v>0.20100000000000001</v>
      </c>
      <c r="L640" s="986"/>
      <c r="M640" s="986"/>
      <c r="N640" s="829">
        <v>0</v>
      </c>
      <c r="O640" s="986">
        <v>0.36299999999999999</v>
      </c>
      <c r="P640" s="986" t="s">
        <v>2353</v>
      </c>
      <c r="Q640" s="986" t="s">
        <v>3176</v>
      </c>
    </row>
    <row r="641" spans="1:17" s="988" customFormat="1" ht="24" x14ac:dyDescent="0.2">
      <c r="A641" s="986">
        <v>9</v>
      </c>
      <c r="B641" s="986"/>
      <c r="C641" s="986"/>
      <c r="D641" s="986"/>
      <c r="E641" s="986" t="s">
        <v>6061</v>
      </c>
      <c r="F641" s="1162" t="s">
        <v>6060</v>
      </c>
      <c r="G641" s="986" t="s">
        <v>3198</v>
      </c>
      <c r="H641" s="986" t="s">
        <v>6062</v>
      </c>
      <c r="I641" s="986">
        <v>0.378</v>
      </c>
      <c r="J641" s="986">
        <v>0.224</v>
      </c>
      <c r="K641" s="986">
        <v>0.154</v>
      </c>
      <c r="L641" s="986"/>
      <c r="M641" s="986"/>
      <c r="N641" s="829">
        <v>0</v>
      </c>
      <c r="O641" s="986">
        <v>0.378</v>
      </c>
      <c r="P641" s="986" t="s">
        <v>2353</v>
      </c>
      <c r="Q641" s="986" t="s">
        <v>3216</v>
      </c>
    </row>
    <row r="642" spans="1:17" ht="36" x14ac:dyDescent="0.2">
      <c r="A642" s="986">
        <v>10</v>
      </c>
      <c r="B642" s="986">
        <v>120234</v>
      </c>
      <c r="C642" s="986" t="s">
        <v>1919</v>
      </c>
      <c r="D642" s="986" t="s">
        <v>3397</v>
      </c>
      <c r="E642" s="986" t="s">
        <v>267</v>
      </c>
      <c r="F642" s="998" t="s">
        <v>5694</v>
      </c>
      <c r="G642" s="986" t="s">
        <v>3198</v>
      </c>
      <c r="H642" s="986" t="s">
        <v>3398</v>
      </c>
      <c r="I642" s="986">
        <v>0.28499999999999998</v>
      </c>
      <c r="J642" s="986">
        <v>4.5999999999999999E-2</v>
      </c>
      <c r="K642" s="986">
        <v>0.23899999999999999</v>
      </c>
      <c r="L642" s="986"/>
      <c r="M642" s="986"/>
      <c r="N642" s="829">
        <v>0</v>
      </c>
      <c r="O642" s="986">
        <v>0.28499999999999998</v>
      </c>
      <c r="P642" s="986" t="s">
        <v>2353</v>
      </c>
      <c r="Q642" s="986" t="s">
        <v>3176</v>
      </c>
    </row>
    <row r="643" spans="1:17" ht="24" x14ac:dyDescent="0.2">
      <c r="A643" s="986">
        <v>11</v>
      </c>
      <c r="B643" s="986">
        <v>120235</v>
      </c>
      <c r="C643" s="986" t="s">
        <v>1920</v>
      </c>
      <c r="D643" s="986" t="s">
        <v>3399</v>
      </c>
      <c r="E643" s="986" t="s">
        <v>268</v>
      </c>
      <c r="F643" s="998" t="s">
        <v>5735</v>
      </c>
      <c r="G643" s="986" t="s">
        <v>3198</v>
      </c>
      <c r="H643" s="986" t="s">
        <v>3400</v>
      </c>
      <c r="I643" s="986">
        <v>0.19</v>
      </c>
      <c r="J643" s="986">
        <v>0.19</v>
      </c>
      <c r="K643" s="986"/>
      <c r="L643" s="986"/>
      <c r="M643" s="986"/>
      <c r="N643" s="829">
        <v>0</v>
      </c>
      <c r="O643" s="986">
        <v>0.19</v>
      </c>
      <c r="P643" s="986" t="s">
        <v>2354</v>
      </c>
      <c r="Q643" s="986" t="s">
        <v>3176</v>
      </c>
    </row>
    <row r="644" spans="1:17" x14ac:dyDescent="0.2">
      <c r="A644" s="814">
        <v>12</v>
      </c>
      <c r="B644" s="986" t="s">
        <v>3401</v>
      </c>
      <c r="C644" s="986" t="s">
        <v>1342</v>
      </c>
      <c r="D644" s="986" t="s">
        <v>3402</v>
      </c>
      <c r="E644" s="1538" t="s">
        <v>269</v>
      </c>
      <c r="F644" s="1612" t="s">
        <v>5736</v>
      </c>
      <c r="G644" s="1538" t="s">
        <v>3198</v>
      </c>
      <c r="H644" s="1538" t="s">
        <v>3403</v>
      </c>
      <c r="I644" s="986">
        <v>0.217</v>
      </c>
      <c r="J644" s="986">
        <v>0.217</v>
      </c>
      <c r="K644" s="986"/>
      <c r="L644" s="986"/>
      <c r="M644" s="986"/>
      <c r="N644" s="829">
        <v>0</v>
      </c>
      <c r="O644" s="986">
        <v>0.217</v>
      </c>
      <c r="P644" s="986" t="s">
        <v>2354</v>
      </c>
      <c r="Q644" s="986" t="s">
        <v>3176</v>
      </c>
    </row>
    <row r="645" spans="1:17" ht="24" x14ac:dyDescent="0.2">
      <c r="A645" s="814">
        <v>13</v>
      </c>
      <c r="B645" s="986" t="s">
        <v>3404</v>
      </c>
      <c r="C645" s="891" t="s">
        <v>1921</v>
      </c>
      <c r="D645" s="986" t="s">
        <v>3405</v>
      </c>
      <c r="E645" s="1538"/>
      <c r="F645" s="1612"/>
      <c r="G645" s="1538"/>
      <c r="H645" s="1538"/>
      <c r="I645" s="1151">
        <v>0.41799999999999998</v>
      </c>
      <c r="J645" s="1151">
        <v>0.27600000000000002</v>
      </c>
      <c r="K645" s="1151">
        <v>0.14199999999999999</v>
      </c>
      <c r="L645" s="1151"/>
      <c r="M645" s="1151"/>
      <c r="N645" s="1151">
        <v>0</v>
      </c>
      <c r="O645" s="1151">
        <v>0.41799999999999998</v>
      </c>
      <c r="P645" s="986" t="s">
        <v>2353</v>
      </c>
      <c r="Q645" s="986" t="s">
        <v>3176</v>
      </c>
    </row>
    <row r="646" spans="1:17" ht="36" x14ac:dyDescent="0.2">
      <c r="A646" s="986">
        <v>14</v>
      </c>
      <c r="B646" s="986">
        <v>120237</v>
      </c>
      <c r="C646" s="986" t="s">
        <v>1922</v>
      </c>
      <c r="D646" s="986" t="s">
        <v>3406</v>
      </c>
      <c r="E646" s="986" t="s">
        <v>270</v>
      </c>
      <c r="F646" s="998" t="s">
        <v>5737</v>
      </c>
      <c r="G646" s="986" t="s">
        <v>3198</v>
      </c>
      <c r="H646" s="986" t="s">
        <v>3407</v>
      </c>
      <c r="I646" s="986">
        <v>0.30399999999999999</v>
      </c>
      <c r="J646" s="986">
        <v>0.14199999999999999</v>
      </c>
      <c r="K646" s="986">
        <v>0.16200000000000001</v>
      </c>
      <c r="L646" s="986"/>
      <c r="M646" s="986"/>
      <c r="N646" s="829">
        <v>0</v>
      </c>
      <c r="O646" s="986">
        <v>0.30399999999999999</v>
      </c>
      <c r="P646" s="986" t="s">
        <v>2353</v>
      </c>
      <c r="Q646" s="986" t="s">
        <v>3176</v>
      </c>
    </row>
    <row r="647" spans="1:17" x14ac:dyDescent="0.2">
      <c r="A647" s="1267">
        <v>15</v>
      </c>
      <c r="B647" s="986" t="s">
        <v>3408</v>
      </c>
      <c r="C647" s="891" t="s">
        <v>1923</v>
      </c>
      <c r="D647" s="1538" t="s">
        <v>3409</v>
      </c>
      <c r="E647" s="1652" t="s">
        <v>271</v>
      </c>
      <c r="F647" s="1650" t="s">
        <v>4076</v>
      </c>
      <c r="G647" s="1585" t="s">
        <v>3198</v>
      </c>
      <c r="H647" s="1585" t="s">
        <v>3410</v>
      </c>
      <c r="I647" s="891">
        <v>0.49299999999999999</v>
      </c>
      <c r="J647" s="891">
        <v>0.49299999999999999</v>
      </c>
      <c r="K647" s="891"/>
      <c r="L647" s="891"/>
      <c r="M647" s="891"/>
      <c r="N647" s="1151">
        <v>0</v>
      </c>
      <c r="O647" s="891">
        <v>0.49299999999999999</v>
      </c>
      <c r="P647" s="986" t="s">
        <v>2354</v>
      </c>
      <c r="Q647" s="986" t="s">
        <v>3176</v>
      </c>
    </row>
    <row r="648" spans="1:17" x14ac:dyDescent="0.2">
      <c r="A648" s="650">
        <v>16</v>
      </c>
      <c r="B648" s="986" t="s">
        <v>6020</v>
      </c>
      <c r="C648" s="891" t="s">
        <v>2352</v>
      </c>
      <c r="D648" s="1538"/>
      <c r="E648" s="1618"/>
      <c r="F648" s="1651"/>
      <c r="G648" s="1618"/>
      <c r="H648" s="1618"/>
      <c r="I648" s="891">
        <v>0.111</v>
      </c>
      <c r="J648" s="891">
        <v>0.111</v>
      </c>
      <c r="K648" s="891"/>
      <c r="L648" s="891"/>
      <c r="M648" s="891"/>
      <c r="N648" s="1151">
        <v>0</v>
      </c>
      <c r="O648" s="891">
        <v>0.111</v>
      </c>
      <c r="P648" s="986" t="s">
        <v>2354</v>
      </c>
      <c r="Q648" s="891" t="s">
        <v>3216</v>
      </c>
    </row>
    <row r="649" spans="1:17" s="988" customFormat="1" x14ac:dyDescent="0.2">
      <c r="A649" s="960">
        <v>17</v>
      </c>
      <c r="B649" s="986"/>
      <c r="C649" s="891"/>
      <c r="D649" s="986"/>
      <c r="E649" s="1581"/>
      <c r="F649" s="1583"/>
      <c r="G649" s="1581"/>
      <c r="H649" s="1581"/>
      <c r="I649" s="891">
        <v>0.159</v>
      </c>
      <c r="J649" s="891"/>
      <c r="K649" s="891">
        <v>0.159</v>
      </c>
      <c r="L649" s="891"/>
      <c r="M649" s="891"/>
      <c r="N649" s="1151">
        <v>0</v>
      </c>
      <c r="O649" s="891">
        <v>0.159</v>
      </c>
      <c r="P649" s="986" t="s">
        <v>2241</v>
      </c>
      <c r="Q649" s="891" t="s">
        <v>3216</v>
      </c>
    </row>
    <row r="650" spans="1:17" ht="24" x14ac:dyDescent="0.2">
      <c r="A650" s="986">
        <v>18</v>
      </c>
      <c r="B650" s="986">
        <v>120239</v>
      </c>
      <c r="C650" s="986" t="s">
        <v>1924</v>
      </c>
      <c r="D650" s="986" t="s">
        <v>3411</v>
      </c>
      <c r="E650" s="986" t="s">
        <v>272</v>
      </c>
      <c r="F650" s="998" t="s">
        <v>5739</v>
      </c>
      <c r="G650" s="986" t="s">
        <v>3198</v>
      </c>
      <c r="H650" s="986" t="s">
        <v>3412</v>
      </c>
      <c r="I650" s="986">
        <v>0.31</v>
      </c>
      <c r="J650" s="986">
        <v>0.31</v>
      </c>
      <c r="K650" s="986"/>
      <c r="L650" s="986"/>
      <c r="M650" s="986"/>
      <c r="N650" s="829">
        <v>0</v>
      </c>
      <c r="O650" s="986">
        <v>0.31</v>
      </c>
      <c r="P650" s="986" t="s">
        <v>2354</v>
      </c>
      <c r="Q650" s="986" t="s">
        <v>3176</v>
      </c>
    </row>
    <row r="651" spans="1:17" ht="48" x14ac:dyDescent="0.2">
      <c r="A651" s="986">
        <v>19</v>
      </c>
      <c r="B651" s="986">
        <v>120240</v>
      </c>
      <c r="C651" s="986" t="s">
        <v>1925</v>
      </c>
      <c r="D651" s="986" t="s">
        <v>3413</v>
      </c>
      <c r="E651" s="986" t="s">
        <v>273</v>
      </c>
      <c r="F651" s="998" t="s">
        <v>3739</v>
      </c>
      <c r="G651" s="986" t="s">
        <v>3198</v>
      </c>
      <c r="H651" s="986" t="s">
        <v>3414</v>
      </c>
      <c r="I651" s="986">
        <v>0.64800000000000002</v>
      </c>
      <c r="J651" s="986">
        <v>0.155</v>
      </c>
      <c r="K651" s="986">
        <v>0.49299999999999999</v>
      </c>
      <c r="L651" s="986"/>
      <c r="M651" s="986"/>
      <c r="N651" s="829">
        <v>0</v>
      </c>
      <c r="O651" s="986">
        <v>0.64800000000000002</v>
      </c>
      <c r="P651" s="986" t="s">
        <v>2353</v>
      </c>
      <c r="Q651" s="986" t="s">
        <v>3176</v>
      </c>
    </row>
    <row r="652" spans="1:17" ht="48" x14ac:dyDescent="0.2">
      <c r="A652" s="986">
        <v>20</v>
      </c>
      <c r="B652" s="986">
        <v>120242</v>
      </c>
      <c r="C652" s="986" t="s">
        <v>1554</v>
      </c>
      <c r="D652" s="986" t="s">
        <v>3415</v>
      </c>
      <c r="E652" s="986" t="s">
        <v>274</v>
      </c>
      <c r="F652" s="998" t="s">
        <v>5740</v>
      </c>
      <c r="G652" s="986" t="s">
        <v>3198</v>
      </c>
      <c r="H652" s="986" t="s">
        <v>3416</v>
      </c>
      <c r="I652" s="986">
        <v>0.124</v>
      </c>
      <c r="J652" s="986"/>
      <c r="K652" s="986">
        <v>0.124</v>
      </c>
      <c r="L652" s="986"/>
      <c r="M652" s="986"/>
      <c r="N652" s="829">
        <v>0</v>
      </c>
      <c r="O652" s="986">
        <v>0.124</v>
      </c>
      <c r="P652" s="986" t="s">
        <v>2241</v>
      </c>
      <c r="Q652" s="986" t="s">
        <v>3176</v>
      </c>
    </row>
    <row r="653" spans="1:17" ht="48" x14ac:dyDescent="0.2">
      <c r="A653" s="986">
        <v>21</v>
      </c>
      <c r="B653" s="986">
        <v>120243</v>
      </c>
      <c r="C653" s="986" t="s">
        <v>1555</v>
      </c>
      <c r="D653" s="986" t="s">
        <v>3417</v>
      </c>
      <c r="E653" s="986" t="s">
        <v>275</v>
      </c>
      <c r="F653" s="998" t="s">
        <v>5741</v>
      </c>
      <c r="G653" s="986" t="s">
        <v>3198</v>
      </c>
      <c r="H653" s="986" t="s">
        <v>3418</v>
      </c>
      <c r="I653" s="986">
        <v>0.40400000000000003</v>
      </c>
      <c r="J653" s="986"/>
      <c r="K653" s="986">
        <v>0.40400000000000003</v>
      </c>
      <c r="L653" s="986"/>
      <c r="M653" s="986"/>
      <c r="N653" s="829">
        <v>0</v>
      </c>
      <c r="O653" s="986">
        <v>0.40400000000000003</v>
      </c>
      <c r="P653" s="986" t="s">
        <v>2241</v>
      </c>
      <c r="Q653" s="986" t="s">
        <v>3176</v>
      </c>
    </row>
    <row r="654" spans="1:17" ht="48" x14ac:dyDescent="0.2">
      <c r="A654" s="986">
        <v>22</v>
      </c>
      <c r="B654" s="986">
        <v>120244</v>
      </c>
      <c r="C654" s="986" t="s">
        <v>1556</v>
      </c>
      <c r="D654" s="986" t="s">
        <v>3419</v>
      </c>
      <c r="E654" s="986" t="s">
        <v>395</v>
      </c>
      <c r="F654" s="998" t="s">
        <v>5742</v>
      </c>
      <c r="G654" s="986" t="s">
        <v>3198</v>
      </c>
      <c r="H654" s="986" t="s">
        <v>3420</v>
      </c>
      <c r="I654" s="986">
        <v>0.314</v>
      </c>
      <c r="J654" s="986"/>
      <c r="K654" s="986">
        <v>0.314</v>
      </c>
      <c r="L654" s="986"/>
      <c r="M654" s="986"/>
      <c r="N654" s="829">
        <v>0</v>
      </c>
      <c r="O654" s="986">
        <v>0.314</v>
      </c>
      <c r="P654" s="986" t="s">
        <v>2241</v>
      </c>
      <c r="Q654" s="986" t="s">
        <v>3176</v>
      </c>
    </row>
    <row r="655" spans="1:17" ht="48.75" thickBot="1" x14ac:dyDescent="0.25">
      <c r="A655" s="987">
        <v>23</v>
      </c>
      <c r="B655" s="987">
        <v>120245</v>
      </c>
      <c r="C655" s="987" t="s">
        <v>1926</v>
      </c>
      <c r="D655" s="987" t="s">
        <v>3421</v>
      </c>
      <c r="E655" s="987" t="s">
        <v>396</v>
      </c>
      <c r="F655" s="1000" t="s">
        <v>5666</v>
      </c>
      <c r="G655" s="987" t="s">
        <v>3198</v>
      </c>
      <c r="H655" s="987" t="s">
        <v>3422</v>
      </c>
      <c r="I655" s="987">
        <v>0.32900000000000001</v>
      </c>
      <c r="J655" s="987"/>
      <c r="K655" s="987">
        <v>0.32900000000000001</v>
      </c>
      <c r="L655" s="987"/>
      <c r="M655" s="987"/>
      <c r="N655" s="879">
        <v>0</v>
      </c>
      <c r="O655" s="987">
        <v>0.32900000000000001</v>
      </c>
      <c r="P655" s="987" t="s">
        <v>2241</v>
      </c>
      <c r="Q655" s="987" t="s">
        <v>3176</v>
      </c>
    </row>
    <row r="656" spans="1:17" ht="13.5" thickBot="1" x14ac:dyDescent="0.25">
      <c r="A656" s="1620" t="s">
        <v>434</v>
      </c>
      <c r="B656" s="1621"/>
      <c r="C656" s="1621"/>
      <c r="D656" s="1621"/>
      <c r="E656" s="1621"/>
      <c r="F656" s="1621"/>
      <c r="G656" s="1622"/>
      <c r="H656" s="1623"/>
      <c r="I656" s="886">
        <f>SUM(I633:I655)</f>
        <v>8.708000000000002</v>
      </c>
      <c r="J656" s="606"/>
      <c r="K656" s="591"/>
      <c r="L656" s="591"/>
      <c r="M656" s="591"/>
      <c r="N656" s="642"/>
      <c r="O656" s="557"/>
      <c r="P656" s="557"/>
      <c r="Q656" s="588"/>
    </row>
    <row r="657" spans="1:19" ht="12.75" customHeight="1" x14ac:dyDescent="0.2">
      <c r="A657" s="1497" t="s">
        <v>5946</v>
      </c>
      <c r="B657" s="1497"/>
      <c r="C657" s="1497"/>
      <c r="D657" s="1497"/>
      <c r="E657" s="1497"/>
      <c r="F657" s="1497"/>
      <c r="G657" s="995"/>
      <c r="H657" s="995"/>
      <c r="I657" s="590"/>
      <c r="J657" s="1163">
        <f>SUM(J633:J655)</f>
        <v>5.1400000000000006</v>
      </c>
      <c r="K657" s="590"/>
      <c r="L657" s="590"/>
      <c r="M657" s="590"/>
      <c r="N657" s="643"/>
      <c r="O657" s="990"/>
      <c r="P657" s="990"/>
      <c r="Q657" s="990"/>
    </row>
    <row r="658" spans="1:19" ht="12.75" customHeight="1" x14ac:dyDescent="0.2">
      <c r="A658" s="1494" t="s">
        <v>5944</v>
      </c>
      <c r="B658" s="1494"/>
      <c r="C658" s="1494"/>
      <c r="D658" s="1494"/>
      <c r="E658" s="1494"/>
      <c r="F658" s="1494"/>
      <c r="G658" s="500"/>
      <c r="H658" s="500"/>
      <c r="I658" s="462"/>
      <c r="J658" s="462"/>
      <c r="K658" s="502">
        <f>SUM(K633:K655)</f>
        <v>3.5680000000000001</v>
      </c>
      <c r="L658" s="462"/>
      <c r="M658" s="462"/>
      <c r="N658" s="272"/>
      <c r="O658" s="469"/>
      <c r="P658" s="469"/>
      <c r="Q658" s="469"/>
    </row>
    <row r="659" spans="1:19" ht="12.75" customHeight="1" x14ac:dyDescent="0.2">
      <c r="A659" s="1495" t="s">
        <v>5945</v>
      </c>
      <c r="B659" s="1495"/>
      <c r="C659" s="1495"/>
      <c r="D659" s="1495"/>
      <c r="E659" s="1496"/>
      <c r="F659" s="1496"/>
      <c r="G659" s="481"/>
      <c r="H659" s="481"/>
      <c r="I659" s="462"/>
      <c r="J659" s="462"/>
      <c r="K659" s="462"/>
      <c r="L659" s="405">
        <f>SUM(L633:L655)</f>
        <v>0</v>
      </c>
      <c r="M659" s="405"/>
      <c r="N659" s="272"/>
      <c r="O659" s="469"/>
      <c r="P659" s="469"/>
      <c r="Q659" s="469"/>
    </row>
    <row r="660" spans="1:19" s="12" customFormat="1" ht="12.75" customHeight="1" x14ac:dyDescent="0.2">
      <c r="A660" s="1490" t="s">
        <v>5947</v>
      </c>
      <c r="B660" s="1486"/>
      <c r="C660" s="1486"/>
      <c r="D660" s="1486"/>
      <c r="E660" s="1486"/>
      <c r="F660" s="1486"/>
      <c r="G660" s="490"/>
      <c r="H660" s="490"/>
      <c r="I660" s="472"/>
      <c r="J660" s="472"/>
      <c r="K660" s="472"/>
      <c r="L660" s="472"/>
      <c r="M660" s="472">
        <f>SUM(M633:M655)</f>
        <v>0</v>
      </c>
      <c r="N660" s="272"/>
      <c r="O660" s="469"/>
      <c r="P660" s="469"/>
      <c r="Q660" s="469"/>
    </row>
    <row r="661" spans="1:19" ht="13.5" thickBot="1" x14ac:dyDescent="0.25">
      <c r="A661" s="1643"/>
      <c r="B661" s="1643"/>
      <c r="C661" s="1643"/>
      <c r="D661" s="1643"/>
      <c r="E661" s="1643"/>
      <c r="F661" s="1643"/>
      <c r="G661" s="1643"/>
      <c r="H661" s="1643"/>
      <c r="I661" s="1643"/>
      <c r="J661" s="1643"/>
      <c r="K661" s="1643"/>
      <c r="L661" s="1643"/>
      <c r="M661" s="1643"/>
      <c r="N661" s="1643"/>
      <c r="O661" s="1643"/>
      <c r="P661" s="690"/>
      <c r="Q661" s="690"/>
    </row>
    <row r="662" spans="1:19" ht="13.5" thickBot="1" x14ac:dyDescent="0.25">
      <c r="A662" s="1586" t="s">
        <v>726</v>
      </c>
      <c r="B662" s="1587"/>
      <c r="C662" s="1587"/>
      <c r="D662" s="1587"/>
      <c r="E662" s="1587"/>
      <c r="F662" s="1587"/>
      <c r="G662" s="1598"/>
      <c r="H662" s="1598"/>
      <c r="I662" s="1598"/>
      <c r="J662" s="1598"/>
      <c r="K662" s="1598"/>
      <c r="L662" s="1598"/>
      <c r="M662" s="1598"/>
      <c r="N662" s="1598"/>
      <c r="O662" s="1598"/>
      <c r="P662" s="1598"/>
      <c r="Q662" s="1599"/>
    </row>
    <row r="663" spans="1:19" s="897" customFormat="1" ht="36" x14ac:dyDescent="0.2">
      <c r="A663" s="910">
        <v>1</v>
      </c>
      <c r="B663" s="835">
        <v>130496</v>
      </c>
      <c r="C663" s="1028"/>
      <c r="D663" s="1028"/>
      <c r="E663" s="835" t="s">
        <v>741</v>
      </c>
      <c r="F663" s="1030" t="s">
        <v>3588</v>
      </c>
      <c r="G663" s="910" t="s">
        <v>3198</v>
      </c>
      <c r="H663" s="910" t="s">
        <v>5983</v>
      </c>
      <c r="I663" s="835">
        <v>0.5</v>
      </c>
      <c r="J663" s="835"/>
      <c r="K663" s="835">
        <v>0.5</v>
      </c>
      <c r="L663" s="835"/>
      <c r="M663" s="835"/>
      <c r="N663" s="1031">
        <v>0</v>
      </c>
      <c r="O663" s="835">
        <v>0.5</v>
      </c>
      <c r="P663" s="835" t="s">
        <v>2241</v>
      </c>
      <c r="Q663" s="835" t="s">
        <v>3216</v>
      </c>
      <c r="R663" s="561"/>
      <c r="S663" s="515"/>
    </row>
    <row r="664" spans="1:19" s="897" customFormat="1" ht="24" x14ac:dyDescent="0.2">
      <c r="A664" s="908">
        <v>2</v>
      </c>
      <c r="B664" s="1029"/>
      <c r="C664" s="908" t="s">
        <v>2289</v>
      </c>
      <c r="D664" s="908" t="s">
        <v>2916</v>
      </c>
      <c r="E664" s="908" t="s">
        <v>1759</v>
      </c>
      <c r="F664" s="913" t="s">
        <v>3723</v>
      </c>
      <c r="G664" s="815" t="s">
        <v>3198</v>
      </c>
      <c r="H664" s="908" t="s">
        <v>2909</v>
      </c>
      <c r="I664" s="908">
        <v>0.57499999999999996</v>
      </c>
      <c r="J664" s="908"/>
      <c r="K664" s="908">
        <v>0.57499999999999996</v>
      </c>
      <c r="L664" s="908"/>
      <c r="M664" s="908"/>
      <c r="N664" s="829">
        <v>0</v>
      </c>
      <c r="O664" s="908">
        <v>0.57499999999999996</v>
      </c>
      <c r="P664" s="814" t="s">
        <v>2241</v>
      </c>
      <c r="Q664" s="814" t="s">
        <v>3216</v>
      </c>
      <c r="R664" s="561"/>
      <c r="S664" s="515"/>
    </row>
    <row r="665" spans="1:19" ht="36" x14ac:dyDescent="0.2">
      <c r="A665" s="908">
        <v>3</v>
      </c>
      <c r="B665" s="986">
        <v>120246</v>
      </c>
      <c r="C665" s="908" t="s">
        <v>1927</v>
      </c>
      <c r="D665" s="908" t="s">
        <v>3423</v>
      </c>
      <c r="E665" s="908" t="s">
        <v>276</v>
      </c>
      <c r="F665" s="922" t="s">
        <v>3672</v>
      </c>
      <c r="G665" s="908" t="s">
        <v>3198</v>
      </c>
      <c r="H665" s="908" t="s">
        <v>3424</v>
      </c>
      <c r="I665" s="908">
        <v>0.26</v>
      </c>
      <c r="J665" s="908">
        <v>0.17799999999999999</v>
      </c>
      <c r="K665" s="908">
        <v>8.2000000000000003E-2</v>
      </c>
      <c r="L665" s="908"/>
      <c r="M665" s="908"/>
      <c r="N665" s="829">
        <v>0</v>
      </c>
      <c r="O665" s="908">
        <v>0.26</v>
      </c>
      <c r="P665" s="908" t="s">
        <v>2353</v>
      </c>
      <c r="Q665" s="908" t="s">
        <v>3176</v>
      </c>
    </row>
    <row r="666" spans="1:19" ht="36" x14ac:dyDescent="0.2">
      <c r="A666" s="1025">
        <v>4</v>
      </c>
      <c r="B666" s="986">
        <v>120247</v>
      </c>
      <c r="C666" s="908" t="s">
        <v>1928</v>
      </c>
      <c r="D666" s="908" t="s">
        <v>3425</v>
      </c>
      <c r="E666" s="908" t="s">
        <v>277</v>
      </c>
      <c r="F666" s="922" t="s">
        <v>3712</v>
      </c>
      <c r="G666" s="908" t="s">
        <v>3198</v>
      </c>
      <c r="H666" s="908" t="s">
        <v>3426</v>
      </c>
      <c r="I666" s="908">
        <v>0.378</v>
      </c>
      <c r="J666" s="908">
        <v>0.378</v>
      </c>
      <c r="K666" s="908"/>
      <c r="L666" s="908"/>
      <c r="M666" s="908"/>
      <c r="N666" s="829">
        <v>0</v>
      </c>
      <c r="O666" s="908">
        <v>0.378</v>
      </c>
      <c r="P666" s="908" t="s">
        <v>2354</v>
      </c>
      <c r="Q666" s="908" t="s">
        <v>3176</v>
      </c>
    </row>
    <row r="667" spans="1:19" ht="36" x14ac:dyDescent="0.2">
      <c r="A667" s="1025">
        <v>5</v>
      </c>
      <c r="B667" s="986">
        <v>120248</v>
      </c>
      <c r="C667" s="908" t="s">
        <v>1929</v>
      </c>
      <c r="D667" s="908" t="s">
        <v>3427</v>
      </c>
      <c r="E667" s="908" t="s">
        <v>278</v>
      </c>
      <c r="F667" s="922" t="s">
        <v>5694</v>
      </c>
      <c r="G667" s="908" t="s">
        <v>3198</v>
      </c>
      <c r="H667" s="908" t="s">
        <v>3428</v>
      </c>
      <c r="I667" s="908">
        <v>0.124</v>
      </c>
      <c r="J667" s="908">
        <v>0.124</v>
      </c>
      <c r="K667" s="908"/>
      <c r="L667" s="908"/>
      <c r="M667" s="908"/>
      <c r="N667" s="829">
        <v>0</v>
      </c>
      <c r="O667" s="908">
        <v>0.124</v>
      </c>
      <c r="P667" s="908" t="s">
        <v>2354</v>
      </c>
      <c r="Q667" s="908" t="s">
        <v>3176</v>
      </c>
    </row>
    <row r="668" spans="1:19" ht="36" x14ac:dyDescent="0.2">
      <c r="A668" s="1025">
        <v>6</v>
      </c>
      <c r="B668" s="986">
        <v>1181859</v>
      </c>
      <c r="C668" s="908" t="s">
        <v>1930</v>
      </c>
      <c r="D668" s="908" t="s">
        <v>3429</v>
      </c>
      <c r="E668" s="908" t="s">
        <v>279</v>
      </c>
      <c r="F668" s="922" t="s">
        <v>5727</v>
      </c>
      <c r="G668" s="908" t="s">
        <v>3198</v>
      </c>
      <c r="H668" s="908" t="s">
        <v>3430</v>
      </c>
      <c r="I668" s="908">
        <v>0.41399999999999998</v>
      </c>
      <c r="J668" s="908">
        <v>0.39400000000000002</v>
      </c>
      <c r="K668" s="829">
        <v>0.02</v>
      </c>
      <c r="L668" s="908"/>
      <c r="M668" s="908"/>
      <c r="N668" s="829">
        <v>0</v>
      </c>
      <c r="O668" s="908">
        <v>0.41399999999999998</v>
      </c>
      <c r="P668" s="908" t="s">
        <v>2353</v>
      </c>
      <c r="Q668" s="908" t="s">
        <v>3176</v>
      </c>
    </row>
    <row r="669" spans="1:19" s="897" customFormat="1" ht="36" x14ac:dyDescent="0.2">
      <c r="A669" s="1025">
        <v>7</v>
      </c>
      <c r="B669" s="986"/>
      <c r="C669" s="908"/>
      <c r="D669" s="908"/>
      <c r="E669" s="908" t="s">
        <v>5981</v>
      </c>
      <c r="F669" s="922" t="s">
        <v>5788</v>
      </c>
      <c r="G669" s="908" t="s">
        <v>3198</v>
      </c>
      <c r="H669" s="908" t="s">
        <v>5980</v>
      </c>
      <c r="I669" s="908">
        <v>5.5E-2</v>
      </c>
      <c r="J669" s="908">
        <v>5.5E-2</v>
      </c>
      <c r="K669" s="908"/>
      <c r="L669" s="829"/>
      <c r="M669" s="908"/>
      <c r="N669" s="829">
        <v>0</v>
      </c>
      <c r="O669" s="908">
        <v>5.5E-2</v>
      </c>
      <c r="P669" s="908" t="s">
        <v>2354</v>
      </c>
      <c r="Q669" s="908" t="s">
        <v>3216</v>
      </c>
      <c r="R669" s="925"/>
    </row>
    <row r="670" spans="1:19" ht="36" x14ac:dyDescent="0.2">
      <c r="A670" s="1025">
        <v>8</v>
      </c>
      <c r="B670" s="986">
        <v>1189860</v>
      </c>
      <c r="C670" s="908" t="s">
        <v>1931</v>
      </c>
      <c r="D670" s="908" t="s">
        <v>3431</v>
      </c>
      <c r="E670" s="908" t="s">
        <v>280</v>
      </c>
      <c r="F670" s="922" t="s">
        <v>5731</v>
      </c>
      <c r="G670" s="908" t="s">
        <v>3198</v>
      </c>
      <c r="H670" s="908" t="s">
        <v>3432</v>
      </c>
      <c r="I670" s="908">
        <v>1.026</v>
      </c>
      <c r="J670" s="908">
        <v>0.59799999999999998</v>
      </c>
      <c r="K670" s="908">
        <v>0.42799999999999999</v>
      </c>
      <c r="L670" s="908"/>
      <c r="M670" s="908"/>
      <c r="N670" s="829">
        <v>0</v>
      </c>
      <c r="O670" s="908">
        <v>1.026</v>
      </c>
      <c r="P670" s="908" t="s">
        <v>2353</v>
      </c>
      <c r="Q670" s="908" t="s">
        <v>3176</v>
      </c>
    </row>
    <row r="671" spans="1:19" s="897" customFormat="1" ht="36" x14ac:dyDescent="0.2">
      <c r="A671" s="1025">
        <v>9</v>
      </c>
      <c r="B671" s="986"/>
      <c r="C671" s="908"/>
      <c r="D671" s="908"/>
      <c r="E671" s="908" t="s">
        <v>5978</v>
      </c>
      <c r="F671" s="922" t="s">
        <v>5979</v>
      </c>
      <c r="G671" s="908" t="s">
        <v>3198</v>
      </c>
      <c r="H671" s="908" t="s">
        <v>5980</v>
      </c>
      <c r="I671" s="908">
        <v>0.19400000000000001</v>
      </c>
      <c r="J671" s="908">
        <v>0.19400000000000001</v>
      </c>
      <c r="K671" s="908"/>
      <c r="L671" s="908"/>
      <c r="M671" s="908"/>
      <c r="N671" s="829">
        <v>0</v>
      </c>
      <c r="O671" s="908">
        <v>0.19400000000000001</v>
      </c>
      <c r="P671" s="908" t="s">
        <v>2354</v>
      </c>
      <c r="Q671" s="908" t="s">
        <v>3216</v>
      </c>
      <c r="R671" s="925"/>
    </row>
    <row r="672" spans="1:19" ht="36" x14ac:dyDescent="0.2">
      <c r="A672" s="1025">
        <v>10</v>
      </c>
      <c r="B672" s="986">
        <v>120249</v>
      </c>
      <c r="C672" s="908" t="s">
        <v>1932</v>
      </c>
      <c r="D672" s="908" t="s">
        <v>3433</v>
      </c>
      <c r="E672" s="908" t="s">
        <v>281</v>
      </c>
      <c r="F672" s="922" t="s">
        <v>5743</v>
      </c>
      <c r="G672" s="908" t="s">
        <v>3198</v>
      </c>
      <c r="H672" s="908" t="s">
        <v>3434</v>
      </c>
      <c r="I672" s="908">
        <v>0.24099999999999999</v>
      </c>
      <c r="J672" s="908">
        <v>0.24099999999999999</v>
      </c>
      <c r="K672" s="908"/>
      <c r="L672" s="908"/>
      <c r="M672" s="908"/>
      <c r="N672" s="829">
        <v>0</v>
      </c>
      <c r="O672" s="908">
        <v>0.24099999999999999</v>
      </c>
      <c r="P672" s="908" t="s">
        <v>2354</v>
      </c>
      <c r="Q672" s="908" t="s">
        <v>3176</v>
      </c>
    </row>
    <row r="673" spans="1:17" ht="24" x14ac:dyDescent="0.2">
      <c r="A673" s="1026">
        <v>11</v>
      </c>
      <c r="B673" s="986">
        <v>1188863</v>
      </c>
      <c r="C673" s="908" t="s">
        <v>1933</v>
      </c>
      <c r="D673" s="1585" t="s">
        <v>3435</v>
      </c>
      <c r="E673" s="1585" t="s">
        <v>282</v>
      </c>
      <c r="F673" s="1582" t="s">
        <v>5732</v>
      </c>
      <c r="G673" s="1585" t="s">
        <v>3198</v>
      </c>
      <c r="H673" s="1585" t="s">
        <v>3436</v>
      </c>
      <c r="I673" s="908">
        <v>0.70699999999999996</v>
      </c>
      <c r="J673" s="829">
        <v>0.63</v>
      </c>
      <c r="K673" s="908">
        <v>7.6999999999999999E-2</v>
      </c>
      <c r="L673" s="908"/>
      <c r="M673" s="908"/>
      <c r="N673" s="829">
        <v>0</v>
      </c>
      <c r="O673" s="908">
        <v>0.70699999999999996</v>
      </c>
      <c r="P673" s="908" t="s">
        <v>2353</v>
      </c>
      <c r="Q673" s="908" t="s">
        <v>3176</v>
      </c>
    </row>
    <row r="674" spans="1:17" s="631" customFormat="1" x14ac:dyDescent="0.2">
      <c r="A674" s="1026">
        <v>12</v>
      </c>
      <c r="B674" s="986"/>
      <c r="C674" s="908"/>
      <c r="D674" s="1581"/>
      <c r="E674" s="1581"/>
      <c r="F674" s="1583"/>
      <c r="G674" s="1581"/>
      <c r="H674" s="1581"/>
      <c r="I674" s="908">
        <v>0.55300000000000005</v>
      </c>
      <c r="J674" s="829">
        <v>0.55300000000000005</v>
      </c>
      <c r="K674" s="908"/>
      <c r="L674" s="908"/>
      <c r="M674" s="908"/>
      <c r="N674" s="829">
        <v>0</v>
      </c>
      <c r="O674" s="908">
        <v>0.55300000000000005</v>
      </c>
      <c r="P674" s="908" t="s">
        <v>2354</v>
      </c>
      <c r="Q674" s="908" t="s">
        <v>3216</v>
      </c>
    </row>
    <row r="675" spans="1:17" x14ac:dyDescent="0.2">
      <c r="A675" s="1025">
        <v>13</v>
      </c>
      <c r="B675" s="986">
        <v>1191865</v>
      </c>
      <c r="C675" s="908" t="s">
        <v>1934</v>
      </c>
      <c r="D675" s="1585" t="s">
        <v>3437</v>
      </c>
      <c r="E675" s="1585" t="s">
        <v>284</v>
      </c>
      <c r="F675" s="1582" t="s">
        <v>3808</v>
      </c>
      <c r="G675" s="1585" t="s">
        <v>3198</v>
      </c>
      <c r="H675" s="1585" t="s">
        <v>3438</v>
      </c>
      <c r="I675" s="908">
        <v>0.41599999999999998</v>
      </c>
      <c r="J675" s="908"/>
      <c r="K675" s="908">
        <v>0.41599999999999998</v>
      </c>
      <c r="L675" s="908"/>
      <c r="M675" s="908"/>
      <c r="N675" s="829">
        <v>0</v>
      </c>
      <c r="O675" s="908">
        <v>0.41599999999999998</v>
      </c>
      <c r="P675" s="908" t="s">
        <v>2241</v>
      </c>
      <c r="Q675" s="908" t="s">
        <v>3176</v>
      </c>
    </row>
    <row r="676" spans="1:17" s="631" customFormat="1" x14ac:dyDescent="0.2">
      <c r="A676" s="1025">
        <v>14</v>
      </c>
      <c r="B676" s="986"/>
      <c r="C676" s="908"/>
      <c r="D676" s="1581"/>
      <c r="E676" s="1581"/>
      <c r="F676" s="1583"/>
      <c r="G676" s="1581"/>
      <c r="H676" s="1581"/>
      <c r="I676" s="829">
        <v>0.18</v>
      </c>
      <c r="J676" s="908"/>
      <c r="K676" s="829">
        <v>0.18</v>
      </c>
      <c r="L676" s="908"/>
      <c r="M676" s="908"/>
      <c r="N676" s="829">
        <v>0</v>
      </c>
      <c r="O676" s="829">
        <v>0.18</v>
      </c>
      <c r="P676" s="908" t="s">
        <v>2241</v>
      </c>
      <c r="Q676" s="908" t="s">
        <v>3216</v>
      </c>
    </row>
    <row r="677" spans="1:17" ht="24" x14ac:dyDescent="0.2">
      <c r="A677" s="1025">
        <v>15</v>
      </c>
      <c r="B677" s="986">
        <v>120253</v>
      </c>
      <c r="C677" s="908" t="s">
        <v>1935</v>
      </c>
      <c r="D677" s="908" t="s">
        <v>3439</v>
      </c>
      <c r="E677" s="908" t="s">
        <v>285</v>
      </c>
      <c r="F677" s="922" t="s">
        <v>5727</v>
      </c>
      <c r="G677" s="908" t="s">
        <v>3198</v>
      </c>
      <c r="H677" s="908" t="s">
        <v>3440</v>
      </c>
      <c r="I677" s="908">
        <v>0.28399999999999997</v>
      </c>
      <c r="J677" s="908">
        <v>0.28399999999999997</v>
      </c>
      <c r="K677" s="908"/>
      <c r="L677" s="908"/>
      <c r="M677" s="908"/>
      <c r="N677" s="829">
        <v>0</v>
      </c>
      <c r="O677" s="908">
        <v>0.28399999999999997</v>
      </c>
      <c r="P677" s="908" t="s">
        <v>2354</v>
      </c>
      <c r="Q677" s="908" t="s">
        <v>3176</v>
      </c>
    </row>
    <row r="678" spans="1:17" ht="24" x14ac:dyDescent="0.2">
      <c r="A678" s="1025">
        <v>16</v>
      </c>
      <c r="B678" s="986">
        <v>1105122</v>
      </c>
      <c r="C678" s="908" t="s">
        <v>1936</v>
      </c>
      <c r="D678" s="908" t="s">
        <v>3441</v>
      </c>
      <c r="E678" s="908" t="s">
        <v>286</v>
      </c>
      <c r="F678" s="922" t="s">
        <v>5659</v>
      </c>
      <c r="G678" s="908" t="s">
        <v>3198</v>
      </c>
      <c r="H678" s="908" t="s">
        <v>3442</v>
      </c>
      <c r="I678" s="908">
        <v>0.20399999999999999</v>
      </c>
      <c r="J678" s="908">
        <v>0.20399999999999999</v>
      </c>
      <c r="K678" s="908"/>
      <c r="L678" s="908"/>
      <c r="M678" s="908"/>
      <c r="N678" s="829">
        <v>0</v>
      </c>
      <c r="O678" s="908">
        <v>0.20399999999999999</v>
      </c>
      <c r="P678" s="908" t="s">
        <v>2354</v>
      </c>
      <c r="Q678" s="908" t="s">
        <v>3176</v>
      </c>
    </row>
    <row r="679" spans="1:17" ht="24" x14ac:dyDescent="0.2">
      <c r="A679" s="1025">
        <v>17</v>
      </c>
      <c r="B679" s="986">
        <v>1189864</v>
      </c>
      <c r="C679" s="908" t="s">
        <v>1937</v>
      </c>
      <c r="D679" s="908" t="s">
        <v>3443</v>
      </c>
      <c r="E679" s="908" t="s">
        <v>287</v>
      </c>
      <c r="F679" s="922" t="s">
        <v>5707</v>
      </c>
      <c r="G679" s="908" t="s">
        <v>3198</v>
      </c>
      <c r="H679" s="908" t="s">
        <v>3444</v>
      </c>
      <c r="I679" s="908">
        <v>0.25</v>
      </c>
      <c r="J679" s="908"/>
      <c r="K679" s="908">
        <v>0.25</v>
      </c>
      <c r="L679" s="908"/>
      <c r="M679" s="908"/>
      <c r="N679" s="829">
        <v>0</v>
      </c>
      <c r="O679" s="908">
        <v>0.25</v>
      </c>
      <c r="P679" s="908" t="s">
        <v>2241</v>
      </c>
      <c r="Q679" s="908" t="s">
        <v>3176</v>
      </c>
    </row>
    <row r="680" spans="1:17" s="7" customFormat="1" ht="24.75" thickBot="1" x14ac:dyDescent="0.25">
      <c r="A680" s="1027">
        <v>18</v>
      </c>
      <c r="B680" s="987">
        <v>120252</v>
      </c>
      <c r="C680" s="909" t="s">
        <v>1938</v>
      </c>
      <c r="D680" s="909" t="s">
        <v>3445</v>
      </c>
      <c r="E680" s="909" t="s">
        <v>87</v>
      </c>
      <c r="F680" s="950" t="s">
        <v>4168</v>
      </c>
      <c r="G680" s="909" t="s">
        <v>3198</v>
      </c>
      <c r="H680" s="909" t="s">
        <v>3446</v>
      </c>
      <c r="I680" s="909">
        <v>0.26800000000000002</v>
      </c>
      <c r="J680" s="909">
        <v>0.26800000000000002</v>
      </c>
      <c r="K680" s="909"/>
      <c r="L680" s="909"/>
      <c r="M680" s="909"/>
      <c r="N680" s="879">
        <v>0</v>
      </c>
      <c r="O680" s="909">
        <v>0.26800000000000002</v>
      </c>
      <c r="P680" s="909" t="s">
        <v>2353</v>
      </c>
      <c r="Q680" s="909" t="s">
        <v>3176</v>
      </c>
    </row>
    <row r="681" spans="1:17" s="7" customFormat="1" ht="13.5" thickBot="1" x14ac:dyDescent="0.25">
      <c r="A681" s="1590" t="s">
        <v>435</v>
      </c>
      <c r="B681" s="1591"/>
      <c r="C681" s="1591"/>
      <c r="D681" s="1591"/>
      <c r="E681" s="1591"/>
      <c r="F681" s="1591"/>
      <c r="G681" s="1588"/>
      <c r="H681" s="1589"/>
      <c r="I681" s="952">
        <f>SUM(I663:I680)</f>
        <v>6.6290000000000004</v>
      </c>
      <c r="J681" s="954"/>
      <c r="K681" s="955"/>
      <c r="L681" s="955"/>
      <c r="M681" s="955"/>
      <c r="N681" s="1004"/>
      <c r="O681" s="1004"/>
      <c r="P681" s="1004"/>
      <c r="Q681" s="1005"/>
    </row>
    <row r="682" spans="1:17" ht="12.75" customHeight="1" x14ac:dyDescent="0.2">
      <c r="A682" s="1497" t="s">
        <v>5946</v>
      </c>
      <c r="B682" s="1497"/>
      <c r="C682" s="1497"/>
      <c r="D682" s="1497"/>
      <c r="E682" s="1497"/>
      <c r="F682" s="1497"/>
      <c r="G682" s="996"/>
      <c r="H682" s="996"/>
      <c r="I682" s="777"/>
      <c r="J682" s="953">
        <f>SUM(J663:J680)</f>
        <v>4.101</v>
      </c>
      <c r="K682" s="777"/>
      <c r="L682" s="777"/>
      <c r="M682" s="777"/>
      <c r="N682" s="683"/>
      <c r="O682" s="683"/>
      <c r="P682" s="683"/>
      <c r="Q682" s="683"/>
    </row>
    <row r="683" spans="1:17" ht="12.75" customHeight="1" x14ac:dyDescent="0.2">
      <c r="A683" s="1494" t="s">
        <v>5944</v>
      </c>
      <c r="B683" s="1494"/>
      <c r="C683" s="1494"/>
      <c r="D683" s="1494"/>
      <c r="E683" s="1494"/>
      <c r="F683" s="1494"/>
      <c r="G683" s="499"/>
      <c r="H683" s="499"/>
      <c r="I683" s="346"/>
      <c r="J683" s="346"/>
      <c r="K683" s="348">
        <f>SUM(K663:K680)</f>
        <v>2.528</v>
      </c>
      <c r="L683" s="346"/>
      <c r="M683" s="346"/>
      <c r="N683" s="461"/>
      <c r="O683" s="461"/>
      <c r="P683" s="461"/>
      <c r="Q683" s="461"/>
    </row>
    <row r="684" spans="1:17" ht="12.75" customHeight="1" x14ac:dyDescent="0.2">
      <c r="A684" s="1495" t="s">
        <v>5945</v>
      </c>
      <c r="B684" s="1495"/>
      <c r="C684" s="1495"/>
      <c r="D684" s="1495"/>
      <c r="E684" s="1496"/>
      <c r="F684" s="1496"/>
      <c r="G684" s="465"/>
      <c r="H684" s="465"/>
      <c r="I684" s="346"/>
      <c r="J684" s="346"/>
      <c r="K684" s="346"/>
      <c r="L684" s="349">
        <f>SUM(L663:L680)</f>
        <v>0</v>
      </c>
      <c r="M684" s="349"/>
      <c r="N684" s="461"/>
      <c r="O684" s="461"/>
      <c r="P684" s="461"/>
      <c r="Q684" s="461"/>
    </row>
    <row r="685" spans="1:17" ht="12.75" customHeight="1" x14ac:dyDescent="0.2">
      <c r="A685" s="1490" t="s">
        <v>5947</v>
      </c>
      <c r="B685" s="1486"/>
      <c r="C685" s="1486"/>
      <c r="D685" s="1486"/>
      <c r="E685" s="1486"/>
      <c r="F685" s="1486"/>
      <c r="G685" s="491"/>
      <c r="H685" s="491"/>
      <c r="I685" s="350"/>
      <c r="J685" s="350"/>
      <c r="K685" s="350"/>
      <c r="L685" s="350"/>
      <c r="M685" s="350">
        <f>SUM(M663:M680)</f>
        <v>0</v>
      </c>
      <c r="N685" s="461"/>
      <c r="O685" s="461"/>
      <c r="P685" s="461"/>
      <c r="Q685" s="461"/>
    </row>
    <row r="686" spans="1:17" s="13" customFormat="1" ht="13.5" thickBot="1" x14ac:dyDescent="0.25">
      <c r="A686" s="1643"/>
      <c r="B686" s="1643"/>
      <c r="C686" s="1643"/>
      <c r="D686" s="1643"/>
      <c r="E686" s="1643"/>
      <c r="F686" s="1643"/>
      <c r="G686" s="1643"/>
      <c r="H686" s="1643"/>
      <c r="I686" s="1643"/>
      <c r="J686" s="1643"/>
      <c r="K686" s="1643"/>
      <c r="L686" s="1643"/>
      <c r="M686" s="1643"/>
      <c r="N686" s="1643"/>
      <c r="O686" s="1643"/>
      <c r="P686" s="690"/>
      <c r="Q686" s="690"/>
    </row>
    <row r="687" spans="1:17" s="13" customFormat="1" ht="13.5" thickBot="1" x14ac:dyDescent="0.25">
      <c r="A687" s="1586" t="s">
        <v>755</v>
      </c>
      <c r="B687" s="1587"/>
      <c r="C687" s="1587"/>
      <c r="D687" s="1587"/>
      <c r="E687" s="1587"/>
      <c r="F687" s="1587"/>
      <c r="G687" s="1598"/>
      <c r="H687" s="1598"/>
      <c r="I687" s="1598"/>
      <c r="J687" s="1598"/>
      <c r="K687" s="1598"/>
      <c r="L687" s="1598"/>
      <c r="M687" s="1598"/>
      <c r="N687" s="1598"/>
      <c r="O687" s="1598"/>
      <c r="P687" s="1598"/>
      <c r="Q687" s="1599"/>
    </row>
    <row r="688" spans="1:17" s="13" customFormat="1" ht="24" x14ac:dyDescent="0.2">
      <c r="A688" s="813">
        <v>1</v>
      </c>
      <c r="B688" s="983" t="s">
        <v>3447</v>
      </c>
      <c r="C688" s="869" t="s">
        <v>1939</v>
      </c>
      <c r="D688" s="1520" t="s">
        <v>3448</v>
      </c>
      <c r="E688" s="1520" t="s">
        <v>256</v>
      </c>
      <c r="F688" s="1648" t="s">
        <v>5731</v>
      </c>
      <c r="G688" s="1520" t="s">
        <v>3198</v>
      </c>
      <c r="H688" s="1520" t="s">
        <v>3449</v>
      </c>
      <c r="I688" s="874">
        <v>0.17799999999999999</v>
      </c>
      <c r="J688" s="874">
        <v>0.158</v>
      </c>
      <c r="K688" s="869"/>
      <c r="L688" s="869">
        <v>0.02</v>
      </c>
      <c r="M688" s="869"/>
      <c r="N688" s="874">
        <v>0</v>
      </c>
      <c r="O688" s="874">
        <v>0.17799999999999999</v>
      </c>
      <c r="P688" s="869" t="s">
        <v>3450</v>
      </c>
      <c r="Q688" s="983" t="s">
        <v>3176</v>
      </c>
    </row>
    <row r="689" spans="1:17" x14ac:dyDescent="0.2">
      <c r="A689" s="814">
        <v>2</v>
      </c>
      <c r="B689" s="986" t="s">
        <v>3451</v>
      </c>
      <c r="C689" s="871" t="s">
        <v>1940</v>
      </c>
      <c r="D689" s="1538"/>
      <c r="E689" s="1538"/>
      <c r="F689" s="1612"/>
      <c r="G689" s="1538"/>
      <c r="H689" s="1538"/>
      <c r="I689" s="829">
        <v>0.22900000000000001</v>
      </c>
      <c r="J689" s="829">
        <v>0.22900000000000001</v>
      </c>
      <c r="K689" s="871"/>
      <c r="L689" s="871"/>
      <c r="M689" s="871"/>
      <c r="N689" s="829">
        <v>0</v>
      </c>
      <c r="O689" s="829">
        <v>0.22900000000000001</v>
      </c>
      <c r="P689" s="871" t="s">
        <v>2354</v>
      </c>
      <c r="Q689" s="986" t="s">
        <v>3176</v>
      </c>
    </row>
    <row r="690" spans="1:17" ht="36" x14ac:dyDescent="0.2">
      <c r="A690" s="986">
        <v>3</v>
      </c>
      <c r="B690" s="986">
        <v>120256</v>
      </c>
      <c r="C690" s="871" t="s">
        <v>1941</v>
      </c>
      <c r="D690" s="986" t="s">
        <v>3452</v>
      </c>
      <c r="E690" s="986" t="s">
        <v>257</v>
      </c>
      <c r="F690" s="998" t="s">
        <v>5744</v>
      </c>
      <c r="G690" s="986" t="s">
        <v>3198</v>
      </c>
      <c r="H690" s="986" t="s">
        <v>3453</v>
      </c>
      <c r="I690" s="829">
        <v>0.374</v>
      </c>
      <c r="J690" s="829">
        <v>0.374</v>
      </c>
      <c r="K690" s="871"/>
      <c r="L690" s="871"/>
      <c r="M690" s="871"/>
      <c r="N690" s="829">
        <v>0</v>
      </c>
      <c r="O690" s="829">
        <v>0.374</v>
      </c>
      <c r="P690" s="871" t="s">
        <v>2354</v>
      </c>
      <c r="Q690" s="986" t="s">
        <v>3176</v>
      </c>
    </row>
    <row r="691" spans="1:17" ht="36" x14ac:dyDescent="0.2">
      <c r="A691" s="986">
        <v>4</v>
      </c>
      <c r="B691" s="986">
        <v>120257</v>
      </c>
      <c r="C691" s="871" t="s">
        <v>1942</v>
      </c>
      <c r="D691" s="986" t="s">
        <v>3454</v>
      </c>
      <c r="E691" s="986" t="s">
        <v>143</v>
      </c>
      <c r="F691" s="998" t="s">
        <v>5745</v>
      </c>
      <c r="G691" s="986" t="s">
        <v>3198</v>
      </c>
      <c r="H691" s="986" t="s">
        <v>3455</v>
      </c>
      <c r="I691" s="871">
        <v>0.23</v>
      </c>
      <c r="J691" s="871">
        <v>0.23</v>
      </c>
      <c r="K691" s="871"/>
      <c r="L691" s="871"/>
      <c r="M691" s="871"/>
      <c r="N691" s="829">
        <v>0</v>
      </c>
      <c r="O691" s="871">
        <v>0.23</v>
      </c>
      <c r="P691" s="871" t="s">
        <v>2354</v>
      </c>
      <c r="Q691" s="986" t="s">
        <v>3176</v>
      </c>
    </row>
    <row r="692" spans="1:17" ht="36" x14ac:dyDescent="0.2">
      <c r="A692" s="986">
        <v>5</v>
      </c>
      <c r="B692" s="986">
        <v>120258</v>
      </c>
      <c r="C692" s="871" t="s">
        <v>1943</v>
      </c>
      <c r="D692" s="986" t="s">
        <v>3456</v>
      </c>
      <c r="E692" s="986" t="s">
        <v>144</v>
      </c>
      <c r="F692" s="998" t="s">
        <v>5746</v>
      </c>
      <c r="G692" s="986" t="s">
        <v>3198</v>
      </c>
      <c r="H692" s="986" t="s">
        <v>3457</v>
      </c>
      <c r="I692" s="871">
        <v>0.52</v>
      </c>
      <c r="J692" s="829">
        <v>0.315</v>
      </c>
      <c r="K692" s="829">
        <v>5.5E-2</v>
      </c>
      <c r="L692" s="829">
        <v>0.15</v>
      </c>
      <c r="M692" s="829"/>
      <c r="N692" s="829">
        <v>0</v>
      </c>
      <c r="O692" s="871">
        <v>0.52</v>
      </c>
      <c r="P692" s="871" t="s">
        <v>3458</v>
      </c>
      <c r="Q692" s="986" t="s">
        <v>3176</v>
      </c>
    </row>
    <row r="693" spans="1:17" ht="36" x14ac:dyDescent="0.2">
      <c r="A693" s="986">
        <v>6</v>
      </c>
      <c r="B693" s="986">
        <v>120259</v>
      </c>
      <c r="C693" s="871" t="s">
        <v>1944</v>
      </c>
      <c r="D693" s="986" t="s">
        <v>3459</v>
      </c>
      <c r="E693" s="986" t="s">
        <v>145</v>
      </c>
      <c r="F693" s="998" t="s">
        <v>5747</v>
      </c>
      <c r="G693" s="986" t="s">
        <v>3198</v>
      </c>
      <c r="H693" s="986" t="s">
        <v>3460</v>
      </c>
      <c r="I693" s="829">
        <v>0.54600000000000004</v>
      </c>
      <c r="J693" s="829">
        <v>0.16</v>
      </c>
      <c r="K693" s="829">
        <v>0.38600000000000001</v>
      </c>
      <c r="L693" s="871"/>
      <c r="M693" s="871"/>
      <c r="N693" s="829">
        <v>0</v>
      </c>
      <c r="O693" s="829">
        <v>0.54600000000000004</v>
      </c>
      <c r="P693" s="871" t="s">
        <v>2353</v>
      </c>
      <c r="Q693" s="986" t="s">
        <v>3176</v>
      </c>
    </row>
    <row r="694" spans="1:17" ht="36" x14ac:dyDescent="0.2">
      <c r="A694" s="986">
        <v>7</v>
      </c>
      <c r="B694" s="986">
        <v>120261</v>
      </c>
      <c r="C694" s="871" t="s">
        <v>1945</v>
      </c>
      <c r="D694" s="986" t="s">
        <v>3461</v>
      </c>
      <c r="E694" s="986" t="s">
        <v>146</v>
      </c>
      <c r="F694" s="998" t="s">
        <v>5748</v>
      </c>
      <c r="G694" s="986" t="s">
        <v>3198</v>
      </c>
      <c r="H694" s="986" t="s">
        <v>3462</v>
      </c>
      <c r="I694" s="829">
        <v>0.19800000000000001</v>
      </c>
      <c r="J694" s="871"/>
      <c r="K694" s="829">
        <v>0.19800000000000001</v>
      </c>
      <c r="L694" s="871"/>
      <c r="M694" s="871"/>
      <c r="N694" s="829">
        <v>0</v>
      </c>
      <c r="O694" s="829">
        <v>0.19800000000000001</v>
      </c>
      <c r="P694" s="871" t="s">
        <v>2241</v>
      </c>
      <c r="Q694" s="986" t="s">
        <v>3176</v>
      </c>
    </row>
    <row r="695" spans="1:17" ht="36" x14ac:dyDescent="0.2">
      <c r="A695" s="986">
        <v>8</v>
      </c>
      <c r="B695" s="986">
        <v>120262</v>
      </c>
      <c r="C695" s="871" t="s">
        <v>1946</v>
      </c>
      <c r="D695" s="986" t="s">
        <v>3463</v>
      </c>
      <c r="E695" s="986" t="s">
        <v>147</v>
      </c>
      <c r="F695" s="998" t="s">
        <v>5749</v>
      </c>
      <c r="G695" s="986" t="s">
        <v>3198</v>
      </c>
      <c r="H695" s="986" t="s">
        <v>3464</v>
      </c>
      <c r="I695" s="829">
        <v>0.60299999999999998</v>
      </c>
      <c r="J695" s="871"/>
      <c r="K695" s="829">
        <v>0.60299999999999998</v>
      </c>
      <c r="L695" s="871"/>
      <c r="M695" s="871"/>
      <c r="N695" s="829">
        <v>0</v>
      </c>
      <c r="O695" s="829">
        <v>0.60299999999999998</v>
      </c>
      <c r="P695" s="871" t="s">
        <v>2241</v>
      </c>
      <c r="Q695" s="986" t="s">
        <v>3176</v>
      </c>
    </row>
    <row r="696" spans="1:17" ht="36" x14ac:dyDescent="0.2">
      <c r="A696" s="986">
        <v>9</v>
      </c>
      <c r="B696" s="986">
        <v>120263</v>
      </c>
      <c r="C696" s="871" t="s">
        <v>1947</v>
      </c>
      <c r="D696" s="986" t="s">
        <v>3465</v>
      </c>
      <c r="E696" s="986" t="s">
        <v>148</v>
      </c>
      <c r="F696" s="998" t="s">
        <v>3808</v>
      </c>
      <c r="G696" s="986" t="s">
        <v>3198</v>
      </c>
      <c r="H696" s="986" t="s">
        <v>3466</v>
      </c>
      <c r="I696" s="829">
        <v>0.30099999999999999</v>
      </c>
      <c r="J696" s="829">
        <v>3.1E-2</v>
      </c>
      <c r="K696" s="829">
        <v>0.27</v>
      </c>
      <c r="L696" s="871"/>
      <c r="M696" s="871"/>
      <c r="N696" s="829">
        <v>0</v>
      </c>
      <c r="O696" s="871">
        <v>0.30099999999999999</v>
      </c>
      <c r="P696" s="871" t="s">
        <v>2353</v>
      </c>
      <c r="Q696" s="986" t="s">
        <v>3176</v>
      </c>
    </row>
    <row r="697" spans="1:17" ht="48" x14ac:dyDescent="0.2">
      <c r="A697" s="986">
        <v>10</v>
      </c>
      <c r="B697" s="986">
        <v>120264</v>
      </c>
      <c r="C697" s="871" t="s">
        <v>1948</v>
      </c>
      <c r="D697" s="986" t="s">
        <v>3467</v>
      </c>
      <c r="E697" s="986" t="s">
        <v>149</v>
      </c>
      <c r="F697" s="998" t="s">
        <v>5696</v>
      </c>
      <c r="G697" s="986" t="s">
        <v>3198</v>
      </c>
      <c r="H697" s="986" t="s">
        <v>3468</v>
      </c>
      <c r="I697" s="829">
        <v>0.45100000000000001</v>
      </c>
      <c r="J697" s="829">
        <v>0.23400000000000001</v>
      </c>
      <c r="K697" s="829">
        <v>0.217</v>
      </c>
      <c r="L697" s="871"/>
      <c r="M697" s="871"/>
      <c r="N697" s="829">
        <v>0</v>
      </c>
      <c r="O697" s="829">
        <v>0.45100000000000001</v>
      </c>
      <c r="P697" s="871" t="s">
        <v>2353</v>
      </c>
      <c r="Q697" s="986" t="s">
        <v>3176</v>
      </c>
    </row>
    <row r="698" spans="1:17" ht="36" x14ac:dyDescent="0.2">
      <c r="A698" s="986">
        <v>11</v>
      </c>
      <c r="B698" s="986">
        <v>120265</v>
      </c>
      <c r="C698" s="871" t="s">
        <v>1949</v>
      </c>
      <c r="D698" s="986" t="s">
        <v>3469</v>
      </c>
      <c r="E698" s="986" t="s">
        <v>150</v>
      </c>
      <c r="F698" s="998" t="s">
        <v>5674</v>
      </c>
      <c r="G698" s="986" t="s">
        <v>3198</v>
      </c>
      <c r="H698" s="986" t="s">
        <v>3470</v>
      </c>
      <c r="I698" s="829">
        <v>9.1999999999999998E-2</v>
      </c>
      <c r="J698" s="871"/>
      <c r="K698" s="829">
        <v>9.1999999999999998E-2</v>
      </c>
      <c r="L698" s="871"/>
      <c r="M698" s="871"/>
      <c r="N698" s="829">
        <v>0</v>
      </c>
      <c r="O698" s="829">
        <v>9.1999999999999998E-2</v>
      </c>
      <c r="P698" s="871" t="s">
        <v>2241</v>
      </c>
      <c r="Q698" s="986" t="s">
        <v>3176</v>
      </c>
    </row>
    <row r="699" spans="1:17" ht="36" x14ac:dyDescent="0.2">
      <c r="A699" s="986">
        <v>12</v>
      </c>
      <c r="B699" s="986">
        <v>120266</v>
      </c>
      <c r="C699" s="871" t="s">
        <v>1950</v>
      </c>
      <c r="D699" s="986" t="s">
        <v>3471</v>
      </c>
      <c r="E699" s="986" t="s">
        <v>151</v>
      </c>
      <c r="F699" s="998" t="s">
        <v>5750</v>
      </c>
      <c r="G699" s="986" t="s">
        <v>3198</v>
      </c>
      <c r="H699" s="986" t="s">
        <v>3472</v>
      </c>
      <c r="I699" s="829">
        <v>0.35099999999999998</v>
      </c>
      <c r="J699" s="829">
        <v>0.35099999999999998</v>
      </c>
      <c r="K699" s="871"/>
      <c r="L699" s="871"/>
      <c r="M699" s="871"/>
      <c r="N699" s="829">
        <v>0</v>
      </c>
      <c r="O699" s="829">
        <v>0.35099999999999998</v>
      </c>
      <c r="P699" s="871" t="s">
        <v>2354</v>
      </c>
      <c r="Q699" s="986" t="s">
        <v>3176</v>
      </c>
    </row>
    <row r="700" spans="1:17" ht="48" x14ac:dyDescent="0.2">
      <c r="A700" s="986">
        <v>13</v>
      </c>
      <c r="B700" s="986">
        <v>120267</v>
      </c>
      <c r="C700" s="871" t="s">
        <v>1951</v>
      </c>
      <c r="D700" s="986" t="s">
        <v>3473</v>
      </c>
      <c r="E700" s="986" t="s">
        <v>152</v>
      </c>
      <c r="F700" s="998" t="s">
        <v>5751</v>
      </c>
      <c r="G700" s="986" t="s">
        <v>3198</v>
      </c>
      <c r="H700" s="986" t="s">
        <v>3474</v>
      </c>
      <c r="I700" s="871">
        <v>1.97</v>
      </c>
      <c r="J700" s="829">
        <v>1.141</v>
      </c>
      <c r="K700" s="829">
        <v>0.82899999999999996</v>
      </c>
      <c r="L700" s="829"/>
      <c r="M700" s="829"/>
      <c r="N700" s="829">
        <v>0</v>
      </c>
      <c r="O700" s="871">
        <v>1.97</v>
      </c>
      <c r="P700" s="871" t="s">
        <v>2353</v>
      </c>
      <c r="Q700" s="986" t="s">
        <v>3176</v>
      </c>
    </row>
    <row r="701" spans="1:17" ht="48" x14ac:dyDescent="0.2">
      <c r="A701" s="986">
        <v>14</v>
      </c>
      <c r="B701" s="986">
        <v>120268</v>
      </c>
      <c r="C701" s="871" t="s">
        <v>1952</v>
      </c>
      <c r="D701" s="986" t="s">
        <v>3475</v>
      </c>
      <c r="E701" s="986" t="s">
        <v>153</v>
      </c>
      <c r="F701" s="998" t="s">
        <v>5752</v>
      </c>
      <c r="G701" s="986" t="s">
        <v>3198</v>
      </c>
      <c r="H701" s="986" t="s">
        <v>3476</v>
      </c>
      <c r="I701" s="829">
        <v>0.19400000000000001</v>
      </c>
      <c r="J701" s="871"/>
      <c r="K701" s="829">
        <v>0.19400000000000001</v>
      </c>
      <c r="L701" s="871"/>
      <c r="M701" s="871"/>
      <c r="N701" s="829">
        <v>0</v>
      </c>
      <c r="O701" s="829">
        <v>0.19400000000000001</v>
      </c>
      <c r="P701" s="871" t="s">
        <v>2241</v>
      </c>
      <c r="Q701" s="986" t="s">
        <v>3176</v>
      </c>
    </row>
    <row r="702" spans="1:17" ht="48" x14ac:dyDescent="0.2">
      <c r="A702" s="986">
        <v>15</v>
      </c>
      <c r="B702" s="986">
        <v>120269</v>
      </c>
      <c r="C702" s="871" t="s">
        <v>1953</v>
      </c>
      <c r="D702" s="986" t="s">
        <v>3477</v>
      </c>
      <c r="E702" s="986" t="s">
        <v>154</v>
      </c>
      <c r="F702" s="998" t="s">
        <v>5653</v>
      </c>
      <c r="G702" s="986" t="s">
        <v>3198</v>
      </c>
      <c r="H702" s="986" t="s">
        <v>3478</v>
      </c>
      <c r="I702" s="829">
        <v>0.34899999999999998</v>
      </c>
      <c r="J702" s="871"/>
      <c r="K702" s="829">
        <v>0.34899999999999998</v>
      </c>
      <c r="L702" s="871"/>
      <c r="M702" s="871"/>
      <c r="N702" s="829">
        <v>0</v>
      </c>
      <c r="O702" s="829">
        <v>0.34899999999999998</v>
      </c>
      <c r="P702" s="871" t="s">
        <v>2241</v>
      </c>
      <c r="Q702" s="986" t="s">
        <v>3176</v>
      </c>
    </row>
    <row r="703" spans="1:17" ht="48" x14ac:dyDescent="0.2">
      <c r="A703" s="986">
        <v>16</v>
      </c>
      <c r="B703" s="986">
        <v>120270</v>
      </c>
      <c r="C703" s="871" t="s">
        <v>1557</v>
      </c>
      <c r="D703" s="986" t="s">
        <v>3479</v>
      </c>
      <c r="E703" s="986" t="s">
        <v>155</v>
      </c>
      <c r="F703" s="998" t="s">
        <v>3612</v>
      </c>
      <c r="G703" s="986" t="s">
        <v>3198</v>
      </c>
      <c r="H703" s="986" t="s">
        <v>3480</v>
      </c>
      <c r="I703" s="829">
        <v>0.29199999999999998</v>
      </c>
      <c r="J703" s="829"/>
      <c r="K703" s="829">
        <v>0.29199999999999998</v>
      </c>
      <c r="L703" s="829"/>
      <c r="M703" s="829"/>
      <c r="N703" s="829">
        <v>0</v>
      </c>
      <c r="O703" s="829">
        <v>0.29199999999999998</v>
      </c>
      <c r="P703" s="871" t="s">
        <v>2241</v>
      </c>
      <c r="Q703" s="986" t="s">
        <v>3176</v>
      </c>
    </row>
    <row r="704" spans="1:17" ht="48" x14ac:dyDescent="0.2">
      <c r="A704" s="986">
        <v>17</v>
      </c>
      <c r="B704" s="986">
        <v>120271</v>
      </c>
      <c r="C704" s="871" t="s">
        <v>1954</v>
      </c>
      <c r="D704" s="986" t="s">
        <v>3481</v>
      </c>
      <c r="E704" s="986" t="s">
        <v>156</v>
      </c>
      <c r="F704" s="998" t="s">
        <v>3648</v>
      </c>
      <c r="G704" s="986" t="s">
        <v>3198</v>
      </c>
      <c r="H704" s="986" t="s">
        <v>3482</v>
      </c>
      <c r="I704" s="829">
        <v>0.182</v>
      </c>
      <c r="J704" s="871"/>
      <c r="K704" s="829">
        <v>0.182</v>
      </c>
      <c r="L704" s="871"/>
      <c r="M704" s="871"/>
      <c r="N704" s="829">
        <v>0</v>
      </c>
      <c r="O704" s="829">
        <v>0.182</v>
      </c>
      <c r="P704" s="871" t="s">
        <v>2241</v>
      </c>
      <c r="Q704" s="986" t="s">
        <v>3176</v>
      </c>
    </row>
    <row r="705" spans="1:17" ht="48" x14ac:dyDescent="0.2">
      <c r="A705" s="986">
        <v>18</v>
      </c>
      <c r="B705" s="986">
        <v>120272</v>
      </c>
      <c r="C705" s="871" t="s">
        <v>1955</v>
      </c>
      <c r="D705" s="986" t="s">
        <v>3483</v>
      </c>
      <c r="E705" s="986" t="s">
        <v>157</v>
      </c>
      <c r="F705" s="998" t="s">
        <v>3712</v>
      </c>
      <c r="G705" s="986" t="s">
        <v>3198</v>
      </c>
      <c r="H705" s="986" t="s">
        <v>3484</v>
      </c>
      <c r="I705" s="829">
        <v>0.31900000000000001</v>
      </c>
      <c r="J705" s="871"/>
      <c r="K705" s="829">
        <v>0.31900000000000001</v>
      </c>
      <c r="L705" s="871"/>
      <c r="M705" s="871"/>
      <c r="N705" s="829">
        <v>0</v>
      </c>
      <c r="O705" s="829">
        <v>0.31900000000000001</v>
      </c>
      <c r="P705" s="871" t="s">
        <v>2241</v>
      </c>
      <c r="Q705" s="986" t="s">
        <v>3176</v>
      </c>
    </row>
    <row r="706" spans="1:17" ht="36" x14ac:dyDescent="0.2">
      <c r="A706" s="986">
        <v>19</v>
      </c>
      <c r="B706" s="986">
        <v>120273</v>
      </c>
      <c r="C706" s="871" t="s">
        <v>1558</v>
      </c>
      <c r="D706" s="986" t="s">
        <v>3485</v>
      </c>
      <c r="E706" s="986" t="s">
        <v>158</v>
      </c>
      <c r="F706" s="998" t="s">
        <v>5753</v>
      </c>
      <c r="G706" s="986" t="s">
        <v>3198</v>
      </c>
      <c r="H706" s="986" t="s">
        <v>3486</v>
      </c>
      <c r="I706" s="829">
        <v>0.21099999999999999</v>
      </c>
      <c r="J706" s="829"/>
      <c r="K706" s="829">
        <v>0.21099999999999999</v>
      </c>
      <c r="L706" s="829"/>
      <c r="M706" s="829"/>
      <c r="N706" s="829">
        <v>0</v>
      </c>
      <c r="O706" s="829">
        <v>0.21099999999999999</v>
      </c>
      <c r="P706" s="871" t="s">
        <v>2241</v>
      </c>
      <c r="Q706" s="986" t="s">
        <v>3176</v>
      </c>
    </row>
    <row r="707" spans="1:17" ht="48" x14ac:dyDescent="0.2">
      <c r="A707" s="986">
        <v>20</v>
      </c>
      <c r="B707" s="986">
        <v>120274</v>
      </c>
      <c r="C707" s="829" t="s">
        <v>1332</v>
      </c>
      <c r="D707" s="986" t="s">
        <v>3487</v>
      </c>
      <c r="E707" s="986" t="s">
        <v>159</v>
      </c>
      <c r="F707" s="998" t="s">
        <v>5754</v>
      </c>
      <c r="G707" s="986" t="s">
        <v>3198</v>
      </c>
      <c r="H707" s="986" t="s">
        <v>3488</v>
      </c>
      <c r="I707" s="829">
        <v>1.242</v>
      </c>
      <c r="J707" s="829">
        <v>0.61799999999999999</v>
      </c>
      <c r="K707" s="829">
        <v>0.624</v>
      </c>
      <c r="L707" s="829"/>
      <c r="M707" s="829"/>
      <c r="N707" s="829">
        <v>0</v>
      </c>
      <c r="O707" s="829">
        <v>1.242</v>
      </c>
      <c r="P707" s="871" t="s">
        <v>2353</v>
      </c>
      <c r="Q707" s="986" t="s">
        <v>3176</v>
      </c>
    </row>
    <row r="708" spans="1:17" ht="24" x14ac:dyDescent="0.2">
      <c r="A708" s="986">
        <v>20</v>
      </c>
      <c r="B708" s="986">
        <v>120275</v>
      </c>
      <c r="C708" s="871" t="s">
        <v>1956</v>
      </c>
      <c r="D708" s="986" t="s">
        <v>3489</v>
      </c>
      <c r="E708" s="986" t="s">
        <v>160</v>
      </c>
      <c r="F708" s="998" t="s">
        <v>5755</v>
      </c>
      <c r="G708" s="986" t="s">
        <v>3198</v>
      </c>
      <c r="H708" s="986" t="s">
        <v>3490</v>
      </c>
      <c r="I708" s="829">
        <v>0.219</v>
      </c>
      <c r="J708" s="829"/>
      <c r="K708" s="829">
        <v>0.19800000000000001</v>
      </c>
      <c r="L708" s="829">
        <v>2.1000000000000001E-2</v>
      </c>
      <c r="M708" s="829"/>
      <c r="N708" s="829">
        <v>0</v>
      </c>
      <c r="O708" s="829">
        <v>0.219</v>
      </c>
      <c r="P708" s="871" t="s">
        <v>2296</v>
      </c>
      <c r="Q708" s="986" t="s">
        <v>3176</v>
      </c>
    </row>
    <row r="709" spans="1:17" ht="24" x14ac:dyDescent="0.2">
      <c r="A709" s="814">
        <v>21</v>
      </c>
      <c r="B709" s="986">
        <v>120276</v>
      </c>
      <c r="C709" s="871" t="s">
        <v>1393</v>
      </c>
      <c r="D709" s="1538" t="s">
        <v>3491</v>
      </c>
      <c r="E709" s="1538" t="s">
        <v>161</v>
      </c>
      <c r="F709" s="1612" t="s">
        <v>5756</v>
      </c>
      <c r="G709" s="1538" t="s">
        <v>3198</v>
      </c>
      <c r="H709" s="1538" t="s">
        <v>3492</v>
      </c>
      <c r="I709" s="829">
        <v>0.112</v>
      </c>
      <c r="J709" s="829">
        <v>9.7000000000000003E-2</v>
      </c>
      <c r="K709" s="829">
        <v>1.4999999999999999E-2</v>
      </c>
      <c r="L709" s="829"/>
      <c r="M709" s="829"/>
      <c r="N709" s="829">
        <v>2.9000000000000001E-2</v>
      </c>
      <c r="O709" s="829">
        <v>0.14099999999999999</v>
      </c>
      <c r="P709" s="871" t="s">
        <v>2353</v>
      </c>
      <c r="Q709" s="986" t="s">
        <v>3176</v>
      </c>
    </row>
    <row r="710" spans="1:17" x14ac:dyDescent="0.2">
      <c r="A710" s="814">
        <v>22</v>
      </c>
      <c r="B710" s="986"/>
      <c r="C710" s="870"/>
      <c r="D710" s="1538"/>
      <c r="E710" s="1538"/>
      <c r="F710" s="1612"/>
      <c r="G710" s="1538"/>
      <c r="H710" s="1538"/>
      <c r="I710" s="853">
        <v>0.13800000000000001</v>
      </c>
      <c r="J710" s="853"/>
      <c r="K710" s="853">
        <v>0.13800000000000001</v>
      </c>
      <c r="L710" s="853"/>
      <c r="M710" s="853"/>
      <c r="N710" s="853">
        <v>0.14099999999999999</v>
      </c>
      <c r="O710" s="870">
        <v>0.25</v>
      </c>
      <c r="P710" s="870" t="s">
        <v>2241</v>
      </c>
      <c r="Q710" s="870" t="s">
        <v>3216</v>
      </c>
    </row>
    <row r="711" spans="1:17" ht="24" x14ac:dyDescent="0.2">
      <c r="A711" s="1001">
        <v>23</v>
      </c>
      <c r="B711" s="1001">
        <v>130196</v>
      </c>
      <c r="C711" s="870"/>
      <c r="D711" s="1001"/>
      <c r="E711" s="1001" t="s">
        <v>162</v>
      </c>
      <c r="F711" s="846" t="s">
        <v>5687</v>
      </c>
      <c r="G711" s="986"/>
      <c r="H711" s="986"/>
      <c r="I711" s="870">
        <v>0.7</v>
      </c>
      <c r="J711" s="870">
        <v>0.35</v>
      </c>
      <c r="K711" s="870">
        <v>0.35</v>
      </c>
      <c r="L711" s="870"/>
      <c r="M711" s="870"/>
      <c r="N711" s="853">
        <v>0</v>
      </c>
      <c r="O711" s="870">
        <v>0.7</v>
      </c>
      <c r="P711" s="871" t="s">
        <v>2353</v>
      </c>
      <c r="Q711" s="870" t="s">
        <v>3216</v>
      </c>
    </row>
    <row r="712" spans="1:17" ht="48" x14ac:dyDescent="0.2">
      <c r="A712" s="986">
        <v>24</v>
      </c>
      <c r="B712" s="986">
        <v>120277</v>
      </c>
      <c r="C712" s="871" t="s">
        <v>1957</v>
      </c>
      <c r="D712" s="986" t="s">
        <v>3493</v>
      </c>
      <c r="E712" s="986" t="s">
        <v>163</v>
      </c>
      <c r="F712" s="998" t="s">
        <v>5745</v>
      </c>
      <c r="G712" s="986" t="s">
        <v>3198</v>
      </c>
      <c r="H712" s="986" t="s">
        <v>3494</v>
      </c>
      <c r="I712" s="829">
        <v>0.246</v>
      </c>
      <c r="J712" s="871"/>
      <c r="K712" s="829">
        <v>0.218</v>
      </c>
      <c r="L712" s="829">
        <v>2.8000000000000001E-2</v>
      </c>
      <c r="M712" s="829"/>
      <c r="N712" s="829">
        <v>0</v>
      </c>
      <c r="O712" s="829">
        <v>0.246</v>
      </c>
      <c r="P712" s="871" t="s">
        <v>2296</v>
      </c>
      <c r="Q712" s="986" t="s">
        <v>3176</v>
      </c>
    </row>
    <row r="713" spans="1:17" ht="24" x14ac:dyDescent="0.2">
      <c r="A713" s="986">
        <v>25</v>
      </c>
      <c r="B713" s="986">
        <v>120278</v>
      </c>
      <c r="C713" s="871" t="s">
        <v>1958</v>
      </c>
      <c r="D713" s="986" t="s">
        <v>3495</v>
      </c>
      <c r="E713" s="986" t="s">
        <v>164</v>
      </c>
      <c r="F713" s="998" t="s">
        <v>5757</v>
      </c>
      <c r="G713" s="986" t="s">
        <v>3198</v>
      </c>
      <c r="H713" s="986" t="s">
        <v>3496</v>
      </c>
      <c r="I713" s="829">
        <v>0.22800000000000001</v>
      </c>
      <c r="J713" s="871"/>
      <c r="K713" s="829">
        <v>0.22800000000000001</v>
      </c>
      <c r="L713" s="871"/>
      <c r="M713" s="871"/>
      <c r="N713" s="829">
        <v>0</v>
      </c>
      <c r="O713" s="829">
        <v>0.22800000000000001</v>
      </c>
      <c r="P713" s="871" t="s">
        <v>2241</v>
      </c>
      <c r="Q713" s="986" t="s">
        <v>3176</v>
      </c>
    </row>
    <row r="714" spans="1:17" ht="36" x14ac:dyDescent="0.2">
      <c r="A714" s="986">
        <v>26</v>
      </c>
      <c r="B714" s="986">
        <v>120281</v>
      </c>
      <c r="C714" s="829" t="s">
        <v>1559</v>
      </c>
      <c r="D714" s="986" t="s">
        <v>3497</v>
      </c>
      <c r="E714" s="986" t="s">
        <v>167</v>
      </c>
      <c r="F714" s="998" t="s">
        <v>4130</v>
      </c>
      <c r="G714" s="986" t="s">
        <v>3198</v>
      </c>
      <c r="H714" s="986" t="s">
        <v>3498</v>
      </c>
      <c r="I714" s="829">
        <v>0.255</v>
      </c>
      <c r="J714" s="829"/>
      <c r="K714" s="829">
        <v>0.255</v>
      </c>
      <c r="L714" s="829"/>
      <c r="M714" s="829"/>
      <c r="N714" s="829">
        <v>0</v>
      </c>
      <c r="O714" s="829">
        <v>0.255</v>
      </c>
      <c r="P714" s="871" t="s">
        <v>2241</v>
      </c>
      <c r="Q714" s="986" t="s">
        <v>3176</v>
      </c>
    </row>
    <row r="715" spans="1:17" ht="24" x14ac:dyDescent="0.2">
      <c r="A715" s="891">
        <v>27</v>
      </c>
      <c r="B715" s="891">
        <v>120282</v>
      </c>
      <c r="C715" s="1165" t="s">
        <v>2355</v>
      </c>
      <c r="D715" s="891" t="s">
        <v>3499</v>
      </c>
      <c r="E715" s="891" t="s">
        <v>214</v>
      </c>
      <c r="F715" s="889" t="s">
        <v>5758</v>
      </c>
      <c r="G715" s="986" t="s">
        <v>3198</v>
      </c>
      <c r="H715" s="986" t="s">
        <v>3500</v>
      </c>
      <c r="I715" s="1151">
        <v>7.2999999999999995E-2</v>
      </c>
      <c r="J715" s="1165"/>
      <c r="K715" s="1151">
        <v>7.2999999999999995E-2</v>
      </c>
      <c r="L715" s="1165"/>
      <c r="M715" s="1165"/>
      <c r="N715" s="1151">
        <v>0</v>
      </c>
      <c r="O715" s="1151">
        <v>7.2999999999999995E-2</v>
      </c>
      <c r="P715" s="1165" t="s">
        <v>2241</v>
      </c>
      <c r="Q715" s="1165" t="s">
        <v>3216</v>
      </c>
    </row>
    <row r="716" spans="1:17" ht="48" x14ac:dyDescent="0.2">
      <c r="A716" s="986">
        <v>28</v>
      </c>
      <c r="B716" s="986">
        <v>120283</v>
      </c>
      <c r="C716" s="871" t="s">
        <v>1959</v>
      </c>
      <c r="D716" s="986" t="s">
        <v>3501</v>
      </c>
      <c r="E716" s="986" t="s">
        <v>216</v>
      </c>
      <c r="F716" s="998" t="s">
        <v>5760</v>
      </c>
      <c r="G716" s="986" t="s">
        <v>3198</v>
      </c>
      <c r="H716" s="986" t="s">
        <v>3502</v>
      </c>
      <c r="I716" s="829">
        <v>0.93700000000000006</v>
      </c>
      <c r="J716" s="829">
        <v>6.0000000000000001E-3</v>
      </c>
      <c r="K716" s="829">
        <v>0.93100000000000005</v>
      </c>
      <c r="L716" s="871"/>
      <c r="M716" s="871"/>
      <c r="N716" s="829">
        <v>0</v>
      </c>
      <c r="O716" s="829">
        <v>0.93700000000000006</v>
      </c>
      <c r="P716" s="871" t="s">
        <v>2353</v>
      </c>
      <c r="Q716" s="986" t="s">
        <v>3176</v>
      </c>
    </row>
    <row r="717" spans="1:17" ht="48" x14ac:dyDescent="0.2">
      <c r="A717" s="986">
        <v>29</v>
      </c>
      <c r="B717" s="986">
        <v>120284</v>
      </c>
      <c r="C717" s="871" t="s">
        <v>1960</v>
      </c>
      <c r="D717" s="986" t="s">
        <v>3503</v>
      </c>
      <c r="E717" s="986" t="s">
        <v>224</v>
      </c>
      <c r="F717" s="998" t="s">
        <v>5756</v>
      </c>
      <c r="G717" s="986" t="s">
        <v>3198</v>
      </c>
      <c r="H717" s="986" t="s">
        <v>3504</v>
      </c>
      <c r="I717" s="829">
        <v>0.40200000000000002</v>
      </c>
      <c r="J717" s="871"/>
      <c r="K717" s="829">
        <v>0.40200000000000002</v>
      </c>
      <c r="L717" s="871"/>
      <c r="M717" s="871"/>
      <c r="N717" s="829">
        <v>0</v>
      </c>
      <c r="O717" s="829">
        <v>0.40200000000000002</v>
      </c>
      <c r="P717" s="871" t="s">
        <v>2241</v>
      </c>
      <c r="Q717" s="986" t="s">
        <v>3176</v>
      </c>
    </row>
    <row r="718" spans="1:17" ht="24" x14ac:dyDescent="0.2">
      <c r="A718" s="986">
        <v>30</v>
      </c>
      <c r="B718" s="986">
        <v>120562</v>
      </c>
      <c r="C718" s="829" t="s">
        <v>1961</v>
      </c>
      <c r="D718" s="986" t="s">
        <v>3505</v>
      </c>
      <c r="E718" s="986" t="s">
        <v>1260</v>
      </c>
      <c r="F718" s="998" t="s">
        <v>5761</v>
      </c>
      <c r="G718" s="986" t="s">
        <v>3198</v>
      </c>
      <c r="H718" s="986" t="s">
        <v>3506</v>
      </c>
      <c r="I718" s="829">
        <v>0.44700000000000001</v>
      </c>
      <c r="J718" s="829">
        <v>0.44700000000000001</v>
      </c>
      <c r="K718" s="829"/>
      <c r="L718" s="829"/>
      <c r="M718" s="829"/>
      <c r="N718" s="829">
        <v>0</v>
      </c>
      <c r="O718" s="829">
        <v>0.44700000000000001</v>
      </c>
      <c r="P718" s="871" t="s">
        <v>2354</v>
      </c>
      <c r="Q718" s="986" t="s">
        <v>3176</v>
      </c>
    </row>
    <row r="719" spans="1:17" ht="13.5" thickBot="1" x14ac:dyDescent="0.25">
      <c r="A719" s="987">
        <v>31</v>
      </c>
      <c r="B719" s="987"/>
      <c r="C719" s="879"/>
      <c r="D719" s="987"/>
      <c r="E719" s="987" t="s">
        <v>2356</v>
      </c>
      <c r="F719" s="1166" t="s">
        <v>2357</v>
      </c>
      <c r="G719" s="1150"/>
      <c r="H719" s="1150"/>
      <c r="I719" s="879">
        <v>6.0999999999999999E-2</v>
      </c>
      <c r="J719" s="879">
        <v>6.0999999999999999E-2</v>
      </c>
      <c r="K719" s="879"/>
      <c r="L719" s="879"/>
      <c r="M719" s="879"/>
      <c r="N719" s="879"/>
      <c r="O719" s="879"/>
      <c r="P719" s="1097" t="s">
        <v>2354</v>
      </c>
      <c r="Q719" s="879" t="s">
        <v>3216</v>
      </c>
    </row>
    <row r="720" spans="1:17" ht="13.5" thickBot="1" x14ac:dyDescent="0.25">
      <c r="A720" s="1590" t="s">
        <v>1457</v>
      </c>
      <c r="B720" s="1591"/>
      <c r="C720" s="1591"/>
      <c r="D720" s="1591"/>
      <c r="E720" s="1591"/>
      <c r="F720" s="1591"/>
      <c r="G720" s="1588"/>
      <c r="H720" s="1589"/>
      <c r="I720" s="952">
        <f>SUM(I688:I719)</f>
        <v>12.649999999999999</v>
      </c>
      <c r="J720" s="954"/>
      <c r="K720" s="955"/>
      <c r="L720" s="955"/>
      <c r="M720" s="955"/>
      <c r="N720" s="1157"/>
      <c r="O720" s="1157"/>
      <c r="P720" s="1157"/>
      <c r="Q720" s="1167"/>
    </row>
    <row r="721" spans="1:26" ht="12.75" customHeight="1" x14ac:dyDescent="0.2">
      <c r="A721" s="1497" t="s">
        <v>5946</v>
      </c>
      <c r="B721" s="1497"/>
      <c r="C721" s="1497"/>
      <c r="D721" s="1497"/>
      <c r="E721" s="1497"/>
      <c r="F721" s="1497"/>
      <c r="G721" s="996"/>
      <c r="H721" s="996"/>
      <c r="I721" s="777"/>
      <c r="J721" s="953">
        <f>SUM(J688:J719)</f>
        <v>4.8019999999999996</v>
      </c>
      <c r="K721" s="777"/>
      <c r="L721" s="777"/>
      <c r="M721" s="777"/>
      <c r="N721" s="1136"/>
      <c r="O721" s="1136"/>
      <c r="P721" s="1136"/>
      <c r="Q721" s="1136"/>
    </row>
    <row r="722" spans="1:26" ht="12.75" customHeight="1" x14ac:dyDescent="0.2">
      <c r="A722" s="1494" t="s">
        <v>5944</v>
      </c>
      <c r="B722" s="1494"/>
      <c r="C722" s="1494"/>
      <c r="D722" s="1494"/>
      <c r="E722" s="1494"/>
      <c r="F722" s="1494"/>
      <c r="G722" s="499"/>
      <c r="H722" s="499"/>
      <c r="I722" s="346"/>
      <c r="J722" s="346"/>
      <c r="K722" s="356">
        <f>SUM(K688:K719)</f>
        <v>7.6289999999999996</v>
      </c>
      <c r="L722" s="346"/>
      <c r="M722" s="346"/>
      <c r="N722" s="189"/>
      <c r="O722" s="189"/>
      <c r="P722" s="189"/>
      <c r="Q722" s="189"/>
    </row>
    <row r="723" spans="1:26" ht="12.75" customHeight="1" x14ac:dyDescent="0.2">
      <c r="A723" s="1495" t="s">
        <v>5945</v>
      </c>
      <c r="B723" s="1495"/>
      <c r="C723" s="1495"/>
      <c r="D723" s="1495"/>
      <c r="E723" s="1496"/>
      <c r="F723" s="1496"/>
      <c r="G723" s="465"/>
      <c r="H723" s="465"/>
      <c r="I723" s="346"/>
      <c r="J723" s="346"/>
      <c r="K723" s="346"/>
      <c r="L723" s="349">
        <f>SUM(L688:L719)</f>
        <v>0.21899999999999997</v>
      </c>
      <c r="M723" s="349"/>
      <c r="N723" s="189"/>
      <c r="O723" s="189"/>
      <c r="P723" s="189"/>
      <c r="Q723" s="189"/>
    </row>
    <row r="724" spans="1:26" ht="12.75" customHeight="1" x14ac:dyDescent="0.2">
      <c r="A724" s="1490" t="s">
        <v>5947</v>
      </c>
      <c r="B724" s="1486"/>
      <c r="C724" s="1486"/>
      <c r="D724" s="1486"/>
      <c r="E724" s="1486"/>
      <c r="F724" s="1486"/>
      <c r="G724" s="491"/>
      <c r="H724" s="491"/>
      <c r="I724" s="350"/>
      <c r="J724" s="350"/>
      <c r="K724" s="350"/>
      <c r="L724" s="350"/>
      <c r="M724" s="357">
        <f>SUM(M688:M719)</f>
        <v>0</v>
      </c>
      <c r="N724" s="189"/>
      <c r="O724" s="189"/>
      <c r="P724" s="189"/>
      <c r="Q724" s="189"/>
    </row>
    <row r="725" spans="1:26" ht="13.5" thickBot="1" x14ac:dyDescent="0.25">
      <c r="A725" s="1643" t="s">
        <v>2474</v>
      </c>
      <c r="B725" s="1643"/>
      <c r="C725" s="1643"/>
      <c r="D725" s="1643"/>
      <c r="E725" s="1643"/>
      <c r="F725" s="1643"/>
      <c r="G725" s="1643"/>
      <c r="H725" s="1643"/>
      <c r="I725" s="1643"/>
      <c r="J725" s="1643"/>
      <c r="K725" s="1643"/>
      <c r="L725" s="1643"/>
      <c r="M725" s="1643"/>
      <c r="N725" s="1643"/>
      <c r="O725" s="1643"/>
      <c r="P725" s="690"/>
      <c r="Q725" s="690"/>
    </row>
    <row r="726" spans="1:26" ht="13.5" thickBot="1" x14ac:dyDescent="0.25">
      <c r="A726" s="1586" t="s">
        <v>946</v>
      </c>
      <c r="B726" s="1587"/>
      <c r="C726" s="1587"/>
      <c r="D726" s="1587"/>
      <c r="E726" s="1587"/>
      <c r="F726" s="1587"/>
      <c r="G726" s="1598"/>
      <c r="H726" s="1598"/>
      <c r="I726" s="1598"/>
      <c r="J726" s="1598"/>
      <c r="K726" s="1598"/>
      <c r="L726" s="1598"/>
      <c r="M726" s="1598"/>
      <c r="N726" s="1598"/>
      <c r="O726" s="1598"/>
      <c r="P726" s="1598"/>
      <c r="Q726" s="1599"/>
    </row>
    <row r="727" spans="1:26" ht="15" customHeight="1" x14ac:dyDescent="0.2">
      <c r="A727" s="833">
        <v>1</v>
      </c>
      <c r="B727" s="1285" t="s">
        <v>3507</v>
      </c>
      <c r="C727" s="1306" t="s">
        <v>2359</v>
      </c>
      <c r="D727" s="1520" t="s">
        <v>3508</v>
      </c>
      <c r="E727" s="1655" t="s">
        <v>1055</v>
      </c>
      <c r="F727" s="1656" t="s">
        <v>3509</v>
      </c>
      <c r="G727" s="1655" t="s">
        <v>3198</v>
      </c>
      <c r="H727" s="1655" t="s">
        <v>3510</v>
      </c>
      <c r="I727" s="1306">
        <v>8.3000000000000004E-2</v>
      </c>
      <c r="J727" s="1306">
        <v>8.3000000000000004E-2</v>
      </c>
      <c r="K727" s="1306"/>
      <c r="L727" s="1306"/>
      <c r="M727" s="1306"/>
      <c r="N727" s="1031">
        <v>0</v>
      </c>
      <c r="O727" s="1306">
        <v>8.3000000000000004E-2</v>
      </c>
      <c r="P727" s="1306" t="s">
        <v>2354</v>
      </c>
      <c r="Q727" s="1285" t="s">
        <v>3176</v>
      </c>
      <c r="S727" s="573"/>
      <c r="T727" s="573"/>
      <c r="U727" s="573"/>
      <c r="V727" s="573"/>
      <c r="W727" s="573"/>
      <c r="X727" s="784"/>
      <c r="Y727" s="573"/>
      <c r="Z727" s="1"/>
    </row>
    <row r="728" spans="1:26" ht="22.5" customHeight="1" x14ac:dyDescent="0.2">
      <c r="A728" s="814">
        <v>2</v>
      </c>
      <c r="B728" s="1288" t="s">
        <v>3511</v>
      </c>
      <c r="C728" s="1298" t="s">
        <v>2360</v>
      </c>
      <c r="D728" s="1538"/>
      <c r="E728" s="1538"/>
      <c r="F728" s="1612"/>
      <c r="G728" s="1538"/>
      <c r="H728" s="1538"/>
      <c r="I728" s="1298">
        <v>0.45200000000000001</v>
      </c>
      <c r="J728" s="1298">
        <v>0.45200000000000001</v>
      </c>
      <c r="K728" s="1298"/>
      <c r="L728" s="1298"/>
      <c r="M728" s="1298"/>
      <c r="N728" s="853">
        <v>0</v>
      </c>
      <c r="O728" s="1298">
        <v>0.45200000000000001</v>
      </c>
      <c r="P728" s="1298" t="s">
        <v>2354</v>
      </c>
      <c r="Q728" s="1288" t="s">
        <v>3176</v>
      </c>
      <c r="S728" s="573"/>
      <c r="T728" s="573"/>
      <c r="U728" s="573"/>
      <c r="V728" s="573"/>
      <c r="W728" s="573"/>
      <c r="X728" s="784"/>
      <c r="Y728" s="573"/>
      <c r="Z728" s="1"/>
    </row>
    <row r="729" spans="1:26" ht="36" x14ac:dyDescent="0.2">
      <c r="A729" s="986">
        <v>3</v>
      </c>
      <c r="B729" s="1288">
        <v>120285</v>
      </c>
      <c r="C729" s="1288" t="s">
        <v>1323</v>
      </c>
      <c r="D729" s="1288" t="s">
        <v>3512</v>
      </c>
      <c r="E729" s="1288" t="s">
        <v>1056</v>
      </c>
      <c r="F729" s="1297" t="s">
        <v>3513</v>
      </c>
      <c r="G729" s="1298" t="s">
        <v>3198</v>
      </c>
      <c r="H729" s="1288" t="s">
        <v>3514</v>
      </c>
      <c r="I729" s="1288">
        <v>0.23499999999999999</v>
      </c>
      <c r="J729" s="1288">
        <v>0.13600000000000001</v>
      </c>
      <c r="K729" s="1288">
        <v>9.9000000000000005E-2</v>
      </c>
      <c r="L729" s="1288"/>
      <c r="M729" s="1288"/>
      <c r="N729" s="829">
        <v>0</v>
      </c>
      <c r="O729" s="1288">
        <v>0.23499999999999999</v>
      </c>
      <c r="P729" s="1298" t="s">
        <v>2353</v>
      </c>
      <c r="Q729" s="1288" t="s">
        <v>3176</v>
      </c>
      <c r="S729" s="545"/>
      <c r="T729" s="545"/>
      <c r="U729" s="545"/>
      <c r="V729" s="545"/>
      <c r="W729" s="545"/>
      <c r="X729" s="581"/>
      <c r="Y729" s="545"/>
      <c r="Z729" s="1"/>
    </row>
    <row r="730" spans="1:26" ht="36" x14ac:dyDescent="0.2">
      <c r="A730" s="986">
        <v>4</v>
      </c>
      <c r="B730" s="1288">
        <v>130144</v>
      </c>
      <c r="C730" s="1288" t="s">
        <v>1962</v>
      </c>
      <c r="D730" s="1288" t="s">
        <v>3515</v>
      </c>
      <c r="E730" s="1288" t="s">
        <v>1057</v>
      </c>
      <c r="F730" s="1297" t="s">
        <v>3516</v>
      </c>
      <c r="G730" s="1298" t="s">
        <v>3198</v>
      </c>
      <c r="H730" s="1288" t="s">
        <v>3517</v>
      </c>
      <c r="I730" s="1288">
        <v>0.13</v>
      </c>
      <c r="J730" s="1288"/>
      <c r="K730" s="1288">
        <v>0.13</v>
      </c>
      <c r="L730" s="1288"/>
      <c r="M730" s="1288"/>
      <c r="N730" s="829">
        <v>0</v>
      </c>
      <c r="O730" s="1288">
        <v>0.13</v>
      </c>
      <c r="P730" s="1288" t="s">
        <v>2241</v>
      </c>
      <c r="Q730" s="1288" t="s">
        <v>3176</v>
      </c>
      <c r="S730" s="545"/>
      <c r="T730" s="545"/>
      <c r="U730" s="545"/>
      <c r="V730" s="545"/>
      <c r="W730" s="545"/>
      <c r="X730" s="581"/>
      <c r="Y730" s="545"/>
      <c r="Z730" s="1"/>
    </row>
    <row r="731" spans="1:26" ht="20.25" customHeight="1" x14ac:dyDescent="0.2">
      <c r="A731" s="814">
        <v>5</v>
      </c>
      <c r="B731" s="1288">
        <v>130024</v>
      </c>
      <c r="C731" s="1288" t="s">
        <v>1963</v>
      </c>
      <c r="D731" s="1538" t="s">
        <v>3518</v>
      </c>
      <c r="E731" s="1538" t="s">
        <v>1058</v>
      </c>
      <c r="F731" s="1612" t="s">
        <v>3519</v>
      </c>
      <c r="G731" s="1610" t="s">
        <v>3198</v>
      </c>
      <c r="H731" s="1538" t="s">
        <v>3520</v>
      </c>
      <c r="I731" s="1288">
        <v>0.373</v>
      </c>
      <c r="J731" s="1288"/>
      <c r="K731" s="1288">
        <v>0.373</v>
      </c>
      <c r="L731" s="1288"/>
      <c r="M731" s="1288"/>
      <c r="N731" s="829">
        <v>0</v>
      </c>
      <c r="O731" s="1288">
        <v>0.373</v>
      </c>
      <c r="P731" s="1288" t="s">
        <v>2241</v>
      </c>
      <c r="Q731" s="1288" t="s">
        <v>3176</v>
      </c>
      <c r="S731" s="585"/>
      <c r="T731" s="585"/>
      <c r="U731" s="585"/>
      <c r="V731" s="585"/>
      <c r="W731" s="585"/>
      <c r="X731" s="785"/>
      <c r="Y731" s="585"/>
      <c r="Z731" s="1"/>
    </row>
    <row r="732" spans="1:26" ht="20.25" customHeight="1" x14ac:dyDescent="0.2">
      <c r="A732" s="814">
        <v>6</v>
      </c>
      <c r="B732" s="1288"/>
      <c r="C732" s="1288" t="s">
        <v>2361</v>
      </c>
      <c r="D732" s="1538"/>
      <c r="E732" s="1538"/>
      <c r="F732" s="1612"/>
      <c r="G732" s="1538"/>
      <c r="H732" s="1538"/>
      <c r="I732" s="1288">
        <v>8.5999999999999993E-2</v>
      </c>
      <c r="J732" s="1288"/>
      <c r="K732" s="1288">
        <v>8.5999999999999993E-2</v>
      </c>
      <c r="L732" s="1288"/>
      <c r="M732" s="1288"/>
      <c r="N732" s="829">
        <v>0</v>
      </c>
      <c r="O732" s="1288">
        <v>8.5999999999999993E-2</v>
      </c>
      <c r="P732" s="1288" t="s">
        <v>2241</v>
      </c>
      <c r="Q732" s="1288" t="s">
        <v>3216</v>
      </c>
      <c r="S732" s="537"/>
      <c r="T732" s="537"/>
      <c r="U732" s="537"/>
      <c r="V732" s="537"/>
      <c r="W732" s="537"/>
      <c r="X732" s="786"/>
      <c r="Y732" s="537"/>
      <c r="Z732" s="1"/>
    </row>
    <row r="733" spans="1:26" ht="36" x14ac:dyDescent="0.2">
      <c r="A733" s="815">
        <v>7</v>
      </c>
      <c r="B733" s="1288">
        <v>130025</v>
      </c>
      <c r="C733" s="1298" t="s">
        <v>2362</v>
      </c>
      <c r="D733" s="1288" t="s">
        <v>3521</v>
      </c>
      <c r="E733" s="1298" t="s">
        <v>1059</v>
      </c>
      <c r="F733" s="1300" t="s">
        <v>3522</v>
      </c>
      <c r="G733" s="1298" t="s">
        <v>3198</v>
      </c>
      <c r="H733" s="1298" t="s">
        <v>3523</v>
      </c>
      <c r="I733" s="1298">
        <v>0.57299999999999995</v>
      </c>
      <c r="J733" s="1298">
        <v>0.57299999999999995</v>
      </c>
      <c r="K733" s="1298"/>
      <c r="L733" s="1298"/>
      <c r="M733" s="1298"/>
      <c r="N733" s="853">
        <v>0</v>
      </c>
      <c r="O733" s="1298">
        <v>0.57299999999999995</v>
      </c>
      <c r="P733" s="1298" t="s">
        <v>2354</v>
      </c>
      <c r="Q733" s="1288" t="s">
        <v>3176</v>
      </c>
      <c r="S733" s="573"/>
      <c r="T733" s="573"/>
      <c r="U733" s="573"/>
      <c r="V733" s="573"/>
      <c r="W733" s="573"/>
      <c r="X733" s="784"/>
      <c r="Y733" s="573"/>
      <c r="Z733" s="1"/>
    </row>
    <row r="734" spans="1:26" ht="36" x14ac:dyDescent="0.2">
      <c r="A734" s="823">
        <v>8</v>
      </c>
      <c r="B734" s="1288">
        <v>130145</v>
      </c>
      <c r="C734" s="891" t="s">
        <v>2217</v>
      </c>
      <c r="D734" s="1288" t="s">
        <v>3524</v>
      </c>
      <c r="E734" s="891" t="s">
        <v>1060</v>
      </c>
      <c r="F734" s="889" t="s">
        <v>3525</v>
      </c>
      <c r="G734" s="1298" t="s">
        <v>3198</v>
      </c>
      <c r="H734" s="1298" t="s">
        <v>3526</v>
      </c>
      <c r="I734" s="891">
        <v>4.1000000000000002E-2</v>
      </c>
      <c r="J734" s="891"/>
      <c r="K734" s="891">
        <v>4.1000000000000002E-2</v>
      </c>
      <c r="L734" s="891"/>
      <c r="M734" s="891"/>
      <c r="N734" s="1151">
        <v>0</v>
      </c>
      <c r="O734" s="891">
        <v>4.1000000000000002E-2</v>
      </c>
      <c r="P734" s="891" t="s">
        <v>2241</v>
      </c>
      <c r="Q734" s="1288" t="s">
        <v>3176</v>
      </c>
      <c r="S734" s="787"/>
      <c r="T734" s="787"/>
      <c r="U734" s="787"/>
      <c r="V734" s="787"/>
      <c r="W734" s="787"/>
      <c r="X734" s="788"/>
      <c r="Y734" s="787"/>
      <c r="Z734" s="1"/>
    </row>
    <row r="735" spans="1:26" s="7" customFormat="1" ht="36" x14ac:dyDescent="0.2">
      <c r="A735" s="814">
        <v>9</v>
      </c>
      <c r="B735" s="1288" t="s">
        <v>6021</v>
      </c>
      <c r="C735" s="1288" t="s">
        <v>1278</v>
      </c>
      <c r="D735" s="1288" t="s">
        <v>3527</v>
      </c>
      <c r="E735" s="1288" t="s">
        <v>1061</v>
      </c>
      <c r="F735" s="1297" t="s">
        <v>3528</v>
      </c>
      <c r="G735" s="1298" t="s">
        <v>3198</v>
      </c>
      <c r="H735" s="1298" t="s">
        <v>3529</v>
      </c>
      <c r="I735" s="1288">
        <v>0.55000000000000004</v>
      </c>
      <c r="J735" s="1288">
        <v>0.55000000000000004</v>
      </c>
      <c r="K735" s="1288"/>
      <c r="L735" s="1288"/>
      <c r="M735" s="1288"/>
      <c r="N735" s="829">
        <v>0</v>
      </c>
      <c r="O735" s="1288">
        <v>0.55000000000000004</v>
      </c>
      <c r="P735" s="1298" t="s">
        <v>2354</v>
      </c>
      <c r="Q735" s="1288" t="s">
        <v>3176</v>
      </c>
      <c r="S735" s="545"/>
      <c r="T735" s="545"/>
      <c r="U735" s="545"/>
      <c r="V735" s="545"/>
      <c r="W735" s="545"/>
      <c r="X735" s="581"/>
      <c r="Y735" s="545"/>
      <c r="Z735" s="1"/>
    </row>
    <row r="736" spans="1:26" ht="36" x14ac:dyDescent="0.2">
      <c r="A736" s="814">
        <v>10</v>
      </c>
      <c r="B736" s="1288" t="s">
        <v>6022</v>
      </c>
      <c r="C736" s="1288" t="s">
        <v>2364</v>
      </c>
      <c r="D736" s="1288" t="s">
        <v>3530</v>
      </c>
      <c r="E736" s="1288" t="s">
        <v>1062</v>
      </c>
      <c r="F736" s="1297" t="s">
        <v>2363</v>
      </c>
      <c r="G736" s="1298" t="s">
        <v>3198</v>
      </c>
      <c r="H736" s="1298" t="s">
        <v>3529</v>
      </c>
      <c r="I736" s="1288">
        <v>0.20300000000000001</v>
      </c>
      <c r="J736" s="1288">
        <v>0.20300000000000001</v>
      </c>
      <c r="K736" s="1288"/>
      <c r="L736" s="1288"/>
      <c r="M736" s="1288"/>
      <c r="N736" s="829">
        <v>0</v>
      </c>
      <c r="O736" s="1288">
        <v>0.20300000000000001</v>
      </c>
      <c r="P736" s="1298" t="s">
        <v>2354</v>
      </c>
      <c r="Q736" s="1288" t="s">
        <v>3176</v>
      </c>
      <c r="S736" s="585"/>
      <c r="T736" s="585"/>
      <c r="U736" s="585"/>
      <c r="V736" s="585"/>
      <c r="W736" s="585"/>
      <c r="X736" s="785"/>
      <c r="Y736" s="585"/>
      <c r="Z736" s="1"/>
    </row>
    <row r="737" spans="1:26" ht="36" x14ac:dyDescent="0.2">
      <c r="A737" s="814">
        <v>11</v>
      </c>
      <c r="B737" s="1288" t="s">
        <v>6023</v>
      </c>
      <c r="C737" s="1288" t="s">
        <v>2365</v>
      </c>
      <c r="D737" s="1288" t="s">
        <v>3531</v>
      </c>
      <c r="E737" s="1288" t="s">
        <v>1063</v>
      </c>
      <c r="F737" s="1297" t="s">
        <v>2363</v>
      </c>
      <c r="G737" s="1298" t="s">
        <v>3198</v>
      </c>
      <c r="H737" s="1298" t="s">
        <v>3529</v>
      </c>
      <c r="I737" s="829">
        <v>0.13400000000000001</v>
      </c>
      <c r="J737" s="829">
        <v>0.13400000000000001</v>
      </c>
      <c r="K737" s="1288"/>
      <c r="L737" s="1288"/>
      <c r="M737" s="1288"/>
      <c r="N737" s="829">
        <v>0</v>
      </c>
      <c r="O737" s="829">
        <v>0.13400000000000001</v>
      </c>
      <c r="P737" s="1298" t="s">
        <v>2354</v>
      </c>
      <c r="Q737" s="1288" t="s">
        <v>3176</v>
      </c>
      <c r="S737" s="785"/>
      <c r="T737" s="785"/>
      <c r="U737" s="585"/>
      <c r="V737" s="585"/>
      <c r="W737" s="585"/>
      <c r="X737" s="785"/>
      <c r="Y737" s="785"/>
      <c r="Z737" s="1"/>
    </row>
    <row r="738" spans="1:26" ht="36" x14ac:dyDescent="0.2">
      <c r="A738" s="814">
        <v>12</v>
      </c>
      <c r="B738" s="1288" t="s">
        <v>6024</v>
      </c>
      <c r="C738" s="891" t="s">
        <v>2366</v>
      </c>
      <c r="D738" s="1288" t="s">
        <v>3532</v>
      </c>
      <c r="E738" s="891" t="s">
        <v>1064</v>
      </c>
      <c r="F738" s="889" t="s">
        <v>2363</v>
      </c>
      <c r="G738" s="1298" t="s">
        <v>3198</v>
      </c>
      <c r="H738" s="1298" t="s">
        <v>3529</v>
      </c>
      <c r="I738" s="891">
        <v>0.14199999999999999</v>
      </c>
      <c r="J738" s="891">
        <v>0.14199999999999999</v>
      </c>
      <c r="K738" s="891"/>
      <c r="L738" s="891"/>
      <c r="M738" s="891"/>
      <c r="N738" s="1151">
        <v>0</v>
      </c>
      <c r="O738" s="891">
        <v>0.14199999999999999</v>
      </c>
      <c r="P738" s="1298" t="s">
        <v>2354</v>
      </c>
      <c r="Q738" s="1288" t="s">
        <v>3176</v>
      </c>
      <c r="S738" s="789"/>
      <c r="T738" s="789"/>
      <c r="U738" s="789"/>
      <c r="V738" s="789"/>
      <c r="W738" s="789"/>
      <c r="X738" s="790"/>
      <c r="Y738" s="789"/>
      <c r="Z738" s="1"/>
    </row>
    <row r="739" spans="1:26" x14ac:dyDescent="0.2">
      <c r="A739" s="815">
        <v>13</v>
      </c>
      <c r="B739" s="1298" t="s">
        <v>6025</v>
      </c>
      <c r="C739" s="1298"/>
      <c r="D739" s="1298"/>
      <c r="E739" s="1298" t="s">
        <v>1065</v>
      </c>
      <c r="F739" s="1300" t="s">
        <v>1173</v>
      </c>
      <c r="G739" s="1298"/>
      <c r="H739" s="1298"/>
      <c r="I739" s="1298">
        <v>0.17</v>
      </c>
      <c r="J739" s="1298">
        <v>0.17</v>
      </c>
      <c r="K739" s="1298"/>
      <c r="L739" s="1298"/>
      <c r="M739" s="1298"/>
      <c r="N739" s="853">
        <v>0</v>
      </c>
      <c r="O739" s="1298">
        <v>0.17</v>
      </c>
      <c r="P739" s="1298" t="s">
        <v>2354</v>
      </c>
      <c r="Q739" s="1298" t="s">
        <v>3216</v>
      </c>
      <c r="S739" s="561"/>
      <c r="T739" s="561"/>
      <c r="U739" s="561"/>
      <c r="V739" s="561"/>
      <c r="W739" s="561"/>
      <c r="X739" s="791"/>
      <c r="Y739" s="561"/>
      <c r="Z739" s="1"/>
    </row>
    <row r="740" spans="1:26" ht="36" x14ac:dyDescent="0.2">
      <c r="A740" s="814">
        <v>14</v>
      </c>
      <c r="B740" s="1288" t="s">
        <v>3533</v>
      </c>
      <c r="C740" s="1288" t="s">
        <v>2367</v>
      </c>
      <c r="D740" s="1288" t="s">
        <v>3534</v>
      </c>
      <c r="E740" s="1288" t="s">
        <v>1066</v>
      </c>
      <c r="F740" s="1297" t="s">
        <v>1173</v>
      </c>
      <c r="G740" s="1288" t="s">
        <v>3198</v>
      </c>
      <c r="H740" s="1288" t="s">
        <v>3535</v>
      </c>
      <c r="I740" s="1288">
        <v>0.16</v>
      </c>
      <c r="J740" s="1288">
        <v>0.16</v>
      </c>
      <c r="K740" s="1288"/>
      <c r="L740" s="1288"/>
      <c r="M740" s="1288"/>
      <c r="N740" s="829">
        <v>0</v>
      </c>
      <c r="O740" s="1288">
        <v>0.16</v>
      </c>
      <c r="P740" s="1298" t="s">
        <v>2354</v>
      </c>
      <c r="Q740" s="1288" t="s">
        <v>3176</v>
      </c>
      <c r="S740" s="585"/>
      <c r="T740" s="585"/>
      <c r="U740" s="585"/>
      <c r="V740" s="585"/>
      <c r="W740" s="585"/>
      <c r="X740" s="785"/>
      <c r="Y740" s="585"/>
      <c r="Z740" s="1"/>
    </row>
    <row r="741" spans="1:26" x14ac:dyDescent="0.2">
      <c r="A741" s="815">
        <v>15</v>
      </c>
      <c r="B741" s="1298" t="s">
        <v>6026</v>
      </c>
      <c r="C741" s="1298"/>
      <c r="D741" s="1298"/>
      <c r="E741" s="1298" t="s">
        <v>1067</v>
      </c>
      <c r="F741" s="1300" t="s">
        <v>1173</v>
      </c>
      <c r="G741" s="1298"/>
      <c r="H741" s="1298"/>
      <c r="I741" s="1298">
        <v>0.13</v>
      </c>
      <c r="J741" s="1298">
        <v>0.13</v>
      </c>
      <c r="K741" s="1298"/>
      <c r="L741" s="1298"/>
      <c r="M741" s="1298"/>
      <c r="N741" s="853">
        <v>0</v>
      </c>
      <c r="O741" s="1298">
        <v>0.13</v>
      </c>
      <c r="P741" s="1298" t="s">
        <v>2354</v>
      </c>
      <c r="Q741" s="1298" t="s">
        <v>3216</v>
      </c>
      <c r="S741" s="561"/>
      <c r="T741" s="561"/>
      <c r="U741" s="561"/>
      <c r="V741" s="561"/>
      <c r="W741" s="561"/>
      <c r="X741" s="791"/>
      <c r="Y741" s="561"/>
      <c r="Z741" s="1"/>
    </row>
    <row r="742" spans="1:26" x14ac:dyDescent="0.2">
      <c r="A742" s="815">
        <v>16</v>
      </c>
      <c r="B742" s="1298" t="s">
        <v>6027</v>
      </c>
      <c r="C742" s="1298"/>
      <c r="D742" s="1298"/>
      <c r="E742" s="1298" t="s">
        <v>1068</v>
      </c>
      <c r="F742" s="1300" t="s">
        <v>1173</v>
      </c>
      <c r="G742" s="1298"/>
      <c r="H742" s="1298"/>
      <c r="I742" s="1298">
        <v>0.64</v>
      </c>
      <c r="J742" s="1298">
        <v>0.64</v>
      </c>
      <c r="K742" s="1298"/>
      <c r="L742" s="1298"/>
      <c r="M742" s="1298"/>
      <c r="N742" s="853">
        <v>0</v>
      </c>
      <c r="O742" s="1298">
        <v>0.64</v>
      </c>
      <c r="P742" s="1298" t="s">
        <v>2354</v>
      </c>
      <c r="Q742" s="1298" t="s">
        <v>3216</v>
      </c>
      <c r="S742" s="561"/>
      <c r="T742" s="561"/>
      <c r="U742" s="561"/>
      <c r="V742" s="561"/>
      <c r="W742" s="561"/>
      <c r="X742" s="791"/>
      <c r="Y742" s="561"/>
      <c r="Z742" s="1"/>
    </row>
    <row r="743" spans="1:26" ht="36" x14ac:dyDescent="0.2">
      <c r="A743" s="814">
        <v>17</v>
      </c>
      <c r="B743" s="1288" t="s">
        <v>3536</v>
      </c>
      <c r="C743" s="1288" t="s">
        <v>1964</v>
      </c>
      <c r="D743" s="1288" t="s">
        <v>3537</v>
      </c>
      <c r="E743" s="1288" t="s">
        <v>1069</v>
      </c>
      <c r="F743" s="1297" t="s">
        <v>2201</v>
      </c>
      <c r="G743" s="1288" t="s">
        <v>3198</v>
      </c>
      <c r="H743" s="1288" t="s">
        <v>3538</v>
      </c>
      <c r="I743" s="1288">
        <v>0.23899999999999999</v>
      </c>
      <c r="J743" s="1288">
        <v>0.23899999999999999</v>
      </c>
      <c r="K743" s="1288"/>
      <c r="L743" s="1288"/>
      <c r="M743" s="1288"/>
      <c r="N743" s="829">
        <v>0</v>
      </c>
      <c r="O743" s="1288">
        <v>0.23899999999999999</v>
      </c>
      <c r="P743" s="1298" t="s">
        <v>2354</v>
      </c>
      <c r="Q743" s="1288" t="s">
        <v>3176</v>
      </c>
      <c r="S743" s="545"/>
      <c r="T743" s="545"/>
      <c r="U743" s="545"/>
      <c r="V743" s="545"/>
      <c r="W743" s="545"/>
      <c r="X743" s="581"/>
      <c r="Y743" s="545"/>
      <c r="Z743" s="1"/>
    </row>
    <row r="744" spans="1:26" ht="36" x14ac:dyDescent="0.2">
      <c r="A744" s="815">
        <v>18</v>
      </c>
      <c r="B744" s="1288" t="s">
        <v>3539</v>
      </c>
      <c r="C744" s="1298" t="s">
        <v>2368</v>
      </c>
      <c r="D744" s="1288" t="s">
        <v>3540</v>
      </c>
      <c r="E744" s="1298" t="s">
        <v>1070</v>
      </c>
      <c r="F744" s="1300" t="s">
        <v>950</v>
      </c>
      <c r="G744" s="1288" t="s">
        <v>3198</v>
      </c>
      <c r="H744" s="1298" t="s">
        <v>3541</v>
      </c>
      <c r="I744" s="1298">
        <v>0.29899999999999999</v>
      </c>
      <c r="J744" s="1298">
        <v>0.29899999999999999</v>
      </c>
      <c r="K744" s="1298"/>
      <c r="L744" s="1298"/>
      <c r="M744" s="1298"/>
      <c r="N744" s="853">
        <v>0</v>
      </c>
      <c r="O744" s="1298">
        <v>0.29899999999999999</v>
      </c>
      <c r="P744" s="1298" t="s">
        <v>2354</v>
      </c>
      <c r="Q744" s="1288" t="s">
        <v>3176</v>
      </c>
      <c r="S744" s="573"/>
      <c r="T744" s="573"/>
      <c r="U744" s="573"/>
      <c r="V744" s="573"/>
      <c r="W744" s="573"/>
      <c r="X744" s="784"/>
      <c r="Y744" s="573"/>
      <c r="Z744" s="1"/>
    </row>
    <row r="745" spans="1:26" x14ac:dyDescent="0.2">
      <c r="A745" s="815">
        <v>19</v>
      </c>
      <c r="B745" s="1298" t="s">
        <v>6028</v>
      </c>
      <c r="C745" s="1298"/>
      <c r="D745" s="1298"/>
      <c r="E745" s="1298" t="s">
        <v>233</v>
      </c>
      <c r="F745" s="1300" t="s">
        <v>1172</v>
      </c>
      <c r="G745" s="1298"/>
      <c r="H745" s="1298"/>
      <c r="I745" s="1298">
        <v>0.16</v>
      </c>
      <c r="J745" s="1298">
        <v>0.16</v>
      </c>
      <c r="K745" s="1298"/>
      <c r="L745" s="1298"/>
      <c r="M745" s="1298"/>
      <c r="N745" s="853">
        <v>0</v>
      </c>
      <c r="O745" s="1298">
        <v>0.16</v>
      </c>
      <c r="P745" s="1298" t="s">
        <v>2354</v>
      </c>
      <c r="Q745" s="1298" t="s">
        <v>3216</v>
      </c>
      <c r="S745" s="561"/>
      <c r="T745" s="561"/>
      <c r="U745" s="561"/>
      <c r="V745" s="561"/>
      <c r="W745" s="561"/>
      <c r="X745" s="791"/>
      <c r="Y745" s="561"/>
      <c r="Z745" s="1"/>
    </row>
    <row r="746" spans="1:26" ht="36" x14ac:dyDescent="0.2">
      <c r="A746" s="814">
        <v>20</v>
      </c>
      <c r="B746" s="1288" t="s">
        <v>3542</v>
      </c>
      <c r="C746" s="1288" t="s">
        <v>2369</v>
      </c>
      <c r="D746" s="1288" t="s">
        <v>3543</v>
      </c>
      <c r="E746" s="1288" t="s">
        <v>5762</v>
      </c>
      <c r="F746" s="1297" t="s">
        <v>2237</v>
      </c>
      <c r="G746" s="1288" t="s">
        <v>3544</v>
      </c>
      <c r="H746" s="1288" t="s">
        <v>2791</v>
      </c>
      <c r="I746" s="1288">
        <v>1.0669999999999999</v>
      </c>
      <c r="J746" s="1288">
        <v>0.03</v>
      </c>
      <c r="K746" s="1288">
        <v>1.0369999999999999</v>
      </c>
      <c r="L746" s="1288"/>
      <c r="M746" s="1288"/>
      <c r="N746" s="829">
        <v>0</v>
      </c>
      <c r="O746" s="1288">
        <v>1.0669999999999999</v>
      </c>
      <c r="P746" s="1288" t="s">
        <v>2249</v>
      </c>
      <c r="Q746" s="1288" t="s">
        <v>3176</v>
      </c>
      <c r="S746" s="585"/>
      <c r="T746" s="585"/>
      <c r="U746" s="585"/>
      <c r="V746" s="585"/>
      <c r="W746" s="585"/>
      <c r="X746" s="785"/>
      <c r="Y746" s="585"/>
      <c r="Z746" s="1"/>
    </row>
    <row r="747" spans="1:26" x14ac:dyDescent="0.2">
      <c r="A747" s="815">
        <v>21</v>
      </c>
      <c r="B747" s="1298" t="s">
        <v>3545</v>
      </c>
      <c r="C747" s="1298" t="s">
        <v>2370</v>
      </c>
      <c r="D747" s="1538" t="s">
        <v>3546</v>
      </c>
      <c r="E747" s="1610" t="s">
        <v>1072</v>
      </c>
      <c r="F747" s="1611" t="s">
        <v>3547</v>
      </c>
      <c r="G747" s="1538" t="s">
        <v>3198</v>
      </c>
      <c r="H747" s="1610" t="s">
        <v>3548</v>
      </c>
      <c r="I747" s="1298">
        <v>7.6999999999999999E-2</v>
      </c>
      <c r="J747" s="1298">
        <v>7.6999999999999999E-2</v>
      </c>
      <c r="K747" s="1298"/>
      <c r="L747" s="1298"/>
      <c r="M747" s="1298"/>
      <c r="N747" s="853">
        <v>0</v>
      </c>
      <c r="O747" s="1298">
        <v>7.6999999999999999E-2</v>
      </c>
      <c r="P747" s="1298" t="s">
        <v>2354</v>
      </c>
      <c r="Q747" s="1288" t="s">
        <v>3176</v>
      </c>
      <c r="S747" s="573"/>
      <c r="T747" s="573"/>
      <c r="U747" s="573"/>
      <c r="V747" s="573"/>
      <c r="W747" s="573"/>
      <c r="X747" s="784"/>
      <c r="Y747" s="573"/>
      <c r="Z747" s="1"/>
    </row>
    <row r="748" spans="1:26" x14ac:dyDescent="0.2">
      <c r="A748" s="814">
        <v>22</v>
      </c>
      <c r="B748" s="1288" t="s">
        <v>3549</v>
      </c>
      <c r="C748" s="1298" t="s">
        <v>2371</v>
      </c>
      <c r="D748" s="1538"/>
      <c r="E748" s="1538"/>
      <c r="F748" s="1612"/>
      <c r="G748" s="1538"/>
      <c r="H748" s="1538"/>
      <c r="I748" s="1298">
        <v>7.4999999999999997E-2</v>
      </c>
      <c r="J748" s="1298">
        <v>7.4999999999999997E-2</v>
      </c>
      <c r="K748" s="1298"/>
      <c r="L748" s="1298"/>
      <c r="M748" s="1298"/>
      <c r="N748" s="853">
        <v>0</v>
      </c>
      <c r="O748" s="1298">
        <v>7.4999999999999997E-2</v>
      </c>
      <c r="P748" s="1298" t="s">
        <v>2354</v>
      </c>
      <c r="Q748" s="1288" t="s">
        <v>3176</v>
      </c>
      <c r="S748" s="573"/>
      <c r="T748" s="573"/>
      <c r="U748" s="573"/>
      <c r="V748" s="573"/>
      <c r="W748" s="573"/>
      <c r="X748" s="784"/>
      <c r="Y748" s="573"/>
      <c r="Z748" s="1"/>
    </row>
    <row r="749" spans="1:26" x14ac:dyDescent="0.2">
      <c r="A749" s="814">
        <v>23</v>
      </c>
      <c r="B749" s="1288" t="s">
        <v>3550</v>
      </c>
      <c r="C749" s="1298" t="s">
        <v>2372</v>
      </c>
      <c r="D749" s="1538"/>
      <c r="E749" s="1538"/>
      <c r="F749" s="1612"/>
      <c r="G749" s="1538"/>
      <c r="H749" s="1538"/>
      <c r="I749" s="1298">
        <v>0.20100000000000001</v>
      </c>
      <c r="J749" s="1298">
        <v>0.20100000000000001</v>
      </c>
      <c r="K749" s="1298"/>
      <c r="L749" s="1298"/>
      <c r="M749" s="1298"/>
      <c r="N749" s="853">
        <v>0</v>
      </c>
      <c r="O749" s="1298">
        <v>0.20100000000000001</v>
      </c>
      <c r="P749" s="1298" t="s">
        <v>2354</v>
      </c>
      <c r="Q749" s="1288" t="s">
        <v>3176</v>
      </c>
      <c r="S749" s="573"/>
      <c r="T749" s="573"/>
      <c r="U749" s="573"/>
      <c r="V749" s="573"/>
      <c r="W749" s="573"/>
      <c r="X749" s="784"/>
      <c r="Y749" s="573"/>
      <c r="Z749" s="1"/>
    </row>
    <row r="750" spans="1:26" ht="36" x14ac:dyDescent="0.2">
      <c r="A750" s="814">
        <v>24</v>
      </c>
      <c r="B750" s="1288">
        <v>130148</v>
      </c>
      <c r="C750" s="1288" t="s">
        <v>1965</v>
      </c>
      <c r="D750" s="1288" t="s">
        <v>3551</v>
      </c>
      <c r="E750" s="1288" t="s">
        <v>1073</v>
      </c>
      <c r="F750" s="1297" t="s">
        <v>3552</v>
      </c>
      <c r="G750" s="1288" t="s">
        <v>3198</v>
      </c>
      <c r="H750" s="1288" t="s">
        <v>3553</v>
      </c>
      <c r="I750" s="1288">
        <v>0.26100000000000001</v>
      </c>
      <c r="J750" s="1288"/>
      <c r="K750" s="1288">
        <v>0.26100000000000001</v>
      </c>
      <c r="L750" s="1288"/>
      <c r="M750" s="1288"/>
      <c r="N750" s="829">
        <v>0</v>
      </c>
      <c r="O750" s="1288">
        <v>0.26100000000000001</v>
      </c>
      <c r="P750" s="1288" t="s">
        <v>2241</v>
      </c>
      <c r="Q750" s="1288" t="s">
        <v>3176</v>
      </c>
      <c r="S750" s="545"/>
      <c r="T750" s="545"/>
      <c r="U750" s="545"/>
      <c r="V750" s="545"/>
      <c r="W750" s="545"/>
      <c r="X750" s="581"/>
      <c r="Y750" s="545"/>
      <c r="Z750" s="1"/>
    </row>
    <row r="751" spans="1:26" ht="36" x14ac:dyDescent="0.2">
      <c r="A751" s="814">
        <v>25</v>
      </c>
      <c r="B751" s="1288">
        <v>130149</v>
      </c>
      <c r="C751" s="1288" t="s">
        <v>1560</v>
      </c>
      <c r="D751" s="1288" t="s">
        <v>3554</v>
      </c>
      <c r="E751" s="1288" t="s">
        <v>1074</v>
      </c>
      <c r="F751" s="1297" t="s">
        <v>3555</v>
      </c>
      <c r="G751" s="1288" t="s">
        <v>3198</v>
      </c>
      <c r="H751" s="1288" t="s">
        <v>3556</v>
      </c>
      <c r="I751" s="1288">
        <v>0.16400000000000001</v>
      </c>
      <c r="J751" s="1288"/>
      <c r="K751" s="1288">
        <v>0.16400000000000001</v>
      </c>
      <c r="L751" s="1288"/>
      <c r="M751" s="1288"/>
      <c r="N751" s="829">
        <v>0</v>
      </c>
      <c r="O751" s="1288">
        <v>0.16400000000000001</v>
      </c>
      <c r="P751" s="1288" t="s">
        <v>2241</v>
      </c>
      <c r="Q751" s="1288" t="s">
        <v>3176</v>
      </c>
      <c r="S751" s="545"/>
      <c r="T751" s="545"/>
      <c r="U751" s="545"/>
      <c r="V751" s="545"/>
      <c r="W751" s="545"/>
      <c r="X751" s="581"/>
      <c r="Y751" s="545"/>
      <c r="Z751" s="1"/>
    </row>
    <row r="752" spans="1:26" x14ac:dyDescent="0.2">
      <c r="A752" s="814">
        <v>26</v>
      </c>
      <c r="B752" s="1288" t="s">
        <v>3557</v>
      </c>
      <c r="C752" s="1288" t="s">
        <v>1275</v>
      </c>
      <c r="D752" s="1538" t="s">
        <v>3558</v>
      </c>
      <c r="E752" s="1538" t="s">
        <v>1220</v>
      </c>
      <c r="F752" s="1612" t="s">
        <v>3559</v>
      </c>
      <c r="G752" s="1538" t="s">
        <v>3198</v>
      </c>
      <c r="H752" s="1538" t="s">
        <v>3560</v>
      </c>
      <c r="I752" s="1288">
        <v>6.0999999999999999E-2</v>
      </c>
      <c r="J752" s="1288"/>
      <c r="K752" s="1288">
        <v>6.0999999999999999E-2</v>
      </c>
      <c r="L752" s="1288"/>
      <c r="M752" s="1288"/>
      <c r="N752" s="829">
        <v>0</v>
      </c>
      <c r="O752" s="1288">
        <v>6.0999999999999999E-2</v>
      </c>
      <c r="P752" s="1288" t="s">
        <v>2373</v>
      </c>
      <c r="Q752" s="1288" t="s">
        <v>3176</v>
      </c>
      <c r="S752" s="545"/>
      <c r="T752" s="545"/>
      <c r="U752" s="545"/>
      <c r="V752" s="545"/>
      <c r="W752" s="545"/>
      <c r="X752" s="581"/>
      <c r="Y752" s="545"/>
      <c r="Z752" s="1"/>
    </row>
    <row r="753" spans="1:26" ht="26.25" customHeight="1" x14ac:dyDescent="0.2">
      <c r="A753" s="814">
        <v>27</v>
      </c>
      <c r="B753" s="1288" t="s">
        <v>3561</v>
      </c>
      <c r="C753" s="1288" t="s">
        <v>1276</v>
      </c>
      <c r="D753" s="1538"/>
      <c r="E753" s="1538"/>
      <c r="F753" s="1612"/>
      <c r="G753" s="1538"/>
      <c r="H753" s="1538"/>
      <c r="I753" s="1288">
        <v>0.25</v>
      </c>
      <c r="J753" s="1288"/>
      <c r="K753" s="1288">
        <v>0.25</v>
      </c>
      <c r="L753" s="1288"/>
      <c r="M753" s="1288"/>
      <c r="N753" s="829">
        <v>7.2999999999999995E-2</v>
      </c>
      <c r="O753" s="1288">
        <v>0.32300000000000001</v>
      </c>
      <c r="P753" s="1288" t="s">
        <v>2241</v>
      </c>
      <c r="Q753" s="1288" t="s">
        <v>3176</v>
      </c>
      <c r="S753" s="545"/>
      <c r="T753" s="545"/>
      <c r="U753" s="545"/>
      <c r="V753" s="545"/>
      <c r="W753" s="545"/>
      <c r="X753" s="581"/>
      <c r="Y753" s="545"/>
      <c r="Z753" s="1"/>
    </row>
    <row r="754" spans="1:26" ht="36" x14ac:dyDescent="0.2">
      <c r="A754" s="814">
        <v>28</v>
      </c>
      <c r="B754" s="1288">
        <v>130147</v>
      </c>
      <c r="C754" s="1288" t="s">
        <v>1966</v>
      </c>
      <c r="D754" s="1288" t="s">
        <v>3562</v>
      </c>
      <c r="E754" s="1288" t="s">
        <v>1221</v>
      </c>
      <c r="F754" s="1297" t="s">
        <v>1222</v>
      </c>
      <c r="G754" s="1288" t="s">
        <v>3198</v>
      </c>
      <c r="H754" s="1288" t="s">
        <v>3563</v>
      </c>
      <c r="I754" s="1288">
        <v>0.219</v>
      </c>
      <c r="J754" s="829">
        <v>0.06</v>
      </c>
      <c r="K754" s="1288">
        <v>0.159</v>
      </c>
      <c r="L754" s="1288"/>
      <c r="M754" s="1288"/>
      <c r="N754" s="829">
        <v>0</v>
      </c>
      <c r="O754" s="1288">
        <v>0.219</v>
      </c>
      <c r="P754" s="1288" t="s">
        <v>2353</v>
      </c>
      <c r="Q754" s="1288" t="s">
        <v>3176</v>
      </c>
      <c r="S754" s="545"/>
      <c r="T754" s="581"/>
      <c r="U754" s="545"/>
      <c r="V754" s="545"/>
      <c r="W754" s="545"/>
      <c r="X754" s="581"/>
      <c r="Y754" s="545"/>
      <c r="Z754" s="1"/>
    </row>
    <row r="755" spans="1:26" x14ac:dyDescent="0.2">
      <c r="A755" s="815">
        <v>29</v>
      </c>
      <c r="B755" s="1298">
        <v>130030</v>
      </c>
      <c r="C755" s="1298"/>
      <c r="D755" s="1298"/>
      <c r="E755" s="1298" t="s">
        <v>1075</v>
      </c>
      <c r="F755" s="1300" t="s">
        <v>5725</v>
      </c>
      <c r="G755" s="1298"/>
      <c r="H755" s="1298"/>
      <c r="I755" s="1298">
        <v>0.7</v>
      </c>
      <c r="J755" s="1298">
        <v>0.7</v>
      </c>
      <c r="K755" s="1298"/>
      <c r="L755" s="1298"/>
      <c r="M755" s="1298"/>
      <c r="N755" s="853">
        <v>0</v>
      </c>
      <c r="O755" s="1298">
        <v>0.7</v>
      </c>
      <c r="P755" s="1298" t="s">
        <v>2354</v>
      </c>
      <c r="Q755" s="1298" t="s">
        <v>3216</v>
      </c>
      <c r="S755" s="561"/>
      <c r="T755" s="561"/>
      <c r="U755" s="561"/>
      <c r="V755" s="561"/>
      <c r="W755" s="561"/>
      <c r="X755" s="791"/>
      <c r="Y755" s="561"/>
      <c r="Z755" s="1"/>
    </row>
    <row r="756" spans="1:26" x14ac:dyDescent="0.2">
      <c r="A756" s="814">
        <v>30</v>
      </c>
      <c r="B756" s="1288" t="s">
        <v>3564</v>
      </c>
      <c r="C756" s="1288" t="s">
        <v>1271</v>
      </c>
      <c r="D756" s="1538" t="s">
        <v>3565</v>
      </c>
      <c r="E756" s="1538" t="s">
        <v>1076</v>
      </c>
      <c r="F756" s="1612" t="s">
        <v>3566</v>
      </c>
      <c r="G756" s="1538" t="s">
        <v>3198</v>
      </c>
      <c r="H756" s="1538" t="s">
        <v>3567</v>
      </c>
      <c r="I756" s="1288">
        <v>0.20699999999999999</v>
      </c>
      <c r="J756" s="1288">
        <v>0.20699999999999999</v>
      </c>
      <c r="K756" s="1288"/>
      <c r="L756" s="1288"/>
      <c r="M756" s="1288"/>
      <c r="N756" s="829">
        <v>0</v>
      </c>
      <c r="O756" s="1288">
        <v>0.20699999999999999</v>
      </c>
      <c r="P756" s="1298" t="s">
        <v>2354</v>
      </c>
      <c r="Q756" s="1288" t="s">
        <v>3176</v>
      </c>
      <c r="S756" s="545"/>
      <c r="T756" s="545"/>
      <c r="U756" s="545"/>
      <c r="V756" s="545"/>
      <c r="W756" s="545"/>
      <c r="X756" s="581"/>
      <c r="Y756" s="545"/>
      <c r="Z756" s="1"/>
    </row>
    <row r="757" spans="1:26" x14ac:dyDescent="0.2">
      <c r="A757" s="814">
        <v>31</v>
      </c>
      <c r="B757" s="1288" t="s">
        <v>3568</v>
      </c>
      <c r="C757" s="1288" t="s">
        <v>1272</v>
      </c>
      <c r="D757" s="1538"/>
      <c r="E757" s="1538"/>
      <c r="F757" s="1612"/>
      <c r="G757" s="1538"/>
      <c r="H757" s="1538"/>
      <c r="I757" s="1288">
        <v>9.8000000000000004E-2</v>
      </c>
      <c r="J757" s="1288">
        <v>9.8000000000000004E-2</v>
      </c>
      <c r="K757" s="1288"/>
      <c r="L757" s="1288"/>
      <c r="M757" s="1288"/>
      <c r="N757" s="829">
        <v>0.32300000000000001</v>
      </c>
      <c r="O757" s="1288">
        <v>0.57799999999999996</v>
      </c>
      <c r="P757" s="1298" t="s">
        <v>2354</v>
      </c>
      <c r="Q757" s="1288" t="s">
        <v>3176</v>
      </c>
      <c r="S757" s="585"/>
      <c r="T757" s="585"/>
      <c r="U757" s="585"/>
      <c r="V757" s="585"/>
      <c r="W757" s="585"/>
      <c r="X757" s="785"/>
      <c r="Y757" s="585"/>
      <c r="Z757" s="1"/>
    </row>
    <row r="758" spans="1:26" x14ac:dyDescent="0.2">
      <c r="A758" s="814">
        <v>32</v>
      </c>
      <c r="B758" s="1288" t="s">
        <v>3569</v>
      </c>
      <c r="C758" s="1288" t="s">
        <v>1273</v>
      </c>
      <c r="D758" s="1538"/>
      <c r="E758" s="1538"/>
      <c r="F758" s="1612"/>
      <c r="G758" s="1538"/>
      <c r="H758" s="1538"/>
      <c r="I758" s="1288">
        <v>0.255</v>
      </c>
      <c r="J758" s="1288">
        <v>0.255</v>
      </c>
      <c r="K758" s="1288"/>
      <c r="L758" s="1288"/>
      <c r="M758" s="1288"/>
      <c r="N758" s="829">
        <v>0.59799999999999998</v>
      </c>
      <c r="O758" s="1288">
        <v>0.69599999999999995</v>
      </c>
      <c r="P758" s="1298" t="s">
        <v>2354</v>
      </c>
      <c r="Q758" s="1288" t="s">
        <v>3176</v>
      </c>
      <c r="S758" s="545"/>
      <c r="T758" s="545"/>
      <c r="U758" s="545"/>
      <c r="V758" s="545"/>
      <c r="W758" s="545"/>
      <c r="X758" s="581"/>
      <c r="Y758" s="545"/>
      <c r="Z758" s="1"/>
    </row>
    <row r="759" spans="1:26" x14ac:dyDescent="0.2">
      <c r="A759" s="814">
        <v>33</v>
      </c>
      <c r="B759" s="1288" t="s">
        <v>3570</v>
      </c>
      <c r="C759" s="1288" t="s">
        <v>1274</v>
      </c>
      <c r="D759" s="1538"/>
      <c r="E759" s="1538"/>
      <c r="F759" s="1612"/>
      <c r="G759" s="1538"/>
      <c r="H759" s="1538"/>
      <c r="I759" s="1288">
        <v>0.28199999999999997</v>
      </c>
      <c r="J759" s="1288">
        <v>0.28199999999999997</v>
      </c>
      <c r="K759" s="1288"/>
      <c r="L759" s="1288"/>
      <c r="M759" s="1288"/>
      <c r="N759" s="829">
        <v>0.71099999999999997</v>
      </c>
      <c r="O759" s="1288">
        <v>0.91800000000000004</v>
      </c>
      <c r="P759" s="1298" t="s">
        <v>2354</v>
      </c>
      <c r="Q759" s="1288" t="s">
        <v>3176</v>
      </c>
      <c r="S759" s="545"/>
      <c r="T759" s="545"/>
      <c r="U759" s="545"/>
      <c r="V759" s="545"/>
      <c r="W759" s="545"/>
      <c r="X759" s="581"/>
      <c r="Y759" s="545"/>
      <c r="Z759" s="1"/>
    </row>
    <row r="760" spans="1:26" x14ac:dyDescent="0.2">
      <c r="A760" s="814">
        <v>34</v>
      </c>
      <c r="B760" s="1288" t="s">
        <v>3571</v>
      </c>
      <c r="C760" s="1288" t="s">
        <v>2374</v>
      </c>
      <c r="D760" s="1538" t="s">
        <v>3572</v>
      </c>
      <c r="E760" s="1288" t="s">
        <v>1077</v>
      </c>
      <c r="F760" s="1297" t="s">
        <v>3573</v>
      </c>
      <c r="G760" s="1538" t="s">
        <v>3198</v>
      </c>
      <c r="H760" s="1538" t="s">
        <v>3574</v>
      </c>
      <c r="I760" s="1288">
        <v>0.246</v>
      </c>
      <c r="J760" s="1288">
        <v>0.246</v>
      </c>
      <c r="K760" s="1288"/>
      <c r="L760" s="1288"/>
      <c r="M760" s="1288"/>
      <c r="N760" s="829">
        <v>0</v>
      </c>
      <c r="O760" s="1288">
        <v>0.246</v>
      </c>
      <c r="P760" s="1298" t="s">
        <v>2354</v>
      </c>
      <c r="Q760" s="1288" t="s">
        <v>3176</v>
      </c>
      <c r="S760" s="585"/>
      <c r="T760" s="585"/>
      <c r="U760" s="585"/>
      <c r="V760" s="585"/>
      <c r="W760" s="585"/>
      <c r="X760" s="785"/>
      <c r="Y760" s="585"/>
      <c r="Z760" s="1"/>
    </row>
    <row r="761" spans="1:26" x14ac:dyDescent="0.2">
      <c r="A761" s="814">
        <v>35</v>
      </c>
      <c r="B761" s="1288"/>
      <c r="C761" s="1288" t="s">
        <v>2376</v>
      </c>
      <c r="D761" s="1538"/>
      <c r="E761" s="1288" t="s">
        <v>1077</v>
      </c>
      <c r="F761" s="1297" t="s">
        <v>3573</v>
      </c>
      <c r="G761" s="1538"/>
      <c r="H761" s="1538"/>
      <c r="I761" s="1288">
        <v>0.36599999999999999</v>
      </c>
      <c r="J761" s="1288">
        <v>0.36599999999999999</v>
      </c>
      <c r="K761" s="1288"/>
      <c r="L761" s="1288"/>
      <c r="M761" s="1288"/>
      <c r="N761" s="829">
        <v>0</v>
      </c>
      <c r="O761" s="1288">
        <v>0.36599999999999999</v>
      </c>
      <c r="P761" s="1298" t="s">
        <v>2354</v>
      </c>
      <c r="Q761" s="1288" t="s">
        <v>3176</v>
      </c>
      <c r="S761" s="585"/>
      <c r="T761" s="585"/>
      <c r="U761" s="585"/>
      <c r="V761" s="585"/>
      <c r="W761" s="585"/>
      <c r="X761" s="785"/>
      <c r="Y761" s="585"/>
      <c r="Z761" s="1"/>
    </row>
    <row r="762" spans="1:26" x14ac:dyDescent="0.2">
      <c r="A762" s="814">
        <v>36</v>
      </c>
      <c r="B762" s="1288"/>
      <c r="C762" s="1288" t="s">
        <v>2377</v>
      </c>
      <c r="D762" s="1538"/>
      <c r="E762" s="1288" t="s">
        <v>1077</v>
      </c>
      <c r="F762" s="1297" t="s">
        <v>3573</v>
      </c>
      <c r="G762" s="1538"/>
      <c r="H762" s="1538"/>
      <c r="I762" s="1288">
        <v>9.8000000000000004E-2</v>
      </c>
      <c r="J762" s="1288">
        <v>9.8000000000000004E-2</v>
      </c>
      <c r="K762" s="1288"/>
      <c r="L762" s="1288"/>
      <c r="M762" s="1288"/>
      <c r="N762" s="829">
        <v>0</v>
      </c>
      <c r="O762" s="1288">
        <v>9.8000000000000004E-2</v>
      </c>
      <c r="P762" s="1298" t="s">
        <v>2354</v>
      </c>
      <c r="Q762" s="1288" t="s">
        <v>3176</v>
      </c>
      <c r="S762" s="585"/>
      <c r="T762" s="585"/>
      <c r="U762" s="585"/>
      <c r="V762" s="585"/>
      <c r="W762" s="585"/>
      <c r="X762" s="785"/>
      <c r="Y762" s="585"/>
      <c r="Z762" s="1"/>
    </row>
    <row r="763" spans="1:26" x14ac:dyDescent="0.2">
      <c r="A763" s="814">
        <v>37</v>
      </c>
      <c r="B763" s="1288"/>
      <c r="C763" s="1288" t="s">
        <v>2378</v>
      </c>
      <c r="D763" s="1538"/>
      <c r="E763" s="1288" t="s">
        <v>1077</v>
      </c>
      <c r="F763" s="1297" t="s">
        <v>3573</v>
      </c>
      <c r="G763" s="1538"/>
      <c r="H763" s="1538"/>
      <c r="I763" s="1288">
        <v>0.14599999999999999</v>
      </c>
      <c r="J763" s="1288">
        <v>0.14599999999999999</v>
      </c>
      <c r="K763" s="1288"/>
      <c r="L763" s="1288"/>
      <c r="M763" s="1288"/>
      <c r="N763" s="829">
        <v>0</v>
      </c>
      <c r="O763" s="1288">
        <v>0.14599999999999999</v>
      </c>
      <c r="P763" s="1298" t="s">
        <v>2354</v>
      </c>
      <c r="Q763" s="1288" t="s">
        <v>3176</v>
      </c>
      <c r="S763" s="585"/>
      <c r="T763" s="585"/>
      <c r="U763" s="585"/>
      <c r="V763" s="585"/>
      <c r="W763" s="585"/>
      <c r="X763" s="785"/>
      <c r="Y763" s="585"/>
      <c r="Z763" s="1"/>
    </row>
    <row r="764" spans="1:26" ht="36" x14ac:dyDescent="0.2">
      <c r="A764" s="815">
        <v>38</v>
      </c>
      <c r="B764" s="1298" t="s">
        <v>3575</v>
      </c>
      <c r="C764" s="1298" t="s">
        <v>2379</v>
      </c>
      <c r="D764" s="1288" t="s">
        <v>3576</v>
      </c>
      <c r="E764" s="1298" t="s">
        <v>1182</v>
      </c>
      <c r="F764" s="1300" t="s">
        <v>1174</v>
      </c>
      <c r="G764" s="1298" t="s">
        <v>3198</v>
      </c>
      <c r="H764" s="1298" t="s">
        <v>3577</v>
      </c>
      <c r="I764" s="1298">
        <v>7.3999999999999996E-2</v>
      </c>
      <c r="J764" s="1298"/>
      <c r="K764" s="1298">
        <v>7.3999999999999996E-2</v>
      </c>
      <c r="L764" s="1298"/>
      <c r="M764" s="1298"/>
      <c r="N764" s="853">
        <v>0</v>
      </c>
      <c r="O764" s="1298">
        <v>7.3999999999999996E-2</v>
      </c>
      <c r="P764" s="1298" t="s">
        <v>2241</v>
      </c>
      <c r="Q764" s="1288" t="s">
        <v>3176</v>
      </c>
      <c r="S764" s="573"/>
      <c r="T764" s="573"/>
      <c r="U764" s="573"/>
      <c r="V764" s="573"/>
      <c r="W764" s="573"/>
      <c r="X764" s="784"/>
      <c r="Y764" s="573"/>
      <c r="Z764" s="1"/>
    </row>
    <row r="765" spans="1:26" ht="36" x14ac:dyDescent="0.2">
      <c r="A765" s="815">
        <v>39</v>
      </c>
      <c r="B765" s="1288" t="s">
        <v>3578</v>
      </c>
      <c r="C765" s="1298" t="s">
        <v>2380</v>
      </c>
      <c r="D765" s="1288" t="s">
        <v>3579</v>
      </c>
      <c r="E765" s="1298" t="s">
        <v>2202</v>
      </c>
      <c r="F765" s="1300" t="s">
        <v>2203</v>
      </c>
      <c r="G765" s="1298" t="s">
        <v>3198</v>
      </c>
      <c r="H765" s="1298" t="s">
        <v>3577</v>
      </c>
      <c r="I765" s="1298">
        <v>0.105</v>
      </c>
      <c r="J765" s="1298">
        <v>2.5999999999999999E-2</v>
      </c>
      <c r="K765" s="1298">
        <v>7.9000000000000001E-2</v>
      </c>
      <c r="L765" s="1298"/>
      <c r="M765" s="1298"/>
      <c r="N765" s="853">
        <v>0</v>
      </c>
      <c r="O765" s="1298">
        <v>0.105</v>
      </c>
      <c r="P765" s="1288" t="s">
        <v>2353</v>
      </c>
      <c r="Q765" s="1288" t="s">
        <v>3176</v>
      </c>
      <c r="S765" s="573"/>
      <c r="T765" s="573"/>
      <c r="U765" s="573"/>
      <c r="V765" s="573"/>
      <c r="W765" s="573"/>
      <c r="X765" s="784"/>
      <c r="Y765" s="573"/>
      <c r="Z765" s="1"/>
    </row>
    <row r="766" spans="1:26" ht="36" x14ac:dyDescent="0.2">
      <c r="A766" s="815">
        <v>40</v>
      </c>
      <c r="B766" s="1288" t="s">
        <v>3580</v>
      </c>
      <c r="C766" s="1298" t="s">
        <v>2381</v>
      </c>
      <c r="D766" s="1288" t="s">
        <v>3581</v>
      </c>
      <c r="E766" s="1298" t="s">
        <v>2204</v>
      </c>
      <c r="F766" s="1300" t="s">
        <v>2203</v>
      </c>
      <c r="G766" s="1298" t="s">
        <v>3198</v>
      </c>
      <c r="H766" s="1298" t="s">
        <v>3577</v>
      </c>
      <c r="I766" s="853">
        <v>0.121</v>
      </c>
      <c r="J766" s="853"/>
      <c r="K766" s="1298">
        <v>0.121</v>
      </c>
      <c r="L766" s="1298"/>
      <c r="M766" s="1298"/>
      <c r="N766" s="853">
        <v>0</v>
      </c>
      <c r="O766" s="853">
        <v>0.121</v>
      </c>
      <c r="P766" s="1298" t="s">
        <v>2241</v>
      </c>
      <c r="Q766" s="1288" t="s">
        <v>3176</v>
      </c>
      <c r="S766" s="784"/>
      <c r="T766" s="784"/>
      <c r="U766" s="573"/>
      <c r="V766" s="573"/>
      <c r="W766" s="573"/>
      <c r="X766" s="784"/>
      <c r="Y766" s="784"/>
      <c r="Z766" s="1"/>
    </row>
    <row r="767" spans="1:26" ht="36" x14ac:dyDescent="0.2">
      <c r="A767" s="815">
        <v>41</v>
      </c>
      <c r="B767" s="1298"/>
      <c r="C767" s="1298" t="s">
        <v>2383</v>
      </c>
      <c r="D767" s="1298" t="s">
        <v>3582</v>
      </c>
      <c r="E767" s="1298" t="s">
        <v>2382</v>
      </c>
      <c r="F767" s="1300" t="s">
        <v>1174</v>
      </c>
      <c r="G767" s="1298" t="s">
        <v>3198</v>
      </c>
      <c r="H767" s="1298" t="s">
        <v>3577</v>
      </c>
      <c r="I767" s="853">
        <v>3.9E-2</v>
      </c>
      <c r="J767" s="853"/>
      <c r="K767" s="1298">
        <v>3.9E-2</v>
      </c>
      <c r="L767" s="1298"/>
      <c r="M767" s="1298"/>
      <c r="N767" s="853">
        <v>0</v>
      </c>
      <c r="O767" s="853">
        <v>3.9E-2</v>
      </c>
      <c r="P767" s="1298" t="s">
        <v>2241</v>
      </c>
      <c r="Q767" s="1298" t="s">
        <v>3216</v>
      </c>
      <c r="S767" s="792"/>
      <c r="T767" s="793"/>
      <c r="U767" s="583"/>
      <c r="V767" s="583"/>
      <c r="W767" s="583"/>
      <c r="X767" s="792"/>
      <c r="Y767" s="792"/>
      <c r="Z767" s="1"/>
    </row>
    <row r="768" spans="1:26" ht="24" x14ac:dyDescent="0.2">
      <c r="A768" s="815">
        <v>42</v>
      </c>
      <c r="B768" s="1298"/>
      <c r="C768" s="1298"/>
      <c r="D768" s="1298"/>
      <c r="E768" s="1298" t="s">
        <v>2572</v>
      </c>
      <c r="F768" s="1300" t="s">
        <v>2573</v>
      </c>
      <c r="G768" s="1298"/>
      <c r="H768" s="1298"/>
      <c r="I768" s="853">
        <v>6.5000000000000002E-2</v>
      </c>
      <c r="J768" s="853">
        <v>6.5000000000000002E-2</v>
      </c>
      <c r="K768" s="1298"/>
      <c r="L768" s="1298"/>
      <c r="M768" s="1298"/>
      <c r="N768" s="853"/>
      <c r="O768" s="853"/>
      <c r="P768" s="1298" t="s">
        <v>2354</v>
      </c>
      <c r="Q768" s="1298" t="s">
        <v>3216</v>
      </c>
      <c r="S768" s="792"/>
      <c r="T768" s="792"/>
      <c r="U768" s="794"/>
      <c r="V768" s="794"/>
      <c r="W768" s="794"/>
      <c r="X768" s="793"/>
      <c r="Y768" s="793"/>
      <c r="Z768" s="1"/>
    </row>
    <row r="769" spans="1:26" ht="36" x14ac:dyDescent="0.2">
      <c r="A769" s="814">
        <v>43</v>
      </c>
      <c r="B769" s="1288">
        <v>130033</v>
      </c>
      <c r="C769" s="1288" t="s">
        <v>1270</v>
      </c>
      <c r="D769" s="1288" t="s">
        <v>3584</v>
      </c>
      <c r="E769" s="1288" t="s">
        <v>1078</v>
      </c>
      <c r="F769" s="1297" t="s">
        <v>3585</v>
      </c>
      <c r="G769" s="1298" t="s">
        <v>3198</v>
      </c>
      <c r="H769" s="1298" t="s">
        <v>3586</v>
      </c>
      <c r="I769" s="1288">
        <v>0.83799999999999997</v>
      </c>
      <c r="J769" s="1288">
        <v>0.83799999999999997</v>
      </c>
      <c r="K769" s="1288"/>
      <c r="L769" s="1288"/>
      <c r="M769" s="1288"/>
      <c r="N769" s="829">
        <v>0</v>
      </c>
      <c r="O769" s="1288">
        <v>0.84</v>
      </c>
      <c r="P769" s="1298" t="s">
        <v>2354</v>
      </c>
      <c r="Q769" s="1288" t="s">
        <v>3176</v>
      </c>
      <c r="S769" s="545"/>
      <c r="T769" s="545"/>
      <c r="U769" s="545"/>
      <c r="V769" s="545"/>
      <c r="W769" s="545"/>
      <c r="X769" s="581"/>
      <c r="Y769" s="545"/>
      <c r="Z769" s="1"/>
    </row>
    <row r="770" spans="1:26" ht="36" x14ac:dyDescent="0.2">
      <c r="A770" s="815">
        <v>44</v>
      </c>
      <c r="B770" s="1298">
        <v>130034</v>
      </c>
      <c r="C770" s="1298" t="s">
        <v>2385</v>
      </c>
      <c r="D770" s="1288" t="s">
        <v>3587</v>
      </c>
      <c r="E770" s="1298" t="s">
        <v>1079</v>
      </c>
      <c r="F770" s="1300" t="s">
        <v>3588</v>
      </c>
      <c r="G770" s="1298" t="s">
        <v>3198</v>
      </c>
      <c r="H770" s="1298" t="s">
        <v>3589</v>
      </c>
      <c r="I770" s="1298">
        <v>0.36499999999999999</v>
      </c>
      <c r="J770" s="1298">
        <v>0.36499999999999999</v>
      </c>
      <c r="K770" s="1298"/>
      <c r="L770" s="1298"/>
      <c r="M770" s="1298"/>
      <c r="N770" s="853">
        <v>0</v>
      </c>
      <c r="O770" s="1298">
        <v>0.36499999999999999</v>
      </c>
      <c r="P770" s="1298" t="s">
        <v>2354</v>
      </c>
      <c r="Q770" s="1288" t="s">
        <v>3176</v>
      </c>
      <c r="S770" s="573"/>
      <c r="T770" s="573"/>
      <c r="U770" s="573"/>
      <c r="V770" s="573"/>
      <c r="W770" s="573"/>
      <c r="X770" s="784"/>
      <c r="Y770" s="573"/>
      <c r="Z770" s="1"/>
    </row>
    <row r="771" spans="1:26" ht="36" x14ac:dyDescent="0.2">
      <c r="A771" s="815">
        <v>45</v>
      </c>
      <c r="B771" s="1288">
        <v>130035</v>
      </c>
      <c r="C771" s="1298" t="s">
        <v>2386</v>
      </c>
      <c r="D771" s="1288" t="s">
        <v>3590</v>
      </c>
      <c r="E771" s="1298" t="s">
        <v>1080</v>
      </c>
      <c r="F771" s="1300" t="s">
        <v>3591</v>
      </c>
      <c r="G771" s="1298" t="s">
        <v>3198</v>
      </c>
      <c r="H771" s="1298" t="s">
        <v>3592</v>
      </c>
      <c r="I771" s="1298">
        <v>0.313</v>
      </c>
      <c r="J771" s="1298">
        <v>0.313</v>
      </c>
      <c r="K771" s="1298"/>
      <c r="L771" s="1298"/>
      <c r="M771" s="1298"/>
      <c r="N771" s="853">
        <v>0</v>
      </c>
      <c r="O771" s="1298">
        <v>0.313</v>
      </c>
      <c r="P771" s="1298" t="s">
        <v>2354</v>
      </c>
      <c r="Q771" s="1288" t="s">
        <v>3176</v>
      </c>
      <c r="S771" s="573"/>
      <c r="T771" s="573"/>
      <c r="U771" s="573"/>
      <c r="V771" s="573"/>
      <c r="W771" s="573"/>
      <c r="X771" s="784"/>
      <c r="Y771" s="573"/>
      <c r="Z771" s="1"/>
    </row>
    <row r="772" spans="1:26" x14ac:dyDescent="0.2">
      <c r="A772" s="814">
        <v>46</v>
      </c>
      <c r="B772" s="1308" t="s">
        <v>3593</v>
      </c>
      <c r="C772" s="1308" t="s">
        <v>2218</v>
      </c>
      <c r="D772" s="1657" t="s">
        <v>3594</v>
      </c>
      <c r="E772" s="1657" t="s">
        <v>1081</v>
      </c>
      <c r="F772" s="1658" t="s">
        <v>3595</v>
      </c>
      <c r="G772" s="1659" t="s">
        <v>3198</v>
      </c>
      <c r="H772" s="1659" t="s">
        <v>3596</v>
      </c>
      <c r="I772" s="1308">
        <v>0.247</v>
      </c>
      <c r="J772" s="1308"/>
      <c r="K772" s="1308">
        <v>0.247</v>
      </c>
      <c r="L772" s="1308"/>
      <c r="M772" s="1308"/>
      <c r="N772" s="1022">
        <v>0</v>
      </c>
      <c r="O772" s="1308">
        <v>0.247</v>
      </c>
      <c r="P772" s="1308" t="s">
        <v>2241</v>
      </c>
      <c r="Q772" s="1308" t="s">
        <v>3176</v>
      </c>
      <c r="S772" s="545"/>
      <c r="T772" s="545"/>
      <c r="U772" s="545"/>
      <c r="V772" s="545"/>
      <c r="W772" s="545"/>
      <c r="X772" s="581"/>
      <c r="Y772" s="545"/>
      <c r="Z772" s="1"/>
    </row>
    <row r="773" spans="1:26" x14ac:dyDescent="0.2">
      <c r="A773" s="814">
        <v>47</v>
      </c>
      <c r="B773" s="1308" t="s">
        <v>3597</v>
      </c>
      <c r="C773" s="1308" t="s">
        <v>2219</v>
      </c>
      <c r="D773" s="1657"/>
      <c r="E773" s="1657"/>
      <c r="F773" s="1658"/>
      <c r="G773" s="1657"/>
      <c r="H773" s="1657"/>
      <c r="I773" s="1308">
        <v>0.124</v>
      </c>
      <c r="J773" s="1308"/>
      <c r="K773" s="1308">
        <v>0.124</v>
      </c>
      <c r="L773" s="1308"/>
      <c r="M773" s="1308"/>
      <c r="N773" s="1022">
        <v>0</v>
      </c>
      <c r="O773" s="1308">
        <v>0.124</v>
      </c>
      <c r="P773" s="1308" t="s">
        <v>2241</v>
      </c>
      <c r="Q773" s="1308" t="s">
        <v>3176</v>
      </c>
      <c r="S773" s="545"/>
      <c r="T773" s="545"/>
      <c r="U773" s="545"/>
      <c r="V773" s="545"/>
      <c r="W773" s="545"/>
      <c r="X773" s="581"/>
      <c r="Y773" s="545"/>
      <c r="Z773" s="1"/>
    </row>
    <row r="774" spans="1:26" x14ac:dyDescent="0.2">
      <c r="A774" s="814">
        <v>48</v>
      </c>
      <c r="B774" s="1308" t="s">
        <v>3598</v>
      </c>
      <c r="C774" s="1308" t="s">
        <v>2220</v>
      </c>
      <c r="D774" s="1657"/>
      <c r="E774" s="1657"/>
      <c r="F774" s="1658"/>
      <c r="G774" s="1657"/>
      <c r="H774" s="1657"/>
      <c r="I774" s="1308">
        <v>0.249</v>
      </c>
      <c r="J774" s="1308"/>
      <c r="K774" s="1308">
        <v>0.249</v>
      </c>
      <c r="L774" s="1308"/>
      <c r="M774" s="1308"/>
      <c r="N774" s="1022">
        <v>0</v>
      </c>
      <c r="O774" s="1308">
        <v>0.249</v>
      </c>
      <c r="P774" s="1308" t="s">
        <v>2241</v>
      </c>
      <c r="Q774" s="1308" t="s">
        <v>3176</v>
      </c>
      <c r="S774" s="585"/>
      <c r="T774" s="585"/>
      <c r="U774" s="585"/>
      <c r="V774" s="585"/>
      <c r="W774" s="585"/>
      <c r="X774" s="785"/>
      <c r="Y774" s="585"/>
      <c r="Z774" s="1"/>
    </row>
    <row r="775" spans="1:26" x14ac:dyDescent="0.2">
      <c r="A775" s="814">
        <v>49</v>
      </c>
      <c r="B775" s="1308" t="s">
        <v>3599</v>
      </c>
      <c r="C775" s="1308" t="s">
        <v>2221</v>
      </c>
      <c r="D775" s="1657"/>
      <c r="E775" s="1657"/>
      <c r="F775" s="1658"/>
      <c r="G775" s="1657"/>
      <c r="H775" s="1657"/>
      <c r="I775" s="1308">
        <v>0.154</v>
      </c>
      <c r="J775" s="1308"/>
      <c r="K775" s="1308">
        <v>0.154</v>
      </c>
      <c r="L775" s="1308"/>
      <c r="M775" s="1308"/>
      <c r="N775" s="1022">
        <v>0</v>
      </c>
      <c r="O775" s="1308">
        <v>0.154</v>
      </c>
      <c r="P775" s="1308" t="s">
        <v>2241</v>
      </c>
      <c r="Q775" s="1308" t="s">
        <v>3176</v>
      </c>
      <c r="S775" s="545"/>
      <c r="T775" s="545"/>
      <c r="U775" s="545"/>
      <c r="V775" s="545"/>
      <c r="W775" s="545"/>
      <c r="X775" s="581"/>
      <c r="Y775" s="545"/>
      <c r="Z775" s="1"/>
    </row>
    <row r="776" spans="1:26" x14ac:dyDescent="0.2">
      <c r="A776" s="814">
        <v>50</v>
      </c>
      <c r="B776" s="1308" t="s">
        <v>3600</v>
      </c>
      <c r="C776" s="1308" t="s">
        <v>2388</v>
      </c>
      <c r="D776" s="1657"/>
      <c r="E776" s="1657"/>
      <c r="F776" s="1658"/>
      <c r="G776" s="1657"/>
      <c r="H776" s="1657"/>
      <c r="I776" s="1308">
        <v>9.0999999999999998E-2</v>
      </c>
      <c r="J776" s="1308"/>
      <c r="K776" s="1308">
        <v>9.0999999999999998E-2</v>
      </c>
      <c r="L776" s="1308"/>
      <c r="M776" s="1308"/>
      <c r="N776" s="1022">
        <v>0</v>
      </c>
      <c r="O776" s="1308">
        <v>9.0999999999999998E-2</v>
      </c>
      <c r="P776" s="1308" t="s">
        <v>2241</v>
      </c>
      <c r="Q776" s="1308" t="s">
        <v>3216</v>
      </c>
      <c r="S776" s="537"/>
      <c r="T776" s="537"/>
      <c r="U776" s="537"/>
      <c r="V776" s="537"/>
      <c r="W776" s="537"/>
      <c r="X776" s="786"/>
      <c r="Y776" s="537"/>
      <c r="Z776" s="1"/>
    </row>
    <row r="777" spans="1:26" ht="36" x14ac:dyDescent="0.2">
      <c r="A777" s="814">
        <v>51</v>
      </c>
      <c r="B777" s="1288"/>
      <c r="C777" s="1288" t="s">
        <v>2391</v>
      </c>
      <c r="D777" s="1288"/>
      <c r="E777" s="1288" t="s">
        <v>2389</v>
      </c>
      <c r="F777" s="1297" t="s">
        <v>2390</v>
      </c>
      <c r="G777" s="1298" t="s">
        <v>3198</v>
      </c>
      <c r="H777" s="1288" t="s">
        <v>3601</v>
      </c>
      <c r="I777" s="1288">
        <v>6.8000000000000005E-2</v>
      </c>
      <c r="J777" s="1288"/>
      <c r="K777" s="1288">
        <v>6.8000000000000005E-2</v>
      </c>
      <c r="L777" s="1288"/>
      <c r="M777" s="1288"/>
      <c r="N777" s="829">
        <v>0</v>
      </c>
      <c r="O777" s="1288">
        <v>6.8000000000000005E-2</v>
      </c>
      <c r="P777" s="1288" t="s">
        <v>2241</v>
      </c>
      <c r="Q777" s="1288" t="s">
        <v>3216</v>
      </c>
      <c r="S777" s="537"/>
      <c r="T777" s="537"/>
      <c r="U777" s="537"/>
      <c r="V777" s="537"/>
      <c r="W777" s="537"/>
      <c r="X777" s="786"/>
      <c r="Y777" s="537"/>
      <c r="Z777" s="1"/>
    </row>
    <row r="778" spans="1:26" s="11" customFormat="1" ht="36" x14ac:dyDescent="0.2">
      <c r="A778" s="814">
        <v>52</v>
      </c>
      <c r="B778" s="1288"/>
      <c r="C778" s="1288" t="s">
        <v>2394</v>
      </c>
      <c r="D778" s="1288"/>
      <c r="E778" s="1288" t="s">
        <v>2393</v>
      </c>
      <c r="F778" s="1297" t="s">
        <v>2390</v>
      </c>
      <c r="G778" s="1298" t="s">
        <v>3198</v>
      </c>
      <c r="H778" s="1288" t="s">
        <v>3601</v>
      </c>
      <c r="I778" s="1288">
        <v>3.9E-2</v>
      </c>
      <c r="J778" s="1288"/>
      <c r="K778" s="1288">
        <v>3.9E-2</v>
      </c>
      <c r="L778" s="1288"/>
      <c r="M778" s="1288"/>
      <c r="N778" s="829">
        <v>0</v>
      </c>
      <c r="O778" s="1288">
        <v>3.9E-2</v>
      </c>
      <c r="P778" s="1288" t="s">
        <v>2241</v>
      </c>
      <c r="Q778" s="1288" t="s">
        <v>3216</v>
      </c>
      <c r="S778" s="537"/>
      <c r="T778" s="537"/>
      <c r="U778" s="537"/>
      <c r="V778" s="537"/>
      <c r="W778" s="537"/>
      <c r="X778" s="786"/>
      <c r="Y778" s="537"/>
      <c r="Z778" s="1"/>
    </row>
    <row r="779" spans="1:26" ht="24" x14ac:dyDescent="0.2">
      <c r="A779" s="815">
        <v>53</v>
      </c>
      <c r="B779" s="1288" t="s">
        <v>3602</v>
      </c>
      <c r="C779" s="1298" t="s">
        <v>2395</v>
      </c>
      <c r="D779" s="1538" t="s">
        <v>3603</v>
      </c>
      <c r="E779" s="1610" t="s">
        <v>1082</v>
      </c>
      <c r="F779" s="1611" t="s">
        <v>3604</v>
      </c>
      <c r="G779" s="1610" t="s">
        <v>3198</v>
      </c>
      <c r="H779" s="1538" t="s">
        <v>3605</v>
      </c>
      <c r="I779" s="1298">
        <v>0.47499999999999998</v>
      </c>
      <c r="J779" s="1298">
        <v>3.6999999999999998E-2</v>
      </c>
      <c r="K779" s="1298">
        <v>0.438</v>
      </c>
      <c r="L779" s="1298"/>
      <c r="M779" s="1298"/>
      <c r="N779" s="853">
        <v>0</v>
      </c>
      <c r="O779" s="1298">
        <v>0.47499999999999998</v>
      </c>
      <c r="P779" s="1298" t="s">
        <v>2353</v>
      </c>
      <c r="Q779" s="1288" t="s">
        <v>3176</v>
      </c>
      <c r="S779" s="573"/>
      <c r="T779" s="573"/>
      <c r="U779" s="573"/>
      <c r="V779" s="573"/>
      <c r="W779" s="573"/>
      <c r="X779" s="784"/>
      <c r="Y779" s="573"/>
      <c r="Z779" s="1"/>
    </row>
    <row r="780" spans="1:26" x14ac:dyDescent="0.2">
      <c r="A780" s="814">
        <v>54</v>
      </c>
      <c r="B780" s="1288" t="s">
        <v>3606</v>
      </c>
      <c r="C780" s="1298" t="s">
        <v>2396</v>
      </c>
      <c r="D780" s="1538"/>
      <c r="E780" s="1538"/>
      <c r="F780" s="1612"/>
      <c r="G780" s="1538"/>
      <c r="H780" s="1538"/>
      <c r="I780" s="1298">
        <v>6.4000000000000001E-2</v>
      </c>
      <c r="J780" s="1298"/>
      <c r="K780" s="1298">
        <v>6.4000000000000001E-2</v>
      </c>
      <c r="L780" s="1298"/>
      <c r="M780" s="1298"/>
      <c r="N780" s="853">
        <v>0</v>
      </c>
      <c r="O780" s="1298">
        <v>6.4000000000000001E-2</v>
      </c>
      <c r="P780" s="1298" t="s">
        <v>2241</v>
      </c>
      <c r="Q780" s="1288" t="s">
        <v>3176</v>
      </c>
      <c r="S780" s="573"/>
      <c r="T780" s="573"/>
      <c r="U780" s="573"/>
      <c r="V780" s="573"/>
      <c r="W780" s="573"/>
      <c r="X780" s="784"/>
      <c r="Y780" s="573"/>
      <c r="Z780" s="1"/>
    </row>
    <row r="781" spans="1:26" x14ac:dyDescent="0.2">
      <c r="A781" s="814">
        <v>55</v>
      </c>
      <c r="B781" s="1288" t="s">
        <v>3607</v>
      </c>
      <c r="C781" s="1298" t="s">
        <v>2397</v>
      </c>
      <c r="D781" s="1538"/>
      <c r="E781" s="1538"/>
      <c r="F781" s="1612"/>
      <c r="G781" s="1538"/>
      <c r="H781" s="1538"/>
      <c r="I781" s="1298">
        <v>0.13100000000000001</v>
      </c>
      <c r="J781" s="1298"/>
      <c r="K781" s="1298">
        <v>0.13100000000000001</v>
      </c>
      <c r="L781" s="1298"/>
      <c r="M781" s="1298"/>
      <c r="N781" s="853">
        <v>0</v>
      </c>
      <c r="O781" s="1298">
        <v>0.13100000000000001</v>
      </c>
      <c r="P781" s="1298" t="s">
        <v>2241</v>
      </c>
      <c r="Q781" s="1288" t="s">
        <v>3176</v>
      </c>
      <c r="S781" s="573"/>
      <c r="T781" s="573"/>
      <c r="U781" s="573"/>
      <c r="V781" s="573"/>
      <c r="W781" s="573"/>
      <c r="X781" s="784"/>
      <c r="Y781" s="573"/>
      <c r="Z781" s="1"/>
    </row>
    <row r="782" spans="1:26" ht="24" x14ac:dyDescent="0.2">
      <c r="A782" s="814">
        <v>56</v>
      </c>
      <c r="B782" s="1288">
        <v>130012</v>
      </c>
      <c r="C782" s="1288"/>
      <c r="D782" s="1288"/>
      <c r="E782" s="1288" t="s">
        <v>1083</v>
      </c>
      <c r="F782" s="1297" t="s">
        <v>951</v>
      </c>
      <c r="G782" s="1288"/>
      <c r="H782" s="1288"/>
      <c r="I782" s="1288">
        <v>1.6</v>
      </c>
      <c r="J782" s="1288">
        <v>1.1000000000000001</v>
      </c>
      <c r="K782" s="1288">
        <v>0.5</v>
      </c>
      <c r="L782" s="1288"/>
      <c r="M782" s="1288"/>
      <c r="N782" s="829">
        <v>0</v>
      </c>
      <c r="O782" s="1288">
        <v>1.6</v>
      </c>
      <c r="P782" s="1298" t="s">
        <v>2353</v>
      </c>
      <c r="Q782" s="1288" t="s">
        <v>3216</v>
      </c>
      <c r="S782" s="545"/>
      <c r="T782" s="545"/>
      <c r="U782" s="545"/>
      <c r="V782" s="545"/>
      <c r="W782" s="545"/>
      <c r="X782" s="581"/>
      <c r="Y782" s="545"/>
      <c r="Z782" s="1"/>
    </row>
    <row r="783" spans="1:26" ht="36" x14ac:dyDescent="0.2">
      <c r="A783" s="814">
        <v>57</v>
      </c>
      <c r="B783" s="1288" t="s">
        <v>3608</v>
      </c>
      <c r="C783" s="1288" t="s">
        <v>1561</v>
      </c>
      <c r="D783" s="1288" t="s">
        <v>3609</v>
      </c>
      <c r="E783" s="1288" t="s">
        <v>1084</v>
      </c>
      <c r="F783" s="1297" t="s">
        <v>952</v>
      </c>
      <c r="G783" s="1288" t="s">
        <v>3198</v>
      </c>
      <c r="H783" s="1288" t="s">
        <v>3610</v>
      </c>
      <c r="I783" s="1288">
        <v>0.35099999999999998</v>
      </c>
      <c r="J783" s="1288">
        <v>0.35099999999999998</v>
      </c>
      <c r="K783" s="1288"/>
      <c r="L783" s="1288"/>
      <c r="M783" s="1288"/>
      <c r="N783" s="829">
        <v>0</v>
      </c>
      <c r="O783" s="1288">
        <v>0.35099999999999998</v>
      </c>
      <c r="P783" s="1288" t="s">
        <v>2354</v>
      </c>
      <c r="Q783" s="1288" t="s">
        <v>3176</v>
      </c>
      <c r="S783" s="545"/>
      <c r="T783" s="545"/>
      <c r="U783" s="545"/>
      <c r="V783" s="545"/>
      <c r="W783" s="545"/>
      <c r="X783" s="581"/>
      <c r="Y783" s="545"/>
      <c r="Z783" s="1"/>
    </row>
    <row r="784" spans="1:26" ht="24" x14ac:dyDescent="0.2">
      <c r="A784" s="815">
        <v>58</v>
      </c>
      <c r="B784" s="1298" t="s">
        <v>6069</v>
      </c>
      <c r="C784" s="1298"/>
      <c r="D784" s="1298"/>
      <c r="E784" s="1298" t="s">
        <v>1183</v>
      </c>
      <c r="F784" s="1300" t="s">
        <v>1175</v>
      </c>
      <c r="G784" s="1298"/>
      <c r="H784" s="1298"/>
      <c r="I784" s="1298">
        <v>0.09</v>
      </c>
      <c r="J784" s="1298">
        <v>0.09</v>
      </c>
      <c r="K784" s="1298"/>
      <c r="L784" s="1298"/>
      <c r="M784" s="1298"/>
      <c r="N784" s="853">
        <v>0</v>
      </c>
      <c r="O784" s="1298">
        <v>0.09</v>
      </c>
      <c r="P784" s="1288" t="s">
        <v>2354</v>
      </c>
      <c r="Q784" s="1298" t="s">
        <v>3216</v>
      </c>
      <c r="S784" s="561"/>
      <c r="T784" s="561"/>
      <c r="U784" s="561"/>
      <c r="V784" s="561"/>
      <c r="W784" s="561"/>
      <c r="X784" s="791"/>
      <c r="Y784" s="561"/>
      <c r="Z784" s="1"/>
    </row>
    <row r="785" spans="1:26" ht="24" x14ac:dyDescent="0.2">
      <c r="A785" s="815">
        <v>59</v>
      </c>
      <c r="B785" s="1298" t="s">
        <v>6070</v>
      </c>
      <c r="C785" s="1298"/>
      <c r="D785" s="1298"/>
      <c r="E785" s="1298" t="s">
        <v>1184</v>
      </c>
      <c r="F785" s="1300" t="s">
        <v>1175</v>
      </c>
      <c r="G785" s="1298"/>
      <c r="H785" s="1298"/>
      <c r="I785" s="1298">
        <v>0.1</v>
      </c>
      <c r="J785" s="1298">
        <v>0.1</v>
      </c>
      <c r="K785" s="1298"/>
      <c r="L785" s="1298"/>
      <c r="M785" s="1298"/>
      <c r="N785" s="853">
        <v>0</v>
      </c>
      <c r="O785" s="1298">
        <v>0.1</v>
      </c>
      <c r="P785" s="1288" t="s">
        <v>2354</v>
      </c>
      <c r="Q785" s="1298" t="s">
        <v>3216</v>
      </c>
      <c r="S785" s="561"/>
      <c r="T785" s="561"/>
      <c r="U785" s="561"/>
      <c r="V785" s="561"/>
      <c r="W785" s="561"/>
      <c r="X785" s="791"/>
      <c r="Y785" s="561"/>
      <c r="Z785" s="1"/>
    </row>
    <row r="786" spans="1:26" ht="48" x14ac:dyDescent="0.2">
      <c r="A786" s="814">
        <v>60</v>
      </c>
      <c r="B786" s="1288">
        <v>130038</v>
      </c>
      <c r="C786" s="1288" t="s">
        <v>1562</v>
      </c>
      <c r="D786" s="1288" t="s">
        <v>3611</v>
      </c>
      <c r="E786" s="1288" t="s">
        <v>1085</v>
      </c>
      <c r="F786" s="1297" t="s">
        <v>3612</v>
      </c>
      <c r="G786" s="1288" t="s">
        <v>3198</v>
      </c>
      <c r="H786" s="1288" t="s">
        <v>6209</v>
      </c>
      <c r="I786" s="1288">
        <v>0.32200000000000001</v>
      </c>
      <c r="J786" s="1288">
        <v>0.154</v>
      </c>
      <c r="K786" s="1288">
        <v>9.9000000000000005E-2</v>
      </c>
      <c r="L786" s="1288"/>
      <c r="M786" s="1288">
        <v>6.9000000000000006E-2</v>
      </c>
      <c r="N786" s="829">
        <v>0</v>
      </c>
      <c r="O786" s="1288">
        <v>0.32200000000000001</v>
      </c>
      <c r="P786" s="1288" t="s">
        <v>3614</v>
      </c>
      <c r="Q786" s="1288" t="s">
        <v>3176</v>
      </c>
      <c r="S786" s="545"/>
      <c r="T786" s="545"/>
      <c r="U786" s="545"/>
      <c r="V786" s="545"/>
      <c r="W786" s="545"/>
      <c r="X786" s="581"/>
      <c r="Y786" s="545"/>
      <c r="Z786" s="1"/>
    </row>
    <row r="787" spans="1:26" ht="36" x14ac:dyDescent="0.2">
      <c r="A787" s="814">
        <v>61</v>
      </c>
      <c r="B787" s="1288" t="s">
        <v>3615</v>
      </c>
      <c r="C787" s="1288" t="s">
        <v>1269</v>
      </c>
      <c r="D787" s="1288" t="s">
        <v>3616</v>
      </c>
      <c r="E787" s="1288" t="s">
        <v>1086</v>
      </c>
      <c r="F787" s="1297" t="s">
        <v>3617</v>
      </c>
      <c r="G787" s="1288" t="s">
        <v>3198</v>
      </c>
      <c r="H787" s="1288" t="s">
        <v>3618</v>
      </c>
      <c r="I787" s="1288">
        <v>0.76200000000000001</v>
      </c>
      <c r="J787" s="1288">
        <v>0.76200000000000001</v>
      </c>
      <c r="K787" s="1288"/>
      <c r="L787" s="1288"/>
      <c r="M787" s="1288"/>
      <c r="N787" s="829">
        <v>0</v>
      </c>
      <c r="O787" s="829">
        <v>0.76200000000000001</v>
      </c>
      <c r="P787" s="1288" t="s">
        <v>2354</v>
      </c>
      <c r="Q787" s="1288" t="s">
        <v>3176</v>
      </c>
      <c r="S787" s="545"/>
      <c r="T787" s="545"/>
      <c r="U787" s="545"/>
      <c r="V787" s="545"/>
      <c r="W787" s="545"/>
      <c r="X787" s="581"/>
      <c r="Y787" s="581"/>
      <c r="Z787" s="1"/>
    </row>
    <row r="788" spans="1:26" ht="24" x14ac:dyDescent="0.2">
      <c r="A788" s="815">
        <v>62</v>
      </c>
      <c r="B788" s="1298" t="s">
        <v>6071</v>
      </c>
      <c r="C788" s="1298"/>
      <c r="D788" s="1298"/>
      <c r="E788" s="1298" t="s">
        <v>1185</v>
      </c>
      <c r="F788" s="1300" t="s">
        <v>1176</v>
      </c>
      <c r="G788" s="1298"/>
      <c r="H788" s="1298"/>
      <c r="I788" s="1298">
        <v>0.15</v>
      </c>
      <c r="J788" s="1298">
        <v>0.15</v>
      </c>
      <c r="K788" s="1298"/>
      <c r="L788" s="1298"/>
      <c r="M788" s="1298"/>
      <c r="N788" s="853">
        <v>0</v>
      </c>
      <c r="O788" s="1298">
        <v>0.15</v>
      </c>
      <c r="P788" s="1288" t="s">
        <v>2354</v>
      </c>
      <c r="Q788" s="1298" t="s">
        <v>3216</v>
      </c>
      <c r="S788" s="561"/>
      <c r="T788" s="561"/>
      <c r="U788" s="561"/>
      <c r="V788" s="561"/>
      <c r="W788" s="561"/>
      <c r="X788" s="791"/>
      <c r="Y788" s="561"/>
      <c r="Z788" s="1"/>
    </row>
    <row r="789" spans="1:26" ht="24" x14ac:dyDescent="0.2">
      <c r="A789" s="815">
        <v>63</v>
      </c>
      <c r="B789" s="1298" t="s">
        <v>6072</v>
      </c>
      <c r="C789" s="1298"/>
      <c r="D789" s="1298"/>
      <c r="E789" s="1298" t="s">
        <v>1186</v>
      </c>
      <c r="F789" s="1300" t="s">
        <v>1176</v>
      </c>
      <c r="G789" s="1298"/>
      <c r="H789" s="1298"/>
      <c r="I789" s="1298">
        <v>0.1</v>
      </c>
      <c r="J789" s="1298">
        <v>0.1</v>
      </c>
      <c r="K789" s="1298"/>
      <c r="L789" s="1298"/>
      <c r="M789" s="1298"/>
      <c r="N789" s="853">
        <v>0</v>
      </c>
      <c r="O789" s="1298">
        <v>0.1</v>
      </c>
      <c r="P789" s="1288" t="s">
        <v>2354</v>
      </c>
      <c r="Q789" s="1298" t="s">
        <v>3216</v>
      </c>
      <c r="S789" s="561"/>
      <c r="T789" s="561"/>
      <c r="U789" s="561"/>
      <c r="V789" s="561"/>
      <c r="W789" s="561"/>
      <c r="X789" s="791"/>
      <c r="Y789" s="561"/>
      <c r="Z789" s="1"/>
    </row>
    <row r="790" spans="1:26" ht="16.5" customHeight="1" x14ac:dyDescent="0.2">
      <c r="A790" s="815">
        <v>64</v>
      </c>
      <c r="B790" s="1298">
        <v>130152</v>
      </c>
      <c r="C790" s="1298" t="s">
        <v>2398</v>
      </c>
      <c r="D790" s="1424" t="s">
        <v>6210</v>
      </c>
      <c r="E790" s="1610" t="s">
        <v>1087</v>
      </c>
      <c r="F790" s="1611" t="s">
        <v>963</v>
      </c>
      <c r="G790" s="1538" t="s">
        <v>3198</v>
      </c>
      <c r="H790" s="1580" t="s">
        <v>6208</v>
      </c>
      <c r="I790" s="1298">
        <v>0.09</v>
      </c>
      <c r="J790" s="1298"/>
      <c r="K790" s="1298">
        <v>0.09</v>
      </c>
      <c r="L790" s="1298"/>
      <c r="M790" s="1298"/>
      <c r="N790" s="853">
        <v>0</v>
      </c>
      <c r="O790" s="1298">
        <v>0.09</v>
      </c>
      <c r="P790" s="1298" t="s">
        <v>2241</v>
      </c>
      <c r="Q790" s="1281" t="s">
        <v>6207</v>
      </c>
      <c r="S790" s="795"/>
      <c r="T790" s="795"/>
      <c r="U790" s="795"/>
      <c r="V790" s="795"/>
      <c r="W790" s="795"/>
      <c r="X790" s="796"/>
      <c r="Y790" s="795"/>
      <c r="Z790" s="1"/>
    </row>
    <row r="791" spans="1:26" ht="20.25" customHeight="1" x14ac:dyDescent="0.2">
      <c r="A791" s="814">
        <v>65</v>
      </c>
      <c r="B791" s="1288"/>
      <c r="C791" s="1298"/>
      <c r="D791" s="1619"/>
      <c r="E791" s="1538"/>
      <c r="F791" s="1612"/>
      <c r="G791" s="1538"/>
      <c r="H791" s="1581"/>
      <c r="I791" s="268">
        <v>0.2</v>
      </c>
      <c r="J791" s="1281"/>
      <c r="K791" s="268">
        <v>0.2</v>
      </c>
      <c r="L791" s="1281"/>
      <c r="M791" s="1281"/>
      <c r="N791" s="268">
        <v>0</v>
      </c>
      <c r="O791" s="268">
        <v>0.2</v>
      </c>
      <c r="P791" s="1281" t="s">
        <v>2241</v>
      </c>
      <c r="Q791" s="1281" t="s">
        <v>6207</v>
      </c>
      <c r="S791" s="795"/>
      <c r="T791" s="795"/>
      <c r="U791" s="795"/>
      <c r="V791" s="795"/>
      <c r="W791" s="795"/>
      <c r="X791" s="796"/>
      <c r="Y791" s="795"/>
      <c r="Z791" s="1"/>
    </row>
    <row r="792" spans="1:26" x14ac:dyDescent="0.2">
      <c r="A792" s="815">
        <v>66</v>
      </c>
      <c r="B792" s="1298">
        <v>130040</v>
      </c>
      <c r="C792" s="1298" t="s">
        <v>2399</v>
      </c>
      <c r="D792" s="1610" t="s">
        <v>3619</v>
      </c>
      <c r="E792" s="1610" t="s">
        <v>1088</v>
      </c>
      <c r="F792" s="1300" t="s">
        <v>3620</v>
      </c>
      <c r="G792" s="1538" t="s">
        <v>3198</v>
      </c>
      <c r="H792" s="1538" t="s">
        <v>3621</v>
      </c>
      <c r="I792" s="1288">
        <v>0.499</v>
      </c>
      <c r="J792" s="1288">
        <v>0.499</v>
      </c>
      <c r="K792" s="1288"/>
      <c r="L792" s="1288"/>
      <c r="M792" s="1288"/>
      <c r="N792" s="829">
        <v>0</v>
      </c>
      <c r="O792" s="1288">
        <v>0.499</v>
      </c>
      <c r="P792" s="1288" t="s">
        <v>2354</v>
      </c>
      <c r="Q792" s="1288" t="s">
        <v>3176</v>
      </c>
      <c r="S792" s="585"/>
      <c r="T792" s="585"/>
      <c r="U792" s="585"/>
      <c r="V792" s="585"/>
      <c r="W792" s="585"/>
      <c r="X792" s="785"/>
      <c r="Y792" s="585"/>
      <c r="Z792" s="1"/>
    </row>
    <row r="793" spans="1:26" ht="21.75" customHeight="1" x14ac:dyDescent="0.2">
      <c r="A793" s="815">
        <v>67</v>
      </c>
      <c r="B793" s="1298"/>
      <c r="C793" s="1298" t="s">
        <v>2401</v>
      </c>
      <c r="D793" s="1610"/>
      <c r="E793" s="1610"/>
      <c r="F793" s="1300" t="s">
        <v>3620</v>
      </c>
      <c r="G793" s="1538"/>
      <c r="H793" s="1538"/>
      <c r="I793" s="1288">
        <v>0.99399999999999999</v>
      </c>
      <c r="J793" s="1288">
        <v>0.99399999999999999</v>
      </c>
      <c r="K793" s="1288"/>
      <c r="L793" s="1288"/>
      <c r="M793" s="1288"/>
      <c r="N793" s="829">
        <v>0</v>
      </c>
      <c r="O793" s="1288">
        <v>0.94399999999999995</v>
      </c>
      <c r="P793" s="1288" t="s">
        <v>2354</v>
      </c>
      <c r="Q793" s="1320" t="s">
        <v>3176</v>
      </c>
      <c r="S793" s="585"/>
      <c r="T793" s="585"/>
      <c r="U793" s="585"/>
      <c r="V793" s="585"/>
      <c r="W793" s="585"/>
      <c r="X793" s="785"/>
      <c r="Y793" s="585"/>
      <c r="Z793" s="1"/>
    </row>
    <row r="794" spans="1:26" ht="24" x14ac:dyDescent="0.2">
      <c r="A794" s="814">
        <v>68</v>
      </c>
      <c r="B794" s="1288">
        <v>192157</v>
      </c>
      <c r="C794" s="1288" t="s">
        <v>1968</v>
      </c>
      <c r="D794" s="1288" t="s">
        <v>3622</v>
      </c>
      <c r="E794" s="1288" t="s">
        <v>1967</v>
      </c>
      <c r="F794" s="1297" t="s">
        <v>3623</v>
      </c>
      <c r="G794" s="1288" t="s">
        <v>3198</v>
      </c>
      <c r="H794" s="1288" t="s">
        <v>2791</v>
      </c>
      <c r="I794" s="1288">
        <v>7.4999999999999997E-2</v>
      </c>
      <c r="J794" s="1288">
        <v>7.4999999999999997E-2</v>
      </c>
      <c r="K794" s="1288"/>
      <c r="L794" s="1288"/>
      <c r="M794" s="1288"/>
      <c r="N794" s="829">
        <v>0</v>
      </c>
      <c r="O794" s="1288">
        <v>7.4999999999999997E-2</v>
      </c>
      <c r="P794" s="1288" t="s">
        <v>2354</v>
      </c>
      <c r="Q794" s="1288" t="s">
        <v>3176</v>
      </c>
      <c r="S794" s="545"/>
      <c r="T794" s="545"/>
      <c r="U794" s="545"/>
      <c r="V794" s="545"/>
      <c r="W794" s="545"/>
      <c r="X794" s="581"/>
      <c r="Y794" s="545"/>
      <c r="Z794" s="1"/>
    </row>
    <row r="795" spans="1:26" ht="24" x14ac:dyDescent="0.2">
      <c r="A795" s="814">
        <v>69</v>
      </c>
      <c r="B795" s="1288">
        <v>192156</v>
      </c>
      <c r="C795" s="1288" t="s">
        <v>1970</v>
      </c>
      <c r="D795" s="1288" t="s">
        <v>3624</v>
      </c>
      <c r="E795" s="1288" t="s">
        <v>1969</v>
      </c>
      <c r="F795" s="1297" t="s">
        <v>3625</v>
      </c>
      <c r="G795" s="1288" t="s">
        <v>3198</v>
      </c>
      <c r="H795" s="1288" t="s">
        <v>2791</v>
      </c>
      <c r="I795" s="1288">
        <v>6.7000000000000004E-2</v>
      </c>
      <c r="J795" s="1288">
        <v>6.7000000000000004E-2</v>
      </c>
      <c r="K795" s="1288"/>
      <c r="L795" s="1288"/>
      <c r="M795" s="1288"/>
      <c r="N795" s="829">
        <v>0</v>
      </c>
      <c r="O795" s="1288">
        <v>6.7000000000000004E-2</v>
      </c>
      <c r="P795" s="1288" t="s">
        <v>2354</v>
      </c>
      <c r="Q795" s="1288" t="s">
        <v>3176</v>
      </c>
      <c r="S795" s="545"/>
      <c r="T795" s="545"/>
      <c r="U795" s="545"/>
      <c r="V795" s="545"/>
      <c r="W795" s="545"/>
      <c r="X795" s="581"/>
      <c r="Y795" s="545"/>
      <c r="Z795" s="1"/>
    </row>
    <row r="796" spans="1:26" ht="24" x14ac:dyDescent="0.2">
      <c r="A796" s="814">
        <v>70</v>
      </c>
      <c r="B796" s="1288">
        <v>192155</v>
      </c>
      <c r="C796" s="1288" t="s">
        <v>1972</v>
      </c>
      <c r="D796" s="1288" t="s">
        <v>3626</v>
      </c>
      <c r="E796" s="1288" t="s">
        <v>1971</v>
      </c>
      <c r="F796" s="1297" t="s">
        <v>3627</v>
      </c>
      <c r="G796" s="1288" t="s">
        <v>3198</v>
      </c>
      <c r="H796" s="1288" t="s">
        <v>2791</v>
      </c>
      <c r="I796" s="871">
        <v>0.1</v>
      </c>
      <c r="J796" s="871">
        <v>0.1</v>
      </c>
      <c r="K796" s="1288"/>
      <c r="L796" s="1288"/>
      <c r="M796" s="1288"/>
      <c r="N796" s="829">
        <v>0</v>
      </c>
      <c r="O796" s="871">
        <v>0.1</v>
      </c>
      <c r="P796" s="1288" t="s">
        <v>2354</v>
      </c>
      <c r="Q796" s="1288" t="s">
        <v>3176</v>
      </c>
      <c r="S796" s="593"/>
      <c r="T796" s="593"/>
      <c r="U796" s="545"/>
      <c r="V796" s="545"/>
      <c r="W796" s="545"/>
      <c r="X796" s="581"/>
      <c r="Y796" s="593"/>
      <c r="Z796" s="1"/>
    </row>
    <row r="797" spans="1:26" s="1291" customFormat="1" ht="36" x14ac:dyDescent="0.2">
      <c r="A797" s="814">
        <v>71</v>
      </c>
      <c r="B797" s="1288"/>
      <c r="C797" s="1288" t="s">
        <v>6196</v>
      </c>
      <c r="D797" s="1288" t="s">
        <v>6197</v>
      </c>
      <c r="E797" s="1288" t="s">
        <v>2168</v>
      </c>
      <c r="F797" s="1297" t="s">
        <v>6198</v>
      </c>
      <c r="G797" s="1288" t="s">
        <v>3198</v>
      </c>
      <c r="H797" s="1288" t="s">
        <v>6199</v>
      </c>
      <c r="I797" s="829">
        <v>8.1000000000000003E-2</v>
      </c>
      <c r="J797" s="829">
        <v>8.1000000000000003E-2</v>
      </c>
      <c r="K797" s="1288"/>
      <c r="L797" s="1288"/>
      <c r="M797" s="1288"/>
      <c r="N797" s="829">
        <v>0</v>
      </c>
      <c r="O797" s="871">
        <v>8.1000000000000003E-2</v>
      </c>
      <c r="P797" s="1288" t="s">
        <v>2354</v>
      </c>
      <c r="Q797" s="1288" t="s">
        <v>3216</v>
      </c>
      <c r="S797" s="593"/>
      <c r="T797" s="593"/>
      <c r="U797" s="545"/>
      <c r="V797" s="545"/>
      <c r="W797" s="545"/>
      <c r="X797" s="581"/>
      <c r="Y797" s="593"/>
      <c r="Z797" s="1"/>
    </row>
    <row r="798" spans="1:26" s="1291" customFormat="1" ht="24" x14ac:dyDescent="0.2">
      <c r="A798" s="814">
        <v>72</v>
      </c>
      <c r="B798" s="1288"/>
      <c r="C798" s="1288" t="s">
        <v>6200</v>
      </c>
      <c r="D798" s="1288" t="s">
        <v>6201</v>
      </c>
      <c r="E798" s="1288" t="s">
        <v>6202</v>
      </c>
      <c r="F798" s="1297" t="s">
        <v>6203</v>
      </c>
      <c r="G798" s="1288" t="s">
        <v>3198</v>
      </c>
      <c r="H798" s="1288" t="s">
        <v>2791</v>
      </c>
      <c r="I798" s="829">
        <v>8.3000000000000004E-2</v>
      </c>
      <c r="J798" s="829">
        <v>8.3000000000000004E-2</v>
      </c>
      <c r="K798" s="1288"/>
      <c r="L798" s="1288"/>
      <c r="M798" s="1288"/>
      <c r="N798" s="829">
        <v>0</v>
      </c>
      <c r="O798" s="871">
        <v>8.3000000000000004E-2</v>
      </c>
      <c r="P798" s="1288" t="s">
        <v>2354</v>
      </c>
      <c r="Q798" s="1288" t="s">
        <v>3216</v>
      </c>
      <c r="S798" s="593"/>
      <c r="T798" s="593"/>
      <c r="U798" s="545"/>
      <c r="V798" s="545"/>
      <c r="W798" s="545"/>
      <c r="X798" s="581"/>
      <c r="Y798" s="593"/>
      <c r="Z798" s="1"/>
    </row>
    <row r="799" spans="1:26" ht="24" x14ac:dyDescent="0.2">
      <c r="A799" s="814">
        <v>73</v>
      </c>
      <c r="B799" s="1288" t="s">
        <v>3628</v>
      </c>
      <c r="C799" s="871" t="s">
        <v>1268</v>
      </c>
      <c r="D799" s="1288" t="s">
        <v>3629</v>
      </c>
      <c r="E799" s="1288" t="s">
        <v>1089</v>
      </c>
      <c r="F799" s="1297" t="s">
        <v>3630</v>
      </c>
      <c r="G799" s="1288" t="s">
        <v>3198</v>
      </c>
      <c r="H799" s="1288" t="s">
        <v>2791</v>
      </c>
      <c r="I799" s="1288">
        <v>1.8069999999999999</v>
      </c>
      <c r="J799" s="1288">
        <v>1.8069999999999999</v>
      </c>
      <c r="K799" s="1288"/>
      <c r="L799" s="1288"/>
      <c r="M799" s="1288"/>
      <c r="N799" s="829">
        <v>0</v>
      </c>
      <c r="O799" s="829">
        <v>1.8069999999999999</v>
      </c>
      <c r="P799" s="1288" t="s">
        <v>2354</v>
      </c>
      <c r="Q799" s="1288" t="s">
        <v>3176</v>
      </c>
      <c r="S799" s="545"/>
      <c r="T799" s="545"/>
      <c r="U799" s="545"/>
      <c r="V799" s="545"/>
      <c r="W799" s="545"/>
      <c r="X799" s="581"/>
      <c r="Y799" s="581"/>
      <c r="Z799" s="1"/>
    </row>
    <row r="800" spans="1:26" ht="36" x14ac:dyDescent="0.2">
      <c r="A800" s="815">
        <v>74</v>
      </c>
      <c r="B800" s="1298" t="s">
        <v>6073</v>
      </c>
      <c r="C800" s="870" t="s">
        <v>2402</v>
      </c>
      <c r="D800" s="1298" t="s">
        <v>3631</v>
      </c>
      <c r="E800" s="1298" t="s">
        <v>234</v>
      </c>
      <c r="F800" s="1300" t="s">
        <v>236</v>
      </c>
      <c r="G800" s="1288" t="s">
        <v>3198</v>
      </c>
      <c r="H800" s="1288" t="s">
        <v>3632</v>
      </c>
      <c r="I800" s="1298">
        <v>0.82499999999999996</v>
      </c>
      <c r="J800" s="1298">
        <v>0.433</v>
      </c>
      <c r="K800" s="1298">
        <v>0.39200000000000002</v>
      </c>
      <c r="L800" s="1298"/>
      <c r="M800" s="1298"/>
      <c r="N800" s="853">
        <v>0</v>
      </c>
      <c r="O800" s="853">
        <v>0.82499999999999996</v>
      </c>
      <c r="P800" s="870" t="s">
        <v>2353</v>
      </c>
      <c r="Q800" s="870" t="s">
        <v>3216</v>
      </c>
      <c r="S800" s="797"/>
      <c r="T800" s="797"/>
      <c r="U800" s="797"/>
      <c r="V800" s="797"/>
      <c r="W800" s="797"/>
      <c r="X800" s="798"/>
      <c r="Y800" s="798"/>
      <c r="Z800" s="1"/>
    </row>
    <row r="801" spans="1:26" ht="24" x14ac:dyDescent="0.2">
      <c r="A801" s="814">
        <v>75</v>
      </c>
      <c r="B801" s="1288" t="s">
        <v>6074</v>
      </c>
      <c r="C801" s="871" t="s">
        <v>2404</v>
      </c>
      <c r="D801" s="1288"/>
      <c r="E801" s="1288" t="s">
        <v>1223</v>
      </c>
      <c r="F801" s="1297" t="s">
        <v>2403</v>
      </c>
      <c r="G801" s="1288"/>
      <c r="H801" s="1288"/>
      <c r="I801" s="1288">
        <v>0.18099999999999999</v>
      </c>
      <c r="J801" s="1288">
        <v>0.158</v>
      </c>
      <c r="K801" s="1288">
        <v>2.3E-2</v>
      </c>
      <c r="L801" s="1288"/>
      <c r="M801" s="1288"/>
      <c r="N801" s="829">
        <v>0</v>
      </c>
      <c r="O801" s="871">
        <v>0.18099999999999999</v>
      </c>
      <c r="P801" s="870" t="s">
        <v>2353</v>
      </c>
      <c r="Q801" s="871" t="s">
        <v>3216</v>
      </c>
      <c r="S801" s="537"/>
      <c r="T801" s="537"/>
      <c r="U801" s="537"/>
      <c r="V801" s="537"/>
      <c r="W801" s="537"/>
      <c r="X801" s="786"/>
      <c r="Y801" s="584"/>
      <c r="Z801" s="1"/>
    </row>
    <row r="802" spans="1:26" ht="36" x14ac:dyDescent="0.2">
      <c r="A802" s="814">
        <v>76</v>
      </c>
      <c r="B802" s="1288" t="s">
        <v>3634</v>
      </c>
      <c r="C802" s="1288" t="s">
        <v>1973</v>
      </c>
      <c r="D802" s="1288" t="s">
        <v>3635</v>
      </c>
      <c r="E802" s="1288" t="s">
        <v>1090</v>
      </c>
      <c r="F802" s="1297" t="s">
        <v>3636</v>
      </c>
      <c r="G802" s="1288" t="s">
        <v>3198</v>
      </c>
      <c r="H802" s="1288" t="s">
        <v>3637</v>
      </c>
      <c r="I802" s="1288">
        <v>0.54800000000000004</v>
      </c>
      <c r="J802" s="1288">
        <v>0.38900000000000001</v>
      </c>
      <c r="K802" s="1288">
        <v>0.159</v>
      </c>
      <c r="L802" s="1288"/>
      <c r="M802" s="1288"/>
      <c r="N802" s="829">
        <v>0</v>
      </c>
      <c r="O802" s="1288">
        <v>0.54800000000000004</v>
      </c>
      <c r="P802" s="870" t="s">
        <v>2353</v>
      </c>
      <c r="Q802" s="1288" t="s">
        <v>3176</v>
      </c>
      <c r="S802" s="545"/>
      <c r="T802" s="545"/>
      <c r="U802" s="545"/>
      <c r="V802" s="545"/>
      <c r="W802" s="545"/>
      <c r="X802" s="581"/>
      <c r="Y802" s="545"/>
      <c r="Z802" s="1"/>
    </row>
    <row r="803" spans="1:26" ht="24" x14ac:dyDescent="0.2">
      <c r="A803" s="815">
        <v>77</v>
      </c>
      <c r="B803" s="1288" t="s">
        <v>3638</v>
      </c>
      <c r="C803" s="1298" t="s">
        <v>2405</v>
      </c>
      <c r="D803" s="1288" t="s">
        <v>3639</v>
      </c>
      <c r="E803" s="1298" t="s">
        <v>1187</v>
      </c>
      <c r="F803" s="1300" t="s">
        <v>3640</v>
      </c>
      <c r="G803" s="1288" t="s">
        <v>3198</v>
      </c>
      <c r="H803" s="1288" t="s">
        <v>2791</v>
      </c>
      <c r="I803" s="1298">
        <v>0.109</v>
      </c>
      <c r="J803" s="1298"/>
      <c r="K803" s="1298"/>
      <c r="L803" s="1298"/>
      <c r="M803" s="1298">
        <v>0.109</v>
      </c>
      <c r="N803" s="853">
        <v>0</v>
      </c>
      <c r="O803" s="1298">
        <v>0.109</v>
      </c>
      <c r="P803" s="1298" t="s">
        <v>2406</v>
      </c>
      <c r="Q803" s="1288" t="s">
        <v>3176</v>
      </c>
      <c r="S803" s="573"/>
      <c r="T803" s="573"/>
      <c r="U803" s="573"/>
      <c r="V803" s="573"/>
      <c r="W803" s="573"/>
      <c r="X803" s="784"/>
      <c r="Y803" s="573"/>
      <c r="Z803" s="1"/>
    </row>
    <row r="804" spans="1:26" ht="36" x14ac:dyDescent="0.2">
      <c r="A804" s="814">
        <v>78</v>
      </c>
      <c r="B804" s="1288">
        <v>120286</v>
      </c>
      <c r="C804" s="1288" t="s">
        <v>1974</v>
      </c>
      <c r="D804" s="1288" t="s">
        <v>3641</v>
      </c>
      <c r="E804" s="1288" t="s">
        <v>1091</v>
      </c>
      <c r="F804" s="1297" t="s">
        <v>964</v>
      </c>
      <c r="G804" s="1288" t="s">
        <v>3198</v>
      </c>
      <c r="H804" s="1288" t="s">
        <v>3642</v>
      </c>
      <c r="I804" s="1288">
        <v>0.13300000000000001</v>
      </c>
      <c r="J804" s="1288"/>
      <c r="K804" s="1288">
        <v>0.13300000000000001</v>
      </c>
      <c r="L804" s="1288"/>
      <c r="M804" s="1288"/>
      <c r="N804" s="829">
        <v>0</v>
      </c>
      <c r="O804" s="1288">
        <v>0.13300000000000001</v>
      </c>
      <c r="P804" s="1288" t="s">
        <v>2241</v>
      </c>
      <c r="Q804" s="1288" t="s">
        <v>3176</v>
      </c>
      <c r="S804" s="545"/>
      <c r="T804" s="545"/>
      <c r="U804" s="545"/>
      <c r="V804" s="545"/>
      <c r="W804" s="545"/>
      <c r="X804" s="581"/>
      <c r="Y804" s="545"/>
      <c r="Z804" s="1"/>
    </row>
    <row r="805" spans="1:26" ht="36" x14ac:dyDescent="0.2">
      <c r="A805" s="814">
        <v>79</v>
      </c>
      <c r="B805" s="1288">
        <v>130154</v>
      </c>
      <c r="C805" s="1288" t="s">
        <v>1322</v>
      </c>
      <c r="D805" s="1288" t="s">
        <v>3643</v>
      </c>
      <c r="E805" s="1288" t="s">
        <v>1092</v>
      </c>
      <c r="F805" s="1297" t="s">
        <v>3644</v>
      </c>
      <c r="G805" s="1288" t="s">
        <v>3198</v>
      </c>
      <c r="H805" s="1288" t="s">
        <v>3645</v>
      </c>
      <c r="I805" s="1288">
        <v>0.27600000000000002</v>
      </c>
      <c r="J805" s="1288">
        <v>0.27600000000000002</v>
      </c>
      <c r="K805" s="1288"/>
      <c r="L805" s="1288"/>
      <c r="M805" s="1288"/>
      <c r="N805" s="829">
        <v>0</v>
      </c>
      <c r="O805" s="1288">
        <v>0.27600000000000002</v>
      </c>
      <c r="P805" s="1288" t="s">
        <v>2354</v>
      </c>
      <c r="Q805" s="1288" t="s">
        <v>3176</v>
      </c>
      <c r="S805" s="545"/>
      <c r="T805" s="545"/>
      <c r="U805" s="545"/>
      <c r="V805" s="545"/>
      <c r="W805" s="545"/>
      <c r="X805" s="581"/>
      <c r="Y805" s="545"/>
      <c r="Z805" s="1"/>
    </row>
    <row r="806" spans="1:26" ht="36" x14ac:dyDescent="0.2">
      <c r="A806" s="814">
        <v>80</v>
      </c>
      <c r="B806" s="1288" t="s">
        <v>3646</v>
      </c>
      <c r="C806" s="1288" t="s">
        <v>1279</v>
      </c>
      <c r="D806" s="1288" t="s">
        <v>3647</v>
      </c>
      <c r="E806" s="1288" t="s">
        <v>1093</v>
      </c>
      <c r="F806" s="1297" t="s">
        <v>3648</v>
      </c>
      <c r="G806" s="1288" t="s">
        <v>3198</v>
      </c>
      <c r="H806" s="1288" t="s">
        <v>3649</v>
      </c>
      <c r="I806" s="1288">
        <v>0.82299999999999995</v>
      </c>
      <c r="J806" s="1288">
        <v>0.82299999999999995</v>
      </c>
      <c r="K806" s="1288"/>
      <c r="L806" s="1288"/>
      <c r="M806" s="1288"/>
      <c r="N806" s="829">
        <v>0</v>
      </c>
      <c r="O806" s="1288">
        <v>0.82299999999999995</v>
      </c>
      <c r="P806" s="1288" t="s">
        <v>2354</v>
      </c>
      <c r="Q806" s="1288" t="s">
        <v>3176</v>
      </c>
      <c r="S806" s="545"/>
      <c r="T806" s="545"/>
      <c r="U806" s="545"/>
      <c r="V806" s="545"/>
      <c r="W806" s="545"/>
      <c r="X806" s="581"/>
      <c r="Y806" s="545"/>
      <c r="Z806" s="1"/>
    </row>
    <row r="807" spans="1:26" s="7" customFormat="1" ht="24" x14ac:dyDescent="0.2">
      <c r="A807" s="814">
        <v>81</v>
      </c>
      <c r="B807" s="1288" t="s">
        <v>3650</v>
      </c>
      <c r="C807" s="1298" t="s">
        <v>2407</v>
      </c>
      <c r="D807" s="1288" t="s">
        <v>3651</v>
      </c>
      <c r="E807" s="1298" t="s">
        <v>1188</v>
      </c>
      <c r="F807" s="1300" t="s">
        <v>3652</v>
      </c>
      <c r="G807" s="1288" t="s">
        <v>3198</v>
      </c>
      <c r="H807" s="1288" t="s">
        <v>2791</v>
      </c>
      <c r="I807" s="1298">
        <v>8.3000000000000004E-2</v>
      </c>
      <c r="J807" s="1298">
        <v>8.3000000000000004E-2</v>
      </c>
      <c r="K807" s="1298"/>
      <c r="L807" s="1298"/>
      <c r="M807" s="1298"/>
      <c r="N807" s="853">
        <v>0</v>
      </c>
      <c r="O807" s="1298">
        <v>8.3000000000000004E-2</v>
      </c>
      <c r="P807" s="1288" t="s">
        <v>2354</v>
      </c>
      <c r="Q807" s="1288" t="s">
        <v>3176</v>
      </c>
      <c r="S807" s="573"/>
      <c r="T807" s="573"/>
      <c r="U807" s="573"/>
      <c r="V807" s="573"/>
      <c r="W807" s="573"/>
      <c r="X807" s="784"/>
      <c r="Y807" s="573"/>
      <c r="Z807" s="1"/>
    </row>
    <row r="808" spans="1:26" x14ac:dyDescent="0.2">
      <c r="A808" s="814">
        <v>82</v>
      </c>
      <c r="B808" s="1288" t="s">
        <v>3653</v>
      </c>
      <c r="C808" s="1288" t="s">
        <v>2234</v>
      </c>
      <c r="D808" s="1538" t="s">
        <v>3654</v>
      </c>
      <c r="E808" s="1538" t="s">
        <v>1094</v>
      </c>
      <c r="F808" s="1612" t="s">
        <v>3655</v>
      </c>
      <c r="G808" s="1538" t="s">
        <v>3198</v>
      </c>
      <c r="H808" s="1538" t="s">
        <v>3656</v>
      </c>
      <c r="I808" s="1288">
        <v>0.22500000000000001</v>
      </c>
      <c r="J808" s="1288"/>
      <c r="K808" s="1288">
        <v>0.22500000000000001</v>
      </c>
      <c r="L808" s="1288"/>
      <c r="M808" s="1288"/>
      <c r="N808" s="829">
        <v>0</v>
      </c>
      <c r="O808" s="1288">
        <v>0.22500000000000001</v>
      </c>
      <c r="P808" s="1288" t="s">
        <v>2241</v>
      </c>
      <c r="Q808" s="1288" t="s">
        <v>3176</v>
      </c>
      <c r="S808" s="545"/>
      <c r="T808" s="545"/>
      <c r="U808" s="545"/>
      <c r="V808" s="545"/>
      <c r="W808" s="545"/>
      <c r="X808" s="581"/>
      <c r="Y808" s="545"/>
      <c r="Z808" s="1"/>
    </row>
    <row r="809" spans="1:26" ht="26.25" customHeight="1" x14ac:dyDescent="0.2">
      <c r="A809" s="814">
        <v>83</v>
      </c>
      <c r="B809" s="1288" t="s">
        <v>3657</v>
      </c>
      <c r="C809" s="1288" t="s">
        <v>1975</v>
      </c>
      <c r="D809" s="1538"/>
      <c r="E809" s="1538"/>
      <c r="F809" s="1612"/>
      <c r="G809" s="1538"/>
      <c r="H809" s="1538"/>
      <c r="I809" s="1288">
        <v>0.129</v>
      </c>
      <c r="J809" s="1288"/>
      <c r="K809" s="1288">
        <v>0.129</v>
      </c>
      <c r="L809" s="1288"/>
      <c r="M809" s="1288"/>
      <c r="N809" s="829">
        <v>0</v>
      </c>
      <c r="O809" s="1288">
        <v>0.129</v>
      </c>
      <c r="P809" s="1288" t="s">
        <v>2241</v>
      </c>
      <c r="Q809" s="1288" t="s">
        <v>3176</v>
      </c>
      <c r="S809" s="545"/>
      <c r="T809" s="545"/>
      <c r="U809" s="545"/>
      <c r="V809" s="545"/>
      <c r="W809" s="545"/>
      <c r="X809" s="581"/>
      <c r="Y809" s="545"/>
      <c r="Z809" s="1"/>
    </row>
    <row r="810" spans="1:26" ht="24" x14ac:dyDescent="0.2">
      <c r="A810" s="814">
        <v>84</v>
      </c>
      <c r="B810" s="1288">
        <v>130156</v>
      </c>
      <c r="C810" s="1288" t="s">
        <v>1976</v>
      </c>
      <c r="D810" s="1288" t="s">
        <v>3658</v>
      </c>
      <c r="E810" s="1288" t="s">
        <v>1095</v>
      </c>
      <c r="F810" s="1297" t="s">
        <v>3659</v>
      </c>
      <c r="G810" s="1288" t="s">
        <v>3198</v>
      </c>
      <c r="H810" s="1288" t="s">
        <v>3660</v>
      </c>
      <c r="I810" s="1288">
        <v>0.21099999999999999</v>
      </c>
      <c r="J810" s="1288"/>
      <c r="K810" s="1288">
        <v>0.21099999999999999</v>
      </c>
      <c r="L810" s="1288"/>
      <c r="M810" s="1288"/>
      <c r="N810" s="829">
        <v>0</v>
      </c>
      <c r="O810" s="1288">
        <v>0.21099999999999999</v>
      </c>
      <c r="P810" s="1288" t="s">
        <v>2241</v>
      </c>
      <c r="Q810" s="1288" t="s">
        <v>3176</v>
      </c>
      <c r="S810" s="545"/>
      <c r="T810" s="545"/>
      <c r="U810" s="545"/>
      <c r="V810" s="545"/>
      <c r="W810" s="545"/>
      <c r="X810" s="581"/>
      <c r="Y810" s="545"/>
      <c r="Z810" s="1"/>
    </row>
    <row r="811" spans="1:26" ht="36" x14ac:dyDescent="0.2">
      <c r="A811" s="814">
        <v>85</v>
      </c>
      <c r="B811" s="1288">
        <v>120287</v>
      </c>
      <c r="C811" s="1298" t="s">
        <v>2408</v>
      </c>
      <c r="D811" s="1288" t="s">
        <v>3661</v>
      </c>
      <c r="E811" s="1298" t="s">
        <v>1189</v>
      </c>
      <c r="F811" s="1300" t="s">
        <v>3662</v>
      </c>
      <c r="G811" s="1288" t="s">
        <v>3198</v>
      </c>
      <c r="H811" s="1288" t="s">
        <v>3663</v>
      </c>
      <c r="I811" s="1298">
        <v>0.29399999999999998</v>
      </c>
      <c r="J811" s="1298"/>
      <c r="K811" s="1298">
        <v>0.29399999999999998</v>
      </c>
      <c r="L811" s="1298"/>
      <c r="M811" s="1298"/>
      <c r="N811" s="853">
        <v>0</v>
      </c>
      <c r="O811" s="1298">
        <v>0.29399999999999998</v>
      </c>
      <c r="P811" s="1298" t="s">
        <v>2241</v>
      </c>
      <c r="Q811" s="1288" t="s">
        <v>3176</v>
      </c>
      <c r="S811" s="573"/>
      <c r="T811" s="573"/>
      <c r="U811" s="573"/>
      <c r="V811" s="573"/>
      <c r="W811" s="573"/>
      <c r="X811" s="784"/>
      <c r="Y811" s="573"/>
      <c r="Z811" s="1"/>
    </row>
    <row r="812" spans="1:26" ht="36" x14ac:dyDescent="0.2">
      <c r="A812" s="814">
        <v>86</v>
      </c>
      <c r="B812" s="1298" t="s">
        <v>6075</v>
      </c>
      <c r="C812" s="1288" t="s">
        <v>1280</v>
      </c>
      <c r="D812" s="1288" t="s">
        <v>3664</v>
      </c>
      <c r="E812" s="1288" t="s">
        <v>235</v>
      </c>
      <c r="F812" s="1297" t="s">
        <v>5763</v>
      </c>
      <c r="G812" s="1288" t="s">
        <v>3198</v>
      </c>
      <c r="H812" s="1288" t="s">
        <v>2720</v>
      </c>
      <c r="I812" s="1298">
        <v>1.484</v>
      </c>
      <c r="J812" s="1298">
        <v>1.484</v>
      </c>
      <c r="K812" s="1298"/>
      <c r="L812" s="1298"/>
      <c r="M812" s="1298"/>
      <c r="N812" s="853">
        <v>1.2999999999999999E-2</v>
      </c>
      <c r="O812" s="1298">
        <v>0.70099999999999996</v>
      </c>
      <c r="P812" s="1298" t="s">
        <v>2354</v>
      </c>
      <c r="Q812" s="1288" t="s">
        <v>3176</v>
      </c>
      <c r="S812" s="573"/>
      <c r="T812" s="573"/>
      <c r="U812" s="573"/>
      <c r="V812" s="573"/>
      <c r="W812" s="573"/>
      <c r="X812" s="784"/>
      <c r="Y812" s="573"/>
      <c r="Z812" s="1"/>
    </row>
    <row r="813" spans="1:26" ht="36" x14ac:dyDescent="0.2">
      <c r="A813" s="814">
        <v>87</v>
      </c>
      <c r="B813" s="1298" t="s">
        <v>3665</v>
      </c>
      <c r="C813" s="1298" t="s">
        <v>2409</v>
      </c>
      <c r="D813" s="1288" t="s">
        <v>3666</v>
      </c>
      <c r="E813" s="1298" t="s">
        <v>1190</v>
      </c>
      <c r="F813" s="1300" t="s">
        <v>1177</v>
      </c>
      <c r="G813" s="1288" t="s">
        <v>3198</v>
      </c>
      <c r="H813" s="1288" t="s">
        <v>3667</v>
      </c>
      <c r="I813" s="1298">
        <v>0.13200000000000001</v>
      </c>
      <c r="J813" s="1298">
        <v>1.7000000000000001E-2</v>
      </c>
      <c r="K813" s="1298">
        <v>0.115</v>
      </c>
      <c r="L813" s="1298"/>
      <c r="M813" s="1298"/>
      <c r="N813" s="853">
        <v>0</v>
      </c>
      <c r="O813" s="1298">
        <v>0.13200000000000001</v>
      </c>
      <c r="P813" s="870" t="s">
        <v>2353</v>
      </c>
      <c r="Q813" s="1288" t="s">
        <v>3176</v>
      </c>
      <c r="S813" s="573"/>
      <c r="T813" s="573"/>
      <c r="U813" s="573"/>
      <c r="V813" s="573"/>
      <c r="W813" s="573"/>
      <c r="X813" s="784"/>
      <c r="Y813" s="573"/>
      <c r="Z813" s="1"/>
    </row>
    <row r="814" spans="1:26" ht="36" x14ac:dyDescent="0.2">
      <c r="A814" s="814">
        <v>88</v>
      </c>
      <c r="B814" s="1298"/>
      <c r="C814" s="1298"/>
      <c r="D814" s="1288"/>
      <c r="E814" s="1298" t="s">
        <v>3668</v>
      </c>
      <c r="F814" s="1300" t="s">
        <v>1177</v>
      </c>
      <c r="G814" s="1288" t="s">
        <v>3198</v>
      </c>
      <c r="H814" s="1288" t="s">
        <v>3667</v>
      </c>
      <c r="I814" s="1298">
        <v>4.3999999999999997E-2</v>
      </c>
      <c r="J814" s="1298"/>
      <c r="K814" s="1298">
        <v>4.3999999999999997E-2</v>
      </c>
      <c r="L814" s="1298"/>
      <c r="M814" s="1298"/>
      <c r="N814" s="853">
        <v>0</v>
      </c>
      <c r="O814" s="1298">
        <v>4.3999999999999997E-2</v>
      </c>
      <c r="P814" s="870" t="s">
        <v>2241</v>
      </c>
      <c r="Q814" s="1288" t="s">
        <v>3216</v>
      </c>
      <c r="S814" s="583"/>
      <c r="T814" s="583"/>
      <c r="U814" s="583"/>
      <c r="V814" s="583"/>
      <c r="W814" s="583"/>
      <c r="X814" s="792"/>
      <c r="Y814" s="583"/>
      <c r="Z814" s="1"/>
    </row>
    <row r="815" spans="1:26" ht="36" x14ac:dyDescent="0.2">
      <c r="A815" s="814">
        <v>89</v>
      </c>
      <c r="B815" s="1288">
        <v>120288</v>
      </c>
      <c r="C815" s="1288" t="s">
        <v>1977</v>
      </c>
      <c r="D815" s="1288" t="s">
        <v>3669</v>
      </c>
      <c r="E815" s="1288" t="s">
        <v>1097</v>
      </c>
      <c r="F815" s="1297" t="s">
        <v>1096</v>
      </c>
      <c r="G815" s="1288" t="s">
        <v>3198</v>
      </c>
      <c r="H815" s="1288" t="s">
        <v>3670</v>
      </c>
      <c r="I815" s="1288">
        <v>0.127</v>
      </c>
      <c r="J815" s="1288"/>
      <c r="K815" s="1288">
        <v>0.127</v>
      </c>
      <c r="L815" s="1288"/>
      <c r="M815" s="1288"/>
      <c r="N815" s="829">
        <v>0</v>
      </c>
      <c r="O815" s="1288">
        <v>0.127</v>
      </c>
      <c r="P815" s="1288" t="s">
        <v>2241</v>
      </c>
      <c r="Q815" s="1288" t="s">
        <v>3176</v>
      </c>
      <c r="S815" s="545"/>
      <c r="T815" s="545"/>
      <c r="U815" s="545"/>
      <c r="V815" s="545"/>
      <c r="W815" s="545"/>
      <c r="X815" s="581"/>
      <c r="Y815" s="545"/>
      <c r="Z815" s="1"/>
    </row>
    <row r="816" spans="1:26" ht="36" x14ac:dyDescent="0.2">
      <c r="A816" s="814">
        <v>90</v>
      </c>
      <c r="B816" s="1288">
        <v>120289</v>
      </c>
      <c r="C816" s="1298" t="s">
        <v>2410</v>
      </c>
      <c r="D816" s="1288" t="s">
        <v>3671</v>
      </c>
      <c r="E816" s="1298" t="s">
        <v>1098</v>
      </c>
      <c r="F816" s="1300" t="s">
        <v>3672</v>
      </c>
      <c r="G816" s="1288" t="s">
        <v>3198</v>
      </c>
      <c r="H816" s="1288" t="s">
        <v>3673</v>
      </c>
      <c r="I816" s="1298">
        <v>0.64800000000000002</v>
      </c>
      <c r="J816" s="1298">
        <v>0.23699999999999999</v>
      </c>
      <c r="K816" s="1298">
        <v>0.41099999999999998</v>
      </c>
      <c r="L816" s="1298"/>
      <c r="M816" s="1298"/>
      <c r="N816" s="853">
        <v>0</v>
      </c>
      <c r="O816" s="1298">
        <v>0.64800000000000002</v>
      </c>
      <c r="P816" s="870" t="s">
        <v>2353</v>
      </c>
      <c r="Q816" s="1288" t="s">
        <v>3176</v>
      </c>
      <c r="S816" s="573"/>
      <c r="T816" s="573"/>
      <c r="U816" s="573"/>
      <c r="V816" s="573"/>
      <c r="W816" s="573"/>
      <c r="X816" s="784"/>
      <c r="Y816" s="573"/>
      <c r="Z816" s="1"/>
    </row>
    <row r="817" spans="1:26" ht="36" x14ac:dyDescent="0.2">
      <c r="A817" s="814">
        <v>91</v>
      </c>
      <c r="B817" s="891">
        <v>130044</v>
      </c>
      <c r="C817" s="1298" t="s">
        <v>2411</v>
      </c>
      <c r="D817" s="1288" t="s">
        <v>3674</v>
      </c>
      <c r="E817" s="1298" t="s">
        <v>1099</v>
      </c>
      <c r="F817" s="1300" t="s">
        <v>3675</v>
      </c>
      <c r="G817" s="1288" t="s">
        <v>3198</v>
      </c>
      <c r="H817" s="1288" t="s">
        <v>3676</v>
      </c>
      <c r="I817" s="1298">
        <v>0.22900000000000001</v>
      </c>
      <c r="J817" s="1298">
        <v>0.22900000000000001</v>
      </c>
      <c r="K817" s="1298"/>
      <c r="L817" s="1298"/>
      <c r="M817" s="1298"/>
      <c r="N817" s="853">
        <v>0</v>
      </c>
      <c r="O817" s="1298">
        <v>0.22900000000000001</v>
      </c>
      <c r="P817" s="1298" t="s">
        <v>2354</v>
      </c>
      <c r="Q817" s="1288" t="s">
        <v>3176</v>
      </c>
      <c r="S817" s="573"/>
      <c r="T817" s="573"/>
      <c r="U817" s="573"/>
      <c r="V817" s="573"/>
      <c r="W817" s="573"/>
      <c r="X817" s="784"/>
      <c r="Y817" s="573"/>
      <c r="Z817" s="1"/>
    </row>
    <row r="818" spans="1:26" ht="36" x14ac:dyDescent="0.2">
      <c r="A818" s="814">
        <v>92</v>
      </c>
      <c r="B818" s="1288" t="s">
        <v>3680</v>
      </c>
      <c r="C818" s="1288" t="s">
        <v>1978</v>
      </c>
      <c r="D818" s="1288" t="s">
        <v>3681</v>
      </c>
      <c r="E818" s="1288" t="s">
        <v>1100</v>
      </c>
      <c r="F818" s="1297" t="s">
        <v>3682</v>
      </c>
      <c r="G818" s="1288" t="s">
        <v>3198</v>
      </c>
      <c r="H818" s="1288" t="s">
        <v>3683</v>
      </c>
      <c r="I818" s="1288">
        <v>0.13100000000000001</v>
      </c>
      <c r="J818" s="1288">
        <v>9.0999999999999998E-2</v>
      </c>
      <c r="K818" s="1288"/>
      <c r="L818" s="1288"/>
      <c r="M818" s="1288">
        <v>0.04</v>
      </c>
      <c r="N818" s="829">
        <v>0</v>
      </c>
      <c r="O818" s="1288">
        <v>0.13100000000000001</v>
      </c>
      <c r="P818" s="1288" t="s">
        <v>3684</v>
      </c>
      <c r="Q818" s="1288" t="s">
        <v>3176</v>
      </c>
      <c r="S818" s="799"/>
      <c r="T818" s="799"/>
      <c r="U818" s="799"/>
      <c r="V818" s="799"/>
      <c r="W818" s="799"/>
      <c r="X818" s="800"/>
      <c r="Y818" s="800"/>
      <c r="Z818" s="1"/>
    </row>
    <row r="819" spans="1:26" ht="36" x14ac:dyDescent="0.2">
      <c r="A819" s="814">
        <v>93</v>
      </c>
      <c r="B819" s="1288" t="s">
        <v>3685</v>
      </c>
      <c r="C819" s="1288" t="s">
        <v>1563</v>
      </c>
      <c r="D819" s="1288" t="s">
        <v>3686</v>
      </c>
      <c r="E819" s="1288" t="s">
        <v>1101</v>
      </c>
      <c r="F819" s="1297" t="s">
        <v>965</v>
      </c>
      <c r="G819" s="1288" t="s">
        <v>3198</v>
      </c>
      <c r="H819" s="1288" t="s">
        <v>3687</v>
      </c>
      <c r="I819" s="1288">
        <v>0.309</v>
      </c>
      <c r="J819" s="1288">
        <v>0.309</v>
      </c>
      <c r="K819" s="1288"/>
      <c r="L819" s="1288"/>
      <c r="M819" s="1288"/>
      <c r="N819" s="829">
        <v>0</v>
      </c>
      <c r="O819" s="1288">
        <v>0.309</v>
      </c>
      <c r="P819" s="1288" t="s">
        <v>2474</v>
      </c>
      <c r="Q819" s="1288" t="s">
        <v>3176</v>
      </c>
      <c r="S819" s="545"/>
      <c r="T819" s="545"/>
      <c r="U819" s="545"/>
      <c r="V819" s="545"/>
      <c r="W819" s="545"/>
      <c r="X819" s="581"/>
      <c r="Y819" s="545"/>
      <c r="Z819" s="1"/>
    </row>
    <row r="820" spans="1:26" ht="36" x14ac:dyDescent="0.2">
      <c r="A820" s="814">
        <v>94</v>
      </c>
      <c r="B820" s="1288">
        <v>120290</v>
      </c>
      <c r="C820" s="1288" t="s">
        <v>1564</v>
      </c>
      <c r="D820" s="1288" t="s">
        <v>3688</v>
      </c>
      <c r="E820" s="1288" t="s">
        <v>1102</v>
      </c>
      <c r="F820" s="1297" t="s">
        <v>3689</v>
      </c>
      <c r="G820" s="1288" t="s">
        <v>3198</v>
      </c>
      <c r="H820" s="1288" t="s">
        <v>3690</v>
      </c>
      <c r="I820" s="1288">
        <v>0.34100000000000003</v>
      </c>
      <c r="J820" s="1288">
        <v>0.34100000000000003</v>
      </c>
      <c r="K820" s="1288"/>
      <c r="L820" s="1288"/>
      <c r="M820" s="1288"/>
      <c r="N820" s="829">
        <v>0</v>
      </c>
      <c r="O820" s="1288">
        <v>0.34100000000000003</v>
      </c>
      <c r="P820" s="1288" t="s">
        <v>2354</v>
      </c>
      <c r="Q820" s="1288" t="s">
        <v>3176</v>
      </c>
      <c r="S820" s="545"/>
      <c r="T820" s="545"/>
      <c r="U820" s="545"/>
      <c r="V820" s="545"/>
      <c r="W820" s="545"/>
      <c r="X820" s="581"/>
      <c r="Y820" s="545"/>
      <c r="Z820" s="1"/>
    </row>
    <row r="821" spans="1:26" ht="36" x14ac:dyDescent="0.2">
      <c r="A821" s="814">
        <v>95</v>
      </c>
      <c r="B821" s="1288">
        <v>130157</v>
      </c>
      <c r="C821" s="1288" t="s">
        <v>1979</v>
      </c>
      <c r="D821" s="1288" t="s">
        <v>3691</v>
      </c>
      <c r="E821" s="1288" t="s">
        <v>1103</v>
      </c>
      <c r="F821" s="1297" t="s">
        <v>3692</v>
      </c>
      <c r="G821" s="1288" t="s">
        <v>3198</v>
      </c>
      <c r="H821" s="1288" t="s">
        <v>3693</v>
      </c>
      <c r="I821" s="1288">
        <v>0.109</v>
      </c>
      <c r="J821" s="1288"/>
      <c r="K821" s="1288">
        <v>0.109</v>
      </c>
      <c r="L821" s="1288"/>
      <c r="M821" s="1288"/>
      <c r="N821" s="829">
        <v>0</v>
      </c>
      <c r="O821" s="1288">
        <v>0.109</v>
      </c>
      <c r="P821" s="1288" t="s">
        <v>2241</v>
      </c>
      <c r="Q821" s="1288" t="s">
        <v>3176</v>
      </c>
      <c r="S821" s="545"/>
      <c r="T821" s="545"/>
      <c r="U821" s="545"/>
      <c r="V821" s="545"/>
      <c r="W821" s="545"/>
      <c r="X821" s="581"/>
      <c r="Y821" s="545"/>
      <c r="Z821" s="1"/>
    </row>
    <row r="822" spans="1:26" ht="24" x14ac:dyDescent="0.2">
      <c r="A822" s="814">
        <v>96</v>
      </c>
      <c r="B822" s="1288" t="s">
        <v>3694</v>
      </c>
      <c r="C822" s="1288" t="s">
        <v>1565</v>
      </c>
      <c r="D822" s="1288" t="s">
        <v>3695</v>
      </c>
      <c r="E822" s="1288" t="s">
        <v>1104</v>
      </c>
      <c r="F822" s="1297" t="s">
        <v>3696</v>
      </c>
      <c r="G822" s="1288" t="s">
        <v>3198</v>
      </c>
      <c r="H822" s="1288" t="s">
        <v>3697</v>
      </c>
      <c r="I822" s="1288">
        <v>0.98099999999999998</v>
      </c>
      <c r="J822" s="1288">
        <v>0.98099999999999998</v>
      </c>
      <c r="K822" s="1288"/>
      <c r="L822" s="1288"/>
      <c r="M822" s="1288"/>
      <c r="N822" s="829">
        <v>0</v>
      </c>
      <c r="O822" s="1288">
        <v>0.98099999999999998</v>
      </c>
      <c r="P822" s="1288" t="s">
        <v>2354</v>
      </c>
      <c r="Q822" s="1288" t="s">
        <v>3176</v>
      </c>
      <c r="S822" s="545"/>
      <c r="T822" s="545"/>
      <c r="U822" s="545"/>
      <c r="V822" s="545"/>
      <c r="W822" s="545"/>
      <c r="X822" s="581"/>
      <c r="Y822" s="545"/>
      <c r="Z822" s="1"/>
    </row>
    <row r="823" spans="1:26" ht="24" x14ac:dyDescent="0.2">
      <c r="A823" s="814">
        <v>97</v>
      </c>
      <c r="B823" s="1288" t="s">
        <v>6076</v>
      </c>
      <c r="C823" s="1288"/>
      <c r="D823" s="1288"/>
      <c r="E823" s="1288" t="s">
        <v>2412</v>
      </c>
      <c r="F823" s="1300" t="s">
        <v>2413</v>
      </c>
      <c r="G823" s="1298"/>
      <c r="H823" s="1298"/>
      <c r="I823" s="1288">
        <v>0.17699999999999999</v>
      </c>
      <c r="J823" s="1288">
        <v>0.17699999999999999</v>
      </c>
      <c r="K823" s="1288"/>
      <c r="L823" s="1288"/>
      <c r="M823" s="1288"/>
      <c r="N823" s="829"/>
      <c r="O823" s="1288"/>
      <c r="P823" s="1288"/>
      <c r="Q823" s="1288" t="s">
        <v>3216</v>
      </c>
      <c r="S823" s="545"/>
      <c r="T823" s="545"/>
      <c r="U823" s="545"/>
      <c r="V823" s="545"/>
      <c r="W823" s="545"/>
      <c r="X823" s="581"/>
      <c r="Y823" s="545"/>
      <c r="Z823" s="1"/>
    </row>
    <row r="824" spans="1:26" ht="24" x14ac:dyDescent="0.2">
      <c r="A824" s="814">
        <v>98</v>
      </c>
      <c r="B824" s="1288" t="s">
        <v>3698</v>
      </c>
      <c r="C824" s="1298" t="s">
        <v>2414</v>
      </c>
      <c r="D824" s="1288" t="s">
        <v>3699</v>
      </c>
      <c r="E824" s="1298" t="s">
        <v>1191</v>
      </c>
      <c r="F824" s="1300" t="s">
        <v>3700</v>
      </c>
      <c r="G824" s="1288" t="s">
        <v>3198</v>
      </c>
      <c r="H824" s="1288" t="s">
        <v>3701</v>
      </c>
      <c r="I824" s="1298">
        <v>0.25</v>
      </c>
      <c r="J824" s="1298">
        <v>0.13700000000000001</v>
      </c>
      <c r="K824" s="1298">
        <v>0.113</v>
      </c>
      <c r="L824" s="1298"/>
      <c r="M824" s="1298"/>
      <c r="N824" s="853">
        <v>0</v>
      </c>
      <c r="O824" s="1298">
        <v>0.25</v>
      </c>
      <c r="P824" s="870" t="s">
        <v>2353</v>
      </c>
      <c r="Q824" s="1288" t="s">
        <v>3176</v>
      </c>
      <c r="S824" s="537"/>
      <c r="T824" s="537"/>
      <c r="U824" s="537"/>
      <c r="V824" s="537"/>
      <c r="W824" s="537"/>
      <c r="X824" s="786"/>
      <c r="Y824" s="537"/>
      <c r="Z824" s="1"/>
    </row>
    <row r="825" spans="1:26" ht="24" x14ac:dyDescent="0.2">
      <c r="A825" s="814">
        <v>99</v>
      </c>
      <c r="B825" s="1288" t="s">
        <v>3702</v>
      </c>
      <c r="C825" s="1298" t="s">
        <v>2416</v>
      </c>
      <c r="D825" s="1288" t="s">
        <v>3703</v>
      </c>
      <c r="E825" s="1298" t="s">
        <v>1192</v>
      </c>
      <c r="F825" s="1300" t="s">
        <v>2415</v>
      </c>
      <c r="G825" s="1288" t="s">
        <v>3198</v>
      </c>
      <c r="H825" s="1288" t="s">
        <v>3701</v>
      </c>
      <c r="I825" s="1298">
        <v>0.15</v>
      </c>
      <c r="J825" s="1298">
        <v>8.1000000000000003E-2</v>
      </c>
      <c r="K825" s="1298">
        <v>6.9000000000000006E-2</v>
      </c>
      <c r="L825" s="1298"/>
      <c r="M825" s="1298"/>
      <c r="N825" s="853">
        <v>0</v>
      </c>
      <c r="O825" s="1298">
        <v>0.15</v>
      </c>
      <c r="P825" s="870" t="s">
        <v>2353</v>
      </c>
      <c r="Q825" s="1288" t="s">
        <v>3176</v>
      </c>
      <c r="S825" s="573"/>
      <c r="T825" s="573"/>
      <c r="U825" s="573"/>
      <c r="V825" s="573"/>
      <c r="W825" s="573"/>
      <c r="X825" s="784"/>
      <c r="Y825" s="573"/>
      <c r="Z825" s="1"/>
    </row>
    <row r="826" spans="1:26" ht="36" x14ac:dyDescent="0.2">
      <c r="A826" s="814">
        <v>100</v>
      </c>
      <c r="B826" s="1288">
        <v>120291</v>
      </c>
      <c r="C826" s="1288" t="s">
        <v>1980</v>
      </c>
      <c r="D826" s="1288" t="s">
        <v>3704</v>
      </c>
      <c r="E826" s="1288" t="s">
        <v>1105</v>
      </c>
      <c r="F826" s="1297" t="s">
        <v>3705</v>
      </c>
      <c r="G826" s="1288" t="s">
        <v>3198</v>
      </c>
      <c r="H826" s="1288" t="s">
        <v>3706</v>
      </c>
      <c r="I826" s="1288">
        <v>8.5000000000000006E-2</v>
      </c>
      <c r="J826" s="1288"/>
      <c r="K826" s="1288">
        <v>8.5000000000000006E-2</v>
      </c>
      <c r="L826" s="1288"/>
      <c r="M826" s="1288"/>
      <c r="N826" s="829">
        <v>0</v>
      </c>
      <c r="O826" s="1288">
        <v>8.5000000000000006E-2</v>
      </c>
      <c r="P826" s="1288" t="s">
        <v>2241</v>
      </c>
      <c r="Q826" s="1288" t="s">
        <v>3176</v>
      </c>
      <c r="S826" s="573"/>
      <c r="T826" s="573"/>
      <c r="U826" s="573"/>
      <c r="V826" s="573"/>
      <c r="W826" s="573"/>
      <c r="X826" s="784"/>
      <c r="Y826" s="573"/>
      <c r="Z826" s="1"/>
    </row>
    <row r="827" spans="1:26" ht="36" x14ac:dyDescent="0.2">
      <c r="A827" s="814">
        <v>101</v>
      </c>
      <c r="B827" s="891">
        <v>130047</v>
      </c>
      <c r="C827" s="1298" t="s">
        <v>2417</v>
      </c>
      <c r="D827" s="1288" t="s">
        <v>3707</v>
      </c>
      <c r="E827" s="1298" t="s">
        <v>1106</v>
      </c>
      <c r="F827" s="1300" t="s">
        <v>3708</v>
      </c>
      <c r="G827" s="1288" t="s">
        <v>3198</v>
      </c>
      <c r="H827" s="1288" t="s">
        <v>3709</v>
      </c>
      <c r="I827" s="1298">
        <v>0.65600000000000003</v>
      </c>
      <c r="J827" s="1298">
        <v>0.54700000000000004</v>
      </c>
      <c r="K827" s="1298">
        <v>0.109</v>
      </c>
      <c r="L827" s="1298"/>
      <c r="M827" s="1298"/>
      <c r="N827" s="853">
        <v>0</v>
      </c>
      <c r="O827" s="1298">
        <v>0.65600000000000003</v>
      </c>
      <c r="P827" s="870" t="s">
        <v>2353</v>
      </c>
      <c r="Q827" s="1288" t="s">
        <v>3176</v>
      </c>
      <c r="S827" s="545"/>
      <c r="T827" s="545"/>
      <c r="U827" s="545"/>
      <c r="V827" s="545"/>
      <c r="W827" s="545"/>
      <c r="X827" s="581"/>
      <c r="Y827" s="545"/>
      <c r="Z827" s="1"/>
    </row>
    <row r="828" spans="1:26" s="14" customFormat="1" x14ac:dyDescent="0.2">
      <c r="A828" s="814">
        <v>102</v>
      </c>
      <c r="B828" s="1298">
        <v>120292</v>
      </c>
      <c r="C828" s="1298"/>
      <c r="D828" s="1298"/>
      <c r="E828" s="1298" t="s">
        <v>1110</v>
      </c>
      <c r="F828" s="1300" t="s">
        <v>972</v>
      </c>
      <c r="G828" s="1298"/>
      <c r="H828" s="1298"/>
      <c r="I828" s="1298">
        <v>1.1200000000000001</v>
      </c>
      <c r="J828" s="1298"/>
      <c r="K828" s="1298">
        <v>1.1200000000000001</v>
      </c>
      <c r="L828" s="1298"/>
      <c r="M828" s="1298"/>
      <c r="N828" s="853">
        <v>0</v>
      </c>
      <c r="O828" s="1298">
        <v>1.1200000000000001</v>
      </c>
      <c r="P828" s="1298" t="s">
        <v>2241</v>
      </c>
      <c r="Q828" s="1298" t="s">
        <v>3216</v>
      </c>
      <c r="S828" s="573"/>
      <c r="T828" s="573"/>
      <c r="U828" s="573"/>
      <c r="V828" s="573"/>
      <c r="W828" s="573"/>
      <c r="X828" s="784"/>
      <c r="Y828" s="573"/>
      <c r="Z828" s="1"/>
    </row>
    <row r="829" spans="1:26" ht="24" x14ac:dyDescent="0.2">
      <c r="A829" s="814">
        <v>103</v>
      </c>
      <c r="B829" s="1298">
        <v>120293</v>
      </c>
      <c r="C829" s="1298"/>
      <c r="D829" s="1298"/>
      <c r="E829" s="1298" t="s">
        <v>1193</v>
      </c>
      <c r="F829" s="1300" t="s">
        <v>1178</v>
      </c>
      <c r="G829" s="1298"/>
      <c r="H829" s="1298"/>
      <c r="I829" s="1298">
        <v>0.38</v>
      </c>
      <c r="J829" s="1298"/>
      <c r="K829" s="1298">
        <v>0.38</v>
      </c>
      <c r="L829" s="1298"/>
      <c r="M829" s="1298"/>
      <c r="N829" s="853">
        <v>0</v>
      </c>
      <c r="O829" s="1298">
        <v>0.38</v>
      </c>
      <c r="P829" s="1298" t="s">
        <v>2241</v>
      </c>
      <c r="Q829" s="1298" t="s">
        <v>3216</v>
      </c>
      <c r="S829" s="561"/>
      <c r="T829" s="561"/>
      <c r="U829" s="561"/>
      <c r="V829" s="561"/>
      <c r="W829" s="561"/>
      <c r="X829" s="791"/>
      <c r="Y829" s="561"/>
      <c r="Z829" s="1"/>
    </row>
    <row r="830" spans="1:26" x14ac:dyDescent="0.2">
      <c r="A830" s="814">
        <v>104</v>
      </c>
      <c r="B830" s="1288" t="s">
        <v>3710</v>
      </c>
      <c r="C830" s="1288" t="s">
        <v>1981</v>
      </c>
      <c r="D830" s="1538" t="s">
        <v>3711</v>
      </c>
      <c r="E830" s="1538" t="s">
        <v>1111</v>
      </c>
      <c r="F830" s="1612" t="s">
        <v>3712</v>
      </c>
      <c r="G830" s="1538" t="s">
        <v>3198</v>
      </c>
      <c r="H830" s="1538" t="s">
        <v>3713</v>
      </c>
      <c r="I830" s="1288">
        <v>0.85</v>
      </c>
      <c r="J830" s="1288">
        <v>0.85</v>
      </c>
      <c r="K830" s="1288"/>
      <c r="L830" s="1288"/>
      <c r="M830" s="1288"/>
      <c r="N830" s="829">
        <v>0</v>
      </c>
      <c r="O830" s="1288">
        <v>0.85</v>
      </c>
      <c r="P830" s="1288" t="s">
        <v>2354</v>
      </c>
      <c r="Q830" s="1288" t="s">
        <v>3176</v>
      </c>
      <c r="S830" s="561"/>
      <c r="T830" s="561"/>
      <c r="U830" s="561"/>
      <c r="V830" s="561"/>
      <c r="W830" s="561"/>
      <c r="X830" s="791"/>
      <c r="Y830" s="561"/>
      <c r="Z830" s="1"/>
    </row>
    <row r="831" spans="1:26" ht="26.25" customHeight="1" x14ac:dyDescent="0.2">
      <c r="A831" s="814">
        <v>105</v>
      </c>
      <c r="B831" s="1288" t="s">
        <v>3714</v>
      </c>
      <c r="C831" s="1288" t="s">
        <v>1982</v>
      </c>
      <c r="D831" s="1538"/>
      <c r="E831" s="1538"/>
      <c r="F831" s="1612"/>
      <c r="G831" s="1538"/>
      <c r="H831" s="1538"/>
      <c r="I831" s="1288">
        <v>0.39800000000000002</v>
      </c>
      <c r="J831" s="1288">
        <v>0.39800000000000002</v>
      </c>
      <c r="K831" s="1288"/>
      <c r="L831" s="1288"/>
      <c r="M831" s="1288"/>
      <c r="N831" s="829">
        <v>0</v>
      </c>
      <c r="O831" s="1288">
        <v>0.39800000000000002</v>
      </c>
      <c r="P831" s="1288" t="s">
        <v>2354</v>
      </c>
      <c r="Q831" s="1288" t="s">
        <v>3176</v>
      </c>
      <c r="S831" s="545"/>
      <c r="T831" s="545"/>
      <c r="U831" s="545"/>
      <c r="V831" s="545"/>
      <c r="W831" s="545"/>
      <c r="X831" s="581"/>
      <c r="Y831" s="545"/>
      <c r="Z831" s="1"/>
    </row>
    <row r="832" spans="1:26" ht="36" x14ac:dyDescent="0.2">
      <c r="A832" s="814">
        <v>106</v>
      </c>
      <c r="B832" s="1288">
        <v>120294</v>
      </c>
      <c r="C832" s="1288" t="s">
        <v>1984</v>
      </c>
      <c r="D832" s="1288" t="s">
        <v>3715</v>
      </c>
      <c r="E832" s="1288" t="s">
        <v>1112</v>
      </c>
      <c r="F832" s="1297" t="s">
        <v>3716</v>
      </c>
      <c r="G832" s="1288" t="s">
        <v>3198</v>
      </c>
      <c r="H832" s="1288" t="s">
        <v>3717</v>
      </c>
      <c r="I832" s="1288">
        <v>0.155</v>
      </c>
      <c r="J832" s="1288"/>
      <c r="K832" s="1288">
        <v>0.155</v>
      </c>
      <c r="L832" s="1288"/>
      <c r="M832" s="1288"/>
      <c r="N832" s="829">
        <v>0</v>
      </c>
      <c r="O832" s="1288">
        <v>0.155</v>
      </c>
      <c r="P832" s="1288" t="s">
        <v>2241</v>
      </c>
      <c r="Q832" s="1288" t="s">
        <v>3176</v>
      </c>
      <c r="S832" s="545"/>
      <c r="T832" s="545"/>
      <c r="U832" s="545"/>
      <c r="V832" s="545"/>
      <c r="W832" s="545"/>
      <c r="X832" s="581"/>
      <c r="Y832" s="545"/>
      <c r="Z832" s="1"/>
    </row>
    <row r="833" spans="1:26" x14ac:dyDescent="0.2">
      <c r="A833" s="814">
        <v>107</v>
      </c>
      <c r="B833" s="1288" t="s">
        <v>3718</v>
      </c>
      <c r="C833" s="1288" t="s">
        <v>1566</v>
      </c>
      <c r="D833" s="1538" t="s">
        <v>3719</v>
      </c>
      <c r="E833" s="1538" t="s">
        <v>1113</v>
      </c>
      <c r="F833" s="1612" t="s">
        <v>973</v>
      </c>
      <c r="G833" s="1538" t="s">
        <v>3198</v>
      </c>
      <c r="H833" s="1538" t="s">
        <v>3720</v>
      </c>
      <c r="I833" s="1288">
        <v>0.26100000000000001</v>
      </c>
      <c r="J833" s="1288"/>
      <c r="K833" s="1288">
        <v>0.26100000000000001</v>
      </c>
      <c r="L833" s="1288"/>
      <c r="M833" s="1288"/>
      <c r="N833" s="829">
        <v>0</v>
      </c>
      <c r="O833" s="1288">
        <v>0.26100000000000001</v>
      </c>
      <c r="P833" s="1288" t="s">
        <v>2241</v>
      </c>
      <c r="Q833" s="1288" t="s">
        <v>3176</v>
      </c>
      <c r="S833" s="545"/>
      <c r="T833" s="545"/>
      <c r="U833" s="545"/>
      <c r="V833" s="545"/>
      <c r="W833" s="545"/>
      <c r="X833" s="581"/>
      <c r="Y833" s="545"/>
      <c r="Z833" s="1"/>
    </row>
    <row r="834" spans="1:26" ht="26.25" customHeight="1" x14ac:dyDescent="0.2">
      <c r="A834" s="814">
        <v>108</v>
      </c>
      <c r="B834" s="1288" t="s">
        <v>3721</v>
      </c>
      <c r="C834" s="1288" t="s">
        <v>2206</v>
      </c>
      <c r="D834" s="1538"/>
      <c r="E834" s="1538"/>
      <c r="F834" s="1612"/>
      <c r="G834" s="1538"/>
      <c r="H834" s="1538"/>
      <c r="I834" s="1288">
        <v>0.107</v>
      </c>
      <c r="J834" s="1288"/>
      <c r="K834" s="1288">
        <v>0.107</v>
      </c>
      <c r="L834" s="1288"/>
      <c r="M834" s="1288"/>
      <c r="N834" s="829">
        <v>0</v>
      </c>
      <c r="O834" s="1288">
        <v>0.107</v>
      </c>
      <c r="P834" s="1288" t="s">
        <v>2241</v>
      </c>
      <c r="Q834" s="1288" t="s">
        <v>3176</v>
      </c>
      <c r="S834" s="545"/>
      <c r="T834" s="545"/>
      <c r="U834" s="545"/>
      <c r="V834" s="545"/>
      <c r="W834" s="545"/>
      <c r="X834" s="581"/>
      <c r="Y834" s="545"/>
      <c r="Z834" s="1"/>
    </row>
    <row r="835" spans="1:26" ht="36" x14ac:dyDescent="0.2">
      <c r="A835" s="814">
        <v>109</v>
      </c>
      <c r="B835" s="1288">
        <v>130049</v>
      </c>
      <c r="C835" s="1288" t="s">
        <v>1985</v>
      </c>
      <c r="D835" s="1288" t="s">
        <v>3722</v>
      </c>
      <c r="E835" s="1288" t="s">
        <v>1114</v>
      </c>
      <c r="F835" s="1297" t="s">
        <v>3723</v>
      </c>
      <c r="G835" s="1288" t="s">
        <v>3198</v>
      </c>
      <c r="H835" s="1288" t="s">
        <v>3724</v>
      </c>
      <c r="I835" s="1288">
        <v>0.33900000000000002</v>
      </c>
      <c r="J835" s="1288">
        <v>0.28299999999999997</v>
      </c>
      <c r="K835" s="1288">
        <v>5.6000000000000001E-2</v>
      </c>
      <c r="L835" s="1288"/>
      <c r="M835" s="1288"/>
      <c r="N835" s="829">
        <v>0</v>
      </c>
      <c r="O835" s="1288">
        <v>0.33900000000000002</v>
      </c>
      <c r="P835" s="870" t="s">
        <v>2353</v>
      </c>
      <c r="Q835" s="1288" t="s">
        <v>3176</v>
      </c>
      <c r="S835" s="545"/>
      <c r="T835" s="545"/>
      <c r="U835" s="545"/>
      <c r="V835" s="545"/>
      <c r="W835" s="545"/>
      <c r="X835" s="581"/>
      <c r="Y835" s="545"/>
      <c r="Z835" s="1"/>
    </row>
    <row r="836" spans="1:26" ht="36" x14ac:dyDescent="0.2">
      <c r="A836" s="814">
        <v>110</v>
      </c>
      <c r="B836" s="1288">
        <v>130159</v>
      </c>
      <c r="C836" s="1288" t="s">
        <v>2222</v>
      </c>
      <c r="D836" s="1288" t="s">
        <v>3725</v>
      </c>
      <c r="E836" s="1288" t="s">
        <v>1115</v>
      </c>
      <c r="F836" s="1297" t="s">
        <v>3726</v>
      </c>
      <c r="G836" s="1288" t="s">
        <v>3198</v>
      </c>
      <c r="H836" s="1288" t="s">
        <v>3727</v>
      </c>
      <c r="I836" s="1288">
        <v>0.16200000000000001</v>
      </c>
      <c r="J836" s="1288"/>
      <c r="K836" s="1288">
        <v>0.16200000000000001</v>
      </c>
      <c r="L836" s="1288"/>
      <c r="M836" s="1288"/>
      <c r="N836" s="829">
        <v>0</v>
      </c>
      <c r="O836" s="1288">
        <v>0.16200000000000001</v>
      </c>
      <c r="P836" s="1288" t="s">
        <v>2241</v>
      </c>
      <c r="Q836" s="1288" t="s">
        <v>3176</v>
      </c>
      <c r="S836" s="545"/>
      <c r="T836" s="545"/>
      <c r="U836" s="545"/>
      <c r="V836" s="545"/>
      <c r="W836" s="545"/>
      <c r="X836" s="581"/>
      <c r="Y836" s="545"/>
      <c r="Z836" s="1"/>
    </row>
    <row r="837" spans="1:26" ht="36" x14ac:dyDescent="0.2">
      <c r="A837" s="814">
        <v>111</v>
      </c>
      <c r="B837" s="1288">
        <v>130160</v>
      </c>
      <c r="C837" s="1298" t="s">
        <v>1986</v>
      </c>
      <c r="D837" s="1298" t="s">
        <v>3728</v>
      </c>
      <c r="E837" s="1298" t="s">
        <v>1116</v>
      </c>
      <c r="F837" s="1300" t="s">
        <v>974</v>
      </c>
      <c r="G837" s="1288" t="s">
        <v>3198</v>
      </c>
      <c r="H837" s="1288" t="s">
        <v>3729</v>
      </c>
      <c r="I837" s="1298">
        <v>0.376</v>
      </c>
      <c r="J837" s="1298"/>
      <c r="K837" s="1298">
        <v>0.376</v>
      </c>
      <c r="L837" s="1298"/>
      <c r="M837" s="1298"/>
      <c r="N837" s="853">
        <v>0</v>
      </c>
      <c r="O837" s="1298">
        <v>0.376</v>
      </c>
      <c r="P837" s="1298" t="s">
        <v>2241</v>
      </c>
      <c r="Q837" s="1288" t="s">
        <v>3176</v>
      </c>
      <c r="S837" s="545"/>
      <c r="T837" s="545"/>
      <c r="U837" s="545"/>
      <c r="V837" s="545"/>
      <c r="W837" s="545"/>
      <c r="X837" s="581"/>
      <c r="Y837" s="545"/>
      <c r="Z837" s="1"/>
    </row>
    <row r="838" spans="1:26" ht="36" x14ac:dyDescent="0.2">
      <c r="A838" s="814">
        <v>112</v>
      </c>
      <c r="B838" s="1288">
        <v>130161</v>
      </c>
      <c r="C838" s="1288" t="s">
        <v>2418</v>
      </c>
      <c r="D838" s="1288" t="s">
        <v>3730</v>
      </c>
      <c r="E838" s="1288" t="s">
        <v>1117</v>
      </c>
      <c r="F838" s="1297" t="s">
        <v>3731</v>
      </c>
      <c r="G838" s="1288" t="s">
        <v>3198</v>
      </c>
      <c r="H838" s="1288" t="s">
        <v>3732</v>
      </c>
      <c r="I838" s="1288">
        <v>0.121</v>
      </c>
      <c r="J838" s="1288"/>
      <c r="K838" s="1288">
        <v>0.121</v>
      </c>
      <c r="L838" s="1288"/>
      <c r="M838" s="1288"/>
      <c r="N838" s="829">
        <v>0</v>
      </c>
      <c r="O838" s="1288">
        <v>0.121</v>
      </c>
      <c r="P838" s="1298" t="s">
        <v>2241</v>
      </c>
      <c r="Q838" s="1288" t="s">
        <v>3176</v>
      </c>
      <c r="S838" s="561"/>
      <c r="T838" s="561"/>
      <c r="U838" s="561"/>
      <c r="V838" s="561"/>
      <c r="W838" s="561"/>
      <c r="X838" s="791"/>
      <c r="Y838" s="561"/>
      <c r="Z838" s="1"/>
    </row>
    <row r="839" spans="1:26" ht="36" x14ac:dyDescent="0.2">
      <c r="A839" s="814">
        <v>113</v>
      </c>
      <c r="B839" s="1288">
        <v>120295</v>
      </c>
      <c r="C839" s="1288" t="s">
        <v>1987</v>
      </c>
      <c r="D839" s="1288" t="s">
        <v>3733</v>
      </c>
      <c r="E839" s="1288" t="s">
        <v>1118</v>
      </c>
      <c r="F839" s="1297" t="s">
        <v>3734</v>
      </c>
      <c r="G839" s="1288" t="s">
        <v>3198</v>
      </c>
      <c r="H839" s="1288" t="s">
        <v>3735</v>
      </c>
      <c r="I839" s="1288">
        <v>0.38100000000000001</v>
      </c>
      <c r="J839" s="1288"/>
      <c r="K839" s="1288">
        <v>0.38100000000000001</v>
      </c>
      <c r="L839" s="1288"/>
      <c r="M839" s="1288"/>
      <c r="N839" s="829">
        <v>0</v>
      </c>
      <c r="O839" s="1288">
        <v>0.38100000000000001</v>
      </c>
      <c r="P839" s="1288" t="s">
        <v>2241</v>
      </c>
      <c r="Q839" s="1288" t="s">
        <v>3176</v>
      </c>
      <c r="S839" s="585"/>
      <c r="T839" s="585"/>
      <c r="U839" s="585"/>
      <c r="V839" s="585"/>
      <c r="W839" s="585"/>
      <c r="X839" s="785"/>
      <c r="Y839" s="585"/>
      <c r="Z839" s="1"/>
    </row>
    <row r="840" spans="1:26" ht="36" x14ac:dyDescent="0.2">
      <c r="A840" s="814">
        <v>114</v>
      </c>
      <c r="B840" s="1288">
        <v>130050</v>
      </c>
      <c r="C840" s="1288" t="s">
        <v>1567</v>
      </c>
      <c r="D840" s="1288" t="s">
        <v>3736</v>
      </c>
      <c r="E840" s="1288" t="s">
        <v>1119</v>
      </c>
      <c r="F840" s="1297" t="s">
        <v>975</v>
      </c>
      <c r="G840" s="1288" t="s">
        <v>3198</v>
      </c>
      <c r="H840" s="1288" t="s">
        <v>3737</v>
      </c>
      <c r="I840" s="1288">
        <v>1.7749999999999999</v>
      </c>
      <c r="J840" s="1288">
        <v>1.329</v>
      </c>
      <c r="K840" s="1288">
        <v>0.44600000000000001</v>
      </c>
      <c r="L840" s="1288"/>
      <c r="M840" s="1288"/>
      <c r="N840" s="829">
        <v>0</v>
      </c>
      <c r="O840" s="1288">
        <v>1.7749999999999999</v>
      </c>
      <c r="P840" s="870" t="s">
        <v>2353</v>
      </c>
      <c r="Q840" s="1288" t="s">
        <v>3176</v>
      </c>
      <c r="S840" s="545"/>
      <c r="T840" s="545"/>
      <c r="U840" s="545"/>
      <c r="V840" s="545"/>
      <c r="W840" s="545"/>
      <c r="X840" s="581"/>
      <c r="Y840" s="545"/>
      <c r="Z840" s="1"/>
    </row>
    <row r="841" spans="1:26" ht="36" x14ac:dyDescent="0.2">
      <c r="A841" s="814">
        <v>115</v>
      </c>
      <c r="B841" s="1288">
        <v>120296</v>
      </c>
      <c r="C841" s="1288" t="s">
        <v>1988</v>
      </c>
      <c r="D841" s="1288" t="s">
        <v>3738</v>
      </c>
      <c r="E841" s="1288" t="s">
        <v>1194</v>
      </c>
      <c r="F841" s="1297" t="s">
        <v>3739</v>
      </c>
      <c r="G841" s="1288" t="s">
        <v>3198</v>
      </c>
      <c r="H841" s="1288" t="s">
        <v>3740</v>
      </c>
      <c r="I841" s="1288">
        <v>0.12</v>
      </c>
      <c r="J841" s="1288"/>
      <c r="K841" s="1288">
        <v>0.12</v>
      </c>
      <c r="L841" s="1288"/>
      <c r="M841" s="1288"/>
      <c r="N841" s="829">
        <v>0</v>
      </c>
      <c r="O841" s="1288">
        <v>0.12</v>
      </c>
      <c r="P841" s="1288" t="s">
        <v>2241</v>
      </c>
      <c r="Q841" s="1288" t="s">
        <v>3176</v>
      </c>
      <c r="S841" s="585"/>
      <c r="T841" s="585"/>
      <c r="U841" s="585"/>
      <c r="V841" s="585"/>
      <c r="W841" s="585"/>
      <c r="X841" s="785"/>
      <c r="Y841" s="585"/>
      <c r="Z841" s="1"/>
    </row>
    <row r="842" spans="1:26" s="13" customFormat="1" ht="36" x14ac:dyDescent="0.2">
      <c r="A842" s="814">
        <v>116</v>
      </c>
      <c r="B842" s="1288" t="s">
        <v>3741</v>
      </c>
      <c r="C842" s="1288" t="s">
        <v>1284</v>
      </c>
      <c r="D842" s="1288" t="s">
        <v>3083</v>
      </c>
      <c r="E842" s="1288" t="s">
        <v>237</v>
      </c>
      <c r="F842" s="1297" t="s">
        <v>3742</v>
      </c>
      <c r="G842" s="1288" t="s">
        <v>3198</v>
      </c>
      <c r="H842" s="1288" t="s">
        <v>3743</v>
      </c>
      <c r="I842" s="1288">
        <v>2.0569999999999999</v>
      </c>
      <c r="J842" s="1288">
        <v>2.0569999999999999</v>
      </c>
      <c r="K842" s="1288"/>
      <c r="L842" s="1288"/>
      <c r="M842" s="1288"/>
      <c r="N842" s="829">
        <v>66.7</v>
      </c>
      <c r="O842" s="1288">
        <v>68.757000000000005</v>
      </c>
      <c r="P842" s="1288" t="s">
        <v>2354</v>
      </c>
      <c r="Q842" s="1288" t="s">
        <v>3176</v>
      </c>
      <c r="S842" s="545"/>
      <c r="T842" s="545"/>
      <c r="U842" s="545"/>
      <c r="V842" s="545"/>
      <c r="W842" s="545"/>
      <c r="X842" s="581"/>
      <c r="Y842" s="545"/>
      <c r="Z842" s="1"/>
    </row>
    <row r="843" spans="1:26" ht="24" x14ac:dyDescent="0.2">
      <c r="A843" s="814">
        <v>117</v>
      </c>
      <c r="B843" s="1298" t="s">
        <v>6077</v>
      </c>
      <c r="C843" s="1298"/>
      <c r="D843" s="1298"/>
      <c r="E843" s="1298" t="s">
        <v>1195</v>
      </c>
      <c r="F843" s="1300" t="s">
        <v>1179</v>
      </c>
      <c r="G843" s="1298"/>
      <c r="H843" s="1298"/>
      <c r="I843" s="1298">
        <v>0.11</v>
      </c>
      <c r="J843" s="1298">
        <v>0.11</v>
      </c>
      <c r="K843" s="1298"/>
      <c r="L843" s="1298"/>
      <c r="M843" s="1298"/>
      <c r="N843" s="853">
        <v>0</v>
      </c>
      <c r="O843" s="1298">
        <v>0.11</v>
      </c>
      <c r="P843" s="1288" t="s">
        <v>2354</v>
      </c>
      <c r="Q843" s="1298" t="s">
        <v>3216</v>
      </c>
      <c r="S843" s="545"/>
      <c r="T843" s="545"/>
      <c r="U843" s="545"/>
      <c r="V843" s="545"/>
      <c r="W843" s="545"/>
      <c r="X843" s="581"/>
      <c r="Y843" s="545"/>
      <c r="Z843" s="1"/>
    </row>
    <row r="844" spans="1:26" ht="24" x14ac:dyDescent="0.2">
      <c r="A844" s="814">
        <v>118</v>
      </c>
      <c r="B844" s="1298" t="s">
        <v>6078</v>
      </c>
      <c r="C844" s="1298"/>
      <c r="D844" s="1298"/>
      <c r="E844" s="1298" t="s">
        <v>1196</v>
      </c>
      <c r="F844" s="1300" t="s">
        <v>1179</v>
      </c>
      <c r="G844" s="1298"/>
      <c r="H844" s="1298"/>
      <c r="I844" s="1298">
        <v>0.18</v>
      </c>
      <c r="J844" s="1298">
        <v>0.06</v>
      </c>
      <c r="K844" s="1298">
        <v>0.12</v>
      </c>
      <c r="L844" s="1298"/>
      <c r="M844" s="1298"/>
      <c r="N844" s="853">
        <v>0</v>
      </c>
      <c r="O844" s="1298">
        <v>0.18</v>
      </c>
      <c r="P844" s="870" t="s">
        <v>2353</v>
      </c>
      <c r="Q844" s="1298" t="s">
        <v>3216</v>
      </c>
      <c r="S844" s="561"/>
      <c r="T844" s="561"/>
      <c r="U844" s="561"/>
      <c r="V844" s="561"/>
      <c r="W844" s="561"/>
      <c r="X844" s="791"/>
      <c r="Y844" s="561"/>
      <c r="Z844" s="1"/>
    </row>
    <row r="845" spans="1:26" ht="24" x14ac:dyDescent="0.2">
      <c r="A845" s="814">
        <v>119</v>
      </c>
      <c r="B845" s="1288" t="s">
        <v>3744</v>
      </c>
      <c r="C845" s="1288" t="s">
        <v>1989</v>
      </c>
      <c r="D845" s="1288" t="s">
        <v>3745</v>
      </c>
      <c r="E845" s="1288" t="s">
        <v>1197</v>
      </c>
      <c r="F845" s="1297" t="s">
        <v>3746</v>
      </c>
      <c r="G845" s="1288" t="s">
        <v>3544</v>
      </c>
      <c r="H845" s="1288" t="s">
        <v>3747</v>
      </c>
      <c r="I845" s="871">
        <v>1.0609999999999999</v>
      </c>
      <c r="J845" s="871">
        <v>1.0609999999999999</v>
      </c>
      <c r="K845" s="1288"/>
      <c r="L845" s="1288"/>
      <c r="M845" s="1288"/>
      <c r="N845" s="829">
        <v>0</v>
      </c>
      <c r="O845" s="871">
        <v>1.0609999999999999</v>
      </c>
      <c r="P845" s="1288" t="s">
        <v>2354</v>
      </c>
      <c r="Q845" s="1288" t="s">
        <v>3176</v>
      </c>
      <c r="S845" s="561"/>
      <c r="T845" s="561"/>
      <c r="U845" s="561"/>
      <c r="V845" s="561"/>
      <c r="W845" s="561"/>
      <c r="X845" s="791"/>
      <c r="Y845" s="561"/>
      <c r="Z845" s="1"/>
    </row>
    <row r="846" spans="1:26" x14ac:dyDescent="0.2">
      <c r="A846" s="814">
        <v>120</v>
      </c>
      <c r="B846" s="1288"/>
      <c r="C846" s="1288"/>
      <c r="D846" s="1288"/>
      <c r="E846" s="1288" t="s">
        <v>1405</v>
      </c>
      <c r="F846" s="1297" t="s">
        <v>3748</v>
      </c>
      <c r="G846" s="1288"/>
      <c r="H846" s="1288"/>
      <c r="I846" s="829">
        <v>0.20699999999999999</v>
      </c>
      <c r="J846" s="829">
        <v>0.20699999999999999</v>
      </c>
      <c r="K846" s="1288"/>
      <c r="L846" s="1288"/>
      <c r="M846" s="1288"/>
      <c r="N846" s="829">
        <v>0</v>
      </c>
      <c r="O846" s="829">
        <v>0.20699999999999999</v>
      </c>
      <c r="P846" s="1288" t="s">
        <v>2354</v>
      </c>
      <c r="Q846" s="1298" t="s">
        <v>3216</v>
      </c>
      <c r="S846" s="801"/>
      <c r="T846" s="801"/>
      <c r="U846" s="585"/>
      <c r="V846" s="585"/>
      <c r="W846" s="585"/>
      <c r="X846" s="785"/>
      <c r="Y846" s="801"/>
      <c r="Z846" s="1"/>
    </row>
    <row r="847" spans="1:26" ht="24" x14ac:dyDescent="0.2">
      <c r="A847" s="814">
        <v>121</v>
      </c>
      <c r="B847" s="1288"/>
      <c r="C847" s="1288"/>
      <c r="D847" s="1288"/>
      <c r="E847" s="1288" t="s">
        <v>1406</v>
      </c>
      <c r="F847" s="1297" t="s">
        <v>3750</v>
      </c>
      <c r="G847" s="1288"/>
      <c r="H847" s="1288"/>
      <c r="I847" s="829">
        <v>0.47299999999999998</v>
      </c>
      <c r="J847" s="829">
        <v>0.47299999999999998</v>
      </c>
      <c r="K847" s="1288"/>
      <c r="L847" s="1288"/>
      <c r="M847" s="1288"/>
      <c r="N847" s="829">
        <v>0</v>
      </c>
      <c r="O847" s="829">
        <v>0.47299999999999998</v>
      </c>
      <c r="P847" s="1288" t="s">
        <v>2354</v>
      </c>
      <c r="Q847" s="1298" t="s">
        <v>3216</v>
      </c>
      <c r="S847" s="786"/>
      <c r="T847" s="786"/>
      <c r="U847" s="537"/>
      <c r="V847" s="537"/>
      <c r="W847" s="537"/>
      <c r="X847" s="786"/>
      <c r="Y847" s="786"/>
      <c r="Z847" s="1"/>
    </row>
    <row r="848" spans="1:26" ht="36" x14ac:dyDescent="0.2">
      <c r="A848" s="814">
        <v>122</v>
      </c>
      <c r="B848" s="1288" t="s">
        <v>3751</v>
      </c>
      <c r="C848" s="1288" t="s">
        <v>1282</v>
      </c>
      <c r="D848" s="1288" t="s">
        <v>3083</v>
      </c>
      <c r="E848" s="1288" t="s">
        <v>1120</v>
      </c>
      <c r="F848" s="1297" t="s">
        <v>3752</v>
      </c>
      <c r="G848" s="1288" t="s">
        <v>3198</v>
      </c>
      <c r="H848" s="1288" t="s">
        <v>3753</v>
      </c>
      <c r="I848" s="1288">
        <v>0.221</v>
      </c>
      <c r="J848" s="829">
        <v>0.08</v>
      </c>
      <c r="K848" s="1288"/>
      <c r="L848" s="1288"/>
      <c r="M848" s="1288">
        <v>0.14099999999999999</v>
      </c>
      <c r="N848" s="1168" t="s">
        <v>1409</v>
      </c>
      <c r="O848" s="895" t="s">
        <v>3754</v>
      </c>
      <c r="P848" s="1288" t="s">
        <v>3755</v>
      </c>
      <c r="Q848" s="1288" t="s">
        <v>3176</v>
      </c>
      <c r="S848" s="786"/>
      <c r="T848" s="786"/>
      <c r="U848" s="537"/>
      <c r="V848" s="537"/>
      <c r="W848" s="537"/>
      <c r="X848" s="786"/>
      <c r="Y848" s="786"/>
      <c r="Z848" s="1"/>
    </row>
    <row r="849" spans="1:26" ht="24" x14ac:dyDescent="0.2">
      <c r="A849" s="814">
        <v>123</v>
      </c>
      <c r="B849" s="1288">
        <v>130227</v>
      </c>
      <c r="C849" s="1288" t="s">
        <v>1292</v>
      </c>
      <c r="D849" s="1288" t="s">
        <v>3756</v>
      </c>
      <c r="E849" s="1288" t="s">
        <v>1410</v>
      </c>
      <c r="F849" s="1297" t="s">
        <v>5764</v>
      </c>
      <c r="G849" s="1288" t="s">
        <v>3198</v>
      </c>
      <c r="H849" s="1288" t="s">
        <v>3757</v>
      </c>
      <c r="I849" s="1288">
        <v>0.215</v>
      </c>
      <c r="J849" s="1288"/>
      <c r="K849" s="1288"/>
      <c r="L849" s="1288"/>
      <c r="M849" s="1288">
        <v>0.215</v>
      </c>
      <c r="N849" s="1168" t="s">
        <v>3758</v>
      </c>
      <c r="O849" s="876">
        <v>0.22900000000000001</v>
      </c>
      <c r="P849" s="1288" t="s">
        <v>2498</v>
      </c>
      <c r="Q849" s="1288" t="s">
        <v>3176</v>
      </c>
      <c r="S849" s="585"/>
      <c r="T849" s="785"/>
      <c r="U849" s="585"/>
      <c r="V849" s="585"/>
      <c r="W849" s="585"/>
      <c r="X849" s="802"/>
      <c r="Y849" s="803"/>
      <c r="Z849" s="1"/>
    </row>
    <row r="850" spans="1:26" ht="36" x14ac:dyDescent="0.2">
      <c r="A850" s="814">
        <v>124</v>
      </c>
      <c r="B850" s="1288" t="s">
        <v>3759</v>
      </c>
      <c r="C850" s="1288" t="s">
        <v>1293</v>
      </c>
      <c r="D850" s="1288" t="s">
        <v>3760</v>
      </c>
      <c r="E850" s="1288" t="s">
        <v>1121</v>
      </c>
      <c r="F850" s="1297" t="s">
        <v>3761</v>
      </c>
      <c r="G850" s="1288" t="s">
        <v>3198</v>
      </c>
      <c r="H850" s="1288" t="s">
        <v>3762</v>
      </c>
      <c r="I850" s="1288">
        <v>1.32</v>
      </c>
      <c r="J850" s="1288">
        <v>1.32</v>
      </c>
      <c r="K850" s="1288"/>
      <c r="L850" s="1288"/>
      <c r="M850" s="1288"/>
      <c r="N850" s="829">
        <v>1</v>
      </c>
      <c r="O850" s="1288">
        <v>169</v>
      </c>
      <c r="P850" s="1288" t="s">
        <v>2354</v>
      </c>
      <c r="Q850" s="1288" t="s">
        <v>3176</v>
      </c>
      <c r="S850" s="537"/>
      <c r="T850" s="537"/>
      <c r="U850" s="537"/>
      <c r="V850" s="537"/>
      <c r="W850" s="537"/>
      <c r="X850" s="804"/>
      <c r="Y850" s="805"/>
      <c r="Z850" s="1"/>
    </row>
    <row r="851" spans="1:26" x14ac:dyDescent="0.2">
      <c r="A851" s="814">
        <v>125</v>
      </c>
      <c r="B851" s="1288" t="s">
        <v>3763</v>
      </c>
      <c r="C851" s="1298" t="s">
        <v>2419</v>
      </c>
      <c r="D851" s="1538" t="s">
        <v>3764</v>
      </c>
      <c r="E851" s="1610" t="s">
        <v>1122</v>
      </c>
      <c r="F851" s="1611" t="s">
        <v>3765</v>
      </c>
      <c r="G851" s="1538" t="s">
        <v>3198</v>
      </c>
      <c r="H851" s="1538" t="s">
        <v>3766</v>
      </c>
      <c r="I851" s="1298">
        <v>0.252</v>
      </c>
      <c r="J851" s="1298">
        <v>0.252</v>
      </c>
      <c r="K851" s="1298"/>
      <c r="L851" s="1298"/>
      <c r="M851" s="1298"/>
      <c r="N851" s="853">
        <v>0</v>
      </c>
      <c r="O851" s="1298">
        <v>0.252</v>
      </c>
      <c r="P851" s="1288" t="s">
        <v>2354</v>
      </c>
      <c r="Q851" s="1288" t="s">
        <v>3176</v>
      </c>
      <c r="S851" s="545"/>
      <c r="T851" s="545"/>
      <c r="U851" s="545"/>
      <c r="V851" s="545"/>
      <c r="W851" s="545"/>
      <c r="X851" s="581"/>
      <c r="Y851" s="545"/>
      <c r="Z851" s="1"/>
    </row>
    <row r="852" spans="1:26" ht="28.5" customHeight="1" x14ac:dyDescent="0.2">
      <c r="A852" s="814">
        <v>126</v>
      </c>
      <c r="B852" s="1288" t="s">
        <v>3767</v>
      </c>
      <c r="C852" s="1298" t="s">
        <v>2420</v>
      </c>
      <c r="D852" s="1538"/>
      <c r="E852" s="1538"/>
      <c r="F852" s="1612"/>
      <c r="G852" s="1538"/>
      <c r="H852" s="1538"/>
      <c r="I852" s="1298">
        <v>0.35599999999999998</v>
      </c>
      <c r="J852" s="1298">
        <v>0.35599999999999998</v>
      </c>
      <c r="K852" s="1298"/>
      <c r="L852" s="1298"/>
      <c r="M852" s="1298"/>
      <c r="N852" s="853">
        <v>0</v>
      </c>
      <c r="O852" s="1298">
        <v>0.35599999999999998</v>
      </c>
      <c r="P852" s="1288" t="s">
        <v>2354</v>
      </c>
      <c r="Q852" s="1288" t="s">
        <v>3176</v>
      </c>
      <c r="S852" s="573"/>
      <c r="T852" s="573"/>
      <c r="U852" s="573"/>
      <c r="V852" s="573"/>
      <c r="W852" s="573"/>
      <c r="X852" s="784"/>
      <c r="Y852" s="573"/>
      <c r="Z852" s="1"/>
    </row>
    <row r="853" spans="1:26" ht="36" x14ac:dyDescent="0.2">
      <c r="A853" s="814">
        <v>127</v>
      </c>
      <c r="B853" s="1288">
        <v>130162</v>
      </c>
      <c r="C853" s="1298" t="s">
        <v>2421</v>
      </c>
      <c r="D853" s="1288" t="s">
        <v>3768</v>
      </c>
      <c r="E853" s="1298" t="s">
        <v>1123</v>
      </c>
      <c r="F853" s="1300" t="s">
        <v>3769</v>
      </c>
      <c r="G853" s="1288" t="s">
        <v>3198</v>
      </c>
      <c r="H853" s="1288" t="s">
        <v>3770</v>
      </c>
      <c r="I853" s="1298">
        <v>0.29199999999999998</v>
      </c>
      <c r="J853" s="1298">
        <v>0.29199999999999998</v>
      </c>
      <c r="K853" s="1298"/>
      <c r="L853" s="1298"/>
      <c r="M853" s="1298"/>
      <c r="N853" s="853">
        <v>0</v>
      </c>
      <c r="O853" s="1298">
        <v>0.29199999999999998</v>
      </c>
      <c r="P853" s="1288" t="s">
        <v>2354</v>
      </c>
      <c r="Q853" s="1288" t="s">
        <v>3176</v>
      </c>
      <c r="S853" s="573"/>
      <c r="T853" s="573"/>
      <c r="U853" s="573"/>
      <c r="V853" s="573"/>
      <c r="W853" s="573"/>
      <c r="X853" s="784"/>
      <c r="Y853" s="573"/>
      <c r="Z853" s="1"/>
    </row>
    <row r="854" spans="1:26" ht="25.5" customHeight="1" x14ac:dyDescent="0.2">
      <c r="A854" s="814">
        <v>128</v>
      </c>
      <c r="B854" s="1288" t="s">
        <v>3771</v>
      </c>
      <c r="C854" s="1288" t="s">
        <v>1568</v>
      </c>
      <c r="D854" s="1538" t="s">
        <v>3772</v>
      </c>
      <c r="E854" s="1538" t="s">
        <v>1124</v>
      </c>
      <c r="F854" s="1612" t="s">
        <v>976</v>
      </c>
      <c r="G854" s="1538" t="s">
        <v>3198</v>
      </c>
      <c r="H854" s="1538" t="s">
        <v>3773</v>
      </c>
      <c r="I854" s="1288">
        <v>0.16900000000000001</v>
      </c>
      <c r="J854" s="829"/>
      <c r="K854" s="1288">
        <v>8.8999999999999996E-2</v>
      </c>
      <c r="L854" s="1288"/>
      <c r="M854" s="829">
        <v>0.08</v>
      </c>
      <c r="N854" s="829">
        <v>0</v>
      </c>
      <c r="O854" s="1288">
        <v>0.16900000000000001</v>
      </c>
      <c r="P854" s="1288" t="s">
        <v>3774</v>
      </c>
      <c r="Q854" s="1320" t="s">
        <v>3176</v>
      </c>
      <c r="S854" s="573"/>
      <c r="T854" s="573"/>
      <c r="U854" s="573"/>
      <c r="V854" s="573"/>
      <c r="W854" s="573"/>
      <c r="X854" s="784"/>
      <c r="Y854" s="573"/>
      <c r="Z854" s="1"/>
    </row>
    <row r="855" spans="1:26" ht="27" customHeight="1" x14ac:dyDescent="0.2">
      <c r="A855" s="814">
        <v>129</v>
      </c>
      <c r="B855" s="1288" t="s">
        <v>3775</v>
      </c>
      <c r="C855" s="1288" t="s">
        <v>1990</v>
      </c>
      <c r="D855" s="1538"/>
      <c r="E855" s="1538"/>
      <c r="F855" s="1612"/>
      <c r="G855" s="1538"/>
      <c r="H855" s="1538"/>
      <c r="I855" s="1288">
        <v>0.16400000000000001</v>
      </c>
      <c r="J855" s="1288">
        <v>8.2000000000000003E-2</v>
      </c>
      <c r="K855" s="1288"/>
      <c r="L855" s="1288"/>
      <c r="M855" s="1288">
        <v>8.2000000000000003E-2</v>
      </c>
      <c r="N855" s="829">
        <v>0</v>
      </c>
      <c r="O855" s="1288">
        <v>0.16400000000000001</v>
      </c>
      <c r="P855" s="1288" t="s">
        <v>3774</v>
      </c>
      <c r="Q855" s="1320" t="s">
        <v>3176</v>
      </c>
      <c r="S855" s="545"/>
      <c r="T855" s="581"/>
      <c r="U855" s="545"/>
      <c r="V855" s="545"/>
      <c r="W855" s="581"/>
      <c r="X855" s="581"/>
      <c r="Y855" s="545"/>
      <c r="Z855" s="1"/>
    </row>
    <row r="856" spans="1:26" ht="36" x14ac:dyDescent="0.2">
      <c r="A856" s="814">
        <v>130</v>
      </c>
      <c r="B856" s="1288">
        <v>130163</v>
      </c>
      <c r="C856" s="1288" t="s">
        <v>1991</v>
      </c>
      <c r="D856" s="1288" t="s">
        <v>3776</v>
      </c>
      <c r="E856" s="1288" t="s">
        <v>1125</v>
      </c>
      <c r="F856" s="1297" t="s">
        <v>3777</v>
      </c>
      <c r="G856" s="1288" t="s">
        <v>3198</v>
      </c>
      <c r="H856" s="1288" t="s">
        <v>3778</v>
      </c>
      <c r="I856" s="1288">
        <v>0.152</v>
      </c>
      <c r="J856" s="1288"/>
      <c r="K856" s="1288">
        <v>0.152</v>
      </c>
      <c r="L856" s="1288"/>
      <c r="M856" s="1288"/>
      <c r="N856" s="829">
        <v>0</v>
      </c>
      <c r="O856" s="1288">
        <v>0.152</v>
      </c>
      <c r="P856" s="1288" t="s">
        <v>2241</v>
      </c>
      <c r="Q856" s="1288" t="s">
        <v>3176</v>
      </c>
      <c r="S856" s="545"/>
      <c r="T856" s="545"/>
      <c r="U856" s="545"/>
      <c r="V856" s="545"/>
      <c r="W856" s="545"/>
      <c r="X856" s="581"/>
      <c r="Y856" s="545"/>
      <c r="Z856" s="1"/>
    </row>
    <row r="857" spans="1:26" ht="36" x14ac:dyDescent="0.2">
      <c r="A857" s="814">
        <v>131</v>
      </c>
      <c r="B857" s="1288">
        <v>120297</v>
      </c>
      <c r="C857" s="1298" t="s">
        <v>2422</v>
      </c>
      <c r="D857" s="1288" t="s">
        <v>3779</v>
      </c>
      <c r="E857" s="1298" t="s">
        <v>1126</v>
      </c>
      <c r="F857" s="1300" t="s">
        <v>3780</v>
      </c>
      <c r="G857" s="1288" t="s">
        <v>3198</v>
      </c>
      <c r="H857" s="1288" t="s">
        <v>3781</v>
      </c>
      <c r="I857" s="1298">
        <v>0.437</v>
      </c>
      <c r="J857" s="1298">
        <v>0.437</v>
      </c>
      <c r="K857" s="1298"/>
      <c r="L857" s="1298"/>
      <c r="M857" s="1298"/>
      <c r="N857" s="853">
        <v>0</v>
      </c>
      <c r="O857" s="1298">
        <v>0.437</v>
      </c>
      <c r="P857" s="1288" t="s">
        <v>2354</v>
      </c>
      <c r="Q857" s="1288" t="s">
        <v>3176</v>
      </c>
      <c r="S857" s="545"/>
      <c r="T857" s="545"/>
      <c r="U857" s="545"/>
      <c r="V857" s="545"/>
      <c r="W857" s="545"/>
      <c r="X857" s="581"/>
      <c r="Y857" s="545"/>
      <c r="Z857" s="1"/>
    </row>
    <row r="858" spans="1:26" ht="36" x14ac:dyDescent="0.2">
      <c r="A858" s="814">
        <v>132</v>
      </c>
      <c r="B858" s="1288">
        <v>120298</v>
      </c>
      <c r="C858" s="1288" t="s">
        <v>1569</v>
      </c>
      <c r="D858" s="1288" t="s">
        <v>3782</v>
      </c>
      <c r="E858" s="1288" t="s">
        <v>1127</v>
      </c>
      <c r="F858" s="1297" t="s">
        <v>977</v>
      </c>
      <c r="G858" s="1288" t="s">
        <v>3198</v>
      </c>
      <c r="H858" s="1288" t="s">
        <v>3783</v>
      </c>
      <c r="I858" s="1288">
        <v>0.13</v>
      </c>
      <c r="J858" s="1288"/>
      <c r="K858" s="1288">
        <v>0.13</v>
      </c>
      <c r="L858" s="1288"/>
      <c r="M858" s="1288"/>
      <c r="N858" s="829">
        <v>0</v>
      </c>
      <c r="O858" s="829">
        <v>0.13</v>
      </c>
      <c r="P858" s="1288" t="s">
        <v>2241</v>
      </c>
      <c r="Q858" s="1288" t="s">
        <v>3176</v>
      </c>
      <c r="S858" s="573"/>
      <c r="T858" s="573"/>
      <c r="U858" s="573"/>
      <c r="V858" s="573"/>
      <c r="W858" s="573"/>
      <c r="X858" s="784"/>
      <c r="Y858" s="573"/>
      <c r="Z858" s="1"/>
    </row>
    <row r="859" spans="1:26" ht="36" x14ac:dyDescent="0.2">
      <c r="A859" s="814">
        <v>133</v>
      </c>
      <c r="B859" s="1288">
        <v>130056</v>
      </c>
      <c r="C859" s="1298" t="s">
        <v>2423</v>
      </c>
      <c r="D859" s="1288" t="s">
        <v>3784</v>
      </c>
      <c r="E859" s="1298" t="s">
        <v>1128</v>
      </c>
      <c r="F859" s="1300" t="s">
        <v>3785</v>
      </c>
      <c r="G859" s="1288" t="s">
        <v>3198</v>
      </c>
      <c r="H859" s="1288" t="s">
        <v>3786</v>
      </c>
      <c r="I859" s="1298">
        <v>0.24099999999999999</v>
      </c>
      <c r="J859" s="1298">
        <v>0.24099999999999999</v>
      </c>
      <c r="K859" s="1298"/>
      <c r="L859" s="1298"/>
      <c r="M859" s="1298"/>
      <c r="N859" s="853">
        <v>0</v>
      </c>
      <c r="O859" s="1298">
        <v>0.24099999999999999</v>
      </c>
      <c r="P859" s="1288" t="s">
        <v>2354</v>
      </c>
      <c r="Q859" s="1288" t="s">
        <v>3176</v>
      </c>
      <c r="S859" s="545"/>
      <c r="T859" s="545"/>
      <c r="U859" s="545"/>
      <c r="V859" s="545"/>
      <c r="W859" s="545"/>
      <c r="X859" s="581"/>
      <c r="Y859" s="581"/>
      <c r="Z859" s="1"/>
    </row>
    <row r="860" spans="1:26" ht="36" x14ac:dyDescent="0.2">
      <c r="A860" s="814">
        <v>134</v>
      </c>
      <c r="B860" s="1288" t="s">
        <v>3787</v>
      </c>
      <c r="C860" s="1288" t="s">
        <v>1294</v>
      </c>
      <c r="D860" s="1288" t="s">
        <v>3788</v>
      </c>
      <c r="E860" s="1288" t="s">
        <v>1129</v>
      </c>
      <c r="F860" s="1297" t="s">
        <v>3789</v>
      </c>
      <c r="G860" s="1288" t="s">
        <v>3198</v>
      </c>
      <c r="H860" s="1288" t="s">
        <v>3790</v>
      </c>
      <c r="I860" s="1288">
        <v>0.67100000000000004</v>
      </c>
      <c r="J860" s="1288">
        <v>0.67100000000000004</v>
      </c>
      <c r="K860" s="1288"/>
      <c r="L860" s="1288"/>
      <c r="M860" s="1288"/>
      <c r="N860" s="829">
        <v>0</v>
      </c>
      <c r="O860" s="1288">
        <v>0.67100000000000004</v>
      </c>
      <c r="P860" s="1288" t="s">
        <v>2354</v>
      </c>
      <c r="Q860" s="1288" t="s">
        <v>3176</v>
      </c>
      <c r="S860" s="573"/>
      <c r="T860" s="573"/>
      <c r="U860" s="573"/>
      <c r="V860" s="573"/>
      <c r="W860" s="573"/>
      <c r="X860" s="784"/>
      <c r="Y860" s="573"/>
      <c r="Z860" s="1"/>
    </row>
    <row r="861" spans="1:26" ht="24" x14ac:dyDescent="0.2">
      <c r="A861" s="814">
        <v>135</v>
      </c>
      <c r="B861" s="1288" t="s">
        <v>3791</v>
      </c>
      <c r="C861" s="1298" t="s">
        <v>2424</v>
      </c>
      <c r="D861" s="1288" t="s">
        <v>3792</v>
      </c>
      <c r="E861" s="1298" t="s">
        <v>1198</v>
      </c>
      <c r="F861" s="1300" t="s">
        <v>3793</v>
      </c>
      <c r="G861" s="1288" t="s">
        <v>3198</v>
      </c>
      <c r="H861" s="1288" t="s">
        <v>3538</v>
      </c>
      <c r="I861" s="1298">
        <v>7.6999999999999999E-2</v>
      </c>
      <c r="J861" s="1298"/>
      <c r="K861" s="1298">
        <v>7.6999999999999999E-2</v>
      </c>
      <c r="L861" s="1298"/>
      <c r="M861" s="1298"/>
      <c r="N861" s="853">
        <v>0</v>
      </c>
      <c r="O861" s="1298">
        <v>7.6999999999999999E-2</v>
      </c>
      <c r="P861" s="1298" t="s">
        <v>2241</v>
      </c>
      <c r="Q861" s="1288" t="s">
        <v>3176</v>
      </c>
      <c r="S861" s="545"/>
      <c r="T861" s="545"/>
      <c r="U861" s="545"/>
      <c r="V861" s="545"/>
      <c r="W861" s="545"/>
      <c r="X861" s="581"/>
      <c r="Y861" s="545"/>
      <c r="Z861" s="1"/>
    </row>
    <row r="862" spans="1:26" ht="36" x14ac:dyDescent="0.2">
      <c r="A862" s="814">
        <v>136</v>
      </c>
      <c r="B862" s="1288" t="s">
        <v>3794</v>
      </c>
      <c r="C862" s="1298" t="s">
        <v>2425</v>
      </c>
      <c r="D862" s="1288" t="s">
        <v>3795</v>
      </c>
      <c r="E862" s="1298" t="s">
        <v>1130</v>
      </c>
      <c r="F862" s="1300" t="s">
        <v>978</v>
      </c>
      <c r="G862" s="1288" t="s">
        <v>3198</v>
      </c>
      <c r="H862" s="1288" t="s">
        <v>3796</v>
      </c>
      <c r="I862" s="1298">
        <v>0.39800000000000002</v>
      </c>
      <c r="J862" s="1298">
        <v>0.39800000000000002</v>
      </c>
      <c r="K862" s="1298"/>
      <c r="L862" s="1298"/>
      <c r="M862" s="1298"/>
      <c r="N862" s="853">
        <v>0</v>
      </c>
      <c r="O862" s="1298">
        <v>0.39800000000000002</v>
      </c>
      <c r="P862" s="1288" t="s">
        <v>2354</v>
      </c>
      <c r="Q862" s="1288" t="s">
        <v>3176</v>
      </c>
      <c r="S862" s="573"/>
      <c r="T862" s="573"/>
      <c r="U862" s="573"/>
      <c r="V862" s="573"/>
      <c r="W862" s="573"/>
      <c r="X862" s="784"/>
      <c r="Y862" s="573"/>
      <c r="Z862" s="1"/>
    </row>
    <row r="863" spans="1:26" ht="24" x14ac:dyDescent="0.2">
      <c r="A863" s="814">
        <v>137</v>
      </c>
      <c r="B863" s="1298" t="s">
        <v>6079</v>
      </c>
      <c r="C863" s="1298"/>
      <c r="D863" s="1298"/>
      <c r="E863" s="1298" t="s">
        <v>239</v>
      </c>
      <c r="F863" s="1300" t="s">
        <v>1180</v>
      </c>
      <c r="G863" s="1288" t="s">
        <v>3198</v>
      </c>
      <c r="H863" s="1288" t="s">
        <v>3538</v>
      </c>
      <c r="I863" s="1298">
        <v>0.13</v>
      </c>
      <c r="J863" s="1298">
        <v>0.13</v>
      </c>
      <c r="K863" s="1298"/>
      <c r="L863" s="1298"/>
      <c r="M863" s="1298"/>
      <c r="N863" s="853">
        <v>0</v>
      </c>
      <c r="O863" s="1298">
        <v>0.13</v>
      </c>
      <c r="P863" s="1288" t="s">
        <v>2354</v>
      </c>
      <c r="Q863" s="1298" t="s">
        <v>3216</v>
      </c>
      <c r="S863" s="573"/>
      <c r="T863" s="573"/>
      <c r="U863" s="573"/>
      <c r="V863" s="573"/>
      <c r="W863" s="573"/>
      <c r="X863" s="784"/>
      <c r="Y863" s="573"/>
      <c r="Z863" s="1"/>
    </row>
    <row r="864" spans="1:26" ht="24" x14ac:dyDescent="0.2">
      <c r="A864" s="814">
        <v>138</v>
      </c>
      <c r="B864" s="1288" t="s">
        <v>3797</v>
      </c>
      <c r="C864" s="1298" t="s">
        <v>2426</v>
      </c>
      <c r="D864" s="1288" t="s">
        <v>3798</v>
      </c>
      <c r="E864" s="1298" t="s">
        <v>240</v>
      </c>
      <c r="F864" s="1300" t="s">
        <v>1180</v>
      </c>
      <c r="G864" s="1288" t="s">
        <v>3198</v>
      </c>
      <c r="H864" s="1288" t="s">
        <v>3538</v>
      </c>
      <c r="I864" s="1298">
        <v>5.2999999999999999E-2</v>
      </c>
      <c r="J864" s="1298">
        <v>5.2999999999999999E-2</v>
      </c>
      <c r="K864" s="1298"/>
      <c r="L864" s="1298"/>
      <c r="M864" s="1298"/>
      <c r="N864" s="853">
        <v>0</v>
      </c>
      <c r="O864" s="1298">
        <v>5.2999999999999999E-2</v>
      </c>
      <c r="P864" s="1288" t="s">
        <v>2354</v>
      </c>
      <c r="Q864" s="1288" t="s">
        <v>3176</v>
      </c>
      <c r="S864" s="561"/>
      <c r="T864" s="561"/>
      <c r="U864" s="561"/>
      <c r="V864" s="561"/>
      <c r="W864" s="561"/>
      <c r="X864" s="791"/>
      <c r="Y864" s="561"/>
      <c r="Z864" s="1"/>
    </row>
    <row r="865" spans="1:26" ht="36" x14ac:dyDescent="0.2">
      <c r="A865" s="814">
        <v>139</v>
      </c>
      <c r="B865" s="1298">
        <v>130165</v>
      </c>
      <c r="C865" s="1298" t="s">
        <v>2427</v>
      </c>
      <c r="D865" s="1298" t="s">
        <v>3799</v>
      </c>
      <c r="E865" s="1298" t="s">
        <v>1131</v>
      </c>
      <c r="F865" s="1300" t="s">
        <v>3800</v>
      </c>
      <c r="G865" s="1288" t="s">
        <v>3198</v>
      </c>
      <c r="H865" s="1288" t="s">
        <v>3801</v>
      </c>
      <c r="I865" s="1298">
        <v>0.33400000000000002</v>
      </c>
      <c r="J865" s="853"/>
      <c r="K865" s="853">
        <v>0.15</v>
      </c>
      <c r="L865" s="1298"/>
      <c r="M865" s="1298">
        <v>0.184</v>
      </c>
      <c r="N865" s="853">
        <v>0</v>
      </c>
      <c r="O865" s="1298">
        <v>0.33400000000000002</v>
      </c>
      <c r="P865" s="1298" t="s">
        <v>3774</v>
      </c>
      <c r="Q865" s="1298" t="s">
        <v>3216</v>
      </c>
      <c r="S865" s="573"/>
      <c r="T865" s="573"/>
      <c r="U865" s="573"/>
      <c r="V865" s="573"/>
      <c r="W865" s="573"/>
      <c r="X865" s="784"/>
      <c r="Y865" s="573"/>
      <c r="Z865" s="1"/>
    </row>
    <row r="866" spans="1:26" ht="36" x14ac:dyDescent="0.2">
      <c r="A866" s="814">
        <v>140</v>
      </c>
      <c r="B866" s="1288">
        <v>130164</v>
      </c>
      <c r="C866" s="1298" t="s">
        <v>2428</v>
      </c>
      <c r="D866" s="1288" t="s">
        <v>3803</v>
      </c>
      <c r="E866" s="1298" t="s">
        <v>1132</v>
      </c>
      <c r="F866" s="1300" t="s">
        <v>3804</v>
      </c>
      <c r="G866" s="1288" t="s">
        <v>3198</v>
      </c>
      <c r="H866" s="1288" t="s">
        <v>3805</v>
      </c>
      <c r="I866" s="1298">
        <v>6.5000000000000002E-2</v>
      </c>
      <c r="J866" s="1298"/>
      <c r="K866" s="1298">
        <v>6.5000000000000002E-2</v>
      </c>
      <c r="L866" s="1298"/>
      <c r="M866" s="1298"/>
      <c r="N866" s="853">
        <v>0</v>
      </c>
      <c r="O866" s="1298">
        <v>6.5000000000000002E-2</v>
      </c>
      <c r="P866" s="1298" t="s">
        <v>2429</v>
      </c>
      <c r="Q866" s="1288" t="s">
        <v>3176</v>
      </c>
      <c r="S866" s="797"/>
      <c r="T866" s="798"/>
      <c r="U866" s="798"/>
      <c r="V866" s="797"/>
      <c r="W866" s="797"/>
      <c r="X866" s="798"/>
      <c r="Y866" s="797"/>
      <c r="Z866" s="1"/>
    </row>
    <row r="867" spans="1:26" x14ac:dyDescent="0.2">
      <c r="A867" s="814">
        <v>141</v>
      </c>
      <c r="B867" s="1288" t="s">
        <v>3806</v>
      </c>
      <c r="C867" s="1288" t="s">
        <v>1992</v>
      </c>
      <c r="D867" s="1288" t="s">
        <v>3807</v>
      </c>
      <c r="E867" s="1538" t="s">
        <v>1133</v>
      </c>
      <c r="F867" s="1612" t="s">
        <v>3808</v>
      </c>
      <c r="G867" s="1538" t="s">
        <v>3198</v>
      </c>
      <c r="H867" s="1538" t="s">
        <v>3809</v>
      </c>
      <c r="I867" s="1288">
        <v>0.28399999999999997</v>
      </c>
      <c r="J867" s="1288">
        <v>0.28399999999999997</v>
      </c>
      <c r="K867" s="1288"/>
      <c r="L867" s="1288"/>
      <c r="M867" s="1288"/>
      <c r="N867" s="829">
        <v>0</v>
      </c>
      <c r="O867" s="1288">
        <v>0.28399999999999997</v>
      </c>
      <c r="P867" s="1288" t="s">
        <v>2354</v>
      </c>
      <c r="Q867" s="1288" t="s">
        <v>3176</v>
      </c>
      <c r="S867" s="573"/>
      <c r="T867" s="573"/>
      <c r="U867" s="573"/>
      <c r="V867" s="573"/>
      <c r="W867" s="573"/>
      <c r="X867" s="784"/>
      <c r="Y867" s="573"/>
      <c r="Z867" s="1"/>
    </row>
    <row r="868" spans="1:26" ht="24" customHeight="1" x14ac:dyDescent="0.2">
      <c r="A868" s="814">
        <v>142</v>
      </c>
      <c r="B868" s="1288" t="s">
        <v>3810</v>
      </c>
      <c r="C868" s="1288" t="s">
        <v>1993</v>
      </c>
      <c r="D868" s="1288" t="s">
        <v>3811</v>
      </c>
      <c r="E868" s="1538"/>
      <c r="F868" s="1612"/>
      <c r="G868" s="1538"/>
      <c r="H868" s="1538"/>
      <c r="I868" s="1288">
        <v>0.29799999999999999</v>
      </c>
      <c r="J868" s="1288">
        <v>0.29799999999999999</v>
      </c>
      <c r="K868" s="1288"/>
      <c r="L868" s="1288"/>
      <c r="M868" s="1288"/>
      <c r="N868" s="829">
        <v>0</v>
      </c>
      <c r="O868" s="1288">
        <v>0.29799999999999999</v>
      </c>
      <c r="P868" s="1288" t="s">
        <v>2354</v>
      </c>
      <c r="Q868" s="1288" t="s">
        <v>3176</v>
      </c>
      <c r="S868" s="545"/>
      <c r="T868" s="545"/>
      <c r="U868" s="545"/>
      <c r="V868" s="545"/>
      <c r="W868" s="545"/>
      <c r="X868" s="581"/>
      <c r="Y868" s="545"/>
      <c r="Z868" s="1"/>
    </row>
    <row r="869" spans="1:26" ht="24" x14ac:dyDescent="0.2">
      <c r="A869" s="814">
        <v>143</v>
      </c>
      <c r="B869" s="1288" t="s">
        <v>3812</v>
      </c>
      <c r="C869" s="1298" t="s">
        <v>2430</v>
      </c>
      <c r="D869" s="1288" t="s">
        <v>3813</v>
      </c>
      <c r="E869" s="1298" t="s">
        <v>241</v>
      </c>
      <c r="F869" s="1300" t="s">
        <v>3814</v>
      </c>
      <c r="G869" s="1288" t="s">
        <v>3198</v>
      </c>
      <c r="H869" s="1288" t="s">
        <v>3538</v>
      </c>
      <c r="I869" s="1298">
        <v>8.6999999999999994E-2</v>
      </c>
      <c r="J869" s="1298">
        <v>8.6999999999999994E-2</v>
      </c>
      <c r="K869" s="1298"/>
      <c r="L869" s="1298"/>
      <c r="M869" s="1298"/>
      <c r="N869" s="853">
        <v>0</v>
      </c>
      <c r="O869" s="1298">
        <v>8.6999999999999994E-2</v>
      </c>
      <c r="P869" s="1288" t="s">
        <v>2354</v>
      </c>
      <c r="Q869" s="1288" t="s">
        <v>3176</v>
      </c>
      <c r="S869" s="545"/>
      <c r="T869" s="545"/>
      <c r="U869" s="545"/>
      <c r="V869" s="545"/>
      <c r="W869" s="545"/>
      <c r="X869" s="581"/>
      <c r="Y869" s="545"/>
      <c r="Z869" s="1"/>
    </row>
    <row r="870" spans="1:26" ht="36" x14ac:dyDescent="0.2">
      <c r="A870" s="814">
        <v>144</v>
      </c>
      <c r="B870" s="1288">
        <v>130166</v>
      </c>
      <c r="C870" s="1288" t="s">
        <v>1570</v>
      </c>
      <c r="D870" s="1288" t="s">
        <v>3815</v>
      </c>
      <c r="E870" s="1288" t="s">
        <v>1134</v>
      </c>
      <c r="F870" s="1297" t="s">
        <v>3816</v>
      </c>
      <c r="G870" s="1288" t="s">
        <v>3198</v>
      </c>
      <c r="H870" s="1288" t="s">
        <v>3817</v>
      </c>
      <c r="I870" s="829">
        <v>0.15</v>
      </c>
      <c r="J870" s="1288"/>
      <c r="K870" s="829">
        <v>0.15</v>
      </c>
      <c r="L870" s="1288"/>
      <c r="M870" s="1288"/>
      <c r="N870" s="829">
        <v>0</v>
      </c>
      <c r="O870" s="829">
        <v>0.15</v>
      </c>
      <c r="P870" s="1288" t="s">
        <v>2241</v>
      </c>
      <c r="Q870" s="1288" t="s">
        <v>3176</v>
      </c>
      <c r="S870" s="573"/>
      <c r="T870" s="573"/>
      <c r="U870" s="573"/>
      <c r="V870" s="573"/>
      <c r="W870" s="573"/>
      <c r="X870" s="784"/>
      <c r="Y870" s="573"/>
      <c r="Z870" s="1"/>
    </row>
    <row r="871" spans="1:26" ht="36" x14ac:dyDescent="0.2">
      <c r="A871" s="814">
        <v>145</v>
      </c>
      <c r="B871" s="1298">
        <v>130060</v>
      </c>
      <c r="C871" s="1298" t="s">
        <v>2431</v>
      </c>
      <c r="D871" s="1288" t="s">
        <v>3818</v>
      </c>
      <c r="E871" s="1298" t="s">
        <v>1135</v>
      </c>
      <c r="F871" s="1300" t="s">
        <v>3819</v>
      </c>
      <c r="G871" s="1288" t="s">
        <v>3198</v>
      </c>
      <c r="H871" s="1288" t="s">
        <v>3820</v>
      </c>
      <c r="I871" s="1298">
        <v>0.25800000000000001</v>
      </c>
      <c r="J871" s="1298">
        <v>0.25800000000000001</v>
      </c>
      <c r="K871" s="1298"/>
      <c r="L871" s="1298"/>
      <c r="M871" s="1298"/>
      <c r="N871" s="853">
        <v>0</v>
      </c>
      <c r="O871" s="1298">
        <v>0.25800000000000001</v>
      </c>
      <c r="P871" s="1288" t="s">
        <v>2354</v>
      </c>
      <c r="Q871" s="1288" t="s">
        <v>3176</v>
      </c>
      <c r="S871" s="581"/>
      <c r="T871" s="545"/>
      <c r="U871" s="581"/>
      <c r="V871" s="545"/>
      <c r="W871" s="545"/>
      <c r="X871" s="581"/>
      <c r="Y871" s="581"/>
      <c r="Z871" s="1"/>
    </row>
    <row r="872" spans="1:26" ht="36" x14ac:dyDescent="0.2">
      <c r="A872" s="814">
        <v>146</v>
      </c>
      <c r="B872" s="1288">
        <v>130168</v>
      </c>
      <c r="C872" s="1288" t="s">
        <v>1994</v>
      </c>
      <c r="D872" s="1288" t="s">
        <v>3821</v>
      </c>
      <c r="E872" s="1288" t="s">
        <v>1136</v>
      </c>
      <c r="F872" s="1297" t="s">
        <v>3822</v>
      </c>
      <c r="G872" s="1288" t="s">
        <v>3198</v>
      </c>
      <c r="H872" s="1288" t="s">
        <v>3823</v>
      </c>
      <c r="I872" s="1288">
        <v>0.30099999999999999</v>
      </c>
      <c r="J872" s="1288"/>
      <c r="K872" s="1288">
        <v>0.30099999999999999</v>
      </c>
      <c r="L872" s="1288"/>
      <c r="M872" s="1288"/>
      <c r="N872" s="829">
        <v>0</v>
      </c>
      <c r="O872" s="1288">
        <v>0.30099999999999999</v>
      </c>
      <c r="P872" s="1288" t="s">
        <v>2241</v>
      </c>
      <c r="Q872" s="1288" t="s">
        <v>3176</v>
      </c>
      <c r="S872" s="573"/>
      <c r="T872" s="573"/>
      <c r="U872" s="573"/>
      <c r="V872" s="573"/>
      <c r="W872" s="573"/>
      <c r="X872" s="784"/>
      <c r="Y872" s="573"/>
      <c r="Z872" s="1"/>
    </row>
    <row r="873" spans="1:26" ht="36" x14ac:dyDescent="0.2">
      <c r="A873" s="814">
        <v>147</v>
      </c>
      <c r="B873" s="1298">
        <v>130064</v>
      </c>
      <c r="C873" s="1298" t="s">
        <v>2432</v>
      </c>
      <c r="D873" s="1288" t="s">
        <v>3824</v>
      </c>
      <c r="E873" s="1298" t="s">
        <v>1137</v>
      </c>
      <c r="F873" s="1300" t="s">
        <v>3825</v>
      </c>
      <c r="G873" s="1288" t="s">
        <v>3198</v>
      </c>
      <c r="H873" s="1288" t="s">
        <v>3826</v>
      </c>
      <c r="I873" s="1298">
        <v>0.215</v>
      </c>
      <c r="J873" s="1298">
        <v>0.215</v>
      </c>
      <c r="K873" s="1298"/>
      <c r="L873" s="1298"/>
      <c r="M873" s="1298"/>
      <c r="N873" s="853">
        <v>0</v>
      </c>
      <c r="O873" s="1298">
        <v>0.215</v>
      </c>
      <c r="P873" s="1288" t="s">
        <v>2354</v>
      </c>
      <c r="Q873" s="1288" t="s">
        <v>3176</v>
      </c>
      <c r="S873" s="545"/>
      <c r="T873" s="545"/>
      <c r="U873" s="545"/>
      <c r="V873" s="545"/>
      <c r="W873" s="545"/>
      <c r="X873" s="581"/>
      <c r="Y873" s="545"/>
      <c r="Z873" s="1"/>
    </row>
    <row r="874" spans="1:26" x14ac:dyDescent="0.2">
      <c r="A874" s="814">
        <v>148</v>
      </c>
      <c r="B874" s="1288">
        <v>130062</v>
      </c>
      <c r="C874" s="1288" t="s">
        <v>3827</v>
      </c>
      <c r="D874" s="1538" t="s">
        <v>3828</v>
      </c>
      <c r="E874" s="1538" t="s">
        <v>1138</v>
      </c>
      <c r="F874" s="1612" t="s">
        <v>3829</v>
      </c>
      <c r="G874" s="1538" t="s">
        <v>3198</v>
      </c>
      <c r="H874" s="1538" t="s">
        <v>3830</v>
      </c>
      <c r="I874" s="1288" t="s">
        <v>3831</v>
      </c>
      <c r="J874" s="1288" t="s">
        <v>3831</v>
      </c>
      <c r="K874" s="1288"/>
      <c r="L874" s="1288"/>
      <c r="M874" s="1288"/>
      <c r="N874" s="829">
        <v>0</v>
      </c>
      <c r="O874" s="1288" t="s">
        <v>3831</v>
      </c>
      <c r="P874" s="1288" t="s">
        <v>2354</v>
      </c>
      <c r="Q874" s="1288" t="s">
        <v>3176</v>
      </c>
      <c r="S874" s="573"/>
      <c r="T874" s="573"/>
      <c r="U874" s="573"/>
      <c r="V874" s="573"/>
      <c r="W874" s="573"/>
      <c r="X874" s="784"/>
      <c r="Y874" s="573"/>
      <c r="Z874" s="1"/>
    </row>
    <row r="875" spans="1:26" x14ac:dyDescent="0.2">
      <c r="A875" s="814">
        <v>149</v>
      </c>
      <c r="B875" s="1288"/>
      <c r="C875" s="1288" t="s">
        <v>3833</v>
      </c>
      <c r="D875" s="1538"/>
      <c r="E875" s="1538"/>
      <c r="F875" s="1612"/>
      <c r="G875" s="1538"/>
      <c r="H875" s="1538"/>
      <c r="I875" s="1288">
        <v>5.6000000000000001E-2</v>
      </c>
      <c r="J875" s="1288">
        <v>5.6000000000000001E-2</v>
      </c>
      <c r="K875" s="1288"/>
      <c r="L875" s="1288"/>
      <c r="M875" s="1288"/>
      <c r="N875" s="829">
        <v>0</v>
      </c>
      <c r="O875" s="1288">
        <v>5.6000000000000001E-2</v>
      </c>
      <c r="P875" s="1288" t="s">
        <v>2354</v>
      </c>
      <c r="Q875" s="1288" t="s">
        <v>3176</v>
      </c>
      <c r="S875" s="585"/>
      <c r="T875" s="585"/>
      <c r="U875" s="585"/>
      <c r="V875" s="585"/>
      <c r="W875" s="585"/>
      <c r="X875" s="785"/>
      <c r="Y875" s="585"/>
      <c r="Z875" s="1"/>
    </row>
    <row r="876" spans="1:26" x14ac:dyDescent="0.2">
      <c r="A876" s="814">
        <v>150</v>
      </c>
      <c r="B876" s="1288"/>
      <c r="C876" s="1288" t="s">
        <v>3834</v>
      </c>
      <c r="D876" s="1538"/>
      <c r="E876" s="1538"/>
      <c r="F876" s="1612"/>
      <c r="G876" s="1538"/>
      <c r="H876" s="1538"/>
      <c r="I876" s="1288">
        <v>0.45100000000000001</v>
      </c>
      <c r="J876" s="1288">
        <v>0.45100000000000001</v>
      </c>
      <c r="K876" s="1288"/>
      <c r="L876" s="1288"/>
      <c r="M876" s="1288"/>
      <c r="N876" s="829">
        <v>0</v>
      </c>
      <c r="O876" s="1288">
        <v>0.45100000000000001</v>
      </c>
      <c r="P876" s="1288" t="s">
        <v>2354</v>
      </c>
      <c r="Q876" s="1288" t="s">
        <v>3176</v>
      </c>
      <c r="S876" s="585"/>
      <c r="T876" s="585"/>
      <c r="U876" s="585"/>
      <c r="V876" s="585"/>
      <c r="W876" s="585"/>
      <c r="X876" s="785"/>
      <c r="Y876" s="585"/>
      <c r="Z876" s="1"/>
    </row>
    <row r="877" spans="1:26" ht="36" x14ac:dyDescent="0.2">
      <c r="A877" s="814">
        <v>151</v>
      </c>
      <c r="B877" s="891">
        <v>130167</v>
      </c>
      <c r="C877" s="1298" t="s">
        <v>2433</v>
      </c>
      <c r="D877" s="1288" t="s">
        <v>3835</v>
      </c>
      <c r="E877" s="1298" t="s">
        <v>1139</v>
      </c>
      <c r="F877" s="1300" t="s">
        <v>3836</v>
      </c>
      <c r="G877" s="1288" t="s">
        <v>3198</v>
      </c>
      <c r="H877" s="1288" t="s">
        <v>3837</v>
      </c>
      <c r="I877" s="1298">
        <v>0.17100000000000001</v>
      </c>
      <c r="J877" s="1298">
        <v>0.106</v>
      </c>
      <c r="K877" s="1298">
        <v>6.5000000000000002E-2</v>
      </c>
      <c r="L877" s="1298"/>
      <c r="M877" s="1298"/>
      <c r="N877" s="853">
        <v>0</v>
      </c>
      <c r="O877" s="1298">
        <v>0.17100000000000001</v>
      </c>
      <c r="P877" s="870" t="s">
        <v>2353</v>
      </c>
      <c r="Q877" s="1288" t="s">
        <v>3176</v>
      </c>
      <c r="S877" s="585"/>
      <c r="T877" s="585"/>
      <c r="U877" s="585"/>
      <c r="V877" s="585"/>
      <c r="W877" s="585"/>
      <c r="X877" s="785"/>
      <c r="Y877" s="585"/>
      <c r="Z877" s="1"/>
    </row>
    <row r="878" spans="1:26" ht="36" x14ac:dyDescent="0.2">
      <c r="A878" s="814">
        <v>152</v>
      </c>
      <c r="B878" s="1298">
        <v>120299</v>
      </c>
      <c r="C878" s="1298" t="s">
        <v>2434</v>
      </c>
      <c r="D878" s="1288" t="s">
        <v>3838</v>
      </c>
      <c r="E878" s="1298" t="s">
        <v>1199</v>
      </c>
      <c r="F878" s="1300" t="s">
        <v>3839</v>
      </c>
      <c r="G878" s="1288" t="s">
        <v>3198</v>
      </c>
      <c r="H878" s="1288" t="s">
        <v>3840</v>
      </c>
      <c r="I878" s="1298">
        <v>0.157</v>
      </c>
      <c r="J878" s="1298"/>
      <c r="K878" s="1298">
        <v>0.157</v>
      </c>
      <c r="L878" s="1298"/>
      <c r="M878" s="1298"/>
      <c r="N878" s="853">
        <v>0</v>
      </c>
      <c r="O878" s="1298">
        <v>0.157</v>
      </c>
      <c r="P878" s="1298" t="s">
        <v>2241</v>
      </c>
      <c r="Q878" s="1288" t="s">
        <v>3176</v>
      </c>
      <c r="S878" s="573"/>
      <c r="T878" s="573"/>
      <c r="U878" s="573"/>
      <c r="V878" s="573"/>
      <c r="W878" s="573"/>
      <c r="X878" s="784"/>
      <c r="Y878" s="573"/>
      <c r="Z878" s="1"/>
    </row>
    <row r="879" spans="1:26" ht="36" x14ac:dyDescent="0.2">
      <c r="A879" s="814">
        <v>153</v>
      </c>
      <c r="B879" s="1288" t="s">
        <v>3841</v>
      </c>
      <c r="C879" s="1288" t="s">
        <v>1295</v>
      </c>
      <c r="D879" s="1288" t="s">
        <v>3842</v>
      </c>
      <c r="E879" s="1288" t="s">
        <v>242</v>
      </c>
      <c r="F879" s="1297" t="s">
        <v>3843</v>
      </c>
      <c r="G879" s="1288" t="s">
        <v>3198</v>
      </c>
      <c r="H879" s="1288" t="s">
        <v>3844</v>
      </c>
      <c r="I879" s="1288">
        <v>1.03</v>
      </c>
      <c r="J879" s="1288">
        <v>1.03</v>
      </c>
      <c r="K879" s="1288"/>
      <c r="L879" s="1288"/>
      <c r="M879" s="1288"/>
      <c r="N879" s="829">
        <v>0</v>
      </c>
      <c r="O879" s="1288">
        <v>1.03</v>
      </c>
      <c r="P879" s="1288" t="s">
        <v>2354</v>
      </c>
      <c r="Q879" s="1288" t="s">
        <v>3176</v>
      </c>
      <c r="S879" s="573"/>
      <c r="T879" s="573"/>
      <c r="U879" s="573"/>
      <c r="V879" s="573"/>
      <c r="W879" s="573"/>
      <c r="X879" s="784"/>
      <c r="Y879" s="573"/>
      <c r="Z879" s="1"/>
    </row>
    <row r="880" spans="1:26" ht="36" x14ac:dyDescent="0.2">
      <c r="A880" s="814">
        <v>154</v>
      </c>
      <c r="B880" s="1288">
        <v>130066</v>
      </c>
      <c r="C880" s="1288" t="s">
        <v>1995</v>
      </c>
      <c r="D880" s="1288" t="s">
        <v>3845</v>
      </c>
      <c r="E880" s="1288" t="s">
        <v>1140</v>
      </c>
      <c r="F880" s="1297" t="s">
        <v>979</v>
      </c>
      <c r="G880" s="1288" t="s">
        <v>3198</v>
      </c>
      <c r="H880" s="1288" t="s">
        <v>3846</v>
      </c>
      <c r="I880" s="1288">
        <v>0.14499999999999999</v>
      </c>
      <c r="J880" s="1288"/>
      <c r="K880" s="1288">
        <v>0.14499999999999999</v>
      </c>
      <c r="L880" s="1288"/>
      <c r="M880" s="1288"/>
      <c r="N880" s="829">
        <v>0</v>
      </c>
      <c r="O880" s="1288">
        <v>0.14499999999999999</v>
      </c>
      <c r="P880" s="1288" t="s">
        <v>2241</v>
      </c>
      <c r="Q880" s="1288" t="s">
        <v>3176</v>
      </c>
      <c r="S880" s="545"/>
      <c r="T880" s="545"/>
      <c r="U880" s="545"/>
      <c r="V880" s="545"/>
      <c r="W880" s="545"/>
      <c r="X880" s="581"/>
      <c r="Y880" s="545"/>
      <c r="Z880" s="1"/>
    </row>
    <row r="881" spans="1:26" x14ac:dyDescent="0.2">
      <c r="A881" s="814">
        <v>155</v>
      </c>
      <c r="B881" s="1298" t="s">
        <v>3847</v>
      </c>
      <c r="C881" s="1298" t="s">
        <v>2435</v>
      </c>
      <c r="D881" s="1538" t="s">
        <v>3848</v>
      </c>
      <c r="E881" s="1610" t="s">
        <v>1141</v>
      </c>
      <c r="F881" s="1611" t="s">
        <v>3849</v>
      </c>
      <c r="G881" s="1538" t="s">
        <v>3198</v>
      </c>
      <c r="H881" s="1538" t="s">
        <v>6237</v>
      </c>
      <c r="I881" s="1298">
        <v>0.35599999999999998</v>
      </c>
      <c r="J881" s="1298">
        <v>0.35599999999999998</v>
      </c>
      <c r="K881" s="1298"/>
      <c r="L881" s="1298"/>
      <c r="M881" s="1298"/>
      <c r="N881" s="853">
        <v>0</v>
      </c>
      <c r="O881" s="1298">
        <v>0.35599999999999998</v>
      </c>
      <c r="P881" s="1288" t="s">
        <v>2354</v>
      </c>
      <c r="Q881" s="1288" t="s">
        <v>3176</v>
      </c>
      <c r="S881" s="545"/>
      <c r="T881" s="545"/>
      <c r="U881" s="545"/>
      <c r="V881" s="545"/>
      <c r="W881" s="545"/>
      <c r="X881" s="581"/>
      <c r="Y881" s="545"/>
      <c r="Z881" s="1"/>
    </row>
    <row r="882" spans="1:26" ht="25.5" customHeight="1" x14ac:dyDescent="0.2">
      <c r="A882" s="814">
        <v>156</v>
      </c>
      <c r="B882" s="1288" t="s">
        <v>3851</v>
      </c>
      <c r="C882" s="1298" t="s">
        <v>2436</v>
      </c>
      <c r="D882" s="1538"/>
      <c r="E882" s="1538"/>
      <c r="F882" s="1612"/>
      <c r="G882" s="1538"/>
      <c r="H882" s="1538"/>
      <c r="I882" s="1298">
        <v>0.33600000000000002</v>
      </c>
      <c r="J882" s="1298">
        <v>0.33600000000000002</v>
      </c>
      <c r="K882" s="1298"/>
      <c r="L882" s="1298"/>
      <c r="M882" s="1298"/>
      <c r="N882" s="853">
        <v>0</v>
      </c>
      <c r="O882" s="1298">
        <v>0.33600000000000002</v>
      </c>
      <c r="P882" s="1288" t="s">
        <v>2354</v>
      </c>
      <c r="Q882" s="1288" t="s">
        <v>3176</v>
      </c>
      <c r="S882" s="573"/>
      <c r="T882" s="573"/>
      <c r="U882" s="573"/>
      <c r="V882" s="573"/>
      <c r="W882" s="573"/>
      <c r="X882" s="784"/>
      <c r="Y882" s="573"/>
      <c r="Z882" s="1"/>
    </row>
    <row r="883" spans="1:26" x14ac:dyDescent="0.2">
      <c r="A883" s="814">
        <v>157</v>
      </c>
      <c r="B883" s="1288">
        <v>130143</v>
      </c>
      <c r="C883" s="1288" t="s">
        <v>1296</v>
      </c>
      <c r="D883" s="1288" t="s">
        <v>3852</v>
      </c>
      <c r="E883" s="1538" t="s">
        <v>1142</v>
      </c>
      <c r="F883" s="1612" t="s">
        <v>3853</v>
      </c>
      <c r="G883" s="1538" t="s">
        <v>3198</v>
      </c>
      <c r="H883" s="1538" t="s">
        <v>3854</v>
      </c>
      <c r="I883" s="1288">
        <v>0.53200000000000003</v>
      </c>
      <c r="J883" s="1288">
        <v>0.53200000000000003</v>
      </c>
      <c r="K883" s="1288"/>
      <c r="L883" s="1288"/>
      <c r="M883" s="1288"/>
      <c r="N883" s="829">
        <v>0</v>
      </c>
      <c r="O883" s="1288">
        <v>0.53200000000000003</v>
      </c>
      <c r="P883" s="1288" t="s">
        <v>2354</v>
      </c>
      <c r="Q883" s="1288" t="s">
        <v>3176</v>
      </c>
      <c r="S883" s="573"/>
      <c r="T883" s="573"/>
      <c r="U883" s="573"/>
      <c r="V883" s="573"/>
      <c r="W883" s="573"/>
      <c r="X883" s="784"/>
      <c r="Y883" s="573"/>
      <c r="Z883" s="1"/>
    </row>
    <row r="884" spans="1:26" ht="24" x14ac:dyDescent="0.2">
      <c r="A884" s="814">
        <v>158</v>
      </c>
      <c r="B884" s="1288" t="s">
        <v>3855</v>
      </c>
      <c r="C884" s="1288" t="s">
        <v>2437</v>
      </c>
      <c r="D884" s="1288" t="s">
        <v>3856</v>
      </c>
      <c r="E884" s="1538"/>
      <c r="F884" s="1612"/>
      <c r="G884" s="1538"/>
      <c r="H884" s="1538"/>
      <c r="I884" s="1288">
        <v>0.184</v>
      </c>
      <c r="J884" s="1288">
        <v>6.4000000000000001E-2</v>
      </c>
      <c r="K884" s="1288">
        <v>0.12</v>
      </c>
      <c r="L884" s="1288"/>
      <c r="M884" s="1288"/>
      <c r="N884" s="829">
        <v>0</v>
      </c>
      <c r="O884" s="1288">
        <v>0.184</v>
      </c>
      <c r="P884" s="870" t="s">
        <v>2353</v>
      </c>
      <c r="Q884" s="1288" t="s">
        <v>3176</v>
      </c>
      <c r="S884" s="545"/>
      <c r="T884" s="545"/>
      <c r="U884" s="545"/>
      <c r="V884" s="545"/>
      <c r="W884" s="545"/>
      <c r="X884" s="581"/>
      <c r="Y884" s="545"/>
      <c r="Z884" s="1"/>
    </row>
    <row r="885" spans="1:26" ht="36" x14ac:dyDescent="0.2">
      <c r="A885" s="814">
        <v>159</v>
      </c>
      <c r="B885" s="1298">
        <v>130115</v>
      </c>
      <c r="C885" s="1298" t="s">
        <v>2438</v>
      </c>
      <c r="D885" s="1288" t="s">
        <v>3857</v>
      </c>
      <c r="E885" s="1298" t="s">
        <v>1143</v>
      </c>
      <c r="F885" s="1300" t="s">
        <v>980</v>
      </c>
      <c r="G885" s="1288" t="s">
        <v>3198</v>
      </c>
      <c r="H885" s="1288" t="s">
        <v>3858</v>
      </c>
      <c r="I885" s="1298">
        <v>0.157</v>
      </c>
      <c r="J885" s="1298">
        <v>0.157</v>
      </c>
      <c r="K885" s="1298"/>
      <c r="L885" s="1298"/>
      <c r="M885" s="1298"/>
      <c r="N885" s="853">
        <v>0</v>
      </c>
      <c r="O885" s="1298">
        <v>0.157</v>
      </c>
      <c r="P885" s="1288" t="s">
        <v>2354</v>
      </c>
      <c r="Q885" s="1288" t="s">
        <v>3176</v>
      </c>
      <c r="S885" s="585"/>
      <c r="T885" s="585"/>
      <c r="U885" s="585"/>
      <c r="V885" s="585"/>
      <c r="W885" s="585"/>
      <c r="X885" s="785"/>
      <c r="Y885" s="585"/>
      <c r="Z885" s="1"/>
    </row>
    <row r="886" spans="1:26" x14ac:dyDescent="0.2">
      <c r="A886" s="814">
        <v>160</v>
      </c>
      <c r="B886" s="1298">
        <v>130203</v>
      </c>
      <c r="C886" s="1298"/>
      <c r="D886" s="1298"/>
      <c r="E886" s="1298" t="s">
        <v>1144</v>
      </c>
      <c r="F886" s="1300" t="s">
        <v>981</v>
      </c>
      <c r="G886" s="1298"/>
      <c r="H886" s="1298"/>
      <c r="I886" s="1298">
        <v>7.0000000000000007E-2</v>
      </c>
      <c r="J886" s="1298">
        <v>7.0000000000000007E-2</v>
      </c>
      <c r="K886" s="1298"/>
      <c r="L886" s="1298"/>
      <c r="M886" s="1298"/>
      <c r="N886" s="853">
        <v>0</v>
      </c>
      <c r="O886" s="1298">
        <v>7.0000000000000007E-2</v>
      </c>
      <c r="P886" s="1288" t="s">
        <v>2354</v>
      </c>
      <c r="Q886" s="1298" t="s">
        <v>3216</v>
      </c>
      <c r="S886" s="573"/>
      <c r="T886" s="573"/>
      <c r="U886" s="573"/>
      <c r="V886" s="573"/>
      <c r="W886" s="573"/>
      <c r="X886" s="784"/>
      <c r="Y886" s="573"/>
      <c r="Z886" s="1"/>
    </row>
    <row r="887" spans="1:26" ht="36" x14ac:dyDescent="0.2">
      <c r="A887" s="814">
        <v>161</v>
      </c>
      <c r="B887" s="891">
        <v>130070</v>
      </c>
      <c r="C887" s="1298" t="s">
        <v>2439</v>
      </c>
      <c r="D887" s="1288" t="s">
        <v>3859</v>
      </c>
      <c r="E887" s="1298" t="s">
        <v>1145</v>
      </c>
      <c r="F887" s="1300" t="s">
        <v>3860</v>
      </c>
      <c r="G887" s="1288" t="s">
        <v>3198</v>
      </c>
      <c r="H887" s="1288" t="s">
        <v>3861</v>
      </c>
      <c r="I887" s="1298">
        <v>0.255</v>
      </c>
      <c r="J887" s="1298">
        <v>0.255</v>
      </c>
      <c r="K887" s="1298"/>
      <c r="L887" s="1298"/>
      <c r="M887" s="1298"/>
      <c r="N887" s="853">
        <v>0</v>
      </c>
      <c r="O887" s="1298">
        <v>0.255</v>
      </c>
      <c r="P887" s="1288" t="s">
        <v>2354</v>
      </c>
      <c r="Q887" s="1288" t="s">
        <v>3176</v>
      </c>
      <c r="S887" s="561"/>
      <c r="T887" s="561"/>
      <c r="U887" s="561"/>
      <c r="V887" s="561"/>
      <c r="W887" s="561"/>
      <c r="X887" s="791"/>
      <c r="Y887" s="561"/>
      <c r="Z887" s="1"/>
    </row>
    <row r="888" spans="1:26" ht="36" x14ac:dyDescent="0.2">
      <c r="A888" s="814">
        <v>162</v>
      </c>
      <c r="B888" s="1288">
        <v>130169</v>
      </c>
      <c r="C888" s="1288" t="s">
        <v>1996</v>
      </c>
      <c r="D888" s="1288" t="s">
        <v>3862</v>
      </c>
      <c r="E888" s="1288" t="s">
        <v>1146</v>
      </c>
      <c r="F888" s="1297" t="s">
        <v>3863</v>
      </c>
      <c r="G888" s="1288" t="s">
        <v>3198</v>
      </c>
      <c r="H888" s="1288" t="s">
        <v>3864</v>
      </c>
      <c r="I888" s="1288">
        <v>0.253</v>
      </c>
      <c r="J888" s="1288"/>
      <c r="K888" s="1288">
        <v>0.253</v>
      </c>
      <c r="L888" s="1288"/>
      <c r="M888" s="1288"/>
      <c r="N888" s="829">
        <v>0</v>
      </c>
      <c r="O888" s="1288">
        <v>0.253</v>
      </c>
      <c r="P888" s="1288" t="s">
        <v>2241</v>
      </c>
      <c r="Q888" s="1288" t="s">
        <v>3176</v>
      </c>
      <c r="S888" s="573"/>
      <c r="T888" s="573"/>
      <c r="U888" s="573"/>
      <c r="V888" s="573"/>
      <c r="W888" s="573"/>
      <c r="X888" s="784"/>
      <c r="Y888" s="573"/>
      <c r="Z888" s="1"/>
    </row>
    <row r="889" spans="1:26" ht="36" x14ac:dyDescent="0.2">
      <c r="A889" s="814">
        <v>163</v>
      </c>
      <c r="B889" s="1288">
        <v>130170</v>
      </c>
      <c r="C889" s="1288" t="s">
        <v>1571</v>
      </c>
      <c r="D889" s="1288" t="s">
        <v>3865</v>
      </c>
      <c r="E889" s="1288" t="s">
        <v>1147</v>
      </c>
      <c r="F889" s="1297" t="s">
        <v>3866</v>
      </c>
      <c r="G889" s="1288" t="s">
        <v>3198</v>
      </c>
      <c r="H889" s="1288" t="s">
        <v>3867</v>
      </c>
      <c r="I889" s="1288">
        <v>0.224</v>
      </c>
      <c r="J889" s="1288"/>
      <c r="K889" s="1288">
        <v>0.224</v>
      </c>
      <c r="L889" s="1288"/>
      <c r="M889" s="1288"/>
      <c r="N889" s="829">
        <v>0</v>
      </c>
      <c r="O889" s="1288">
        <v>0.224</v>
      </c>
      <c r="P889" s="1288" t="s">
        <v>2241</v>
      </c>
      <c r="Q889" s="1288" t="s">
        <v>3176</v>
      </c>
      <c r="S889" s="545"/>
      <c r="T889" s="545"/>
      <c r="U889" s="545"/>
      <c r="V889" s="545"/>
      <c r="W889" s="545"/>
      <c r="X889" s="581"/>
      <c r="Y889" s="545"/>
      <c r="Z889" s="1"/>
    </row>
    <row r="890" spans="1:26" x14ac:dyDescent="0.2">
      <c r="A890" s="814">
        <v>164</v>
      </c>
      <c r="B890" s="1288" t="s">
        <v>3868</v>
      </c>
      <c r="C890" s="1288" t="s">
        <v>1297</v>
      </c>
      <c r="D890" s="1538" t="s">
        <v>3869</v>
      </c>
      <c r="E890" s="1538" t="s">
        <v>1148</v>
      </c>
      <c r="F890" s="1612" t="s">
        <v>3870</v>
      </c>
      <c r="G890" s="1538" t="s">
        <v>3198</v>
      </c>
      <c r="H890" s="1538" t="s">
        <v>3871</v>
      </c>
      <c r="I890" s="1288">
        <v>0.19700000000000001</v>
      </c>
      <c r="J890" s="1288">
        <v>0.19700000000000001</v>
      </c>
      <c r="K890" s="1288"/>
      <c r="L890" s="1288"/>
      <c r="M890" s="1288"/>
      <c r="N890" s="829">
        <v>0.35</v>
      </c>
      <c r="O890" s="1288">
        <v>0.54700000000000004</v>
      </c>
      <c r="P890" s="1288" t="s">
        <v>2354</v>
      </c>
      <c r="Q890" s="1288" t="s">
        <v>3176</v>
      </c>
      <c r="S890" s="545"/>
      <c r="T890" s="545"/>
      <c r="U890" s="545"/>
      <c r="V890" s="545"/>
      <c r="W890" s="545"/>
      <c r="X890" s="581"/>
      <c r="Y890" s="545"/>
      <c r="Z890" s="1"/>
    </row>
    <row r="891" spans="1:26" ht="26.25" customHeight="1" x14ac:dyDescent="0.2">
      <c r="A891" s="814">
        <v>165</v>
      </c>
      <c r="B891" s="1288" t="s">
        <v>3872</v>
      </c>
      <c r="C891" s="1288" t="s">
        <v>1298</v>
      </c>
      <c r="D891" s="1538"/>
      <c r="E891" s="1538"/>
      <c r="F891" s="1612"/>
      <c r="G891" s="1538"/>
      <c r="H891" s="1538"/>
      <c r="I891" s="1288">
        <v>0.33200000000000002</v>
      </c>
      <c r="J891" s="1288">
        <v>0.33200000000000002</v>
      </c>
      <c r="K891" s="1288"/>
      <c r="L891" s="1288"/>
      <c r="M891" s="1288"/>
      <c r="N891" s="829">
        <v>0</v>
      </c>
      <c r="O891" s="1288">
        <v>0.33200000000000002</v>
      </c>
      <c r="P891" s="1288" t="s">
        <v>2354</v>
      </c>
      <c r="Q891" s="1288" t="s">
        <v>3176</v>
      </c>
      <c r="S891" s="545"/>
      <c r="T891" s="545"/>
      <c r="U891" s="545"/>
      <c r="V891" s="545"/>
      <c r="W891" s="545"/>
      <c r="X891" s="581"/>
      <c r="Y891" s="545"/>
      <c r="Z891" s="1"/>
    </row>
    <row r="892" spans="1:26" ht="36" x14ac:dyDescent="0.2">
      <c r="A892" s="814">
        <v>166</v>
      </c>
      <c r="B892" s="1288" t="s">
        <v>3873</v>
      </c>
      <c r="C892" s="1288" t="s">
        <v>1299</v>
      </c>
      <c r="D892" s="1288" t="s">
        <v>3874</v>
      </c>
      <c r="E892" s="1288" t="s">
        <v>1149</v>
      </c>
      <c r="F892" s="1297" t="s">
        <v>3875</v>
      </c>
      <c r="G892" s="1288" t="s">
        <v>3198</v>
      </c>
      <c r="H892" s="1288" t="s">
        <v>3876</v>
      </c>
      <c r="I892" s="1288">
        <v>0.91400000000000003</v>
      </c>
      <c r="J892" s="1288">
        <v>0.91400000000000003</v>
      </c>
      <c r="K892" s="1288"/>
      <c r="L892" s="1288"/>
      <c r="M892" s="1288"/>
      <c r="N892" s="829">
        <v>0</v>
      </c>
      <c r="O892" s="1288">
        <v>0.91400000000000003</v>
      </c>
      <c r="P892" s="1288" t="s">
        <v>2354</v>
      </c>
      <c r="Q892" s="1288" t="s">
        <v>3176</v>
      </c>
      <c r="S892" s="545"/>
      <c r="T892" s="545"/>
      <c r="U892" s="545"/>
      <c r="V892" s="545"/>
      <c r="W892" s="545"/>
      <c r="X892" s="581"/>
      <c r="Y892" s="545"/>
      <c r="Z892" s="1"/>
    </row>
    <row r="893" spans="1:26" ht="24" x14ac:dyDescent="0.2">
      <c r="A893" s="814">
        <v>167</v>
      </c>
      <c r="B893" s="1298" t="s">
        <v>6080</v>
      </c>
      <c r="C893" s="1298"/>
      <c r="D893" s="1298"/>
      <c r="E893" s="1298" t="s">
        <v>1200</v>
      </c>
      <c r="F893" s="1300" t="s">
        <v>1181</v>
      </c>
      <c r="G893" s="1298"/>
      <c r="H893" s="1298"/>
      <c r="I893" s="1298">
        <v>0.21</v>
      </c>
      <c r="J893" s="1298">
        <v>0.21</v>
      </c>
      <c r="K893" s="1298"/>
      <c r="L893" s="1298"/>
      <c r="M893" s="1298"/>
      <c r="N893" s="853">
        <v>0</v>
      </c>
      <c r="O893" s="1298">
        <v>0.21</v>
      </c>
      <c r="P893" s="1288" t="s">
        <v>2354</v>
      </c>
      <c r="Q893" s="1298" t="s">
        <v>3216</v>
      </c>
      <c r="S893" s="545"/>
      <c r="T893" s="545"/>
      <c r="U893" s="545"/>
      <c r="V893" s="545"/>
      <c r="W893" s="545"/>
      <c r="X893" s="581"/>
      <c r="Y893" s="545"/>
      <c r="Z893" s="1"/>
    </row>
    <row r="894" spans="1:26" ht="24" x14ac:dyDescent="0.2">
      <c r="A894" s="814">
        <v>168</v>
      </c>
      <c r="B894" s="1298" t="s">
        <v>6081</v>
      </c>
      <c r="C894" s="1298"/>
      <c r="D894" s="1298"/>
      <c r="E894" s="1298" t="s">
        <v>1201</v>
      </c>
      <c r="F894" s="1300" t="s">
        <v>1181</v>
      </c>
      <c r="G894" s="1298"/>
      <c r="H894" s="1298"/>
      <c r="I894" s="1298">
        <v>7.0000000000000007E-2</v>
      </c>
      <c r="J894" s="1298">
        <v>7.0000000000000007E-2</v>
      </c>
      <c r="K894" s="1298"/>
      <c r="L894" s="1298"/>
      <c r="M894" s="1298"/>
      <c r="N894" s="853">
        <v>0</v>
      </c>
      <c r="O894" s="1298">
        <v>7.0000000000000007E-2</v>
      </c>
      <c r="P894" s="1288" t="s">
        <v>2354</v>
      </c>
      <c r="Q894" s="1298" t="s">
        <v>3216</v>
      </c>
      <c r="S894" s="561"/>
      <c r="T894" s="561"/>
      <c r="U894" s="561"/>
      <c r="V894" s="561"/>
      <c r="W894" s="561"/>
      <c r="X894" s="791"/>
      <c r="Y894" s="561"/>
      <c r="Z894" s="1"/>
    </row>
    <row r="895" spans="1:26" x14ac:dyDescent="0.2">
      <c r="A895" s="814">
        <v>169</v>
      </c>
      <c r="B895" s="1298">
        <v>130171</v>
      </c>
      <c r="C895" s="1298"/>
      <c r="D895" s="1298"/>
      <c r="E895" s="1298" t="s">
        <v>1150</v>
      </c>
      <c r="F895" s="1300" t="s">
        <v>982</v>
      </c>
      <c r="G895" s="1298"/>
      <c r="H895" s="1298"/>
      <c r="I895" s="1298">
        <v>0.08</v>
      </c>
      <c r="J895" s="1298">
        <v>0.08</v>
      </c>
      <c r="K895" s="1298"/>
      <c r="L895" s="1298"/>
      <c r="M895" s="1298"/>
      <c r="N895" s="853">
        <v>0</v>
      </c>
      <c r="O895" s="1298">
        <v>0.08</v>
      </c>
      <c r="P895" s="1288" t="s">
        <v>2354</v>
      </c>
      <c r="Q895" s="1298" t="s">
        <v>3216</v>
      </c>
      <c r="S895" s="561"/>
      <c r="T895" s="561"/>
      <c r="U895" s="561"/>
      <c r="V895" s="561"/>
      <c r="W895" s="561"/>
      <c r="X895" s="791"/>
      <c r="Y895" s="561"/>
      <c r="Z895" s="1"/>
    </row>
    <row r="896" spans="1:26" ht="36" x14ac:dyDescent="0.2">
      <c r="A896" s="814">
        <v>170</v>
      </c>
      <c r="B896" s="1288">
        <v>120300</v>
      </c>
      <c r="C896" s="1288" t="s">
        <v>1997</v>
      </c>
      <c r="D896" s="1288" t="s">
        <v>3877</v>
      </c>
      <c r="E896" s="1288" t="s">
        <v>1151</v>
      </c>
      <c r="F896" s="1297" t="s">
        <v>3878</v>
      </c>
      <c r="G896" s="1288" t="s">
        <v>3198</v>
      </c>
      <c r="H896" s="1288" t="s">
        <v>3879</v>
      </c>
      <c r="I896" s="1288">
        <v>0.222</v>
      </c>
      <c r="J896" s="1288"/>
      <c r="K896" s="1288">
        <v>0.222</v>
      </c>
      <c r="L896" s="1288"/>
      <c r="M896" s="1288"/>
      <c r="N896" s="829">
        <v>0</v>
      </c>
      <c r="O896" s="1288">
        <v>0.222</v>
      </c>
      <c r="P896" s="1288" t="s">
        <v>2241</v>
      </c>
      <c r="Q896" s="1288" t="s">
        <v>3176</v>
      </c>
      <c r="S896" s="561"/>
      <c r="T896" s="561"/>
      <c r="U896" s="561"/>
      <c r="V896" s="561"/>
      <c r="W896" s="561"/>
      <c r="X896" s="791"/>
      <c r="Y896" s="561"/>
      <c r="Z896" s="1"/>
    </row>
    <row r="897" spans="1:26" ht="39" customHeight="1" x14ac:dyDescent="0.2">
      <c r="A897" s="814">
        <v>171</v>
      </c>
      <c r="B897" s="1288">
        <v>130172</v>
      </c>
      <c r="C897" s="1288" t="s">
        <v>2216</v>
      </c>
      <c r="D897" s="1288" t="s">
        <v>3880</v>
      </c>
      <c r="E897" s="1288" t="s">
        <v>1152</v>
      </c>
      <c r="F897" s="1297" t="s">
        <v>3881</v>
      </c>
      <c r="G897" s="1288" t="s">
        <v>3198</v>
      </c>
      <c r="H897" s="1288" t="s">
        <v>3882</v>
      </c>
      <c r="I897" s="1288">
        <v>0.16300000000000001</v>
      </c>
      <c r="J897" s="1288"/>
      <c r="K897" s="1288">
        <v>0.16300000000000001</v>
      </c>
      <c r="L897" s="1288"/>
      <c r="M897" s="1288"/>
      <c r="N897" s="829">
        <v>0</v>
      </c>
      <c r="O897" s="1288">
        <v>0.16300000000000001</v>
      </c>
      <c r="P897" s="1288" t="s">
        <v>2241</v>
      </c>
      <c r="Q897" s="1288" t="s">
        <v>3176</v>
      </c>
      <c r="S897" s="545"/>
      <c r="T897" s="545"/>
      <c r="U897" s="545"/>
      <c r="V897" s="545"/>
      <c r="W897" s="545"/>
      <c r="X897" s="581"/>
      <c r="Y897" s="545"/>
      <c r="Z897" s="1"/>
    </row>
    <row r="898" spans="1:26" x14ac:dyDescent="0.2">
      <c r="A898" s="814">
        <v>172</v>
      </c>
      <c r="B898" s="1288" t="s">
        <v>3883</v>
      </c>
      <c r="C898" s="1288" t="s">
        <v>1300</v>
      </c>
      <c r="D898" s="1538" t="s">
        <v>3884</v>
      </c>
      <c r="E898" s="1538" t="s">
        <v>1153</v>
      </c>
      <c r="F898" s="1612" t="s">
        <v>3885</v>
      </c>
      <c r="G898" s="1538" t="s">
        <v>3198</v>
      </c>
      <c r="H898" s="1538" t="s">
        <v>3886</v>
      </c>
      <c r="I898" s="1288">
        <v>0.58499999999999996</v>
      </c>
      <c r="J898" s="1288">
        <v>0.58499999999999996</v>
      </c>
      <c r="K898" s="1288"/>
      <c r="L898" s="1288"/>
      <c r="M898" s="1288"/>
      <c r="N898" s="829">
        <v>0</v>
      </c>
      <c r="O898" s="1288">
        <v>0.58499999999999996</v>
      </c>
      <c r="P898" s="1288" t="s">
        <v>2354</v>
      </c>
      <c r="Q898" s="1288" t="s">
        <v>3176</v>
      </c>
      <c r="S898" s="545"/>
      <c r="T898" s="545"/>
      <c r="U898" s="545"/>
      <c r="V898" s="545"/>
      <c r="W898" s="545"/>
      <c r="X898" s="581"/>
      <c r="Y898" s="545"/>
      <c r="Z898" s="1"/>
    </row>
    <row r="899" spans="1:26" ht="26.25" customHeight="1" x14ac:dyDescent="0.2">
      <c r="A899" s="814">
        <v>173</v>
      </c>
      <c r="B899" s="1288" t="s">
        <v>3887</v>
      </c>
      <c r="C899" s="1288" t="s">
        <v>1301</v>
      </c>
      <c r="D899" s="1538"/>
      <c r="E899" s="1538"/>
      <c r="F899" s="1612"/>
      <c r="G899" s="1538"/>
      <c r="H899" s="1538"/>
      <c r="I899" s="1288">
        <v>2.1720000000000002</v>
      </c>
      <c r="J899" s="1288">
        <v>2.1720000000000002</v>
      </c>
      <c r="K899" s="1288"/>
      <c r="L899" s="1288"/>
      <c r="M899" s="1288"/>
      <c r="N899" s="829">
        <v>0</v>
      </c>
      <c r="O899" s="1288">
        <v>2.1720000000000002</v>
      </c>
      <c r="P899" s="1288" t="s">
        <v>2354</v>
      </c>
      <c r="Q899" s="1288" t="s">
        <v>3176</v>
      </c>
      <c r="S899" s="545"/>
      <c r="T899" s="545"/>
      <c r="U899" s="545"/>
      <c r="V899" s="545"/>
      <c r="W899" s="545"/>
      <c r="X899" s="581"/>
      <c r="Y899" s="545"/>
      <c r="Z899" s="1"/>
    </row>
    <row r="900" spans="1:26" ht="36" x14ac:dyDescent="0.2">
      <c r="A900" s="814">
        <v>174</v>
      </c>
      <c r="B900" s="1288" t="s">
        <v>3888</v>
      </c>
      <c r="C900" s="1298" t="s">
        <v>2440</v>
      </c>
      <c r="D900" s="1288" t="s">
        <v>3889</v>
      </c>
      <c r="E900" s="1298" t="s">
        <v>1998</v>
      </c>
      <c r="F900" s="1300" t="s">
        <v>3890</v>
      </c>
      <c r="G900" s="1288" t="s">
        <v>3198</v>
      </c>
      <c r="H900" s="1288" t="s">
        <v>3886</v>
      </c>
      <c r="I900" s="1298">
        <v>0.371</v>
      </c>
      <c r="J900" s="1298"/>
      <c r="K900" s="1298">
        <v>0.371</v>
      </c>
      <c r="L900" s="1298"/>
      <c r="M900" s="1298"/>
      <c r="N900" s="853">
        <v>0</v>
      </c>
      <c r="O900" s="1298">
        <v>0.371</v>
      </c>
      <c r="P900" s="1298" t="s">
        <v>2241</v>
      </c>
      <c r="Q900" s="1288" t="s">
        <v>3176</v>
      </c>
      <c r="S900" s="585"/>
      <c r="T900" s="585"/>
      <c r="U900" s="585"/>
      <c r="V900" s="585"/>
      <c r="W900" s="585"/>
      <c r="X900" s="785"/>
      <c r="Y900" s="585"/>
      <c r="Z900" s="1"/>
    </row>
    <row r="901" spans="1:26" ht="36" x14ac:dyDescent="0.2">
      <c r="A901" s="814">
        <v>175</v>
      </c>
      <c r="B901" s="1298">
        <v>120301</v>
      </c>
      <c r="C901" s="1298" t="s">
        <v>2441</v>
      </c>
      <c r="D901" s="1288" t="s">
        <v>3891</v>
      </c>
      <c r="E901" s="1298" t="s">
        <v>1154</v>
      </c>
      <c r="F901" s="1300" t="s">
        <v>3892</v>
      </c>
      <c r="G901" s="1288" t="s">
        <v>3198</v>
      </c>
      <c r="H901" s="1288" t="s">
        <v>3893</v>
      </c>
      <c r="I901" s="1298">
        <v>4.2999999999999997E-2</v>
      </c>
      <c r="J901" s="1298"/>
      <c r="K901" s="1298">
        <v>4.2999999999999997E-2</v>
      </c>
      <c r="L901" s="1298"/>
      <c r="M901" s="1298"/>
      <c r="N901" s="853">
        <v>0</v>
      </c>
      <c r="O901" s="1298">
        <v>4.2999999999999997E-2</v>
      </c>
      <c r="P901" s="1298" t="s">
        <v>2241</v>
      </c>
      <c r="Q901" s="1288" t="s">
        <v>3176</v>
      </c>
      <c r="S901" s="573"/>
      <c r="T901" s="573"/>
      <c r="U901" s="573"/>
      <c r="V901" s="573"/>
      <c r="W901" s="573"/>
      <c r="X901" s="784"/>
      <c r="Y901" s="573"/>
      <c r="Z901" s="1"/>
    </row>
    <row r="902" spans="1:26" ht="36" x14ac:dyDescent="0.2">
      <c r="A902" s="814">
        <v>176</v>
      </c>
      <c r="B902" s="1288">
        <v>120302</v>
      </c>
      <c r="C902" s="1288" t="s">
        <v>1999</v>
      </c>
      <c r="D902" s="1288" t="s">
        <v>3894</v>
      </c>
      <c r="E902" s="1288" t="s">
        <v>1155</v>
      </c>
      <c r="F902" s="1297" t="s">
        <v>3895</v>
      </c>
      <c r="G902" s="1288" t="s">
        <v>3198</v>
      </c>
      <c r="H902" s="1288" t="s">
        <v>3896</v>
      </c>
      <c r="I902" s="1288">
        <v>0.224</v>
      </c>
      <c r="J902" s="1288"/>
      <c r="K902" s="1288">
        <v>0.224</v>
      </c>
      <c r="L902" s="1288"/>
      <c r="M902" s="1288"/>
      <c r="N902" s="829">
        <v>0</v>
      </c>
      <c r="O902" s="1288">
        <v>0.224</v>
      </c>
      <c r="P902" s="1288" t="s">
        <v>2241</v>
      </c>
      <c r="Q902" s="1288" t="s">
        <v>3176</v>
      </c>
      <c r="S902" s="573"/>
      <c r="T902" s="573"/>
      <c r="U902" s="573"/>
      <c r="V902" s="573"/>
      <c r="W902" s="573"/>
      <c r="X902" s="784"/>
      <c r="Y902" s="573"/>
      <c r="Z902" s="1"/>
    </row>
    <row r="903" spans="1:26" ht="36" x14ac:dyDescent="0.2">
      <c r="A903" s="814">
        <v>177</v>
      </c>
      <c r="B903" s="1288">
        <v>130072</v>
      </c>
      <c r="C903" s="1288" t="s">
        <v>1307</v>
      </c>
      <c r="D903" s="1288" t="s">
        <v>3897</v>
      </c>
      <c r="E903" s="1288" t="s">
        <v>1156</v>
      </c>
      <c r="F903" s="1297" t="s">
        <v>3898</v>
      </c>
      <c r="G903" s="1288" t="s">
        <v>3198</v>
      </c>
      <c r="H903" s="1288" t="s">
        <v>3899</v>
      </c>
      <c r="I903" s="1288">
        <v>0.45100000000000001</v>
      </c>
      <c r="J903" s="1288">
        <v>0.45100000000000001</v>
      </c>
      <c r="K903" s="1288"/>
      <c r="L903" s="1288"/>
      <c r="M903" s="1288"/>
      <c r="N903" s="829">
        <v>0</v>
      </c>
      <c r="O903" s="1288">
        <v>0.45100000000000001</v>
      </c>
      <c r="P903" s="1288" t="s">
        <v>2354</v>
      </c>
      <c r="Q903" s="1288" t="s">
        <v>3176</v>
      </c>
      <c r="S903" s="545"/>
      <c r="T903" s="545"/>
      <c r="U903" s="545"/>
      <c r="V903" s="545"/>
      <c r="W903" s="545"/>
      <c r="X903" s="581"/>
      <c r="Y903" s="545"/>
      <c r="Z903" s="1"/>
    </row>
    <row r="904" spans="1:26" ht="36" x14ac:dyDescent="0.2">
      <c r="A904" s="814">
        <v>178</v>
      </c>
      <c r="B904" s="1288"/>
      <c r="C904" s="1288" t="s">
        <v>2444</v>
      </c>
      <c r="D904" s="1288" t="s">
        <v>5891</v>
      </c>
      <c r="E904" s="1288" t="s">
        <v>2442</v>
      </c>
      <c r="F904" s="1297" t="s">
        <v>2443</v>
      </c>
      <c r="G904" s="1288" t="s">
        <v>3198</v>
      </c>
      <c r="H904" s="1288" t="s">
        <v>3900</v>
      </c>
      <c r="I904" s="1288">
        <v>0.46600000000000003</v>
      </c>
      <c r="J904" s="1288">
        <v>9.0999999999999998E-2</v>
      </c>
      <c r="K904" s="1288">
        <v>0.375</v>
      </c>
      <c r="L904" s="1288"/>
      <c r="M904" s="1288"/>
      <c r="N904" s="829">
        <v>0</v>
      </c>
      <c r="O904" s="1288">
        <v>0.46600000000000003</v>
      </c>
      <c r="P904" s="1288" t="s">
        <v>2353</v>
      </c>
      <c r="Q904" s="1288" t="s">
        <v>3216</v>
      </c>
      <c r="S904" s="545"/>
      <c r="T904" s="545"/>
      <c r="U904" s="545"/>
      <c r="V904" s="545"/>
      <c r="W904" s="545"/>
      <c r="X904" s="581"/>
      <c r="Y904" s="545"/>
      <c r="Z904" s="1"/>
    </row>
    <row r="905" spans="1:26" ht="36" x14ac:dyDescent="0.2">
      <c r="A905" s="814">
        <v>179</v>
      </c>
      <c r="B905" s="1298">
        <v>120303</v>
      </c>
      <c r="C905" s="1298"/>
      <c r="D905" s="1298"/>
      <c r="E905" s="1298" t="s">
        <v>1158</v>
      </c>
      <c r="F905" s="1300" t="s">
        <v>1036</v>
      </c>
      <c r="G905" s="1288" t="s">
        <v>3198</v>
      </c>
      <c r="H905" s="1288" t="s">
        <v>3901</v>
      </c>
      <c r="I905" s="1298">
        <v>0.14000000000000001</v>
      </c>
      <c r="J905" s="1298"/>
      <c r="K905" s="1298"/>
      <c r="L905" s="1298">
        <v>0.14000000000000001</v>
      </c>
      <c r="M905" s="1298"/>
      <c r="N905" s="853">
        <v>0</v>
      </c>
      <c r="O905" s="1298">
        <v>0.14000000000000001</v>
      </c>
      <c r="P905" s="1298" t="s">
        <v>2244</v>
      </c>
      <c r="Q905" s="1298" t="s">
        <v>3216</v>
      </c>
      <c r="S905" s="537"/>
      <c r="T905" s="537"/>
      <c r="U905" s="537"/>
      <c r="V905" s="537"/>
      <c r="W905" s="537"/>
      <c r="X905" s="786"/>
      <c r="Y905" s="537"/>
      <c r="Z905" s="1"/>
    </row>
    <row r="906" spans="1:26" x14ac:dyDescent="0.2">
      <c r="A906" s="814">
        <v>180</v>
      </c>
      <c r="B906" s="1288" t="s">
        <v>3902</v>
      </c>
      <c r="C906" s="1288" t="s">
        <v>1320</v>
      </c>
      <c r="D906" s="1538" t="s">
        <v>3903</v>
      </c>
      <c r="E906" s="1538" t="s">
        <v>1159</v>
      </c>
      <c r="F906" s="1612" t="s">
        <v>1037</v>
      </c>
      <c r="G906" s="1538" t="s">
        <v>3198</v>
      </c>
      <c r="H906" s="1538" t="s">
        <v>3904</v>
      </c>
      <c r="I906" s="1288">
        <v>5.0999999999999997E-2</v>
      </c>
      <c r="J906" s="1288">
        <v>5.0999999999999997E-2</v>
      </c>
      <c r="K906" s="1288"/>
      <c r="L906" s="1288"/>
      <c r="M906" s="1288"/>
      <c r="N906" s="829">
        <v>0</v>
      </c>
      <c r="O906" s="1288">
        <v>5.0999999999999997E-2</v>
      </c>
      <c r="P906" s="1288" t="s">
        <v>2354</v>
      </c>
      <c r="Q906" s="1288" t="s">
        <v>3176</v>
      </c>
      <c r="S906" s="561"/>
      <c r="T906" s="561"/>
      <c r="U906" s="561"/>
      <c r="V906" s="561"/>
      <c r="W906" s="561"/>
      <c r="X906" s="791"/>
      <c r="Y906" s="561"/>
      <c r="Z906" s="1"/>
    </row>
    <row r="907" spans="1:26" ht="28.5" customHeight="1" x14ac:dyDescent="0.2">
      <c r="A907" s="814">
        <v>181</v>
      </c>
      <c r="B907" s="1288" t="s">
        <v>3905</v>
      </c>
      <c r="C907" s="1288" t="s">
        <v>1321</v>
      </c>
      <c r="D907" s="1538"/>
      <c r="E907" s="1538"/>
      <c r="F907" s="1612"/>
      <c r="G907" s="1538"/>
      <c r="H907" s="1538"/>
      <c r="I907" s="1288">
        <v>0.24099999999999999</v>
      </c>
      <c r="J907" s="1288">
        <v>0.24099999999999999</v>
      </c>
      <c r="K907" s="1288"/>
      <c r="L907" s="1288"/>
      <c r="M907" s="1288"/>
      <c r="N907" s="829">
        <v>6.3E-2</v>
      </c>
      <c r="O907" s="1288">
        <v>0.30399999999999999</v>
      </c>
      <c r="P907" s="1288" t="s">
        <v>2354</v>
      </c>
      <c r="Q907" s="1288" t="s">
        <v>3176</v>
      </c>
      <c r="S907" s="545"/>
      <c r="T907" s="545"/>
      <c r="U907" s="545"/>
      <c r="V907" s="545"/>
      <c r="W907" s="545"/>
      <c r="X907" s="581"/>
      <c r="Y907" s="545"/>
      <c r="Z907" s="1"/>
    </row>
    <row r="908" spans="1:26" ht="36" x14ac:dyDescent="0.2">
      <c r="A908" s="814">
        <v>182</v>
      </c>
      <c r="B908" s="1288" t="s">
        <v>3906</v>
      </c>
      <c r="C908" s="1288" t="s">
        <v>1303</v>
      </c>
      <c r="D908" s="1288" t="s">
        <v>3907</v>
      </c>
      <c r="E908" s="1288" t="s">
        <v>1161</v>
      </c>
      <c r="F908" s="1297" t="s">
        <v>3908</v>
      </c>
      <c r="G908" s="1288" t="s">
        <v>3198</v>
      </c>
      <c r="H908" s="1288" t="s">
        <v>3909</v>
      </c>
      <c r="I908" s="1288">
        <v>1.46</v>
      </c>
      <c r="J908" s="1288">
        <v>1.46</v>
      </c>
      <c r="K908" s="1288"/>
      <c r="L908" s="1288"/>
      <c r="M908" s="1288"/>
      <c r="N908" s="829">
        <v>0</v>
      </c>
      <c r="O908" s="1288">
        <v>1.46</v>
      </c>
      <c r="P908" s="1288" t="s">
        <v>2354</v>
      </c>
      <c r="Q908" s="1288" t="s">
        <v>3176</v>
      </c>
      <c r="S908" s="545"/>
      <c r="T908" s="545"/>
      <c r="U908" s="545"/>
      <c r="V908" s="545"/>
      <c r="W908" s="545"/>
      <c r="X908" s="581"/>
      <c r="Y908" s="545"/>
      <c r="Z908" s="1"/>
    </row>
    <row r="909" spans="1:26" ht="36" x14ac:dyDescent="0.2">
      <c r="A909" s="814">
        <v>183</v>
      </c>
      <c r="B909" s="1288" t="s">
        <v>3910</v>
      </c>
      <c r="C909" s="1298" t="s">
        <v>2445</v>
      </c>
      <c r="D909" s="1288" t="s">
        <v>3911</v>
      </c>
      <c r="E909" s="1298" t="s">
        <v>1202</v>
      </c>
      <c r="F909" s="1300" t="s">
        <v>1157</v>
      </c>
      <c r="G909" s="1298" t="s">
        <v>3198</v>
      </c>
      <c r="H909" s="1288" t="s">
        <v>3909</v>
      </c>
      <c r="I909" s="1298">
        <v>8.5999999999999993E-2</v>
      </c>
      <c r="J909" s="1298">
        <v>8.5999999999999993E-2</v>
      </c>
      <c r="K909" s="1298"/>
      <c r="L909" s="1298"/>
      <c r="M909" s="1298"/>
      <c r="N909" s="853">
        <v>0</v>
      </c>
      <c r="O909" s="1298">
        <v>8.5999999999999993E-2</v>
      </c>
      <c r="P909" s="1288" t="s">
        <v>2354</v>
      </c>
      <c r="Q909" s="1288" t="s">
        <v>3176</v>
      </c>
      <c r="S909" s="585"/>
      <c r="T909" s="585"/>
      <c r="U909" s="585"/>
      <c r="V909" s="585"/>
      <c r="W909" s="585"/>
      <c r="X909" s="785"/>
      <c r="Y909" s="585"/>
      <c r="Z909" s="1"/>
    </row>
    <row r="910" spans="1:26" ht="36" x14ac:dyDescent="0.2">
      <c r="A910" s="814">
        <v>184</v>
      </c>
      <c r="B910" s="1288" t="s">
        <v>3912</v>
      </c>
      <c r="C910" s="1288" t="s">
        <v>1304</v>
      </c>
      <c r="D910" s="1288" t="s">
        <v>3913</v>
      </c>
      <c r="E910" s="1288" t="s">
        <v>1162</v>
      </c>
      <c r="F910" s="1297" t="s">
        <v>3914</v>
      </c>
      <c r="G910" s="1298" t="s">
        <v>3198</v>
      </c>
      <c r="H910" s="1298" t="s">
        <v>3915</v>
      </c>
      <c r="I910" s="1288">
        <v>1.0960000000000001</v>
      </c>
      <c r="J910" s="1288">
        <v>1.0960000000000001</v>
      </c>
      <c r="K910" s="1288"/>
      <c r="L910" s="1288"/>
      <c r="M910" s="1288"/>
      <c r="N910" s="829">
        <v>0</v>
      </c>
      <c r="O910" s="1288">
        <v>1.0960000000000001</v>
      </c>
      <c r="P910" s="1288" t="s">
        <v>2354</v>
      </c>
      <c r="Q910" s="1288" t="s">
        <v>3176</v>
      </c>
      <c r="S910" s="573"/>
      <c r="T910" s="573"/>
      <c r="U910" s="573"/>
      <c r="V910" s="573"/>
      <c r="W910" s="573"/>
      <c r="X910" s="784"/>
      <c r="Y910" s="573"/>
      <c r="Z910" s="1"/>
    </row>
    <row r="911" spans="1:26" ht="36" x14ac:dyDescent="0.2">
      <c r="A911" s="814">
        <v>185</v>
      </c>
      <c r="B911" s="1288">
        <v>130174</v>
      </c>
      <c r="C911" s="893" t="s">
        <v>1572</v>
      </c>
      <c r="D911" s="1288" t="s">
        <v>3916</v>
      </c>
      <c r="E911" s="1288" t="s">
        <v>1163</v>
      </c>
      <c r="F911" s="1297" t="s">
        <v>1038</v>
      </c>
      <c r="G911" s="1298" t="s">
        <v>3198</v>
      </c>
      <c r="H911" s="1298" t="s">
        <v>3917</v>
      </c>
      <c r="I911" s="829">
        <v>0.98899999999999999</v>
      </c>
      <c r="J911" s="829">
        <v>0.23300000000000001</v>
      </c>
      <c r="K911" s="829">
        <v>0.75600000000000001</v>
      </c>
      <c r="L911" s="829"/>
      <c r="M911" s="829"/>
      <c r="N911" s="829">
        <v>0</v>
      </c>
      <c r="O911" s="829">
        <v>0.98899999999999999</v>
      </c>
      <c r="P911" s="893" t="s">
        <v>2353</v>
      </c>
      <c r="Q911" s="1288" t="s">
        <v>3176</v>
      </c>
      <c r="S911" s="545"/>
      <c r="T911" s="545"/>
      <c r="U911" s="545"/>
      <c r="V911" s="545"/>
      <c r="W911" s="545"/>
      <c r="X911" s="581"/>
      <c r="Y911" s="545"/>
      <c r="Z911" s="1"/>
    </row>
    <row r="912" spans="1:26" ht="36" x14ac:dyDescent="0.2">
      <c r="A912" s="814">
        <v>186</v>
      </c>
      <c r="B912" s="1288" t="s">
        <v>3918</v>
      </c>
      <c r="C912" s="893" t="s">
        <v>2446</v>
      </c>
      <c r="D912" s="1288" t="s">
        <v>3919</v>
      </c>
      <c r="E912" s="1288" t="s">
        <v>2205</v>
      </c>
      <c r="F912" s="1297" t="s">
        <v>3920</v>
      </c>
      <c r="G912" s="1298" t="s">
        <v>3198</v>
      </c>
      <c r="H912" s="1298" t="s">
        <v>3917</v>
      </c>
      <c r="I912" s="829">
        <v>7.9000000000000001E-2</v>
      </c>
      <c r="J912" s="829"/>
      <c r="K912" s="829">
        <v>7.9000000000000001E-2</v>
      </c>
      <c r="L912" s="829"/>
      <c r="M912" s="829"/>
      <c r="N912" s="829">
        <v>0</v>
      </c>
      <c r="O912" s="829">
        <v>7.9000000000000001E-2</v>
      </c>
      <c r="P912" s="893" t="s">
        <v>2241</v>
      </c>
      <c r="Q912" s="1288" t="s">
        <v>3176</v>
      </c>
      <c r="S912" s="581"/>
      <c r="T912" s="581"/>
      <c r="U912" s="581"/>
      <c r="V912" s="581"/>
      <c r="W912" s="581"/>
      <c r="X912" s="581"/>
      <c r="Y912" s="581"/>
      <c r="Z912" s="1"/>
    </row>
    <row r="913" spans="1:26" ht="36" x14ac:dyDescent="0.2">
      <c r="A913" s="814">
        <v>187</v>
      </c>
      <c r="B913" s="1298">
        <v>120304</v>
      </c>
      <c r="C913" s="1298" t="s">
        <v>2447</v>
      </c>
      <c r="D913" s="1288" t="s">
        <v>3921</v>
      </c>
      <c r="E913" s="1298" t="s">
        <v>1164</v>
      </c>
      <c r="F913" s="1300" t="s">
        <v>1039</v>
      </c>
      <c r="G913" s="1298" t="s">
        <v>3198</v>
      </c>
      <c r="H913" s="1298" t="s">
        <v>3922</v>
      </c>
      <c r="I913" s="1298">
        <v>0.23400000000000001</v>
      </c>
      <c r="J913" s="1298"/>
      <c r="K913" s="1298">
        <v>0.23400000000000001</v>
      </c>
      <c r="L913" s="1298"/>
      <c r="M913" s="1298"/>
      <c r="N913" s="853">
        <v>0</v>
      </c>
      <c r="O913" s="1298">
        <v>0.23400000000000001</v>
      </c>
      <c r="P913" s="1298" t="s">
        <v>2241</v>
      </c>
      <c r="Q913" s="1288" t="s">
        <v>3176</v>
      </c>
      <c r="S913" s="785"/>
      <c r="T913" s="785"/>
      <c r="U913" s="785"/>
      <c r="V913" s="785"/>
      <c r="W913" s="785"/>
      <c r="X913" s="785"/>
      <c r="Y913" s="785"/>
      <c r="Z913" s="1"/>
    </row>
    <row r="914" spans="1:26" ht="36" x14ac:dyDescent="0.2">
      <c r="A914" s="814">
        <v>188</v>
      </c>
      <c r="B914" s="1288">
        <v>120305</v>
      </c>
      <c r="C914" s="1288" t="s">
        <v>2000</v>
      </c>
      <c r="D914" s="1288" t="s">
        <v>3923</v>
      </c>
      <c r="E914" s="1288" t="s">
        <v>1165</v>
      </c>
      <c r="F914" s="1297" t="s">
        <v>3924</v>
      </c>
      <c r="G914" s="1298" t="s">
        <v>3198</v>
      </c>
      <c r="H914" s="1298" t="s">
        <v>3925</v>
      </c>
      <c r="I914" s="1288">
        <v>0.378</v>
      </c>
      <c r="J914" s="1288">
        <v>0.19400000000000001</v>
      </c>
      <c r="K914" s="1288">
        <v>0.184</v>
      </c>
      <c r="L914" s="1288"/>
      <c r="M914" s="1288"/>
      <c r="N914" s="829">
        <v>0</v>
      </c>
      <c r="O914" s="1288">
        <v>0.378</v>
      </c>
      <c r="P914" s="1288" t="s">
        <v>2353</v>
      </c>
      <c r="Q914" s="1288" t="s">
        <v>3176</v>
      </c>
      <c r="S914" s="573"/>
      <c r="T914" s="573"/>
      <c r="U914" s="573"/>
      <c r="V914" s="573"/>
      <c r="W914" s="573"/>
      <c r="X914" s="784"/>
      <c r="Y914" s="573"/>
      <c r="Z914" s="1"/>
    </row>
    <row r="915" spans="1:26" ht="36" x14ac:dyDescent="0.2">
      <c r="A915" s="814">
        <v>189</v>
      </c>
      <c r="B915" s="1298">
        <v>120306</v>
      </c>
      <c r="C915" s="1298" t="s">
        <v>2448</v>
      </c>
      <c r="D915" s="1288" t="s">
        <v>3926</v>
      </c>
      <c r="E915" s="1298" t="s">
        <v>1210</v>
      </c>
      <c r="F915" s="1300" t="s">
        <v>1211</v>
      </c>
      <c r="G915" s="1298" t="s">
        <v>3198</v>
      </c>
      <c r="H915" s="1298" t="s">
        <v>3925</v>
      </c>
      <c r="I915" s="1298">
        <v>0.10299999999999999</v>
      </c>
      <c r="J915" s="1298"/>
      <c r="K915" s="1298">
        <v>0.10299999999999999</v>
      </c>
      <c r="L915" s="1298"/>
      <c r="M915" s="1298"/>
      <c r="N915" s="853">
        <v>0</v>
      </c>
      <c r="O915" s="1298">
        <v>0.10299999999999999</v>
      </c>
      <c r="P915" s="1298" t="s">
        <v>2241</v>
      </c>
      <c r="Q915" s="1288" t="s">
        <v>3176</v>
      </c>
      <c r="S915" s="545"/>
      <c r="T915" s="545"/>
      <c r="U915" s="545"/>
      <c r="V915" s="545"/>
      <c r="W915" s="545"/>
      <c r="X915" s="581"/>
      <c r="Y915" s="545"/>
      <c r="Z915" s="1"/>
    </row>
    <row r="916" spans="1:26" ht="36" x14ac:dyDescent="0.2">
      <c r="A916" s="814">
        <v>190</v>
      </c>
      <c r="B916" s="1288">
        <v>120307</v>
      </c>
      <c r="C916" s="1288" t="s">
        <v>2215</v>
      </c>
      <c r="D916" s="1288" t="s">
        <v>3927</v>
      </c>
      <c r="E916" s="1288" t="s">
        <v>1166</v>
      </c>
      <c r="F916" s="1297" t="s">
        <v>3928</v>
      </c>
      <c r="G916" s="1298" t="s">
        <v>3198</v>
      </c>
      <c r="H916" s="1298" t="s">
        <v>3929</v>
      </c>
      <c r="I916" s="1288">
        <v>9.1999999999999998E-2</v>
      </c>
      <c r="J916" s="1288"/>
      <c r="K916" s="1288">
        <v>9.1999999999999998E-2</v>
      </c>
      <c r="L916" s="1288"/>
      <c r="M916" s="1288"/>
      <c r="N916" s="829">
        <v>0</v>
      </c>
      <c r="O916" s="1288">
        <v>9.1999999999999998E-2</v>
      </c>
      <c r="P916" s="1288" t="s">
        <v>2241</v>
      </c>
      <c r="Q916" s="1288" t="s">
        <v>3176</v>
      </c>
      <c r="S916" s="573"/>
      <c r="T916" s="573"/>
      <c r="U916" s="573"/>
      <c r="V916" s="573"/>
      <c r="W916" s="573"/>
      <c r="X916" s="784"/>
      <c r="Y916" s="573"/>
      <c r="Z916" s="1"/>
    </row>
    <row r="917" spans="1:26" x14ac:dyDescent="0.2">
      <c r="A917" s="814">
        <v>191</v>
      </c>
      <c r="B917" s="1298" t="s">
        <v>3930</v>
      </c>
      <c r="C917" s="1298" t="s">
        <v>2449</v>
      </c>
      <c r="D917" s="1288" t="s">
        <v>3931</v>
      </c>
      <c r="E917" s="1610" t="s">
        <v>1167</v>
      </c>
      <c r="F917" s="1611" t="s">
        <v>3932</v>
      </c>
      <c r="G917" s="1610" t="s">
        <v>3198</v>
      </c>
      <c r="H917" s="1610" t="s">
        <v>3933</v>
      </c>
      <c r="I917" s="1298">
        <v>0.224</v>
      </c>
      <c r="J917" s="1298">
        <v>0.224</v>
      </c>
      <c r="K917" s="1298"/>
      <c r="L917" s="1298"/>
      <c r="M917" s="1298"/>
      <c r="N917" s="853">
        <v>0</v>
      </c>
      <c r="O917" s="1298">
        <v>0.224</v>
      </c>
      <c r="P917" s="1288" t="s">
        <v>2354</v>
      </c>
      <c r="Q917" s="1288" t="s">
        <v>3176</v>
      </c>
      <c r="S917" s="545"/>
      <c r="T917" s="545"/>
      <c r="U917" s="545"/>
      <c r="V917" s="545"/>
      <c r="W917" s="545"/>
      <c r="X917" s="581"/>
      <c r="Y917" s="545"/>
      <c r="Z917" s="1"/>
    </row>
    <row r="918" spans="1:26" s="26" customFormat="1" ht="25.5" customHeight="1" x14ac:dyDescent="0.2">
      <c r="A918" s="814">
        <v>192</v>
      </c>
      <c r="B918" s="1288" t="s">
        <v>3934</v>
      </c>
      <c r="C918" s="1298" t="s">
        <v>2450</v>
      </c>
      <c r="D918" s="1288" t="s">
        <v>3935</v>
      </c>
      <c r="E918" s="1538"/>
      <c r="F918" s="1612"/>
      <c r="G918" s="1538"/>
      <c r="H918" s="1538"/>
      <c r="I918" s="1298">
        <v>0.38600000000000001</v>
      </c>
      <c r="J918" s="1298">
        <v>0.38600000000000001</v>
      </c>
      <c r="K918" s="1298"/>
      <c r="L918" s="1298"/>
      <c r="M918" s="1298"/>
      <c r="N918" s="853">
        <v>0</v>
      </c>
      <c r="O918" s="1298">
        <v>0.38600000000000001</v>
      </c>
      <c r="P918" s="1288" t="s">
        <v>2354</v>
      </c>
      <c r="Q918" s="1288" t="s">
        <v>3176</v>
      </c>
      <c r="S918" s="573"/>
      <c r="T918" s="573"/>
      <c r="U918" s="573"/>
      <c r="V918" s="573"/>
      <c r="W918" s="573"/>
      <c r="X918" s="784"/>
      <c r="Y918" s="573"/>
      <c r="Z918" s="1"/>
    </row>
    <row r="919" spans="1:26" ht="36" x14ac:dyDescent="0.2">
      <c r="A919" s="814">
        <v>193</v>
      </c>
      <c r="B919" s="1298">
        <v>130075</v>
      </c>
      <c r="C919" s="1298" t="s">
        <v>2451</v>
      </c>
      <c r="D919" s="1288" t="s">
        <v>3936</v>
      </c>
      <c r="E919" s="1298" t="s">
        <v>1168</v>
      </c>
      <c r="F919" s="1300" t="s">
        <v>3937</v>
      </c>
      <c r="G919" s="1298" t="s">
        <v>3198</v>
      </c>
      <c r="H919" s="1298" t="s">
        <v>3938</v>
      </c>
      <c r="I919" s="1298">
        <v>0.22500000000000001</v>
      </c>
      <c r="J919" s="1298">
        <v>0.22500000000000001</v>
      </c>
      <c r="K919" s="1298"/>
      <c r="L919" s="1298"/>
      <c r="M919" s="1298"/>
      <c r="N919" s="853">
        <v>0</v>
      </c>
      <c r="O919" s="1298">
        <v>0.22500000000000001</v>
      </c>
      <c r="P919" s="1288" t="s">
        <v>2354</v>
      </c>
      <c r="Q919" s="1288" t="s">
        <v>3176</v>
      </c>
      <c r="S919" s="573"/>
      <c r="T919" s="573"/>
      <c r="U919" s="573"/>
      <c r="V919" s="573"/>
      <c r="W919" s="573"/>
      <c r="X919" s="784"/>
      <c r="Y919" s="573"/>
      <c r="Z919" s="1"/>
    </row>
    <row r="920" spans="1:26" ht="36" x14ac:dyDescent="0.2">
      <c r="A920" s="814">
        <v>194</v>
      </c>
      <c r="B920" s="1288" t="s">
        <v>3939</v>
      </c>
      <c r="C920" s="1288" t="s">
        <v>1305</v>
      </c>
      <c r="D920" s="1288" t="s">
        <v>3940</v>
      </c>
      <c r="E920" s="1288" t="s">
        <v>1170</v>
      </c>
      <c r="F920" s="1297" t="s">
        <v>3941</v>
      </c>
      <c r="G920" s="1298" t="s">
        <v>3198</v>
      </c>
      <c r="H920" s="1298" t="s">
        <v>3942</v>
      </c>
      <c r="I920" s="1288">
        <v>0.16800000000000001</v>
      </c>
      <c r="J920" s="1288">
        <v>0.16800000000000001</v>
      </c>
      <c r="K920" s="1288"/>
      <c r="L920" s="1288"/>
      <c r="M920" s="1288"/>
      <c r="N920" s="829">
        <v>0</v>
      </c>
      <c r="O920" s="1288">
        <v>0.16800000000000001</v>
      </c>
      <c r="P920" s="1288" t="s">
        <v>2354</v>
      </c>
      <c r="Q920" s="1288" t="s">
        <v>3176</v>
      </c>
      <c r="S920" s="573"/>
      <c r="T920" s="573"/>
      <c r="U920" s="573"/>
      <c r="V920" s="573"/>
      <c r="W920" s="573"/>
      <c r="X920" s="784"/>
      <c r="Y920" s="573"/>
      <c r="Z920" s="1"/>
    </row>
    <row r="921" spans="1:26" ht="36" x14ac:dyDescent="0.2">
      <c r="A921" s="814">
        <v>195</v>
      </c>
      <c r="B921" s="1288">
        <v>130202</v>
      </c>
      <c r="C921" s="1288" t="s">
        <v>1306</v>
      </c>
      <c r="D921" s="1288" t="s">
        <v>3944</v>
      </c>
      <c r="E921" s="1288" t="s">
        <v>1171</v>
      </c>
      <c r="F921" s="1297" t="s">
        <v>3945</v>
      </c>
      <c r="G921" s="1298" t="s">
        <v>3198</v>
      </c>
      <c r="H921" s="1298" t="s">
        <v>3946</v>
      </c>
      <c r="I921" s="1288">
        <v>6.0999999999999999E-2</v>
      </c>
      <c r="J921" s="1288">
        <v>6.0999999999999999E-2</v>
      </c>
      <c r="K921" s="1288"/>
      <c r="L921" s="1288"/>
      <c r="M921" s="1288"/>
      <c r="N921" s="829">
        <v>0</v>
      </c>
      <c r="O921" s="1288">
        <v>6.0999999999999999E-2</v>
      </c>
      <c r="P921" s="1288" t="s">
        <v>2354</v>
      </c>
      <c r="Q921" s="1288" t="s">
        <v>3176</v>
      </c>
      <c r="S921" s="545"/>
      <c r="T921" s="545"/>
      <c r="U921" s="545"/>
      <c r="V921" s="545"/>
      <c r="W921" s="545"/>
      <c r="X921" s="581"/>
      <c r="Y921" s="545"/>
      <c r="Z921" s="1"/>
    </row>
    <row r="922" spans="1:26" ht="24" x14ac:dyDescent="0.2">
      <c r="A922" s="814">
        <v>196</v>
      </c>
      <c r="B922" s="1288" t="s">
        <v>3947</v>
      </c>
      <c r="C922" s="1298" t="s">
        <v>2453</v>
      </c>
      <c r="D922" s="1288" t="s">
        <v>3948</v>
      </c>
      <c r="E922" s="1610" t="s">
        <v>1204</v>
      </c>
      <c r="F922" s="1611" t="s">
        <v>1040</v>
      </c>
      <c r="G922" s="1610" t="s">
        <v>3198</v>
      </c>
      <c r="H922" s="1610" t="s">
        <v>3949</v>
      </c>
      <c r="I922" s="1298">
        <v>0.72799999999999998</v>
      </c>
      <c r="J922" s="1298">
        <v>8.1000000000000003E-2</v>
      </c>
      <c r="K922" s="1298">
        <v>0.64700000000000002</v>
      </c>
      <c r="L922" s="1298"/>
      <c r="M922" s="1298"/>
      <c r="N922" s="853">
        <v>0</v>
      </c>
      <c r="O922" s="1298">
        <v>0.72799999999999998</v>
      </c>
      <c r="P922" s="1298" t="s">
        <v>2353</v>
      </c>
      <c r="Q922" s="1288" t="s">
        <v>3176</v>
      </c>
      <c r="S922" s="594"/>
      <c r="T922" s="594"/>
      <c r="U922" s="594"/>
      <c r="V922" s="594"/>
      <c r="W922" s="594"/>
      <c r="X922" s="806"/>
      <c r="Y922" s="594"/>
      <c r="Z922" s="1"/>
    </row>
    <row r="923" spans="1:26" x14ac:dyDescent="0.2">
      <c r="A923" s="814">
        <v>197</v>
      </c>
      <c r="B923" s="1288" t="s">
        <v>3950</v>
      </c>
      <c r="C923" s="1298" t="s">
        <v>2454</v>
      </c>
      <c r="D923" s="1288" t="s">
        <v>3951</v>
      </c>
      <c r="E923" s="1538"/>
      <c r="F923" s="1612"/>
      <c r="G923" s="1538"/>
      <c r="H923" s="1538"/>
      <c r="I923" s="1298">
        <v>0.23100000000000001</v>
      </c>
      <c r="J923" s="1298">
        <v>0.23100000000000001</v>
      </c>
      <c r="K923" s="1298"/>
      <c r="L923" s="1298"/>
      <c r="M923" s="1298"/>
      <c r="N923" s="853">
        <v>0</v>
      </c>
      <c r="O923" s="1298">
        <v>0.23100000000000001</v>
      </c>
      <c r="P923" s="1288" t="s">
        <v>2354</v>
      </c>
      <c r="Q923" s="1288" t="s">
        <v>3176</v>
      </c>
      <c r="S923" s="545"/>
      <c r="T923" s="545"/>
      <c r="U923" s="545"/>
      <c r="V923" s="545"/>
      <c r="W923" s="545"/>
      <c r="X923" s="581"/>
      <c r="Y923" s="545"/>
      <c r="Z923" s="1"/>
    </row>
    <row r="924" spans="1:26" ht="24" x14ac:dyDescent="0.2">
      <c r="A924" s="814">
        <v>198</v>
      </c>
      <c r="B924" s="1298" t="s">
        <v>6082</v>
      </c>
      <c r="C924" s="1298"/>
      <c r="D924" s="1298"/>
      <c r="E924" s="1298" t="s">
        <v>1205</v>
      </c>
      <c r="F924" s="1300" t="s">
        <v>1169</v>
      </c>
      <c r="G924" s="1298"/>
      <c r="H924" s="1298"/>
      <c r="I924" s="1298">
        <v>0.18</v>
      </c>
      <c r="J924" s="1298">
        <v>0.18</v>
      </c>
      <c r="K924" s="1298"/>
      <c r="L924" s="1298"/>
      <c r="M924" s="1298"/>
      <c r="N924" s="853">
        <v>0</v>
      </c>
      <c r="O924" s="1298">
        <v>0.18</v>
      </c>
      <c r="P924" s="1288" t="s">
        <v>2354</v>
      </c>
      <c r="Q924" s="1298" t="s">
        <v>3216</v>
      </c>
      <c r="S924" s="573"/>
      <c r="T924" s="573"/>
      <c r="U924" s="573"/>
      <c r="V924" s="573"/>
      <c r="W924" s="573"/>
      <c r="X924" s="784"/>
      <c r="Y924" s="573"/>
      <c r="Z924" s="1"/>
    </row>
    <row r="925" spans="1:26" ht="24" x14ac:dyDescent="0.2">
      <c r="A925" s="814">
        <v>199</v>
      </c>
      <c r="B925" s="1298" t="s">
        <v>6083</v>
      </c>
      <c r="C925" s="1298"/>
      <c r="D925" s="1298"/>
      <c r="E925" s="1298" t="s">
        <v>1206</v>
      </c>
      <c r="F925" s="1300" t="s">
        <v>1169</v>
      </c>
      <c r="G925" s="1298"/>
      <c r="H925" s="1298"/>
      <c r="I925" s="1298">
        <v>0.22</v>
      </c>
      <c r="J925" s="1298"/>
      <c r="K925" s="1298">
        <v>0.22</v>
      </c>
      <c r="L925" s="1298"/>
      <c r="M925" s="1298"/>
      <c r="N925" s="853">
        <v>0</v>
      </c>
      <c r="O925" s="1298">
        <v>0.22</v>
      </c>
      <c r="P925" s="1298" t="s">
        <v>2241</v>
      </c>
      <c r="Q925" s="1298" t="s">
        <v>3216</v>
      </c>
      <c r="S925" s="573"/>
      <c r="T925" s="573"/>
      <c r="U925" s="573"/>
      <c r="V925" s="573"/>
      <c r="W925" s="573"/>
      <c r="X925" s="784"/>
      <c r="Y925" s="573"/>
      <c r="Z925" s="1"/>
    </row>
    <row r="926" spans="1:26" ht="36" x14ac:dyDescent="0.2">
      <c r="A926" s="814">
        <v>200</v>
      </c>
      <c r="B926" s="1288"/>
      <c r="C926" s="1298"/>
      <c r="D926" s="1288"/>
      <c r="E926" s="1298" t="s">
        <v>2455</v>
      </c>
      <c r="F926" s="1297" t="s">
        <v>2456</v>
      </c>
      <c r="G926" s="1288"/>
      <c r="H926" s="1288"/>
      <c r="I926" s="1298">
        <v>0.59399999999999997</v>
      </c>
      <c r="J926" s="1298">
        <v>0.59399999999999997</v>
      </c>
      <c r="K926" s="1298"/>
      <c r="L926" s="1298"/>
      <c r="M926" s="1298"/>
      <c r="N926" s="853"/>
      <c r="O926" s="1298"/>
      <c r="P926" s="1288" t="s">
        <v>2354</v>
      </c>
      <c r="Q926" s="1298" t="s">
        <v>3216</v>
      </c>
      <c r="S926" s="561"/>
      <c r="T926" s="561"/>
      <c r="U926" s="561"/>
      <c r="V926" s="561"/>
      <c r="W926" s="561"/>
      <c r="X926" s="791"/>
      <c r="Y926" s="561"/>
      <c r="Z926" s="1"/>
    </row>
    <row r="927" spans="1:26" ht="36" x14ac:dyDescent="0.2">
      <c r="A927" s="814">
        <v>201</v>
      </c>
      <c r="B927" s="1288">
        <v>130175</v>
      </c>
      <c r="C927" s="1288" t="s">
        <v>2001</v>
      </c>
      <c r="D927" s="1288" t="s">
        <v>3952</v>
      </c>
      <c r="E927" s="1288" t="s">
        <v>1207</v>
      </c>
      <c r="F927" s="1297" t="s">
        <v>3953</v>
      </c>
      <c r="G927" s="1298" t="s">
        <v>3198</v>
      </c>
      <c r="H927" s="1298" t="s">
        <v>3954</v>
      </c>
      <c r="I927" s="1288">
        <v>0.25</v>
      </c>
      <c r="J927" s="1288">
        <v>0.25</v>
      </c>
      <c r="K927" s="1288"/>
      <c r="L927" s="1288"/>
      <c r="M927" s="1288"/>
      <c r="N927" s="829">
        <v>0</v>
      </c>
      <c r="O927" s="1288">
        <v>0.25</v>
      </c>
      <c r="P927" s="1288" t="s">
        <v>2354</v>
      </c>
      <c r="Q927" s="1288" t="s">
        <v>3176</v>
      </c>
      <c r="S927" s="561"/>
      <c r="T927" s="561"/>
      <c r="U927" s="561"/>
      <c r="V927" s="561"/>
      <c r="W927" s="561"/>
      <c r="X927" s="791"/>
      <c r="Y927" s="561"/>
      <c r="Z927" s="1"/>
    </row>
    <row r="928" spans="1:26" ht="36" x14ac:dyDescent="0.2">
      <c r="A928" s="814">
        <v>202</v>
      </c>
      <c r="B928" s="1288">
        <v>130078</v>
      </c>
      <c r="C928" s="1288" t="s">
        <v>2002</v>
      </c>
      <c r="D928" s="1288" t="s">
        <v>3955</v>
      </c>
      <c r="E928" s="1288" t="s">
        <v>1208</v>
      </c>
      <c r="F928" s="1297" t="s">
        <v>3956</v>
      </c>
      <c r="G928" s="1298" t="s">
        <v>3198</v>
      </c>
      <c r="H928" s="1298" t="s">
        <v>3957</v>
      </c>
      <c r="I928" s="1288">
        <v>0.57199999999999995</v>
      </c>
      <c r="J928" s="1288">
        <v>0.57199999999999995</v>
      </c>
      <c r="K928" s="1288"/>
      <c r="L928" s="1288"/>
      <c r="M928" s="1288"/>
      <c r="N928" s="829">
        <v>0</v>
      </c>
      <c r="O928" s="1288">
        <v>0.57199999999999995</v>
      </c>
      <c r="P928" s="1288" t="s">
        <v>2354</v>
      </c>
      <c r="Q928" s="1288" t="s">
        <v>3176</v>
      </c>
      <c r="S928" s="583"/>
      <c r="T928" s="583"/>
      <c r="U928" s="583"/>
      <c r="V928" s="583"/>
      <c r="W928" s="583"/>
      <c r="X928" s="792"/>
      <c r="Y928" s="583"/>
      <c r="Z928" s="1"/>
    </row>
    <row r="929" spans="1:26" ht="36" x14ac:dyDescent="0.2">
      <c r="A929" s="814">
        <v>203</v>
      </c>
      <c r="B929" s="1298" t="s">
        <v>3958</v>
      </c>
      <c r="C929" s="1298" t="s">
        <v>2457</v>
      </c>
      <c r="D929" s="1288" t="s">
        <v>3959</v>
      </c>
      <c r="E929" s="1298" t="s">
        <v>1209</v>
      </c>
      <c r="F929" s="1300" t="s">
        <v>3960</v>
      </c>
      <c r="G929" s="1298" t="s">
        <v>3198</v>
      </c>
      <c r="H929" s="1298" t="s">
        <v>3961</v>
      </c>
      <c r="I929" s="1298">
        <v>0.31</v>
      </c>
      <c r="J929" s="1298">
        <v>0.28599999999999998</v>
      </c>
      <c r="K929" s="1298">
        <v>2.4E-2</v>
      </c>
      <c r="L929" s="1298"/>
      <c r="M929" s="1298"/>
      <c r="N929" s="853">
        <v>0</v>
      </c>
      <c r="O929" s="1298">
        <v>0.31</v>
      </c>
      <c r="P929" s="1298" t="s">
        <v>2353</v>
      </c>
      <c r="Q929" s="1288" t="s">
        <v>3176</v>
      </c>
      <c r="S929" s="585"/>
      <c r="T929" s="585"/>
      <c r="U929" s="585"/>
      <c r="V929" s="585"/>
      <c r="W929" s="585"/>
      <c r="X929" s="785"/>
      <c r="Y929" s="585"/>
      <c r="Z929" s="1"/>
    </row>
    <row r="930" spans="1:26" ht="36" x14ac:dyDescent="0.2">
      <c r="A930" s="814">
        <v>204</v>
      </c>
      <c r="B930" s="1288" t="s">
        <v>3962</v>
      </c>
      <c r="C930" s="1298" t="s">
        <v>2458</v>
      </c>
      <c r="D930" s="1288" t="s">
        <v>3963</v>
      </c>
      <c r="E930" s="1298" t="s">
        <v>1213</v>
      </c>
      <c r="F930" s="1300" t="s">
        <v>1212</v>
      </c>
      <c r="G930" s="1298" t="s">
        <v>3198</v>
      </c>
      <c r="H930" s="1298" t="s">
        <v>3961</v>
      </c>
      <c r="I930" s="1298">
        <v>0.105</v>
      </c>
      <c r="J930" s="1298">
        <v>0.105</v>
      </c>
      <c r="K930" s="1298"/>
      <c r="L930" s="1298"/>
      <c r="M930" s="1298"/>
      <c r="N930" s="853">
        <v>0</v>
      </c>
      <c r="O930" s="1298">
        <v>0.105</v>
      </c>
      <c r="P930" s="1288" t="s">
        <v>2354</v>
      </c>
      <c r="Q930" s="1288" t="s">
        <v>3176</v>
      </c>
      <c r="S930" s="545"/>
      <c r="T930" s="545"/>
      <c r="U930" s="545"/>
      <c r="V930" s="545"/>
      <c r="W930" s="545"/>
      <c r="X930" s="581"/>
      <c r="Y930" s="545"/>
      <c r="Z930" s="1"/>
    </row>
    <row r="931" spans="1:26" ht="36" x14ac:dyDescent="0.2">
      <c r="A931" s="814">
        <v>205</v>
      </c>
      <c r="B931" s="1288" t="s">
        <v>3964</v>
      </c>
      <c r="C931" s="1298" t="s">
        <v>2459</v>
      </c>
      <c r="D931" s="1288" t="s">
        <v>3965</v>
      </c>
      <c r="E931" s="1298" t="s">
        <v>1214</v>
      </c>
      <c r="F931" s="1300" t="s">
        <v>1212</v>
      </c>
      <c r="G931" s="1298" t="s">
        <v>3198</v>
      </c>
      <c r="H931" s="1298" t="s">
        <v>3961</v>
      </c>
      <c r="I931" s="1298">
        <v>9.1999999999999998E-2</v>
      </c>
      <c r="J931" s="1298">
        <v>9.1999999999999998E-2</v>
      </c>
      <c r="K931" s="1298"/>
      <c r="L931" s="1298"/>
      <c r="M931" s="1298"/>
      <c r="N931" s="853">
        <v>0</v>
      </c>
      <c r="O931" s="1298">
        <v>9.1999999999999998E-2</v>
      </c>
      <c r="P931" s="1288" t="s">
        <v>2354</v>
      </c>
      <c r="Q931" s="1288" t="s">
        <v>3176</v>
      </c>
      <c r="S931" s="573"/>
      <c r="T931" s="573"/>
      <c r="U931" s="573"/>
      <c r="V931" s="573"/>
      <c r="W931" s="573"/>
      <c r="X931" s="784"/>
      <c r="Y931" s="573"/>
      <c r="Z931" s="1"/>
    </row>
    <row r="932" spans="1:26" ht="24" x14ac:dyDescent="0.2">
      <c r="A932" s="814">
        <v>206</v>
      </c>
      <c r="B932" s="1288">
        <v>120309</v>
      </c>
      <c r="C932" s="1298" t="s">
        <v>2460</v>
      </c>
      <c r="D932" s="1288" t="s">
        <v>3966</v>
      </c>
      <c r="E932" s="1298" t="s">
        <v>1217</v>
      </c>
      <c r="F932" s="1300" t="s">
        <v>3967</v>
      </c>
      <c r="G932" s="1298" t="s">
        <v>3198</v>
      </c>
      <c r="H932" s="1298" t="s">
        <v>3968</v>
      </c>
      <c r="I932" s="1298">
        <v>0.17199999999999999</v>
      </c>
      <c r="J932" s="1298">
        <v>6.0999999999999999E-2</v>
      </c>
      <c r="K932" s="1298">
        <v>0.111</v>
      </c>
      <c r="L932" s="1298"/>
      <c r="M932" s="1298"/>
      <c r="N932" s="853">
        <v>0</v>
      </c>
      <c r="O932" s="1298">
        <v>0.17199999999999999</v>
      </c>
      <c r="P932" s="1298" t="s">
        <v>2353</v>
      </c>
      <c r="Q932" s="1288" t="s">
        <v>3176</v>
      </c>
      <c r="S932" s="573"/>
      <c r="T932" s="573"/>
      <c r="U932" s="573"/>
      <c r="V932" s="573"/>
      <c r="W932" s="573"/>
      <c r="X932" s="784"/>
      <c r="Y932" s="573"/>
      <c r="Z932" s="1"/>
    </row>
    <row r="933" spans="1:26" x14ac:dyDescent="0.2">
      <c r="A933" s="814">
        <v>207</v>
      </c>
      <c r="B933" s="1288" t="s">
        <v>3969</v>
      </c>
      <c r="C933" s="1298" t="s">
        <v>2461</v>
      </c>
      <c r="D933" s="1538" t="s">
        <v>3970</v>
      </c>
      <c r="E933" s="1610" t="s">
        <v>1218</v>
      </c>
      <c r="F933" s="1611" t="s">
        <v>1041</v>
      </c>
      <c r="G933" s="1610" t="s">
        <v>3198</v>
      </c>
      <c r="H933" s="1610" t="s">
        <v>3971</v>
      </c>
      <c r="I933" s="1298">
        <v>0.35699999999999998</v>
      </c>
      <c r="J933" s="1298">
        <v>0.35699999999999998</v>
      </c>
      <c r="K933" s="1298"/>
      <c r="L933" s="1298"/>
      <c r="M933" s="1298"/>
      <c r="N933" s="853">
        <v>0</v>
      </c>
      <c r="O933" s="1298">
        <v>0.35699999999999998</v>
      </c>
      <c r="P933" s="1298" t="s">
        <v>2354</v>
      </c>
      <c r="Q933" s="1288" t="s">
        <v>3176</v>
      </c>
      <c r="S933" s="573"/>
      <c r="T933" s="573"/>
      <c r="U933" s="573"/>
      <c r="V933" s="573"/>
      <c r="W933" s="573"/>
      <c r="X933" s="784"/>
      <c r="Y933" s="573"/>
      <c r="Z933" s="1"/>
    </row>
    <row r="934" spans="1:26" ht="21.75" customHeight="1" x14ac:dyDescent="0.2">
      <c r="A934" s="814">
        <v>208</v>
      </c>
      <c r="B934" s="1288" t="s">
        <v>3972</v>
      </c>
      <c r="C934" s="1298" t="s">
        <v>2462</v>
      </c>
      <c r="D934" s="1538"/>
      <c r="E934" s="1538"/>
      <c r="F934" s="1612"/>
      <c r="G934" s="1538"/>
      <c r="H934" s="1538"/>
      <c r="I934" s="1298">
        <v>0.253</v>
      </c>
      <c r="J934" s="1298">
        <v>0.253</v>
      </c>
      <c r="K934" s="1298"/>
      <c r="L934" s="1298"/>
      <c r="M934" s="1298"/>
      <c r="N934" s="853">
        <v>0</v>
      </c>
      <c r="O934" s="1298">
        <v>0.253</v>
      </c>
      <c r="P934" s="1298" t="s">
        <v>2354</v>
      </c>
      <c r="Q934" s="1288" t="s">
        <v>3176</v>
      </c>
      <c r="S934" s="573"/>
      <c r="T934" s="573"/>
      <c r="U934" s="573"/>
      <c r="V934" s="573"/>
      <c r="W934" s="573"/>
      <c r="X934" s="784"/>
      <c r="Y934" s="573"/>
      <c r="Z934" s="1"/>
    </row>
    <row r="935" spans="1:26" ht="36" x14ac:dyDescent="0.2">
      <c r="A935" s="814">
        <v>209</v>
      </c>
      <c r="B935" s="1288" t="s">
        <v>3973</v>
      </c>
      <c r="C935" s="1298" t="s">
        <v>2463</v>
      </c>
      <c r="D935" s="1288" t="s">
        <v>3974</v>
      </c>
      <c r="E935" s="1298" t="s">
        <v>1219</v>
      </c>
      <c r="F935" s="1300" t="s">
        <v>3975</v>
      </c>
      <c r="G935" s="1298" t="s">
        <v>3198</v>
      </c>
      <c r="H935" s="1298" t="s">
        <v>3976</v>
      </c>
      <c r="I935" s="1298">
        <v>0.54900000000000004</v>
      </c>
      <c r="J935" s="1298">
        <v>0.39800000000000002</v>
      </c>
      <c r="K935" s="1298">
        <v>0.151</v>
      </c>
      <c r="L935" s="1298"/>
      <c r="M935" s="1298"/>
      <c r="N935" s="853">
        <v>0</v>
      </c>
      <c r="O935" s="1298">
        <v>0.54900000000000004</v>
      </c>
      <c r="P935" s="1298" t="s">
        <v>2353</v>
      </c>
      <c r="Q935" s="1288" t="s">
        <v>3176</v>
      </c>
      <c r="S935" s="573"/>
      <c r="T935" s="573"/>
      <c r="U935" s="573"/>
      <c r="V935" s="573"/>
      <c r="W935" s="573"/>
      <c r="X935" s="784"/>
      <c r="Y935" s="573"/>
      <c r="Z935" s="1"/>
    </row>
    <row r="936" spans="1:26" ht="24" x14ac:dyDescent="0.2">
      <c r="A936" s="814">
        <v>210</v>
      </c>
      <c r="B936" s="1288" t="s">
        <v>3977</v>
      </c>
      <c r="C936" s="1288" t="s">
        <v>2226</v>
      </c>
      <c r="D936" s="1538" t="s">
        <v>3978</v>
      </c>
      <c r="E936" s="1538" t="s">
        <v>0</v>
      </c>
      <c r="F936" s="1612" t="s">
        <v>3979</v>
      </c>
      <c r="G936" s="1610" t="s">
        <v>3198</v>
      </c>
      <c r="H936" s="1610" t="s">
        <v>3980</v>
      </c>
      <c r="I936" s="1288">
        <v>0.316</v>
      </c>
      <c r="J936" s="1288">
        <v>0.21099999999999999</v>
      </c>
      <c r="K936" s="1288">
        <v>0.105</v>
      </c>
      <c r="L936" s="1288"/>
      <c r="M936" s="1288"/>
      <c r="N936" s="829">
        <v>0</v>
      </c>
      <c r="O936" s="1288">
        <v>0.316</v>
      </c>
      <c r="P936" s="1298" t="s">
        <v>2353</v>
      </c>
      <c r="Q936" s="1288" t="s">
        <v>3176</v>
      </c>
      <c r="S936" s="573"/>
      <c r="T936" s="573"/>
      <c r="U936" s="573"/>
      <c r="V936" s="573"/>
      <c r="W936" s="573"/>
      <c r="X936" s="784"/>
      <c r="Y936" s="573"/>
      <c r="Z936" s="1"/>
    </row>
    <row r="937" spans="1:26" x14ac:dyDescent="0.2">
      <c r="A937" s="814">
        <v>211</v>
      </c>
      <c r="B937" s="1288" t="s">
        <v>3981</v>
      </c>
      <c r="C937" s="1288" t="s">
        <v>2227</v>
      </c>
      <c r="D937" s="1538"/>
      <c r="E937" s="1538"/>
      <c r="F937" s="1612"/>
      <c r="G937" s="1538"/>
      <c r="H937" s="1538"/>
      <c r="I937" s="1288">
        <v>0.13700000000000001</v>
      </c>
      <c r="J937" s="1288">
        <v>0.13700000000000001</v>
      </c>
      <c r="K937" s="1288"/>
      <c r="L937" s="1288"/>
      <c r="M937" s="1288"/>
      <c r="N937" s="829">
        <v>0</v>
      </c>
      <c r="O937" s="1288">
        <v>0.13700000000000001</v>
      </c>
      <c r="P937" s="1298" t="s">
        <v>2354</v>
      </c>
      <c r="Q937" s="1288" t="s">
        <v>3176</v>
      </c>
      <c r="S937" s="573"/>
      <c r="T937" s="573"/>
      <c r="U937" s="573"/>
      <c r="V937" s="573"/>
      <c r="W937" s="573"/>
      <c r="X937" s="784"/>
      <c r="Y937" s="573"/>
      <c r="Z937" s="1"/>
    </row>
    <row r="938" spans="1:26" x14ac:dyDescent="0.2">
      <c r="A938" s="814">
        <v>212</v>
      </c>
      <c r="B938" s="1288" t="s">
        <v>3982</v>
      </c>
      <c r="C938" s="1298" t="s">
        <v>2464</v>
      </c>
      <c r="D938" s="1538" t="s">
        <v>3983</v>
      </c>
      <c r="E938" s="1610" t="s">
        <v>1</v>
      </c>
      <c r="F938" s="1611" t="s">
        <v>3984</v>
      </c>
      <c r="G938" s="1610" t="s">
        <v>3198</v>
      </c>
      <c r="H938" s="1610" t="s">
        <v>3985</v>
      </c>
      <c r="I938" s="1298">
        <v>0.08</v>
      </c>
      <c r="J938" s="1298">
        <v>0.08</v>
      </c>
      <c r="K938" s="1298"/>
      <c r="L938" s="1298"/>
      <c r="M938" s="1298"/>
      <c r="N938" s="853">
        <v>0</v>
      </c>
      <c r="O938" s="1298">
        <v>0.08</v>
      </c>
      <c r="P938" s="1298" t="s">
        <v>2354</v>
      </c>
      <c r="Q938" s="1288" t="s">
        <v>3176</v>
      </c>
      <c r="S938" s="545"/>
      <c r="T938" s="545"/>
      <c r="U938" s="545"/>
      <c r="V938" s="545"/>
      <c r="W938" s="545"/>
      <c r="X938" s="581"/>
      <c r="Y938" s="545"/>
      <c r="Z938" s="1"/>
    </row>
    <row r="939" spans="1:26" x14ac:dyDescent="0.2">
      <c r="A939" s="814">
        <v>213</v>
      </c>
      <c r="B939" s="1288" t="s">
        <v>3986</v>
      </c>
      <c r="C939" s="1298" t="s">
        <v>2465</v>
      </c>
      <c r="D939" s="1538"/>
      <c r="E939" s="1538"/>
      <c r="F939" s="1612"/>
      <c r="G939" s="1538"/>
      <c r="H939" s="1538"/>
      <c r="I939" s="1298">
        <v>8.4000000000000005E-2</v>
      </c>
      <c r="J939" s="1298">
        <v>8.4000000000000005E-2</v>
      </c>
      <c r="K939" s="1298"/>
      <c r="L939" s="1298"/>
      <c r="M939" s="1298"/>
      <c r="N939" s="853">
        <v>0</v>
      </c>
      <c r="O939" s="1298">
        <v>8.4000000000000005E-2</v>
      </c>
      <c r="P939" s="1298" t="s">
        <v>2354</v>
      </c>
      <c r="Q939" s="1288" t="s">
        <v>3176</v>
      </c>
      <c r="S939" s="545"/>
      <c r="T939" s="545"/>
      <c r="U939" s="545"/>
      <c r="V939" s="545"/>
      <c r="W939" s="545"/>
      <c r="X939" s="581"/>
      <c r="Y939" s="545"/>
      <c r="Z939" s="1"/>
    </row>
    <row r="940" spans="1:26" x14ac:dyDescent="0.2">
      <c r="A940" s="814">
        <v>214</v>
      </c>
      <c r="B940" s="1288" t="s">
        <v>3987</v>
      </c>
      <c r="C940" s="1298" t="s">
        <v>2466</v>
      </c>
      <c r="D940" s="1538"/>
      <c r="E940" s="1538"/>
      <c r="F940" s="1612"/>
      <c r="G940" s="1538"/>
      <c r="H940" s="1538"/>
      <c r="I940" s="1298">
        <v>0.08</v>
      </c>
      <c r="J940" s="1298">
        <v>0.08</v>
      </c>
      <c r="K940" s="1298"/>
      <c r="L940" s="1298"/>
      <c r="M940" s="1298"/>
      <c r="N940" s="853">
        <v>0</v>
      </c>
      <c r="O940" s="1298">
        <v>0.08</v>
      </c>
      <c r="P940" s="1298" t="s">
        <v>2354</v>
      </c>
      <c r="Q940" s="1288" t="s">
        <v>3176</v>
      </c>
      <c r="S940" s="573"/>
      <c r="T940" s="573"/>
      <c r="U940" s="573"/>
      <c r="V940" s="573"/>
      <c r="W940" s="573"/>
      <c r="X940" s="784"/>
      <c r="Y940" s="573"/>
      <c r="Z940" s="1"/>
    </row>
    <row r="941" spans="1:26" x14ac:dyDescent="0.2">
      <c r="A941" s="814">
        <v>215</v>
      </c>
      <c r="B941" s="1288" t="s">
        <v>3988</v>
      </c>
      <c r="C941" s="1298" t="s">
        <v>2467</v>
      </c>
      <c r="D941" s="1538"/>
      <c r="E941" s="1538"/>
      <c r="F941" s="1612"/>
      <c r="G941" s="1538"/>
      <c r="H941" s="1538"/>
      <c r="I941" s="1298">
        <v>0.26500000000000001</v>
      </c>
      <c r="J941" s="1298">
        <v>0.26500000000000001</v>
      </c>
      <c r="K941" s="1298"/>
      <c r="L941" s="1298"/>
      <c r="M941" s="1298"/>
      <c r="N941" s="853">
        <v>0</v>
      </c>
      <c r="O941" s="1298">
        <v>0.26500000000000001</v>
      </c>
      <c r="P941" s="1298" t="s">
        <v>2354</v>
      </c>
      <c r="Q941" s="1288" t="s">
        <v>3176</v>
      </c>
      <c r="S941" s="573"/>
      <c r="T941" s="573"/>
      <c r="U941" s="573"/>
      <c r="V941" s="573"/>
      <c r="W941" s="573"/>
      <c r="X941" s="784"/>
      <c r="Y941" s="573"/>
      <c r="Z941" s="1"/>
    </row>
    <row r="942" spans="1:26" ht="36" x14ac:dyDescent="0.2">
      <c r="A942" s="814">
        <v>216</v>
      </c>
      <c r="B942" s="891">
        <v>130084</v>
      </c>
      <c r="C942" s="1298" t="s">
        <v>2468</v>
      </c>
      <c r="D942" s="1288" t="s">
        <v>3989</v>
      </c>
      <c r="E942" s="1298" t="s">
        <v>2</v>
      </c>
      <c r="F942" s="1300" t="s">
        <v>3990</v>
      </c>
      <c r="G942" s="1298" t="s">
        <v>3198</v>
      </c>
      <c r="H942" s="1298" t="s">
        <v>3991</v>
      </c>
      <c r="I942" s="1298">
        <v>0.55400000000000005</v>
      </c>
      <c r="J942" s="1298">
        <v>0.55400000000000005</v>
      </c>
      <c r="K942" s="1298"/>
      <c r="L942" s="1298"/>
      <c r="M942" s="1298"/>
      <c r="N942" s="853">
        <v>0</v>
      </c>
      <c r="O942" s="1298">
        <v>0.55400000000000005</v>
      </c>
      <c r="P942" s="1298" t="s">
        <v>2354</v>
      </c>
      <c r="Q942" s="1288" t="s">
        <v>3176</v>
      </c>
      <c r="S942" s="573"/>
      <c r="T942" s="573"/>
      <c r="U942" s="573"/>
      <c r="V942" s="573"/>
      <c r="W942" s="573"/>
      <c r="X942" s="784"/>
      <c r="Y942" s="573"/>
      <c r="Z942" s="1"/>
    </row>
    <row r="943" spans="1:26" ht="36" x14ac:dyDescent="0.2">
      <c r="A943" s="814">
        <v>217</v>
      </c>
      <c r="B943" s="1288">
        <v>120311</v>
      </c>
      <c r="C943" s="1298" t="s">
        <v>2469</v>
      </c>
      <c r="D943" s="1288" t="s">
        <v>3992</v>
      </c>
      <c r="E943" s="1298" t="s">
        <v>3</v>
      </c>
      <c r="F943" s="1300" t="s">
        <v>3993</v>
      </c>
      <c r="G943" s="1298" t="s">
        <v>3198</v>
      </c>
      <c r="H943" s="1298" t="s">
        <v>3994</v>
      </c>
      <c r="I943" s="1298">
        <v>0.11</v>
      </c>
      <c r="J943" s="1298">
        <v>0.11</v>
      </c>
      <c r="K943" s="1298"/>
      <c r="L943" s="1298"/>
      <c r="M943" s="1298"/>
      <c r="N943" s="853">
        <v>0</v>
      </c>
      <c r="O943" s="1298">
        <v>0.11</v>
      </c>
      <c r="P943" s="1298" t="s">
        <v>2354</v>
      </c>
      <c r="Q943" s="1288" t="s">
        <v>3176</v>
      </c>
      <c r="S943" s="573"/>
      <c r="T943" s="573"/>
      <c r="U943" s="573"/>
      <c r="V943" s="573"/>
      <c r="W943" s="573"/>
      <c r="X943" s="784"/>
      <c r="Y943" s="573"/>
      <c r="Z943" s="1"/>
    </row>
    <row r="944" spans="1:26" ht="36" x14ac:dyDescent="0.2">
      <c r="A944" s="814">
        <v>218</v>
      </c>
      <c r="B944" s="1298">
        <v>130083</v>
      </c>
      <c r="C944" s="1298" t="s">
        <v>2470</v>
      </c>
      <c r="D944" s="1288" t="s">
        <v>3995</v>
      </c>
      <c r="E944" s="1298" t="s">
        <v>4</v>
      </c>
      <c r="F944" s="1300" t="s">
        <v>3996</v>
      </c>
      <c r="G944" s="1298" t="s">
        <v>3198</v>
      </c>
      <c r="H944" s="1298" t="s">
        <v>3997</v>
      </c>
      <c r="I944" s="1298">
        <v>0.14099999999999999</v>
      </c>
      <c r="J944" s="1298">
        <v>0.14099999999999999</v>
      </c>
      <c r="K944" s="1298"/>
      <c r="L944" s="1298"/>
      <c r="M944" s="1298"/>
      <c r="N944" s="853">
        <v>0</v>
      </c>
      <c r="O944" s="1298">
        <v>0.14099999999999999</v>
      </c>
      <c r="P944" s="1298" t="s">
        <v>2354</v>
      </c>
      <c r="Q944" s="1288" t="s">
        <v>3176</v>
      </c>
      <c r="S944" s="573"/>
      <c r="T944" s="573"/>
      <c r="U944" s="573"/>
      <c r="V944" s="573"/>
      <c r="W944" s="573"/>
      <c r="X944" s="784"/>
      <c r="Y944" s="573"/>
      <c r="Z944" s="1"/>
    </row>
    <row r="945" spans="1:26" ht="36" x14ac:dyDescent="0.2">
      <c r="A945" s="814">
        <v>219</v>
      </c>
      <c r="B945" s="1288">
        <v>130192</v>
      </c>
      <c r="C945" s="1288" t="s">
        <v>2003</v>
      </c>
      <c r="D945" s="1288" t="s">
        <v>3998</v>
      </c>
      <c r="E945" s="1288" t="s">
        <v>5</v>
      </c>
      <c r="F945" s="1297" t="s">
        <v>3999</v>
      </c>
      <c r="G945" s="1298" t="s">
        <v>3198</v>
      </c>
      <c r="H945" s="1298" t="s">
        <v>4000</v>
      </c>
      <c r="I945" s="1288">
        <v>0.35599999999999998</v>
      </c>
      <c r="J945" s="1288"/>
      <c r="K945" s="1288">
        <v>0.35599999999999998</v>
      </c>
      <c r="L945" s="1288"/>
      <c r="M945" s="1288"/>
      <c r="N945" s="829">
        <v>0</v>
      </c>
      <c r="O945" s="1288">
        <v>0.35599999999999998</v>
      </c>
      <c r="P945" s="1288" t="s">
        <v>2241</v>
      </c>
      <c r="Q945" s="1288" t="s">
        <v>3176</v>
      </c>
      <c r="S945" s="573"/>
      <c r="T945" s="573"/>
      <c r="U945" s="573"/>
      <c r="V945" s="573"/>
      <c r="W945" s="573"/>
      <c r="X945" s="784"/>
      <c r="Y945" s="573"/>
      <c r="Z945" s="1"/>
    </row>
    <row r="946" spans="1:26" ht="36" x14ac:dyDescent="0.2">
      <c r="A946" s="814">
        <v>220</v>
      </c>
      <c r="B946" s="1288">
        <v>130176</v>
      </c>
      <c r="C946" s="1288" t="s">
        <v>2004</v>
      </c>
      <c r="D946" s="1288" t="s">
        <v>4001</v>
      </c>
      <c r="E946" s="1288" t="s">
        <v>6</v>
      </c>
      <c r="F946" s="1297" t="s">
        <v>4002</v>
      </c>
      <c r="G946" s="1298" t="s">
        <v>3198</v>
      </c>
      <c r="H946" s="1298" t="s">
        <v>4003</v>
      </c>
      <c r="I946" s="1288">
        <v>0.25600000000000001</v>
      </c>
      <c r="J946" s="1288">
        <v>0.25600000000000001</v>
      </c>
      <c r="K946" s="1288"/>
      <c r="L946" s="1288"/>
      <c r="M946" s="1288"/>
      <c r="N946" s="829">
        <v>0</v>
      </c>
      <c r="O946" s="1288">
        <v>0.25600000000000001</v>
      </c>
      <c r="P946" s="1288" t="s">
        <v>2354</v>
      </c>
      <c r="Q946" s="1288" t="s">
        <v>3176</v>
      </c>
      <c r="S946" s="573"/>
      <c r="T946" s="573"/>
      <c r="U946" s="573"/>
      <c r="V946" s="573"/>
      <c r="W946" s="573"/>
      <c r="X946" s="784"/>
      <c r="Y946" s="573"/>
      <c r="Z946" s="1"/>
    </row>
    <row r="947" spans="1:26" ht="36" x14ac:dyDescent="0.2">
      <c r="A947" s="814">
        <v>221</v>
      </c>
      <c r="B947" s="1298">
        <v>130114</v>
      </c>
      <c r="C947" s="1298" t="s">
        <v>2472</v>
      </c>
      <c r="D947" s="1288" t="s">
        <v>4004</v>
      </c>
      <c r="E947" s="1298" t="s">
        <v>7</v>
      </c>
      <c r="F947" s="1300" t="s">
        <v>4005</v>
      </c>
      <c r="G947" s="1298" t="s">
        <v>3198</v>
      </c>
      <c r="H947" s="1298" t="s">
        <v>4006</v>
      </c>
      <c r="I947" s="1298">
        <v>0.14199999999999999</v>
      </c>
      <c r="J947" s="1298">
        <v>0.14199999999999999</v>
      </c>
      <c r="K947" s="1298"/>
      <c r="L947" s="1298"/>
      <c r="M947" s="1298"/>
      <c r="N947" s="853">
        <v>0</v>
      </c>
      <c r="O947" s="1298">
        <v>0.14199999999999999</v>
      </c>
      <c r="P947" s="1288" t="s">
        <v>2354</v>
      </c>
      <c r="Q947" s="1288" t="s">
        <v>3176</v>
      </c>
      <c r="S947" s="545"/>
      <c r="T947" s="545"/>
      <c r="U947" s="545"/>
      <c r="V947" s="545"/>
      <c r="W947" s="545"/>
      <c r="X947" s="581"/>
      <c r="Y947" s="545"/>
      <c r="Z947" s="1"/>
    </row>
    <row r="948" spans="1:26" ht="36" x14ac:dyDescent="0.2">
      <c r="A948" s="814">
        <v>222</v>
      </c>
      <c r="B948" s="1298">
        <v>120312</v>
      </c>
      <c r="C948" s="1298" t="s">
        <v>2473</v>
      </c>
      <c r="D948" s="1288" t="s">
        <v>4007</v>
      </c>
      <c r="E948" s="1298" t="s">
        <v>8</v>
      </c>
      <c r="F948" s="1300" t="s">
        <v>4008</v>
      </c>
      <c r="G948" s="1298" t="s">
        <v>3198</v>
      </c>
      <c r="H948" s="1298" t="s">
        <v>4009</v>
      </c>
      <c r="I948" s="1298">
        <v>0.16800000000000001</v>
      </c>
      <c r="J948" s="1298"/>
      <c r="K948" s="1298">
        <v>0.16800000000000001</v>
      </c>
      <c r="L948" s="1298"/>
      <c r="M948" s="1298"/>
      <c r="N948" s="853">
        <v>0</v>
      </c>
      <c r="O948" s="1298">
        <v>0.16800000000000001</v>
      </c>
      <c r="P948" s="1298" t="s">
        <v>2241</v>
      </c>
      <c r="Q948" s="1288" t="s">
        <v>3176</v>
      </c>
      <c r="S948" s="585"/>
      <c r="T948" s="585"/>
      <c r="U948" s="585"/>
      <c r="V948" s="585"/>
      <c r="W948" s="585"/>
      <c r="X948" s="785"/>
      <c r="Y948" s="585"/>
      <c r="Z948" s="1"/>
    </row>
    <row r="949" spans="1:26" ht="36" x14ac:dyDescent="0.2">
      <c r="A949" s="814">
        <v>223</v>
      </c>
      <c r="B949" s="891">
        <v>120313</v>
      </c>
      <c r="C949" s="1288" t="s">
        <v>2005</v>
      </c>
      <c r="D949" s="1288" t="s">
        <v>4010</v>
      </c>
      <c r="E949" s="1288" t="s">
        <v>9</v>
      </c>
      <c r="F949" s="1297" t="s">
        <v>4011</v>
      </c>
      <c r="G949" s="1298" t="s">
        <v>3198</v>
      </c>
      <c r="H949" s="1298" t="s">
        <v>4012</v>
      </c>
      <c r="I949" s="1288">
        <v>0.11799999999999999</v>
      </c>
      <c r="J949" s="1288"/>
      <c r="K949" s="1288">
        <v>0.11799999999999999</v>
      </c>
      <c r="L949" s="1288"/>
      <c r="M949" s="1288"/>
      <c r="N949" s="829">
        <v>0</v>
      </c>
      <c r="O949" s="1288">
        <v>0.11799999999999999</v>
      </c>
      <c r="P949" s="1288" t="s">
        <v>2241</v>
      </c>
      <c r="Q949" s="1288" t="s">
        <v>3176</v>
      </c>
      <c r="S949" s="573"/>
      <c r="T949" s="573"/>
      <c r="U949" s="573"/>
      <c r="V949" s="573"/>
      <c r="W949" s="573"/>
      <c r="X949" s="784"/>
      <c r="Y949" s="573"/>
      <c r="Z949" s="1"/>
    </row>
    <row r="950" spans="1:26" ht="36" x14ac:dyDescent="0.2">
      <c r="A950" s="814">
        <v>224</v>
      </c>
      <c r="B950" s="1288">
        <v>130177</v>
      </c>
      <c r="C950" s="1288" t="s">
        <v>2006</v>
      </c>
      <c r="D950" s="1288" t="s">
        <v>4013</v>
      </c>
      <c r="E950" s="1288" t="s">
        <v>10</v>
      </c>
      <c r="F950" s="1297" t="s">
        <v>4014</v>
      </c>
      <c r="G950" s="1298" t="s">
        <v>3198</v>
      </c>
      <c r="H950" s="1298" t="s">
        <v>4015</v>
      </c>
      <c r="I950" s="1288">
        <v>0.14699999999999999</v>
      </c>
      <c r="J950" s="1288"/>
      <c r="K950" s="1288">
        <v>0.14699999999999999</v>
      </c>
      <c r="L950" s="1288"/>
      <c r="M950" s="1288"/>
      <c r="N950" s="829">
        <v>0</v>
      </c>
      <c r="O950" s="1288">
        <v>0.14699999999999999</v>
      </c>
      <c r="P950" s="1288" t="s">
        <v>2241</v>
      </c>
      <c r="Q950" s="1288" t="s">
        <v>3176</v>
      </c>
      <c r="S950" s="573"/>
      <c r="T950" s="573"/>
      <c r="U950" s="573"/>
      <c r="V950" s="573"/>
      <c r="W950" s="573"/>
      <c r="X950" s="784"/>
      <c r="Y950" s="573"/>
      <c r="Z950" s="1"/>
    </row>
    <row r="951" spans="1:26" ht="36" x14ac:dyDescent="0.2">
      <c r="A951" s="814">
        <v>225</v>
      </c>
      <c r="B951" s="1288">
        <v>130102</v>
      </c>
      <c r="C951" s="1298" t="s">
        <v>2475</v>
      </c>
      <c r="D951" s="1288" t="s">
        <v>4016</v>
      </c>
      <c r="E951" s="1298" t="s">
        <v>11</v>
      </c>
      <c r="F951" s="1300" t="s">
        <v>4017</v>
      </c>
      <c r="G951" s="1298" t="s">
        <v>3198</v>
      </c>
      <c r="H951" s="1298" t="s">
        <v>4018</v>
      </c>
      <c r="I951" s="1298">
        <v>0.251</v>
      </c>
      <c r="J951" s="1298">
        <v>0.251</v>
      </c>
      <c r="K951" s="1298"/>
      <c r="L951" s="1298"/>
      <c r="M951" s="1298"/>
      <c r="N951" s="853">
        <v>0</v>
      </c>
      <c r="O951" s="1298">
        <v>0.251</v>
      </c>
      <c r="P951" s="1288" t="s">
        <v>2354</v>
      </c>
      <c r="Q951" s="1288" t="s">
        <v>3176</v>
      </c>
      <c r="S951" s="545"/>
      <c r="T951" s="545"/>
      <c r="U951" s="545"/>
      <c r="V951" s="545"/>
      <c r="W951" s="545"/>
      <c r="X951" s="581"/>
      <c r="Y951" s="545"/>
      <c r="Z951" s="1"/>
    </row>
    <row r="952" spans="1:26" ht="24" x14ac:dyDescent="0.2">
      <c r="A952" s="814">
        <v>226</v>
      </c>
      <c r="B952" s="1298">
        <v>130103</v>
      </c>
      <c r="C952" s="1298" t="s">
        <v>2476</v>
      </c>
      <c r="D952" s="1298" t="s">
        <v>4019</v>
      </c>
      <c r="E952" s="1298" t="s">
        <v>12</v>
      </c>
      <c r="F952" s="1300" t="s">
        <v>4020</v>
      </c>
      <c r="G952" s="1298" t="s">
        <v>3198</v>
      </c>
      <c r="H952" s="1298" t="s">
        <v>4021</v>
      </c>
      <c r="I952" s="1298">
        <v>0.60199999999999998</v>
      </c>
      <c r="J952" s="1298">
        <v>0.57399999999999995</v>
      </c>
      <c r="K952" s="1298">
        <v>2.8000000000000001E-2</v>
      </c>
      <c r="L952" s="1298"/>
      <c r="M952" s="1298"/>
      <c r="N952" s="853">
        <v>0</v>
      </c>
      <c r="O952" s="1298">
        <v>0.60199999999999998</v>
      </c>
      <c r="P952" s="1298" t="s">
        <v>2353</v>
      </c>
      <c r="Q952" s="1288" t="s">
        <v>3176</v>
      </c>
      <c r="S952" s="545"/>
      <c r="T952" s="545"/>
      <c r="U952" s="545"/>
      <c r="V952" s="545"/>
      <c r="W952" s="545"/>
      <c r="X952" s="581"/>
      <c r="Y952" s="545"/>
      <c r="Z952" s="1"/>
    </row>
    <row r="953" spans="1:26" x14ac:dyDescent="0.2">
      <c r="A953" s="814">
        <v>227</v>
      </c>
      <c r="B953" s="1288" t="s">
        <v>4022</v>
      </c>
      <c r="C953" s="1288" t="s">
        <v>2224</v>
      </c>
      <c r="D953" s="1538" t="s">
        <v>4023</v>
      </c>
      <c r="E953" s="1538" t="s">
        <v>13</v>
      </c>
      <c r="F953" s="1612" t="s">
        <v>4024</v>
      </c>
      <c r="G953" s="1610" t="s">
        <v>3198</v>
      </c>
      <c r="H953" s="1610" t="s">
        <v>4025</v>
      </c>
      <c r="I953" s="1288">
        <v>0.12</v>
      </c>
      <c r="J953" s="1288">
        <v>0.12</v>
      </c>
      <c r="K953" s="1288"/>
      <c r="L953" s="1288"/>
      <c r="M953" s="1288"/>
      <c r="N953" s="829">
        <v>0</v>
      </c>
      <c r="O953" s="1288">
        <v>0.12</v>
      </c>
      <c r="P953" s="1288" t="s">
        <v>2354</v>
      </c>
      <c r="Q953" s="1288" t="s">
        <v>3176</v>
      </c>
      <c r="S953" s="573"/>
      <c r="T953" s="573"/>
      <c r="U953" s="573"/>
      <c r="V953" s="573"/>
      <c r="W953" s="573"/>
      <c r="X953" s="784"/>
      <c r="Y953" s="573"/>
      <c r="Z953" s="1"/>
    </row>
    <row r="954" spans="1:26" ht="36" x14ac:dyDescent="0.2">
      <c r="A954" s="814">
        <v>228</v>
      </c>
      <c r="B954" s="1288" t="s">
        <v>4026</v>
      </c>
      <c r="C954" s="1288" t="s">
        <v>2223</v>
      </c>
      <c r="D954" s="1538"/>
      <c r="E954" s="1538"/>
      <c r="F954" s="1612"/>
      <c r="G954" s="1538"/>
      <c r="H954" s="1538"/>
      <c r="I954" s="1288">
        <v>0.09</v>
      </c>
      <c r="J954" s="1288">
        <v>2.9000000000000001E-2</v>
      </c>
      <c r="K954" s="1288"/>
      <c r="L954" s="1288"/>
      <c r="M954" s="1288">
        <v>6.0999999999999999E-2</v>
      </c>
      <c r="N954" s="829">
        <v>0</v>
      </c>
      <c r="O954" s="1288">
        <v>0.09</v>
      </c>
      <c r="P954" s="1288" t="s">
        <v>4027</v>
      </c>
      <c r="Q954" s="1288" t="s">
        <v>3176</v>
      </c>
      <c r="S954" s="573"/>
      <c r="T954" s="573"/>
      <c r="U954" s="573"/>
      <c r="V954" s="573"/>
      <c r="W954" s="573"/>
      <c r="X954" s="784"/>
      <c r="Y954" s="573"/>
      <c r="Z954" s="1"/>
    </row>
    <row r="955" spans="1:26" ht="24" x14ac:dyDescent="0.2">
      <c r="A955" s="814">
        <v>229</v>
      </c>
      <c r="B955" s="1288" t="s">
        <v>4028</v>
      </c>
      <c r="C955" s="1288" t="s">
        <v>1573</v>
      </c>
      <c r="D955" s="1538" t="s">
        <v>4029</v>
      </c>
      <c r="E955" s="1538" t="s">
        <v>14</v>
      </c>
      <c r="F955" s="1612" t="s">
        <v>1042</v>
      </c>
      <c r="G955" s="1610" t="s">
        <v>3198</v>
      </c>
      <c r="H955" s="1610" t="s">
        <v>4030</v>
      </c>
      <c r="I955" s="1288">
        <v>0.54100000000000004</v>
      </c>
      <c r="J955" s="1288">
        <v>0.32900000000000001</v>
      </c>
      <c r="K955" s="1288">
        <v>0.21199999999999999</v>
      </c>
      <c r="L955" s="1288"/>
      <c r="M955" s="1288"/>
      <c r="N955" s="829">
        <v>0</v>
      </c>
      <c r="O955" s="1288">
        <v>0.54100000000000004</v>
      </c>
      <c r="P955" s="1298" t="s">
        <v>2353</v>
      </c>
      <c r="Q955" s="1288" t="s">
        <v>3176</v>
      </c>
      <c r="S955" s="545"/>
      <c r="T955" s="545"/>
      <c r="U955" s="545"/>
      <c r="V955" s="545"/>
      <c r="W955" s="545"/>
      <c r="X955" s="581"/>
      <c r="Y955" s="545"/>
      <c r="Z955" s="1"/>
    </row>
    <row r="956" spans="1:26" x14ac:dyDescent="0.2">
      <c r="A956" s="814">
        <v>230</v>
      </c>
      <c r="B956" s="1288" t="s">
        <v>4031</v>
      </c>
      <c r="C956" s="1288" t="s">
        <v>1574</v>
      </c>
      <c r="D956" s="1538"/>
      <c r="E956" s="1538"/>
      <c r="F956" s="1612"/>
      <c r="G956" s="1538"/>
      <c r="H956" s="1538"/>
      <c r="I956" s="1288">
        <v>0.25900000000000001</v>
      </c>
      <c r="J956" s="1288">
        <v>0.25900000000000001</v>
      </c>
      <c r="K956" s="1288"/>
      <c r="L956" s="1288"/>
      <c r="M956" s="1288"/>
      <c r="N956" s="829">
        <v>0</v>
      </c>
      <c r="O956" s="1288">
        <v>0.25900000000000001</v>
      </c>
      <c r="P956" s="1288" t="s">
        <v>2354</v>
      </c>
      <c r="Q956" s="1288" t="s">
        <v>3176</v>
      </c>
      <c r="S956" s="545"/>
      <c r="T956" s="545"/>
      <c r="U956" s="545"/>
      <c r="V956" s="545"/>
      <c r="W956" s="545"/>
      <c r="X956" s="581"/>
      <c r="Y956" s="545"/>
      <c r="Z956" s="1"/>
    </row>
    <row r="957" spans="1:26" x14ac:dyDescent="0.2">
      <c r="A957" s="814">
        <v>231</v>
      </c>
      <c r="B957" s="1288" t="s">
        <v>4032</v>
      </c>
      <c r="C957" s="1288" t="s">
        <v>1575</v>
      </c>
      <c r="D957" s="1538"/>
      <c r="E957" s="1538"/>
      <c r="F957" s="1612"/>
      <c r="G957" s="1538"/>
      <c r="H957" s="1538"/>
      <c r="I957" s="1288">
        <v>0.13900000000000001</v>
      </c>
      <c r="J957" s="1288"/>
      <c r="K957" s="1288">
        <v>0.13900000000000001</v>
      </c>
      <c r="L957" s="1288"/>
      <c r="M957" s="1288"/>
      <c r="N957" s="829">
        <v>0</v>
      </c>
      <c r="O957" s="1288">
        <v>0.13900000000000001</v>
      </c>
      <c r="P957" s="1288" t="s">
        <v>2241</v>
      </c>
      <c r="Q957" s="1288" t="s">
        <v>3176</v>
      </c>
      <c r="S957" s="545"/>
      <c r="T957" s="545"/>
      <c r="U957" s="545"/>
      <c r="V957" s="545"/>
      <c r="W957" s="545"/>
      <c r="X957" s="581"/>
      <c r="Y957" s="545"/>
      <c r="Z957" s="1"/>
    </row>
    <row r="958" spans="1:26" ht="36" x14ac:dyDescent="0.2">
      <c r="A958" s="814">
        <v>232</v>
      </c>
      <c r="B958" s="1288">
        <v>130106</v>
      </c>
      <c r="C958" s="1288" t="s">
        <v>1576</v>
      </c>
      <c r="D958" s="1288" t="s">
        <v>4033</v>
      </c>
      <c r="E958" s="1288" t="s">
        <v>15</v>
      </c>
      <c r="F958" s="1297" t="s">
        <v>1043</v>
      </c>
      <c r="G958" s="1298" t="s">
        <v>3198</v>
      </c>
      <c r="H958" s="1298" t="s">
        <v>4034</v>
      </c>
      <c r="I958" s="1288">
        <v>0.19400000000000001</v>
      </c>
      <c r="J958" s="1288">
        <v>0.19400000000000001</v>
      </c>
      <c r="K958" s="1288"/>
      <c r="L958" s="1288"/>
      <c r="M958" s="1288"/>
      <c r="N958" s="829">
        <v>0</v>
      </c>
      <c r="O958" s="1288">
        <v>0.19400000000000001</v>
      </c>
      <c r="P958" s="1288" t="s">
        <v>2354</v>
      </c>
      <c r="Q958" s="1288" t="s">
        <v>3176</v>
      </c>
      <c r="S958" s="585"/>
      <c r="T958" s="585"/>
      <c r="U958" s="585"/>
      <c r="V958" s="585"/>
      <c r="W958" s="585"/>
      <c r="X958" s="785"/>
      <c r="Y958" s="585"/>
      <c r="Z958" s="1"/>
    </row>
    <row r="959" spans="1:26" ht="36" x14ac:dyDescent="0.2">
      <c r="A959" s="814">
        <v>233</v>
      </c>
      <c r="B959" s="1298">
        <v>120314</v>
      </c>
      <c r="C959" s="1298" t="s">
        <v>2477</v>
      </c>
      <c r="D959" s="1298" t="s">
        <v>4035</v>
      </c>
      <c r="E959" s="1298" t="s">
        <v>16</v>
      </c>
      <c r="F959" s="1300" t="s">
        <v>4036</v>
      </c>
      <c r="G959" s="1298" t="s">
        <v>3198</v>
      </c>
      <c r="H959" s="1298" t="s">
        <v>4037</v>
      </c>
      <c r="I959" s="1298">
        <v>0.39600000000000002</v>
      </c>
      <c r="J959" s="1298"/>
      <c r="K959" s="1298">
        <v>0.39600000000000002</v>
      </c>
      <c r="L959" s="1298"/>
      <c r="M959" s="1298"/>
      <c r="N959" s="853">
        <v>0</v>
      </c>
      <c r="O959" s="1298">
        <v>0.39600000000000002</v>
      </c>
      <c r="P959" s="1298" t="s">
        <v>2241</v>
      </c>
      <c r="Q959" s="1298" t="s">
        <v>3216</v>
      </c>
      <c r="S959" s="545"/>
      <c r="T959" s="545"/>
      <c r="U959" s="545"/>
      <c r="V959" s="545"/>
      <c r="W959" s="545"/>
      <c r="X959" s="581"/>
      <c r="Y959" s="545"/>
      <c r="Z959" s="1"/>
    </row>
    <row r="960" spans="1:26" ht="36" x14ac:dyDescent="0.2">
      <c r="A960" s="814">
        <v>234</v>
      </c>
      <c r="B960" s="1288">
        <v>130179</v>
      </c>
      <c r="C960" s="1288" t="s">
        <v>2007</v>
      </c>
      <c r="D960" s="1288" t="s">
        <v>4039</v>
      </c>
      <c r="E960" s="1288" t="s">
        <v>17</v>
      </c>
      <c r="F960" s="1297" t="s">
        <v>4040</v>
      </c>
      <c r="G960" s="1298" t="s">
        <v>3198</v>
      </c>
      <c r="H960" s="1298" t="s">
        <v>4041</v>
      </c>
      <c r="I960" s="1288">
        <v>0.254</v>
      </c>
      <c r="J960" s="1288"/>
      <c r="K960" s="1288">
        <v>0.254</v>
      </c>
      <c r="L960" s="1288"/>
      <c r="M960" s="1288"/>
      <c r="N960" s="829">
        <v>0</v>
      </c>
      <c r="O960" s="1288">
        <v>0.254</v>
      </c>
      <c r="P960" s="1288" t="s">
        <v>2241</v>
      </c>
      <c r="Q960" s="1288" t="s">
        <v>3176</v>
      </c>
      <c r="S960" s="545"/>
      <c r="T960" s="545"/>
      <c r="U960" s="545"/>
      <c r="V960" s="545"/>
      <c r="W960" s="545"/>
      <c r="X960" s="581"/>
      <c r="Y960" s="545"/>
      <c r="Z960" s="1"/>
    </row>
    <row r="961" spans="1:26" ht="36" x14ac:dyDescent="0.2">
      <c r="A961" s="814">
        <v>235</v>
      </c>
      <c r="B961" s="1288">
        <v>130085</v>
      </c>
      <c r="C961" s="1288" t="s">
        <v>1308</v>
      </c>
      <c r="D961" s="1288" t="s">
        <v>4042</v>
      </c>
      <c r="E961" s="1288" t="s">
        <v>18</v>
      </c>
      <c r="F961" s="1297" t="s">
        <v>1044</v>
      </c>
      <c r="G961" s="1298" t="s">
        <v>3198</v>
      </c>
      <c r="H961" s="1298" t="s">
        <v>4043</v>
      </c>
      <c r="I961" s="1288">
        <v>1.05</v>
      </c>
      <c r="J961" s="1288">
        <v>1.05</v>
      </c>
      <c r="K961" s="1288"/>
      <c r="L961" s="1288"/>
      <c r="M961" s="1288"/>
      <c r="N961" s="829">
        <v>0</v>
      </c>
      <c r="O961" s="1288">
        <v>1.05</v>
      </c>
      <c r="P961" s="1288" t="s">
        <v>2354</v>
      </c>
      <c r="Q961" s="1288" t="s">
        <v>3176</v>
      </c>
      <c r="S961" s="795"/>
      <c r="T961" s="795"/>
      <c r="U961" s="795"/>
      <c r="V961" s="795"/>
      <c r="W961" s="795"/>
      <c r="X961" s="796"/>
      <c r="Y961" s="795"/>
      <c r="Z961" s="1"/>
    </row>
    <row r="962" spans="1:26" ht="36" x14ac:dyDescent="0.2">
      <c r="A962" s="814">
        <v>236</v>
      </c>
      <c r="B962" s="1288">
        <v>130061</v>
      </c>
      <c r="C962" s="1288" t="s">
        <v>2478</v>
      </c>
      <c r="D962" s="1288" t="s">
        <v>4044</v>
      </c>
      <c r="E962" s="1288" t="s">
        <v>19</v>
      </c>
      <c r="F962" s="1297" t="s">
        <v>1215</v>
      </c>
      <c r="G962" s="1298" t="s">
        <v>3198</v>
      </c>
      <c r="H962" s="1298" t="s">
        <v>4043</v>
      </c>
      <c r="I962" s="1288">
        <v>0.20599999999999999</v>
      </c>
      <c r="J962" s="1288">
        <v>0.20599999999999999</v>
      </c>
      <c r="K962" s="1288"/>
      <c r="L962" s="1288"/>
      <c r="M962" s="1288"/>
      <c r="N962" s="829">
        <v>0</v>
      </c>
      <c r="O962" s="1288">
        <v>0.20599999999999999</v>
      </c>
      <c r="P962" s="1288" t="s">
        <v>2354</v>
      </c>
      <c r="Q962" s="1288" t="s">
        <v>3176</v>
      </c>
      <c r="S962" s="545"/>
      <c r="T962" s="545"/>
      <c r="U962" s="545"/>
      <c r="V962" s="545"/>
      <c r="W962" s="545"/>
      <c r="X962" s="581"/>
      <c r="Y962" s="545"/>
      <c r="Z962" s="1"/>
    </row>
    <row r="963" spans="1:26" ht="36" x14ac:dyDescent="0.2">
      <c r="A963" s="814">
        <v>237</v>
      </c>
      <c r="B963" s="1288">
        <v>130178</v>
      </c>
      <c r="C963" s="1288" t="s">
        <v>2008</v>
      </c>
      <c r="D963" s="1288" t="s">
        <v>4045</v>
      </c>
      <c r="E963" s="1288" t="s">
        <v>20</v>
      </c>
      <c r="F963" s="1297" t="s">
        <v>4046</v>
      </c>
      <c r="G963" s="1298" t="s">
        <v>3198</v>
      </c>
      <c r="H963" s="1298" t="s">
        <v>4047</v>
      </c>
      <c r="I963" s="1288">
        <v>0.33600000000000002</v>
      </c>
      <c r="J963" s="1288">
        <v>0.33600000000000002</v>
      </c>
      <c r="K963" s="1288"/>
      <c r="L963" s="1288"/>
      <c r="M963" s="1288"/>
      <c r="N963" s="829">
        <v>0</v>
      </c>
      <c r="O963" s="1288">
        <v>0.33600000000000002</v>
      </c>
      <c r="P963" s="1288" t="s">
        <v>2354</v>
      </c>
      <c r="Q963" s="1288" t="s">
        <v>3176</v>
      </c>
      <c r="S963" s="545"/>
      <c r="T963" s="545"/>
      <c r="U963" s="545"/>
      <c r="V963" s="545"/>
      <c r="W963" s="545"/>
      <c r="X963" s="581"/>
      <c r="Y963" s="545"/>
      <c r="Z963" s="1"/>
    </row>
    <row r="964" spans="1:26" ht="48" x14ac:dyDescent="0.2">
      <c r="A964" s="814">
        <v>238</v>
      </c>
      <c r="B964" s="1288" t="s">
        <v>4048</v>
      </c>
      <c r="C964" s="1288" t="s">
        <v>1309</v>
      </c>
      <c r="D964" s="1288" t="s">
        <v>4049</v>
      </c>
      <c r="E964" s="1288" t="s">
        <v>21</v>
      </c>
      <c r="F964" s="1297" t="s">
        <v>4050</v>
      </c>
      <c r="G964" s="1298" t="s">
        <v>3198</v>
      </c>
      <c r="H964" s="1298" t="s">
        <v>4051</v>
      </c>
      <c r="I964" s="1288">
        <v>0.30399999999999999</v>
      </c>
      <c r="J964" s="1288"/>
      <c r="K964" s="1288"/>
      <c r="L964" s="1288"/>
      <c r="M964" s="1288">
        <v>0.30399999999999999</v>
      </c>
      <c r="N964" s="829">
        <v>0</v>
      </c>
      <c r="O964" s="1288">
        <v>0.30399999999999999</v>
      </c>
      <c r="P964" s="1288" t="s">
        <v>4052</v>
      </c>
      <c r="Q964" s="1288" t="s">
        <v>3176</v>
      </c>
      <c r="S964" s="585"/>
      <c r="T964" s="585"/>
      <c r="U964" s="585"/>
      <c r="V964" s="585"/>
      <c r="W964" s="585"/>
      <c r="X964" s="785"/>
      <c r="Y964" s="585"/>
      <c r="Z964" s="1"/>
    </row>
    <row r="965" spans="1:26" x14ac:dyDescent="0.2">
      <c r="A965" s="814">
        <v>239</v>
      </c>
      <c r="B965" s="1288" t="s">
        <v>4053</v>
      </c>
      <c r="C965" s="1288" t="s">
        <v>2009</v>
      </c>
      <c r="D965" s="1538" t="s">
        <v>4054</v>
      </c>
      <c r="E965" s="1538" t="s">
        <v>22</v>
      </c>
      <c r="F965" s="1612" t="s">
        <v>4055</v>
      </c>
      <c r="G965" s="1610" t="s">
        <v>3198</v>
      </c>
      <c r="H965" s="1610" t="s">
        <v>4056</v>
      </c>
      <c r="I965" s="1288">
        <v>0.129</v>
      </c>
      <c r="J965" s="1288"/>
      <c r="K965" s="1288">
        <v>0.129</v>
      </c>
      <c r="L965" s="1288"/>
      <c r="M965" s="1288"/>
      <c r="N965" s="829">
        <v>0</v>
      </c>
      <c r="O965" s="1288">
        <v>0.129</v>
      </c>
      <c r="P965" s="1288" t="s">
        <v>2241</v>
      </c>
      <c r="Q965" s="1288" t="s">
        <v>3176</v>
      </c>
      <c r="S965" s="545"/>
      <c r="T965" s="545"/>
      <c r="U965" s="545"/>
      <c r="V965" s="545"/>
      <c r="W965" s="545"/>
      <c r="X965" s="581"/>
      <c r="Y965" s="545"/>
      <c r="Z965" s="1"/>
    </row>
    <row r="966" spans="1:26" x14ac:dyDescent="0.2">
      <c r="A966" s="814">
        <v>240</v>
      </c>
      <c r="B966" s="1288" t="s">
        <v>4057</v>
      </c>
      <c r="C966" s="1288" t="s">
        <v>2010</v>
      </c>
      <c r="D966" s="1538"/>
      <c r="E966" s="1538"/>
      <c r="F966" s="1612"/>
      <c r="G966" s="1538"/>
      <c r="H966" s="1538"/>
      <c r="I966" s="1288">
        <v>7.8E-2</v>
      </c>
      <c r="J966" s="1288"/>
      <c r="K966" s="1288">
        <v>7.8E-2</v>
      </c>
      <c r="L966" s="1288"/>
      <c r="M966" s="1288"/>
      <c r="N966" s="829">
        <v>0</v>
      </c>
      <c r="O966" s="1288">
        <v>7.8E-2</v>
      </c>
      <c r="P966" s="1288" t="s">
        <v>2241</v>
      </c>
      <c r="Q966" s="1288" t="s">
        <v>3176</v>
      </c>
      <c r="S966" s="545"/>
      <c r="T966" s="545"/>
      <c r="U966" s="545"/>
      <c r="V966" s="545"/>
      <c r="W966" s="545"/>
      <c r="X966" s="581"/>
      <c r="Y966" s="545"/>
      <c r="Z966" s="1"/>
    </row>
    <row r="967" spans="1:26" ht="36" x14ac:dyDescent="0.2">
      <c r="A967" s="814">
        <v>241</v>
      </c>
      <c r="B967" s="1288" t="s">
        <v>4058</v>
      </c>
      <c r="C967" s="1298" t="s">
        <v>2480</v>
      </c>
      <c r="D967" s="1288" t="s">
        <v>4059</v>
      </c>
      <c r="E967" s="1298" t="s">
        <v>23</v>
      </c>
      <c r="F967" s="1300" t="s">
        <v>4060</v>
      </c>
      <c r="G967" s="1298" t="s">
        <v>3198</v>
      </c>
      <c r="H967" s="1298" t="s">
        <v>4061</v>
      </c>
      <c r="I967" s="1298">
        <v>0.27100000000000002</v>
      </c>
      <c r="J967" s="1298">
        <v>0.27100000000000002</v>
      </c>
      <c r="K967" s="1298"/>
      <c r="L967" s="1298"/>
      <c r="M967" s="1298"/>
      <c r="N967" s="853">
        <v>0</v>
      </c>
      <c r="O967" s="1298">
        <v>0.27100000000000002</v>
      </c>
      <c r="P967" s="1298" t="s">
        <v>2354</v>
      </c>
      <c r="Q967" s="1288" t="s">
        <v>3176</v>
      </c>
      <c r="S967" s="545"/>
      <c r="T967" s="545"/>
      <c r="U967" s="545"/>
      <c r="V967" s="545"/>
      <c r="W967" s="545"/>
      <c r="X967" s="581"/>
      <c r="Y967" s="545"/>
      <c r="Z967" s="1"/>
    </row>
    <row r="968" spans="1:26" ht="24" x14ac:dyDescent="0.2">
      <c r="A968" s="814">
        <v>242</v>
      </c>
      <c r="B968" s="1298" t="s">
        <v>6084</v>
      </c>
      <c r="C968" s="1298"/>
      <c r="D968" s="1298"/>
      <c r="E968" s="1298" t="s">
        <v>24</v>
      </c>
      <c r="F968" s="1300" t="s">
        <v>1216</v>
      </c>
      <c r="G968" s="1298"/>
      <c r="H968" s="1298"/>
      <c r="I968" s="1298">
        <v>0.09</v>
      </c>
      <c r="J968" s="1298">
        <v>0.09</v>
      </c>
      <c r="K968" s="1298"/>
      <c r="L968" s="1298"/>
      <c r="M968" s="1298"/>
      <c r="N968" s="853">
        <v>0</v>
      </c>
      <c r="O968" s="1298">
        <v>0.09</v>
      </c>
      <c r="P968" s="1298" t="s">
        <v>2354</v>
      </c>
      <c r="Q968" s="1298" t="s">
        <v>3216</v>
      </c>
      <c r="S968" s="545"/>
      <c r="T968" s="545"/>
      <c r="U968" s="545"/>
      <c r="V968" s="545"/>
      <c r="W968" s="545"/>
      <c r="X968" s="581"/>
      <c r="Y968" s="545"/>
      <c r="Z968" s="1"/>
    </row>
    <row r="969" spans="1:26" ht="24" x14ac:dyDescent="0.2">
      <c r="A969" s="814">
        <v>243</v>
      </c>
      <c r="B969" s="1288" t="s">
        <v>4062</v>
      </c>
      <c r="C969" s="1298" t="s">
        <v>2481</v>
      </c>
      <c r="D969" s="1288" t="s">
        <v>4063</v>
      </c>
      <c r="E969" s="1610" t="s">
        <v>25</v>
      </c>
      <c r="F969" s="1611" t="s">
        <v>4064</v>
      </c>
      <c r="G969" s="1610" t="s">
        <v>3198</v>
      </c>
      <c r="H969" s="1610" t="s">
        <v>4065</v>
      </c>
      <c r="I969" s="1298">
        <v>8.7999999999999995E-2</v>
      </c>
      <c r="J969" s="1298">
        <v>8.7999999999999995E-2</v>
      </c>
      <c r="K969" s="1298"/>
      <c r="L969" s="1298"/>
      <c r="M969" s="1298"/>
      <c r="N969" s="853">
        <v>0</v>
      </c>
      <c r="O969" s="1298">
        <v>8.7999999999999995E-2</v>
      </c>
      <c r="P969" s="1298" t="s">
        <v>2354</v>
      </c>
      <c r="Q969" s="1288" t="s">
        <v>3176</v>
      </c>
      <c r="S969" s="573"/>
      <c r="T969" s="573"/>
      <c r="U969" s="573"/>
      <c r="V969" s="573"/>
      <c r="W969" s="573"/>
      <c r="X969" s="784"/>
      <c r="Y969" s="573"/>
      <c r="Z969" s="1"/>
    </row>
    <row r="970" spans="1:26" ht="24" x14ac:dyDescent="0.2">
      <c r="A970" s="814">
        <v>244</v>
      </c>
      <c r="B970" s="1288" t="s">
        <v>4066</v>
      </c>
      <c r="C970" s="1298" t="s">
        <v>2482</v>
      </c>
      <c r="D970" s="1288" t="s">
        <v>4067</v>
      </c>
      <c r="E970" s="1538"/>
      <c r="F970" s="1612"/>
      <c r="G970" s="1538"/>
      <c r="H970" s="1538"/>
      <c r="I970" s="1298">
        <v>8.5000000000000006E-2</v>
      </c>
      <c r="J970" s="1298">
        <v>8.5000000000000006E-2</v>
      </c>
      <c r="K970" s="1298"/>
      <c r="L970" s="1298"/>
      <c r="M970" s="1298"/>
      <c r="N970" s="853">
        <v>0</v>
      </c>
      <c r="O970" s="1298">
        <v>8.5000000000000006E-2</v>
      </c>
      <c r="P970" s="1298" t="s">
        <v>2354</v>
      </c>
      <c r="Q970" s="1288" t="s">
        <v>3176</v>
      </c>
      <c r="S970" s="561"/>
      <c r="T970" s="561"/>
      <c r="U970" s="561"/>
      <c r="V970" s="561"/>
      <c r="W970" s="561"/>
      <c r="X970" s="791"/>
      <c r="Y970" s="561"/>
      <c r="Z970" s="1"/>
    </row>
    <row r="971" spans="1:26" ht="36" x14ac:dyDescent="0.2">
      <c r="A971" s="814">
        <v>245</v>
      </c>
      <c r="B971" s="1288">
        <v>130107</v>
      </c>
      <c r="C971" s="1288" t="s">
        <v>1310</v>
      </c>
      <c r="D971" s="1288" t="s">
        <v>4068</v>
      </c>
      <c r="E971" s="1288" t="s">
        <v>26</v>
      </c>
      <c r="F971" s="1297" t="s">
        <v>4069</v>
      </c>
      <c r="G971" s="1298" t="s">
        <v>3198</v>
      </c>
      <c r="H971" s="1298" t="s">
        <v>4070</v>
      </c>
      <c r="I971" s="1288">
        <v>0.74399999999999999</v>
      </c>
      <c r="J971" s="1288">
        <v>0.61599999999999999</v>
      </c>
      <c r="K971" s="1288">
        <v>0.128</v>
      </c>
      <c r="L971" s="1288"/>
      <c r="M971" s="1288"/>
      <c r="N971" s="829">
        <v>0</v>
      </c>
      <c r="O971" s="1288">
        <v>0.74399999999999999</v>
      </c>
      <c r="P971" s="1288" t="s">
        <v>2353</v>
      </c>
      <c r="Q971" s="1288" t="s">
        <v>3176</v>
      </c>
      <c r="S971" s="573"/>
      <c r="T971" s="573"/>
      <c r="U971" s="573"/>
      <c r="V971" s="573"/>
      <c r="W971" s="573"/>
      <c r="X971" s="784"/>
      <c r="Y971" s="573"/>
      <c r="Z971" s="1"/>
    </row>
    <row r="972" spans="1:26" ht="36" x14ac:dyDescent="0.2">
      <c r="A972" s="814">
        <v>246</v>
      </c>
      <c r="B972" s="1288">
        <v>130181</v>
      </c>
      <c r="C972" s="1288" t="s">
        <v>2011</v>
      </c>
      <c r="D972" s="1288" t="s">
        <v>4071</v>
      </c>
      <c r="E972" s="1288" t="s">
        <v>27</v>
      </c>
      <c r="F972" s="1297" t="s">
        <v>4072</v>
      </c>
      <c r="G972" s="1298" t="s">
        <v>3198</v>
      </c>
      <c r="H972" s="1298" t="s">
        <v>4073</v>
      </c>
      <c r="I972" s="1288">
        <v>0.34799999999999998</v>
      </c>
      <c r="J972" s="1288"/>
      <c r="K972" s="1288">
        <v>0.34799999999999998</v>
      </c>
      <c r="L972" s="1288"/>
      <c r="M972" s="1288"/>
      <c r="N972" s="829">
        <v>0</v>
      </c>
      <c r="O972" s="1288">
        <v>0.34799999999999998</v>
      </c>
      <c r="P972" s="1288" t="s">
        <v>2241</v>
      </c>
      <c r="Q972" s="1288" t="s">
        <v>3176</v>
      </c>
      <c r="S972" s="573"/>
      <c r="T972" s="573"/>
      <c r="U972" s="573"/>
      <c r="V972" s="573"/>
      <c r="W972" s="573"/>
      <c r="X972" s="784"/>
      <c r="Y972" s="573"/>
      <c r="Z972" s="1"/>
    </row>
    <row r="973" spans="1:26" ht="20.25" customHeight="1" x14ac:dyDescent="0.2">
      <c r="A973" s="814">
        <v>247</v>
      </c>
      <c r="B973" s="1288" t="s">
        <v>4074</v>
      </c>
      <c r="C973" s="1288" t="s">
        <v>2012</v>
      </c>
      <c r="D973" s="1538" t="s">
        <v>4075</v>
      </c>
      <c r="E973" s="1538" t="s">
        <v>28</v>
      </c>
      <c r="F973" s="1612" t="s">
        <v>4076</v>
      </c>
      <c r="G973" s="1610" t="s">
        <v>3198</v>
      </c>
      <c r="H973" s="1610" t="s">
        <v>4077</v>
      </c>
      <c r="I973" s="1288">
        <v>0.17199999999999999</v>
      </c>
      <c r="J973" s="1288"/>
      <c r="K973" s="1288">
        <v>0.17199999999999999</v>
      </c>
      <c r="L973" s="1288"/>
      <c r="M973" s="1288"/>
      <c r="N973" s="829">
        <v>0</v>
      </c>
      <c r="O973" s="1288">
        <v>0.17199999999999999</v>
      </c>
      <c r="P973" s="1288" t="s">
        <v>2241</v>
      </c>
      <c r="Q973" s="1288" t="s">
        <v>3176</v>
      </c>
      <c r="S973" s="585"/>
      <c r="T973" s="585"/>
      <c r="U973" s="585"/>
      <c r="V973" s="585"/>
      <c r="W973" s="585"/>
      <c r="X973" s="785"/>
      <c r="Y973" s="585"/>
      <c r="Z973" s="1"/>
    </row>
    <row r="974" spans="1:26" x14ac:dyDescent="0.2">
      <c r="A974" s="814">
        <v>248</v>
      </c>
      <c r="B974" s="1288" t="s">
        <v>4078</v>
      </c>
      <c r="C974" s="1288" t="s">
        <v>2013</v>
      </c>
      <c r="D974" s="1538"/>
      <c r="E974" s="1538"/>
      <c r="F974" s="1612"/>
      <c r="G974" s="1538"/>
      <c r="H974" s="1538"/>
      <c r="I974" s="1288">
        <v>8.2000000000000003E-2</v>
      </c>
      <c r="J974" s="1288"/>
      <c r="K974" s="1288">
        <v>8.2000000000000003E-2</v>
      </c>
      <c r="L974" s="1288"/>
      <c r="M974" s="1288"/>
      <c r="N974" s="829">
        <v>0</v>
      </c>
      <c r="O974" s="1288">
        <v>8.2000000000000003E-2</v>
      </c>
      <c r="P974" s="1288" t="s">
        <v>2241</v>
      </c>
      <c r="Q974" s="1288" t="s">
        <v>3176</v>
      </c>
      <c r="S974" s="545"/>
      <c r="T974" s="545"/>
      <c r="U974" s="545"/>
      <c r="V974" s="545"/>
      <c r="W974" s="545"/>
      <c r="X974" s="581"/>
      <c r="Y974" s="545"/>
      <c r="Z974" s="1"/>
    </row>
    <row r="975" spans="1:26" x14ac:dyDescent="0.2">
      <c r="A975" s="814">
        <v>249</v>
      </c>
      <c r="B975" s="1288" t="s">
        <v>4079</v>
      </c>
      <c r="C975" s="1298" t="s">
        <v>2483</v>
      </c>
      <c r="D975" s="1288" t="s">
        <v>4080</v>
      </c>
      <c r="E975" s="1610" t="s">
        <v>29</v>
      </c>
      <c r="F975" s="1611" t="s">
        <v>4081</v>
      </c>
      <c r="G975" s="1610" t="s">
        <v>3198</v>
      </c>
      <c r="H975" s="1610" t="s">
        <v>4082</v>
      </c>
      <c r="I975" s="1298">
        <v>0.21099999999999999</v>
      </c>
      <c r="J975" s="1298"/>
      <c r="K975" s="1298">
        <v>0.21099999999999999</v>
      </c>
      <c r="L975" s="1298"/>
      <c r="M975" s="1298"/>
      <c r="N975" s="853">
        <v>0</v>
      </c>
      <c r="O975" s="1298">
        <v>0.21099999999999999</v>
      </c>
      <c r="P975" s="1298" t="s">
        <v>2241</v>
      </c>
      <c r="Q975" s="1288" t="s">
        <v>3176</v>
      </c>
      <c r="S975" s="545"/>
      <c r="T975" s="545"/>
      <c r="U975" s="545"/>
      <c r="V975" s="545"/>
      <c r="W975" s="545"/>
      <c r="X975" s="581"/>
      <c r="Y975" s="545"/>
      <c r="Z975" s="1"/>
    </row>
    <row r="976" spans="1:26" ht="25.5" customHeight="1" x14ac:dyDescent="0.2">
      <c r="A976" s="814">
        <v>250</v>
      </c>
      <c r="B976" s="1288" t="s">
        <v>4083</v>
      </c>
      <c r="C976" s="1298" t="s">
        <v>2484</v>
      </c>
      <c r="D976" s="1288" t="s">
        <v>4084</v>
      </c>
      <c r="E976" s="1538"/>
      <c r="F976" s="1612"/>
      <c r="G976" s="1538"/>
      <c r="H976" s="1538"/>
      <c r="I976" s="1298">
        <v>0.36199999999999999</v>
      </c>
      <c r="J976" s="1298">
        <v>0.36199999999999999</v>
      </c>
      <c r="K976" s="1298"/>
      <c r="L976" s="1298"/>
      <c r="M976" s="1298"/>
      <c r="N976" s="853">
        <v>0</v>
      </c>
      <c r="O976" s="1298">
        <v>0.36199999999999999</v>
      </c>
      <c r="P976" s="1298" t="s">
        <v>2354</v>
      </c>
      <c r="Q976" s="1288" t="s">
        <v>3176</v>
      </c>
      <c r="S976" s="545"/>
      <c r="T976" s="545"/>
      <c r="U976" s="545"/>
      <c r="V976" s="545"/>
      <c r="W976" s="545"/>
      <c r="X976" s="581"/>
      <c r="Y976" s="545"/>
      <c r="Z976" s="1"/>
    </row>
    <row r="977" spans="1:26" ht="36" x14ac:dyDescent="0.2">
      <c r="A977" s="814">
        <v>251</v>
      </c>
      <c r="B977" s="1288">
        <v>130182</v>
      </c>
      <c r="C977" s="1288" t="s">
        <v>2014</v>
      </c>
      <c r="D977" s="1288" t="s">
        <v>4085</v>
      </c>
      <c r="E977" s="1288" t="s">
        <v>30</v>
      </c>
      <c r="F977" s="1297" t="s">
        <v>1046</v>
      </c>
      <c r="G977" s="1298" t="s">
        <v>3198</v>
      </c>
      <c r="H977" s="1298" t="s">
        <v>4086</v>
      </c>
      <c r="I977" s="1288">
        <v>0.219</v>
      </c>
      <c r="J977" s="1288"/>
      <c r="K977" s="1288">
        <v>0.219</v>
      </c>
      <c r="L977" s="1288"/>
      <c r="M977" s="1288"/>
      <c r="N977" s="829">
        <v>0</v>
      </c>
      <c r="O977" s="1288">
        <v>0.219</v>
      </c>
      <c r="P977" s="1288" t="s">
        <v>2241</v>
      </c>
      <c r="Q977" s="1288" t="s">
        <v>3176</v>
      </c>
      <c r="S977" s="573"/>
      <c r="T977" s="573"/>
      <c r="U977" s="573"/>
      <c r="V977" s="573"/>
      <c r="W977" s="573"/>
      <c r="X977" s="784"/>
      <c r="Y977" s="573"/>
      <c r="Z977" s="1"/>
    </row>
    <row r="978" spans="1:26" ht="24" x14ac:dyDescent="0.2">
      <c r="A978" s="814">
        <v>252</v>
      </c>
      <c r="B978" s="1288">
        <v>130183</v>
      </c>
      <c r="C978" s="1288" t="s">
        <v>2015</v>
      </c>
      <c r="D978" s="1288" t="s">
        <v>4087</v>
      </c>
      <c r="E978" s="1288" t="s">
        <v>31</v>
      </c>
      <c r="F978" s="1297" t="s">
        <v>4088</v>
      </c>
      <c r="G978" s="1298" t="s">
        <v>3198</v>
      </c>
      <c r="H978" s="1298" t="s">
        <v>4089</v>
      </c>
      <c r="I978" s="1288">
        <v>0.39200000000000002</v>
      </c>
      <c r="J978" s="1288"/>
      <c r="K978" s="1288">
        <v>0.39200000000000002</v>
      </c>
      <c r="L978" s="1288"/>
      <c r="M978" s="1288"/>
      <c r="N978" s="829">
        <v>0</v>
      </c>
      <c r="O978" s="1288">
        <v>0.39200000000000002</v>
      </c>
      <c r="P978" s="1288" t="s">
        <v>2241</v>
      </c>
      <c r="Q978" s="1288" t="s">
        <v>3176</v>
      </c>
      <c r="S978" s="573"/>
      <c r="T978" s="573"/>
      <c r="U978" s="573"/>
      <c r="V978" s="573"/>
      <c r="W978" s="573"/>
      <c r="X978" s="784"/>
      <c r="Y978" s="573"/>
      <c r="Z978" s="1"/>
    </row>
    <row r="979" spans="1:26" ht="36" x14ac:dyDescent="0.2">
      <c r="A979" s="814">
        <v>253</v>
      </c>
      <c r="B979" s="891">
        <v>130184</v>
      </c>
      <c r="C979" s="1298" t="s">
        <v>2485</v>
      </c>
      <c r="D979" s="1288" t="s">
        <v>4090</v>
      </c>
      <c r="E979" s="1298" t="s">
        <v>32</v>
      </c>
      <c r="F979" s="1300" t="s">
        <v>4091</v>
      </c>
      <c r="G979" s="1298" t="s">
        <v>3198</v>
      </c>
      <c r="H979" s="1298" t="s">
        <v>4092</v>
      </c>
      <c r="I979" s="1298">
        <v>0.28399999999999997</v>
      </c>
      <c r="J979" s="1298">
        <v>0.28399999999999997</v>
      </c>
      <c r="K979" s="1298"/>
      <c r="L979" s="1298"/>
      <c r="M979" s="1298"/>
      <c r="N979" s="853">
        <v>0</v>
      </c>
      <c r="O979" s="1298">
        <v>0.28399999999999997</v>
      </c>
      <c r="P979" s="1298" t="s">
        <v>2354</v>
      </c>
      <c r="Q979" s="1288" t="s">
        <v>3176</v>
      </c>
      <c r="S979" s="545"/>
      <c r="T979" s="545"/>
      <c r="U979" s="545"/>
      <c r="V979" s="545"/>
      <c r="W979" s="545"/>
      <c r="X979" s="581"/>
      <c r="Y979" s="545"/>
      <c r="Z979" s="1"/>
    </row>
    <row r="980" spans="1:26" x14ac:dyDescent="0.2">
      <c r="A980" s="814">
        <v>254</v>
      </c>
      <c r="B980" s="1288" t="s">
        <v>4093</v>
      </c>
      <c r="C980" s="1288" t="s">
        <v>1577</v>
      </c>
      <c r="D980" s="1288" t="s">
        <v>4094</v>
      </c>
      <c r="E980" s="1538" t="s">
        <v>33</v>
      </c>
      <c r="F980" s="1612" t="s">
        <v>4095</v>
      </c>
      <c r="G980" s="1610" t="s">
        <v>3198</v>
      </c>
      <c r="H980" s="1610" t="s">
        <v>4096</v>
      </c>
      <c r="I980" s="1288">
        <v>0.53</v>
      </c>
      <c r="J980" s="1288">
        <v>0.53</v>
      </c>
      <c r="K980" s="1288"/>
      <c r="L980" s="1288"/>
      <c r="M980" s="1288"/>
      <c r="N980" s="829">
        <v>0</v>
      </c>
      <c r="O980" s="829">
        <v>0.53</v>
      </c>
      <c r="P980" s="1298" t="s">
        <v>2354</v>
      </c>
      <c r="Q980" s="1288" t="s">
        <v>3176</v>
      </c>
      <c r="S980" s="545"/>
      <c r="T980" s="545"/>
      <c r="U980" s="545"/>
      <c r="V980" s="545"/>
      <c r="W980" s="545"/>
      <c r="X980" s="581"/>
      <c r="Y980" s="545"/>
      <c r="Z980" s="1"/>
    </row>
    <row r="981" spans="1:26" ht="23.25" customHeight="1" x14ac:dyDescent="0.2">
      <c r="A981" s="814">
        <v>255</v>
      </c>
      <c r="B981" s="1288" t="s">
        <v>4097</v>
      </c>
      <c r="C981" s="1288" t="s">
        <v>2016</v>
      </c>
      <c r="D981" s="1288" t="s">
        <v>4098</v>
      </c>
      <c r="E981" s="1538"/>
      <c r="F981" s="1612"/>
      <c r="G981" s="1538"/>
      <c r="H981" s="1538"/>
      <c r="I981" s="1288">
        <v>7.8E-2</v>
      </c>
      <c r="J981" s="1288"/>
      <c r="K981" s="1288">
        <v>7.8E-2</v>
      </c>
      <c r="L981" s="1288"/>
      <c r="M981" s="1288"/>
      <c r="N981" s="829">
        <v>0</v>
      </c>
      <c r="O981" s="829">
        <v>7.8E-2</v>
      </c>
      <c r="P981" s="1288" t="s">
        <v>2241</v>
      </c>
      <c r="Q981" s="1288" t="s">
        <v>3176</v>
      </c>
      <c r="S981" s="573"/>
      <c r="T981" s="573"/>
      <c r="U981" s="573"/>
      <c r="V981" s="573"/>
      <c r="W981" s="573"/>
      <c r="X981" s="784"/>
      <c r="Y981" s="573"/>
      <c r="Z981" s="1"/>
    </row>
    <row r="982" spans="1:26" ht="36" x14ac:dyDescent="0.2">
      <c r="A982" s="814">
        <v>256</v>
      </c>
      <c r="B982" s="1288">
        <v>120316</v>
      </c>
      <c r="C982" s="1288" t="s">
        <v>1578</v>
      </c>
      <c r="D982" s="1288" t="s">
        <v>4099</v>
      </c>
      <c r="E982" s="1288" t="s">
        <v>34</v>
      </c>
      <c r="F982" s="1297" t="s">
        <v>1047</v>
      </c>
      <c r="G982" s="1298" t="s">
        <v>3198</v>
      </c>
      <c r="H982" s="1298" t="s">
        <v>4100</v>
      </c>
      <c r="I982" s="1288">
        <v>0.105</v>
      </c>
      <c r="J982" s="1288"/>
      <c r="K982" s="1288">
        <v>0.105</v>
      </c>
      <c r="L982" s="1288"/>
      <c r="M982" s="1288"/>
      <c r="N982" s="829">
        <v>0</v>
      </c>
      <c r="O982" s="1288">
        <v>0.105</v>
      </c>
      <c r="P982" s="1288" t="s">
        <v>2241</v>
      </c>
      <c r="Q982" s="1288" t="s">
        <v>3176</v>
      </c>
      <c r="S982" s="545"/>
      <c r="T982" s="545"/>
      <c r="U982" s="545"/>
      <c r="V982" s="545"/>
      <c r="W982" s="545"/>
      <c r="X982" s="581"/>
      <c r="Y982" s="581"/>
      <c r="Z982" s="1"/>
    </row>
    <row r="983" spans="1:26" ht="36" x14ac:dyDescent="0.2">
      <c r="A983" s="814">
        <v>257</v>
      </c>
      <c r="B983" s="1288">
        <v>130089</v>
      </c>
      <c r="C983" s="1298" t="s">
        <v>2486</v>
      </c>
      <c r="D983" s="1288" t="s">
        <v>4101</v>
      </c>
      <c r="E983" s="1298" t="s">
        <v>35</v>
      </c>
      <c r="F983" s="1300" t="s">
        <v>4102</v>
      </c>
      <c r="G983" s="1298" t="s">
        <v>3198</v>
      </c>
      <c r="H983" s="1298" t="s">
        <v>4103</v>
      </c>
      <c r="I983" s="1298">
        <v>0.25</v>
      </c>
      <c r="J983" s="1298">
        <v>0.25</v>
      </c>
      <c r="K983" s="1298"/>
      <c r="L983" s="1298"/>
      <c r="M983" s="1298"/>
      <c r="N983" s="853">
        <v>0</v>
      </c>
      <c r="O983" s="1298">
        <v>0.25</v>
      </c>
      <c r="P983" s="1298" t="s">
        <v>2354</v>
      </c>
      <c r="Q983" s="1288" t="s">
        <v>3176</v>
      </c>
      <c r="S983" s="585"/>
      <c r="T983" s="585"/>
      <c r="U983" s="585"/>
      <c r="V983" s="585"/>
      <c r="W983" s="585"/>
      <c r="X983" s="785"/>
      <c r="Y983" s="785"/>
      <c r="Z983" s="1"/>
    </row>
    <row r="984" spans="1:26" ht="36" x14ac:dyDescent="0.2">
      <c r="A984" s="814">
        <v>258</v>
      </c>
      <c r="B984" s="1288">
        <v>120317</v>
      </c>
      <c r="C984" s="1288" t="s">
        <v>2017</v>
      </c>
      <c r="D984" s="1288" t="s">
        <v>4104</v>
      </c>
      <c r="E984" s="1288" t="s">
        <v>36</v>
      </c>
      <c r="F984" s="1297" t="s">
        <v>4105</v>
      </c>
      <c r="G984" s="1298" t="s">
        <v>3198</v>
      </c>
      <c r="H984" s="1298" t="s">
        <v>4106</v>
      </c>
      <c r="I984" s="1288">
        <v>7.9000000000000001E-2</v>
      </c>
      <c r="J984" s="1288"/>
      <c r="K984" s="1288">
        <v>7.9000000000000001E-2</v>
      </c>
      <c r="L984" s="1288"/>
      <c r="M984" s="1288"/>
      <c r="N984" s="829">
        <v>0</v>
      </c>
      <c r="O984" s="1288">
        <v>7.9000000000000001E-2</v>
      </c>
      <c r="P984" s="1288" t="s">
        <v>2241</v>
      </c>
      <c r="Q984" s="1288" t="s">
        <v>3176</v>
      </c>
      <c r="S984" s="545"/>
      <c r="T984" s="545"/>
      <c r="U984" s="545"/>
      <c r="V984" s="545"/>
      <c r="W984" s="545"/>
      <c r="X984" s="581"/>
      <c r="Y984" s="545"/>
      <c r="Z984" s="1"/>
    </row>
    <row r="985" spans="1:26" ht="36" x14ac:dyDescent="0.2">
      <c r="A985" s="814">
        <v>259</v>
      </c>
      <c r="B985" s="1288">
        <v>130186</v>
      </c>
      <c r="C985" s="1288" t="s">
        <v>1317</v>
      </c>
      <c r="D985" s="1288" t="s">
        <v>4107</v>
      </c>
      <c r="E985" s="1288" t="s">
        <v>37</v>
      </c>
      <c r="F985" s="1297" t="s">
        <v>4108</v>
      </c>
      <c r="G985" s="1298" t="s">
        <v>3198</v>
      </c>
      <c r="H985" s="1298" t="s">
        <v>4109</v>
      </c>
      <c r="I985" s="1288">
        <v>0.26900000000000002</v>
      </c>
      <c r="J985" s="1288">
        <v>0.26900000000000002</v>
      </c>
      <c r="K985" s="1288"/>
      <c r="L985" s="1288"/>
      <c r="M985" s="1288"/>
      <c r="N985" s="829">
        <v>0</v>
      </c>
      <c r="O985" s="1288">
        <v>0.26900000000000002</v>
      </c>
      <c r="P985" s="1298" t="s">
        <v>2354</v>
      </c>
      <c r="Q985" s="1288" t="s">
        <v>3176</v>
      </c>
      <c r="S985" s="573"/>
      <c r="T985" s="573"/>
      <c r="U985" s="573"/>
      <c r="V985" s="573"/>
      <c r="W985" s="573"/>
      <c r="X985" s="784"/>
      <c r="Y985" s="573"/>
      <c r="Z985" s="1"/>
    </row>
    <row r="986" spans="1:26" ht="36" x14ac:dyDescent="0.2">
      <c r="A986" s="814">
        <v>260</v>
      </c>
      <c r="B986" s="1288">
        <v>130090</v>
      </c>
      <c r="C986" s="1298" t="s">
        <v>4110</v>
      </c>
      <c r="D986" s="1288" t="s">
        <v>4111</v>
      </c>
      <c r="E986" s="1298" t="s">
        <v>38</v>
      </c>
      <c r="F986" s="1300" t="s">
        <v>4112</v>
      </c>
      <c r="G986" s="1298" t="s">
        <v>3198</v>
      </c>
      <c r="H986" s="1298" t="s">
        <v>4113</v>
      </c>
      <c r="I986" s="1298">
        <v>0.628</v>
      </c>
      <c r="J986" s="1298">
        <v>0.313</v>
      </c>
      <c r="K986" s="1298">
        <v>0.315</v>
      </c>
      <c r="L986" s="1298"/>
      <c r="M986" s="1298"/>
      <c r="N986" s="853">
        <v>0</v>
      </c>
      <c r="O986" s="1298">
        <v>0.628</v>
      </c>
      <c r="P986" s="1288" t="s">
        <v>2353</v>
      </c>
      <c r="Q986" s="1288" t="s">
        <v>3176</v>
      </c>
      <c r="S986" s="545"/>
      <c r="T986" s="545"/>
      <c r="U986" s="545"/>
      <c r="V986" s="545"/>
      <c r="W986" s="545"/>
      <c r="X986" s="581"/>
      <c r="Y986" s="545"/>
      <c r="Z986" s="1"/>
    </row>
    <row r="987" spans="1:26" ht="24" x14ac:dyDescent="0.2">
      <c r="A987" s="814">
        <v>261</v>
      </c>
      <c r="B987" s="1288" t="s">
        <v>4114</v>
      </c>
      <c r="C987" s="1288" t="s">
        <v>4115</v>
      </c>
      <c r="D987" s="1538" t="s">
        <v>4116</v>
      </c>
      <c r="E987" s="1538" t="s">
        <v>39</v>
      </c>
      <c r="F987" s="1612" t="s">
        <v>1048</v>
      </c>
      <c r="G987" s="1610" t="s">
        <v>3198</v>
      </c>
      <c r="H987" s="1610" t="s">
        <v>4117</v>
      </c>
      <c r="I987" s="829">
        <v>0.436</v>
      </c>
      <c r="J987" s="829">
        <v>0.436</v>
      </c>
      <c r="K987" s="893"/>
      <c r="L987" s="893"/>
      <c r="M987" s="893"/>
      <c r="N987" s="829">
        <v>0</v>
      </c>
      <c r="O987" s="829">
        <v>0.436</v>
      </c>
      <c r="P987" s="1298" t="s">
        <v>2354</v>
      </c>
      <c r="Q987" s="1288" t="s">
        <v>3176</v>
      </c>
      <c r="S987" s="545"/>
      <c r="T987" s="545"/>
      <c r="U987" s="545"/>
      <c r="V987" s="545"/>
      <c r="W987" s="545"/>
      <c r="X987" s="581"/>
      <c r="Y987" s="545"/>
      <c r="Z987" s="1"/>
    </row>
    <row r="988" spans="1:26" x14ac:dyDescent="0.2">
      <c r="A988" s="814">
        <v>262</v>
      </c>
      <c r="B988" s="1288"/>
      <c r="C988" s="893" t="s">
        <v>2488</v>
      </c>
      <c r="D988" s="1538"/>
      <c r="E988" s="1538"/>
      <c r="F988" s="1612"/>
      <c r="G988" s="1538"/>
      <c r="H988" s="1538"/>
      <c r="I988" s="829">
        <v>0.56499999999999995</v>
      </c>
      <c r="J988" s="829">
        <v>0.56499999999999995</v>
      </c>
      <c r="K988" s="893"/>
      <c r="L988" s="893"/>
      <c r="M988" s="893"/>
      <c r="N988" s="829">
        <v>0</v>
      </c>
      <c r="O988" s="893">
        <v>0.56499999999999995</v>
      </c>
      <c r="P988" s="1298" t="s">
        <v>2354</v>
      </c>
      <c r="Q988" s="1288" t="s">
        <v>3176</v>
      </c>
      <c r="S988" s="573"/>
      <c r="T988" s="573"/>
      <c r="U988" s="573"/>
      <c r="V988" s="573"/>
      <c r="W988" s="573"/>
      <c r="X988" s="784"/>
      <c r="Y988" s="573"/>
      <c r="Z988" s="1"/>
    </row>
    <row r="989" spans="1:26" ht="36" x14ac:dyDescent="0.2">
      <c r="A989" s="814">
        <v>263</v>
      </c>
      <c r="B989" s="1288">
        <v>130092</v>
      </c>
      <c r="C989" s="1288" t="s">
        <v>4118</v>
      </c>
      <c r="D989" s="1288" t="s">
        <v>4119</v>
      </c>
      <c r="E989" s="1288" t="s">
        <v>40</v>
      </c>
      <c r="F989" s="1297" t="s">
        <v>4120</v>
      </c>
      <c r="G989" s="1298" t="s">
        <v>3198</v>
      </c>
      <c r="H989" s="1298" t="s">
        <v>4121</v>
      </c>
      <c r="I989" s="829">
        <v>0.878</v>
      </c>
      <c r="J989" s="1288">
        <v>0.75800000000000001</v>
      </c>
      <c r="K989" s="1288"/>
      <c r="L989" s="1288"/>
      <c r="M989" s="1288">
        <v>0.12</v>
      </c>
      <c r="N989" s="829">
        <v>0</v>
      </c>
      <c r="O989" s="1288">
        <v>0.878</v>
      </c>
      <c r="P989" s="1298" t="s">
        <v>4122</v>
      </c>
      <c r="Q989" s="1288" t="s">
        <v>3176</v>
      </c>
      <c r="S989" s="785"/>
      <c r="T989" s="785"/>
      <c r="U989" s="807"/>
      <c r="V989" s="807"/>
      <c r="W989" s="807"/>
      <c r="X989" s="785"/>
      <c r="Y989" s="785"/>
      <c r="Z989" s="1"/>
    </row>
    <row r="990" spans="1:26" ht="36" x14ac:dyDescent="0.2">
      <c r="A990" s="814">
        <v>264</v>
      </c>
      <c r="B990" s="1288">
        <v>130093</v>
      </c>
      <c r="C990" s="1288" t="s">
        <v>2018</v>
      </c>
      <c r="D990" s="1288" t="s">
        <v>4123</v>
      </c>
      <c r="E990" s="1288" t="s">
        <v>41</v>
      </c>
      <c r="F990" s="1297" t="s">
        <v>4124</v>
      </c>
      <c r="G990" s="1298" t="s">
        <v>3198</v>
      </c>
      <c r="H990" s="1298" t="s">
        <v>4125</v>
      </c>
      <c r="I990" s="1288">
        <v>0.68300000000000005</v>
      </c>
      <c r="J990" s="1288">
        <v>0.308</v>
      </c>
      <c r="K990" s="1288">
        <v>0.375</v>
      </c>
      <c r="L990" s="1288"/>
      <c r="M990" s="1288"/>
      <c r="N990" s="829">
        <v>0</v>
      </c>
      <c r="O990" s="1288">
        <v>0.68300000000000005</v>
      </c>
      <c r="P990" s="1288" t="s">
        <v>2353</v>
      </c>
      <c r="Q990" s="1288" t="s">
        <v>3176</v>
      </c>
      <c r="S990" s="785"/>
      <c r="T990" s="785"/>
      <c r="U990" s="807"/>
      <c r="V990" s="807"/>
      <c r="W990" s="807"/>
      <c r="X990" s="785"/>
      <c r="Y990" s="807"/>
      <c r="Z990" s="1"/>
    </row>
    <row r="991" spans="1:26" ht="24" x14ac:dyDescent="0.2">
      <c r="A991" s="814">
        <v>265</v>
      </c>
      <c r="B991" s="1288">
        <v>130191</v>
      </c>
      <c r="C991" s="1288" t="s">
        <v>2019</v>
      </c>
      <c r="D991" s="1288" t="s">
        <v>4126</v>
      </c>
      <c r="E991" s="1288" t="s">
        <v>42</v>
      </c>
      <c r="F991" s="1297" t="s">
        <v>4127</v>
      </c>
      <c r="G991" s="1298" t="s">
        <v>3198</v>
      </c>
      <c r="H991" s="1298" t="s">
        <v>4128</v>
      </c>
      <c r="I991" s="1288">
        <v>0.26200000000000001</v>
      </c>
      <c r="J991" s="1288"/>
      <c r="K991" s="1288">
        <v>0.26200000000000001</v>
      </c>
      <c r="L991" s="1288"/>
      <c r="M991" s="1288"/>
      <c r="N991" s="829">
        <v>0</v>
      </c>
      <c r="O991" s="1288">
        <v>0.26200000000000001</v>
      </c>
      <c r="P991" s="1288" t="s">
        <v>2241</v>
      </c>
      <c r="Q991" s="1288" t="s">
        <v>3176</v>
      </c>
      <c r="S991" s="581"/>
      <c r="T991" s="545"/>
      <c r="U991" s="545"/>
      <c r="V991" s="545"/>
      <c r="W991" s="545"/>
      <c r="X991" s="581"/>
      <c r="Y991" s="545"/>
      <c r="Z991" s="1"/>
    </row>
    <row r="992" spans="1:26" ht="36" x14ac:dyDescent="0.2">
      <c r="A992" s="814">
        <v>266</v>
      </c>
      <c r="B992" s="1288">
        <v>130094</v>
      </c>
      <c r="C992" s="1288" t="s">
        <v>1311</v>
      </c>
      <c r="D992" s="1288" t="s">
        <v>4129</v>
      </c>
      <c r="E992" s="1288" t="s">
        <v>43</v>
      </c>
      <c r="F992" s="1297" t="s">
        <v>4130</v>
      </c>
      <c r="G992" s="1298" t="s">
        <v>3198</v>
      </c>
      <c r="H992" s="1298" t="s">
        <v>4131</v>
      </c>
      <c r="I992" s="1288">
        <v>0.68600000000000005</v>
      </c>
      <c r="J992" s="1288">
        <v>0.68600000000000005</v>
      </c>
      <c r="K992" s="1288"/>
      <c r="L992" s="1288"/>
      <c r="M992" s="1288"/>
      <c r="N992" s="829">
        <v>0</v>
      </c>
      <c r="O992" s="1288">
        <v>0.68600000000000005</v>
      </c>
      <c r="P992" s="1298" t="s">
        <v>2354</v>
      </c>
      <c r="Q992" s="1288" t="s">
        <v>3176</v>
      </c>
      <c r="S992" s="545"/>
      <c r="T992" s="545"/>
      <c r="U992" s="545"/>
      <c r="V992" s="545"/>
      <c r="W992" s="545"/>
      <c r="X992" s="581"/>
      <c r="Y992" s="545"/>
      <c r="Z992" s="1"/>
    </row>
    <row r="993" spans="1:26" x14ac:dyDescent="0.2">
      <c r="A993" s="814">
        <v>267</v>
      </c>
      <c r="B993" s="1288">
        <v>130188</v>
      </c>
      <c r="C993" s="1288" t="s">
        <v>1579</v>
      </c>
      <c r="D993" s="1538" t="s">
        <v>4132</v>
      </c>
      <c r="E993" s="1538" t="s">
        <v>44</v>
      </c>
      <c r="F993" s="1297" t="s">
        <v>1050</v>
      </c>
      <c r="G993" s="1610" t="s">
        <v>3198</v>
      </c>
      <c r="H993" s="1610" t="s">
        <v>4133</v>
      </c>
      <c r="I993" s="1288">
        <v>0.496</v>
      </c>
      <c r="J993" s="1288">
        <v>0.496</v>
      </c>
      <c r="K993" s="1288"/>
      <c r="L993" s="1288"/>
      <c r="M993" s="1288"/>
      <c r="N993" s="829">
        <v>0</v>
      </c>
      <c r="O993" s="1288">
        <v>0.496</v>
      </c>
      <c r="P993" s="1298" t="s">
        <v>2354</v>
      </c>
      <c r="Q993" s="1288" t="s">
        <v>3176</v>
      </c>
      <c r="S993" s="545"/>
      <c r="T993" s="545"/>
      <c r="U993" s="545"/>
      <c r="V993" s="545"/>
      <c r="W993" s="545"/>
      <c r="X993" s="581"/>
      <c r="Y993" s="545"/>
      <c r="Z993" s="1"/>
    </row>
    <row r="994" spans="1:26" ht="24" x14ac:dyDescent="0.2">
      <c r="A994" s="814">
        <v>268</v>
      </c>
      <c r="B994" s="1288" t="s">
        <v>4134</v>
      </c>
      <c r="C994" s="1288" t="s">
        <v>1581</v>
      </c>
      <c r="D994" s="1538"/>
      <c r="E994" s="1538"/>
      <c r="F994" s="1297" t="s">
        <v>1580</v>
      </c>
      <c r="G994" s="1538"/>
      <c r="H994" s="1538"/>
      <c r="I994" s="1288">
        <v>6.2E-2</v>
      </c>
      <c r="J994" s="1288">
        <v>6.0999999999999999E-2</v>
      </c>
      <c r="K994" s="1288">
        <v>1E-4</v>
      </c>
      <c r="L994" s="1288"/>
      <c r="M994" s="1288"/>
      <c r="N994" s="871"/>
      <c r="O994" s="1288"/>
      <c r="P994" s="1288" t="s">
        <v>2353</v>
      </c>
      <c r="Q994" s="1288" t="s">
        <v>3176</v>
      </c>
      <c r="S994" s="545"/>
      <c r="T994" s="545"/>
      <c r="U994" s="545"/>
      <c r="V994" s="545"/>
      <c r="W994" s="545"/>
      <c r="X994" s="581"/>
      <c r="Y994" s="545"/>
      <c r="Z994" s="1"/>
    </row>
    <row r="995" spans="1:26" ht="24" x14ac:dyDescent="0.2">
      <c r="A995" s="814">
        <v>269</v>
      </c>
      <c r="B995" s="1288" t="s">
        <v>4135</v>
      </c>
      <c r="C995" s="1288" t="s">
        <v>1582</v>
      </c>
      <c r="D995" s="1538"/>
      <c r="E995" s="1538"/>
      <c r="F995" s="1297" t="s">
        <v>1580</v>
      </c>
      <c r="G995" s="1538"/>
      <c r="H995" s="1538"/>
      <c r="I995" s="1288">
        <v>0.21099999999999999</v>
      </c>
      <c r="J995" s="1288">
        <v>0.20499999999999999</v>
      </c>
      <c r="K995" s="1288">
        <v>6.0000000000000001E-3</v>
      </c>
      <c r="L995" s="1288"/>
      <c r="M995" s="1288"/>
      <c r="N995" s="871"/>
      <c r="O995" s="1288"/>
      <c r="P995" s="1288" t="s">
        <v>2353</v>
      </c>
      <c r="Q995" s="1288" t="s">
        <v>3176</v>
      </c>
      <c r="S995" s="545"/>
      <c r="T995" s="545"/>
      <c r="U995" s="545"/>
      <c r="V995" s="545"/>
      <c r="W995" s="545"/>
      <c r="X995" s="581"/>
      <c r="Y995" s="545"/>
      <c r="Z995" s="1"/>
    </row>
    <row r="996" spans="1:26" ht="36" x14ac:dyDescent="0.2">
      <c r="A996" s="814">
        <v>270</v>
      </c>
      <c r="B996" s="1288">
        <v>130082</v>
      </c>
      <c r="C996" s="1288" t="s">
        <v>1312</v>
      </c>
      <c r="D996" s="1288" t="s">
        <v>3084</v>
      </c>
      <c r="E996" s="1288" t="s">
        <v>1225</v>
      </c>
      <c r="F996" s="1297" t="s">
        <v>4136</v>
      </c>
      <c r="G996" s="1298" t="s">
        <v>3198</v>
      </c>
      <c r="H996" s="1298" t="s">
        <v>4137</v>
      </c>
      <c r="I996" s="1288">
        <v>1.647</v>
      </c>
      <c r="J996" s="1288">
        <v>1.647</v>
      </c>
      <c r="K996" s="1288"/>
      <c r="L996" s="1288"/>
      <c r="M996" s="1288"/>
      <c r="N996" s="829">
        <v>0</v>
      </c>
      <c r="O996" s="1288">
        <v>1.647</v>
      </c>
      <c r="P996" s="1298" t="s">
        <v>2354</v>
      </c>
      <c r="Q996" s="1288" t="s">
        <v>3176</v>
      </c>
      <c r="S996" s="545"/>
      <c r="T996" s="545"/>
      <c r="U996" s="545"/>
      <c r="V996" s="545"/>
      <c r="W996" s="545"/>
      <c r="X996" s="593"/>
      <c r="Y996" s="545"/>
      <c r="Z996" s="1"/>
    </row>
    <row r="997" spans="1:26" ht="36" x14ac:dyDescent="0.2">
      <c r="A997" s="814">
        <v>271</v>
      </c>
      <c r="B997" s="1288">
        <v>130095</v>
      </c>
      <c r="C997" s="1288" t="s">
        <v>1313</v>
      </c>
      <c r="D997" s="1288" t="s">
        <v>4138</v>
      </c>
      <c r="E997" s="1288" t="s">
        <v>45</v>
      </c>
      <c r="F997" s="1297" t="s">
        <v>4139</v>
      </c>
      <c r="G997" s="1298" t="s">
        <v>3198</v>
      </c>
      <c r="H997" s="1298" t="s">
        <v>4140</v>
      </c>
      <c r="I997" s="1288">
        <v>0.22700000000000001</v>
      </c>
      <c r="J997" s="1288">
        <v>0.22700000000000001</v>
      </c>
      <c r="K997" s="1288"/>
      <c r="L997" s="1288"/>
      <c r="M997" s="1288"/>
      <c r="N997" s="829">
        <v>1.2E-2</v>
      </c>
      <c r="O997" s="829">
        <v>0.27</v>
      </c>
      <c r="P997" s="1298" t="s">
        <v>2354</v>
      </c>
      <c r="Q997" s="1288" t="s">
        <v>3176</v>
      </c>
      <c r="S997" s="545"/>
      <c r="T997" s="545"/>
      <c r="U997" s="545"/>
      <c r="V997" s="545"/>
      <c r="W997" s="545"/>
      <c r="X997" s="593"/>
      <c r="Y997" s="545"/>
      <c r="Z997" s="1"/>
    </row>
    <row r="998" spans="1:26" x14ac:dyDescent="0.2">
      <c r="A998" s="814">
        <v>272</v>
      </c>
      <c r="B998" s="1288" t="s">
        <v>4141</v>
      </c>
      <c r="C998" s="1298" t="s">
        <v>2489</v>
      </c>
      <c r="D998" s="1538" t="s">
        <v>4142</v>
      </c>
      <c r="E998" s="1610" t="s">
        <v>46</v>
      </c>
      <c r="F998" s="1611" t="s">
        <v>4143</v>
      </c>
      <c r="G998" s="1610" t="s">
        <v>3198</v>
      </c>
      <c r="H998" s="1610" t="s">
        <v>4144</v>
      </c>
      <c r="I998" s="1298">
        <v>0.24199999999999999</v>
      </c>
      <c r="J998" s="1298">
        <v>0.24199999999999999</v>
      </c>
      <c r="K998" s="1298"/>
      <c r="L998" s="1298"/>
      <c r="M998" s="1298"/>
      <c r="N998" s="853">
        <v>0</v>
      </c>
      <c r="O998" s="1298">
        <v>0.24199999999999999</v>
      </c>
      <c r="P998" s="1298" t="s">
        <v>2354</v>
      </c>
      <c r="Q998" s="1288" t="s">
        <v>3176</v>
      </c>
      <c r="S998" s="545"/>
      <c r="T998" s="545"/>
      <c r="U998" s="545"/>
      <c r="V998" s="545"/>
      <c r="W998" s="545"/>
      <c r="X998" s="581"/>
      <c r="Y998" s="545"/>
      <c r="Z998" s="1"/>
    </row>
    <row r="999" spans="1:26" ht="38.25" customHeight="1" x14ac:dyDescent="0.2">
      <c r="A999" s="814">
        <v>273</v>
      </c>
      <c r="B999" s="1288" t="s">
        <v>4145</v>
      </c>
      <c r="C999" s="1298" t="s">
        <v>2490</v>
      </c>
      <c r="D999" s="1538"/>
      <c r="E999" s="1538"/>
      <c r="F999" s="1612"/>
      <c r="G999" s="1538"/>
      <c r="H999" s="1538"/>
      <c r="I999" s="1298">
        <v>0.54800000000000004</v>
      </c>
      <c r="J999" s="1298">
        <v>0.54800000000000004</v>
      </c>
      <c r="K999" s="1298"/>
      <c r="L999" s="1298"/>
      <c r="M999" s="1298"/>
      <c r="N999" s="853">
        <v>0</v>
      </c>
      <c r="O999" s="1298">
        <v>0.54800000000000004</v>
      </c>
      <c r="P999" s="1298" t="s">
        <v>2354</v>
      </c>
      <c r="Q999" s="1288" t="s">
        <v>3176</v>
      </c>
      <c r="S999" s="545"/>
      <c r="T999" s="545"/>
      <c r="U999" s="545"/>
      <c r="V999" s="545"/>
      <c r="W999" s="545"/>
      <c r="X999" s="581"/>
      <c r="Y999" s="581"/>
      <c r="Z999" s="1"/>
    </row>
    <row r="1000" spans="1:26" ht="36" x14ac:dyDescent="0.2">
      <c r="A1000" s="814">
        <v>274</v>
      </c>
      <c r="B1000" s="1288">
        <v>120318</v>
      </c>
      <c r="C1000" s="1288" t="s">
        <v>2020</v>
      </c>
      <c r="D1000" s="1288" t="s">
        <v>4146</v>
      </c>
      <c r="E1000" s="1288" t="s">
        <v>47</v>
      </c>
      <c r="F1000" s="1297" t="s">
        <v>4147</v>
      </c>
      <c r="G1000" s="1298" t="s">
        <v>3198</v>
      </c>
      <c r="H1000" s="1298" t="s">
        <v>4148</v>
      </c>
      <c r="I1000" s="1288">
        <v>0.24</v>
      </c>
      <c r="J1000" s="1288"/>
      <c r="K1000" s="1288">
        <v>0.24</v>
      </c>
      <c r="L1000" s="1288"/>
      <c r="M1000" s="1288"/>
      <c r="N1000" s="829">
        <v>0</v>
      </c>
      <c r="O1000" s="1288">
        <v>0.24</v>
      </c>
      <c r="P1000" s="1288" t="s">
        <v>2241</v>
      </c>
      <c r="Q1000" s="1288" t="s">
        <v>3176</v>
      </c>
      <c r="S1000" s="573"/>
      <c r="T1000" s="573"/>
      <c r="U1000" s="573"/>
      <c r="V1000" s="573"/>
      <c r="W1000" s="573"/>
      <c r="X1000" s="784"/>
      <c r="Y1000" s="573"/>
      <c r="Z1000" s="1"/>
    </row>
    <row r="1001" spans="1:26" ht="36" x14ac:dyDescent="0.2">
      <c r="A1001" s="814">
        <v>275</v>
      </c>
      <c r="B1001" s="1298">
        <v>130096</v>
      </c>
      <c r="C1001" s="1298" t="s">
        <v>2491</v>
      </c>
      <c r="D1001" s="1288" t="s">
        <v>4149</v>
      </c>
      <c r="E1001" s="1298" t="s">
        <v>48</v>
      </c>
      <c r="F1001" s="1300" t="s">
        <v>4150</v>
      </c>
      <c r="G1001" s="1298" t="s">
        <v>3198</v>
      </c>
      <c r="H1001" s="1298" t="s">
        <v>4151</v>
      </c>
      <c r="I1001" s="1298">
        <v>0.215</v>
      </c>
      <c r="J1001" s="1298">
        <v>0.215</v>
      </c>
      <c r="K1001" s="1298"/>
      <c r="L1001" s="1298"/>
      <c r="M1001" s="1298"/>
      <c r="N1001" s="853">
        <v>0</v>
      </c>
      <c r="O1001" s="1298">
        <v>0.215</v>
      </c>
      <c r="P1001" s="1298" t="s">
        <v>2354</v>
      </c>
      <c r="Q1001" s="1288" t="s">
        <v>3176</v>
      </c>
      <c r="S1001" s="573"/>
      <c r="T1001" s="573"/>
      <c r="U1001" s="573"/>
      <c r="V1001" s="573"/>
      <c r="W1001" s="573"/>
      <c r="X1001" s="784"/>
      <c r="Y1001" s="573"/>
      <c r="Z1001" s="1"/>
    </row>
    <row r="1002" spans="1:26" ht="24" x14ac:dyDescent="0.2">
      <c r="A1002" s="814">
        <v>276</v>
      </c>
      <c r="B1002" s="1298" t="s">
        <v>6085</v>
      </c>
      <c r="C1002" s="1298"/>
      <c r="D1002" s="1298"/>
      <c r="E1002" s="1298" t="s">
        <v>50</v>
      </c>
      <c r="F1002" s="1300" t="s">
        <v>49</v>
      </c>
      <c r="G1002" s="1298"/>
      <c r="H1002" s="1298"/>
      <c r="I1002" s="1298">
        <v>7.0000000000000007E-2</v>
      </c>
      <c r="J1002" s="1298"/>
      <c r="K1002" s="1298">
        <v>7.0000000000000007E-2</v>
      </c>
      <c r="L1002" s="1298"/>
      <c r="M1002" s="1298"/>
      <c r="N1002" s="853">
        <v>0</v>
      </c>
      <c r="O1002" s="1298">
        <v>7.0000000000000007E-2</v>
      </c>
      <c r="P1002" s="1298" t="s">
        <v>2241</v>
      </c>
      <c r="Q1002" s="1298" t="s">
        <v>3216</v>
      </c>
      <c r="S1002" s="545"/>
      <c r="T1002" s="545"/>
      <c r="U1002" s="545"/>
      <c r="V1002" s="545"/>
      <c r="W1002" s="545"/>
      <c r="X1002" s="581"/>
      <c r="Y1002" s="545"/>
      <c r="Z1002" s="1"/>
    </row>
    <row r="1003" spans="1:26" ht="24" x14ac:dyDescent="0.2">
      <c r="A1003" s="814">
        <v>277</v>
      </c>
      <c r="B1003" s="1298" t="s">
        <v>6086</v>
      </c>
      <c r="C1003" s="1298"/>
      <c r="D1003" s="1298"/>
      <c r="E1003" s="1298" t="s">
        <v>51</v>
      </c>
      <c r="F1003" s="1300" t="s">
        <v>49</v>
      </c>
      <c r="G1003" s="1298"/>
      <c r="H1003" s="1298"/>
      <c r="I1003" s="1298">
        <v>0.16</v>
      </c>
      <c r="J1003" s="1298">
        <v>0.16</v>
      </c>
      <c r="K1003" s="1298"/>
      <c r="L1003" s="1298"/>
      <c r="M1003" s="1298"/>
      <c r="N1003" s="853">
        <v>0</v>
      </c>
      <c r="O1003" s="1298">
        <v>0.16</v>
      </c>
      <c r="P1003" s="1298" t="s">
        <v>2251</v>
      </c>
      <c r="Q1003" s="1298" t="s">
        <v>3216</v>
      </c>
      <c r="S1003" s="573"/>
      <c r="T1003" s="573"/>
      <c r="U1003" s="573"/>
      <c r="V1003" s="573"/>
      <c r="W1003" s="573"/>
      <c r="X1003" s="784"/>
      <c r="Y1003" s="573"/>
      <c r="Z1003" s="1"/>
    </row>
    <row r="1004" spans="1:26" ht="24" x14ac:dyDescent="0.2">
      <c r="A1004" s="814">
        <v>278</v>
      </c>
      <c r="B1004" s="1298" t="s">
        <v>6087</v>
      </c>
      <c r="C1004" s="1298" t="s">
        <v>5862</v>
      </c>
      <c r="D1004" s="1298" t="s">
        <v>5861</v>
      </c>
      <c r="E1004" s="1298" t="s">
        <v>52</v>
      </c>
      <c r="F1004" s="1300" t="s">
        <v>5765</v>
      </c>
      <c r="G1004" s="1298" t="s">
        <v>2588</v>
      </c>
      <c r="H1004" s="1298" t="s">
        <v>5863</v>
      </c>
      <c r="I1004" s="1298">
        <v>1.482</v>
      </c>
      <c r="J1004" s="1298"/>
      <c r="K1004" s="1298">
        <v>1.482</v>
      </c>
      <c r="L1004" s="1298"/>
      <c r="M1004" s="1298"/>
      <c r="N1004" s="853">
        <v>0</v>
      </c>
      <c r="O1004" s="1298">
        <v>1.482</v>
      </c>
      <c r="P1004" s="1298" t="s">
        <v>2241</v>
      </c>
      <c r="Q1004" s="1298" t="s">
        <v>3216</v>
      </c>
      <c r="S1004" s="561"/>
      <c r="T1004" s="561"/>
      <c r="U1004" s="561"/>
      <c r="V1004" s="561"/>
      <c r="W1004" s="561"/>
      <c r="X1004" s="791"/>
      <c r="Y1004" s="561"/>
      <c r="Z1004" s="1"/>
    </row>
    <row r="1005" spans="1:26" ht="36" x14ac:dyDescent="0.2">
      <c r="A1005" s="814">
        <v>279</v>
      </c>
      <c r="B1005" s="1288">
        <v>130189</v>
      </c>
      <c r="C1005" s="1288" t="s">
        <v>2021</v>
      </c>
      <c r="D1005" s="1288" t="s">
        <v>4153</v>
      </c>
      <c r="E1005" s="1288" t="s">
        <v>53</v>
      </c>
      <c r="F1005" s="1297" t="s">
        <v>4154</v>
      </c>
      <c r="G1005" s="1298" t="s">
        <v>3198</v>
      </c>
      <c r="H1005" s="1298" t="s">
        <v>4155</v>
      </c>
      <c r="I1005" s="1288">
        <v>0.42299999999999999</v>
      </c>
      <c r="J1005" s="1288"/>
      <c r="K1005" s="1288">
        <v>0.42299999999999999</v>
      </c>
      <c r="L1005" s="1288"/>
      <c r="M1005" s="1288"/>
      <c r="N1005" s="829">
        <v>0</v>
      </c>
      <c r="O1005" s="1288">
        <v>0.42299999999999999</v>
      </c>
      <c r="P1005" s="1288" t="s">
        <v>2241</v>
      </c>
      <c r="Q1005" s="1288" t="s">
        <v>3176</v>
      </c>
      <c r="S1005" s="561"/>
      <c r="T1005" s="561"/>
      <c r="U1005" s="561"/>
      <c r="V1005" s="561"/>
      <c r="W1005" s="561"/>
      <c r="X1005" s="791"/>
      <c r="Y1005" s="561"/>
      <c r="Z1005" s="1"/>
    </row>
    <row r="1006" spans="1:26" ht="24" x14ac:dyDescent="0.2">
      <c r="A1006" s="814">
        <v>280</v>
      </c>
      <c r="B1006" s="1288" t="s">
        <v>4156</v>
      </c>
      <c r="C1006" s="1298" t="s">
        <v>2492</v>
      </c>
      <c r="D1006" s="1538" t="s">
        <v>4157</v>
      </c>
      <c r="E1006" s="1610" t="s">
        <v>54</v>
      </c>
      <c r="F1006" s="1611" t="s">
        <v>1051</v>
      </c>
      <c r="G1006" s="1610" t="s">
        <v>3198</v>
      </c>
      <c r="H1006" s="1610" t="s">
        <v>4158</v>
      </c>
      <c r="I1006" s="1298">
        <v>0.30499999999999999</v>
      </c>
      <c r="J1006" s="1298">
        <v>8.5999999999999993E-2</v>
      </c>
      <c r="K1006" s="1298">
        <v>0.219</v>
      </c>
      <c r="L1006" s="1298"/>
      <c r="M1006" s="1298"/>
      <c r="N1006" s="853">
        <v>0</v>
      </c>
      <c r="O1006" s="1298">
        <v>0.30499999999999999</v>
      </c>
      <c r="P1006" s="1288" t="s">
        <v>2353</v>
      </c>
      <c r="Q1006" s="1288" t="s">
        <v>3176</v>
      </c>
      <c r="S1006" s="573"/>
      <c r="T1006" s="573"/>
      <c r="U1006" s="573"/>
      <c r="V1006" s="573"/>
      <c r="W1006" s="573"/>
      <c r="X1006" s="784"/>
      <c r="Y1006" s="573"/>
      <c r="Z1006" s="1"/>
    </row>
    <row r="1007" spans="1:26" x14ac:dyDescent="0.2">
      <c r="A1007" s="814">
        <v>281</v>
      </c>
      <c r="B1007" s="1288" t="s">
        <v>4159</v>
      </c>
      <c r="C1007" s="1298" t="s">
        <v>2493</v>
      </c>
      <c r="D1007" s="1538"/>
      <c r="E1007" s="1538"/>
      <c r="F1007" s="1612"/>
      <c r="G1007" s="1538"/>
      <c r="H1007" s="1538"/>
      <c r="I1007" s="1298">
        <v>9.4E-2</v>
      </c>
      <c r="J1007" s="1298">
        <v>9.4E-2</v>
      </c>
      <c r="K1007" s="1298"/>
      <c r="L1007" s="1298"/>
      <c r="M1007" s="1298"/>
      <c r="N1007" s="853">
        <v>0</v>
      </c>
      <c r="O1007" s="1298">
        <v>9.4E-2</v>
      </c>
      <c r="P1007" s="1298" t="s">
        <v>2354</v>
      </c>
      <c r="Q1007" s="1288" t="s">
        <v>3176</v>
      </c>
      <c r="S1007" s="545"/>
      <c r="T1007" s="545"/>
      <c r="U1007" s="545"/>
      <c r="V1007" s="545"/>
      <c r="W1007" s="545"/>
      <c r="X1007" s="581"/>
      <c r="Y1007" s="545"/>
      <c r="Z1007" s="1"/>
    </row>
    <row r="1008" spans="1:26" x14ac:dyDescent="0.2">
      <c r="A1008" s="814">
        <v>282</v>
      </c>
      <c r="B1008" s="1610">
        <v>120319</v>
      </c>
      <c r="C1008" s="1298" t="s">
        <v>2494</v>
      </c>
      <c r="D1008" s="1538" t="s">
        <v>4160</v>
      </c>
      <c r="E1008" s="1610" t="s">
        <v>55</v>
      </c>
      <c r="F1008" s="1611" t="s">
        <v>1052</v>
      </c>
      <c r="G1008" s="1610" t="s">
        <v>3198</v>
      </c>
      <c r="H1008" s="1610" t="s">
        <v>4161</v>
      </c>
      <c r="I1008" s="1298">
        <v>9.5000000000000001E-2</v>
      </c>
      <c r="J1008" s="1298"/>
      <c r="K1008" s="1298">
        <v>9.5000000000000001E-2</v>
      </c>
      <c r="L1008" s="1298"/>
      <c r="M1008" s="1298"/>
      <c r="N1008" s="853">
        <v>0</v>
      </c>
      <c r="O1008" s="1298">
        <v>9.5000000000000001E-2</v>
      </c>
      <c r="P1008" s="1298" t="s">
        <v>2241</v>
      </c>
      <c r="Q1008" s="1288" t="s">
        <v>3176</v>
      </c>
      <c r="S1008" s="573"/>
      <c r="T1008" s="573"/>
      <c r="U1008" s="573"/>
      <c r="V1008" s="573"/>
      <c r="W1008" s="573"/>
      <c r="X1008" s="784"/>
      <c r="Y1008" s="573"/>
      <c r="Z1008" s="1"/>
    </row>
    <row r="1009" spans="1:26" ht="24" customHeight="1" x14ac:dyDescent="0.2">
      <c r="A1009" s="814">
        <v>283</v>
      </c>
      <c r="B1009" s="1538"/>
      <c r="C1009" s="1288" t="s">
        <v>4162</v>
      </c>
      <c r="D1009" s="1538"/>
      <c r="E1009" s="1538"/>
      <c r="F1009" s="1612"/>
      <c r="G1009" s="1538"/>
      <c r="H1009" s="1538"/>
      <c r="I1009" s="1298">
        <v>4.1000000000000002E-2</v>
      </c>
      <c r="J1009" s="1298"/>
      <c r="K1009" s="1298">
        <v>4.1000000000000002E-2</v>
      </c>
      <c r="L1009" s="1298"/>
      <c r="M1009" s="1298"/>
      <c r="N1009" s="853">
        <v>0</v>
      </c>
      <c r="O1009" s="1298">
        <v>4.1000000000000002E-2</v>
      </c>
      <c r="P1009" s="1298" t="s">
        <v>2241</v>
      </c>
      <c r="Q1009" s="1288" t="s">
        <v>3176</v>
      </c>
      <c r="S1009" s="573"/>
      <c r="T1009" s="573"/>
      <c r="U1009" s="573"/>
      <c r="V1009" s="573"/>
      <c r="W1009" s="573"/>
      <c r="X1009" s="784"/>
      <c r="Y1009" s="573"/>
      <c r="Z1009" s="1"/>
    </row>
    <row r="1010" spans="1:26" ht="36" x14ac:dyDescent="0.2">
      <c r="A1010" s="814">
        <v>284</v>
      </c>
      <c r="B1010" s="1288">
        <v>130099</v>
      </c>
      <c r="C1010" s="1288" t="s">
        <v>1319</v>
      </c>
      <c r="D1010" s="1288" t="s">
        <v>4163</v>
      </c>
      <c r="E1010" s="1288" t="s">
        <v>56</v>
      </c>
      <c r="F1010" s="1297" t="s">
        <v>4164</v>
      </c>
      <c r="G1010" s="1298" t="s">
        <v>3198</v>
      </c>
      <c r="H1010" s="1298" t="s">
        <v>4165</v>
      </c>
      <c r="I1010" s="1288">
        <v>0.65500000000000003</v>
      </c>
      <c r="J1010" s="1288">
        <v>0.49399999999999999</v>
      </c>
      <c r="K1010" s="1288">
        <v>0.161</v>
      </c>
      <c r="L1010" s="1288"/>
      <c r="M1010" s="1288"/>
      <c r="N1010" s="829">
        <v>0</v>
      </c>
      <c r="O1010" s="1288">
        <v>0.65500000000000003</v>
      </c>
      <c r="P1010" s="1288" t="s">
        <v>2353</v>
      </c>
      <c r="Q1010" s="1288" t="s">
        <v>3176</v>
      </c>
      <c r="S1010" s="573"/>
      <c r="T1010" s="573"/>
      <c r="U1010" s="573"/>
      <c r="V1010" s="573"/>
      <c r="W1010" s="573"/>
      <c r="X1010" s="784"/>
      <c r="Y1010" s="573"/>
      <c r="Z1010" s="1"/>
    </row>
    <row r="1011" spans="1:26" ht="24" x14ac:dyDescent="0.2">
      <c r="A1011" s="814">
        <v>285</v>
      </c>
      <c r="B1011" s="1288" t="s">
        <v>4166</v>
      </c>
      <c r="C1011" s="1288" t="s">
        <v>2022</v>
      </c>
      <c r="D1011" s="1538" t="s">
        <v>4167</v>
      </c>
      <c r="E1011" s="1288" t="s">
        <v>57</v>
      </c>
      <c r="F1011" s="1612" t="s">
        <v>4168</v>
      </c>
      <c r="G1011" s="1610" t="s">
        <v>3198</v>
      </c>
      <c r="H1011" s="1610" t="s">
        <v>4169</v>
      </c>
      <c r="I1011" s="1288">
        <v>0.57199999999999995</v>
      </c>
      <c r="J1011" s="1288">
        <v>0.129</v>
      </c>
      <c r="K1011" s="1288">
        <v>0.443</v>
      </c>
      <c r="L1011" s="1288"/>
      <c r="M1011" s="1288"/>
      <c r="N1011" s="829">
        <v>0</v>
      </c>
      <c r="O1011" s="1288">
        <v>0.57199999999999995</v>
      </c>
      <c r="P1011" s="1288" t="s">
        <v>2353</v>
      </c>
      <c r="Q1011" s="1288" t="s">
        <v>3176</v>
      </c>
      <c r="S1011" s="573"/>
      <c r="T1011" s="573"/>
      <c r="U1011" s="573"/>
      <c r="V1011" s="573"/>
      <c r="W1011" s="573"/>
      <c r="X1011" s="784"/>
      <c r="Y1011" s="573"/>
      <c r="Z1011" s="1"/>
    </row>
    <row r="1012" spans="1:26" x14ac:dyDescent="0.2">
      <c r="A1012" s="814">
        <v>286</v>
      </c>
      <c r="B1012" s="1288" t="s">
        <v>4170</v>
      </c>
      <c r="C1012" s="1288" t="s">
        <v>2023</v>
      </c>
      <c r="D1012" s="1538"/>
      <c r="E1012" s="1288" t="s">
        <v>57</v>
      </c>
      <c r="F1012" s="1612"/>
      <c r="G1012" s="1538"/>
      <c r="H1012" s="1538"/>
      <c r="I1012" s="1288">
        <v>0.38800000000000001</v>
      </c>
      <c r="J1012" s="1288">
        <v>0.38800000000000001</v>
      </c>
      <c r="K1012" s="1288"/>
      <c r="L1012" s="1288"/>
      <c r="M1012" s="1288"/>
      <c r="N1012" s="829">
        <v>0</v>
      </c>
      <c r="O1012" s="1288">
        <v>0.38800000000000001</v>
      </c>
      <c r="P1012" s="1288" t="s">
        <v>2354</v>
      </c>
      <c r="Q1012" s="1288" t="s">
        <v>3176</v>
      </c>
      <c r="S1012" s="545"/>
      <c r="T1012" s="545"/>
      <c r="U1012" s="545"/>
      <c r="V1012" s="545"/>
      <c r="W1012" s="545"/>
      <c r="X1012" s="581"/>
      <c r="Y1012" s="545"/>
      <c r="Z1012" s="1"/>
    </row>
    <row r="1013" spans="1:26" ht="36" x14ac:dyDescent="0.2">
      <c r="A1013" s="814">
        <v>287</v>
      </c>
      <c r="B1013" s="1288" t="s">
        <v>4171</v>
      </c>
      <c r="C1013" s="1288" t="s">
        <v>1285</v>
      </c>
      <c r="D1013" s="1288" t="s">
        <v>3083</v>
      </c>
      <c r="E1013" s="1288" t="s">
        <v>244</v>
      </c>
      <c r="F1013" s="1297" t="s">
        <v>4172</v>
      </c>
      <c r="G1013" s="1298" t="s">
        <v>3198</v>
      </c>
      <c r="H1013" s="1298" t="s">
        <v>4173</v>
      </c>
      <c r="I1013" s="1288">
        <v>1.9710000000000001</v>
      </c>
      <c r="J1013" s="1288">
        <v>1.9710000000000001</v>
      </c>
      <c r="K1013" s="1288"/>
      <c r="L1013" s="1288"/>
      <c r="M1013" s="1288"/>
      <c r="N1013" s="829" t="s">
        <v>1409</v>
      </c>
      <c r="O1013" s="1288" t="s">
        <v>4174</v>
      </c>
      <c r="P1013" s="1298" t="s">
        <v>2354</v>
      </c>
      <c r="Q1013" s="1288" t="s">
        <v>3176</v>
      </c>
      <c r="S1013" s="545"/>
      <c r="T1013" s="545"/>
      <c r="U1013" s="545"/>
      <c r="V1013" s="545"/>
      <c r="W1013" s="545"/>
      <c r="X1013" s="581"/>
      <c r="Y1013" s="545"/>
      <c r="Z1013" s="1"/>
    </row>
    <row r="1014" spans="1:26" x14ac:dyDescent="0.2">
      <c r="A1014" s="814">
        <v>288</v>
      </c>
      <c r="B1014" s="1288" t="s">
        <v>4175</v>
      </c>
      <c r="C1014" s="1288" t="s">
        <v>1583</v>
      </c>
      <c r="D1014" s="1538" t="s">
        <v>4176</v>
      </c>
      <c r="E1014" s="1538" t="s">
        <v>245</v>
      </c>
      <c r="F1014" s="1612" t="s">
        <v>1053</v>
      </c>
      <c r="G1014" s="1610" t="s">
        <v>3198</v>
      </c>
      <c r="H1014" s="1610" t="s">
        <v>4177</v>
      </c>
      <c r="I1014" s="1288">
        <v>0.47</v>
      </c>
      <c r="J1014" s="1288">
        <v>0.47</v>
      </c>
      <c r="K1014" s="1288"/>
      <c r="L1014" s="1288"/>
      <c r="M1014" s="1288"/>
      <c r="N1014" s="829">
        <v>0</v>
      </c>
      <c r="O1014" s="1288">
        <v>0.47</v>
      </c>
      <c r="P1014" s="1298" t="s">
        <v>2354</v>
      </c>
      <c r="Q1014" s="1288" t="s">
        <v>3176</v>
      </c>
      <c r="S1014" s="545"/>
      <c r="T1014" s="545"/>
      <c r="U1014" s="545"/>
      <c r="V1014" s="545"/>
      <c r="W1014" s="545"/>
      <c r="X1014" s="581"/>
      <c r="Y1014" s="545"/>
      <c r="Z1014" s="1"/>
    </row>
    <row r="1015" spans="1:26" ht="23.25" customHeight="1" x14ac:dyDescent="0.2">
      <c r="A1015" s="814">
        <v>289</v>
      </c>
      <c r="B1015" s="1288" t="s">
        <v>4178</v>
      </c>
      <c r="C1015" s="1288" t="s">
        <v>1584</v>
      </c>
      <c r="D1015" s="1538"/>
      <c r="E1015" s="1538"/>
      <c r="F1015" s="1612"/>
      <c r="G1015" s="1538"/>
      <c r="H1015" s="1538"/>
      <c r="I1015" s="1288">
        <v>0.16200000000000001</v>
      </c>
      <c r="J1015" s="1288">
        <v>0.16200000000000001</v>
      </c>
      <c r="K1015" s="1288"/>
      <c r="L1015" s="1288"/>
      <c r="M1015" s="1288"/>
      <c r="N1015" s="829">
        <v>0</v>
      </c>
      <c r="O1015" s="1288">
        <v>0.16200000000000001</v>
      </c>
      <c r="P1015" s="1298" t="s">
        <v>2354</v>
      </c>
      <c r="Q1015" s="1288" t="s">
        <v>3176</v>
      </c>
      <c r="S1015" s="585"/>
      <c r="T1015" s="585"/>
      <c r="U1015" s="585"/>
      <c r="V1015" s="585"/>
      <c r="W1015" s="585"/>
      <c r="X1015" s="785"/>
      <c r="Y1015" s="585"/>
      <c r="Z1015" s="1"/>
    </row>
    <row r="1016" spans="1:26" ht="36" x14ac:dyDescent="0.2">
      <c r="A1016" s="814">
        <v>290</v>
      </c>
      <c r="B1016" s="1288">
        <v>130194</v>
      </c>
      <c r="C1016" s="1288" t="s">
        <v>2024</v>
      </c>
      <c r="D1016" s="1288" t="s">
        <v>4179</v>
      </c>
      <c r="E1016" s="1288" t="s">
        <v>246</v>
      </c>
      <c r="F1016" s="1297" t="s">
        <v>4180</v>
      </c>
      <c r="G1016" s="1298" t="s">
        <v>3198</v>
      </c>
      <c r="H1016" s="1298" t="s">
        <v>4181</v>
      </c>
      <c r="I1016" s="1288">
        <v>8.5000000000000006E-2</v>
      </c>
      <c r="J1016" s="1288">
        <v>4.0000000000000001E-3</v>
      </c>
      <c r="K1016" s="1288">
        <v>8.1000000000000003E-2</v>
      </c>
      <c r="L1016" s="1288"/>
      <c r="M1016" s="1288"/>
      <c r="N1016" s="829">
        <v>0</v>
      </c>
      <c r="O1016" s="1288">
        <v>8.5000000000000006E-2</v>
      </c>
      <c r="P1016" s="1288" t="s">
        <v>2353</v>
      </c>
      <c r="Q1016" s="1288" t="s">
        <v>3176</v>
      </c>
      <c r="S1016" s="545"/>
      <c r="T1016" s="545"/>
      <c r="U1016" s="545"/>
      <c r="V1016" s="545"/>
      <c r="W1016" s="545"/>
      <c r="X1016" s="581"/>
      <c r="Y1016" s="545"/>
      <c r="Z1016" s="1"/>
    </row>
    <row r="1017" spans="1:26" x14ac:dyDescent="0.2">
      <c r="A1017" s="814">
        <v>291</v>
      </c>
      <c r="B1017" s="1288" t="s">
        <v>4182</v>
      </c>
      <c r="C1017" s="1288" t="s">
        <v>1585</v>
      </c>
      <c r="D1017" s="1538" t="s">
        <v>4183</v>
      </c>
      <c r="E1017" s="1538" t="s">
        <v>247</v>
      </c>
      <c r="F1017" s="1612" t="s">
        <v>4184</v>
      </c>
      <c r="G1017" s="1610" t="s">
        <v>3198</v>
      </c>
      <c r="H1017" s="1610" t="s">
        <v>4185</v>
      </c>
      <c r="I1017" s="1288">
        <v>0.442</v>
      </c>
      <c r="J1017" s="1288"/>
      <c r="K1017" s="1288">
        <v>0.442</v>
      </c>
      <c r="L1017" s="1288"/>
      <c r="M1017" s="1288"/>
      <c r="N1017" s="829">
        <v>0</v>
      </c>
      <c r="O1017" s="1288">
        <v>0.442</v>
      </c>
      <c r="P1017" s="1288" t="s">
        <v>2241</v>
      </c>
      <c r="Q1017" s="1288" t="s">
        <v>3176</v>
      </c>
      <c r="S1017" s="545"/>
      <c r="T1017" s="545"/>
      <c r="U1017" s="545"/>
      <c r="V1017" s="545"/>
      <c r="W1017" s="545"/>
      <c r="X1017" s="581"/>
      <c r="Y1017" s="545"/>
      <c r="Z1017" s="1"/>
    </row>
    <row r="1018" spans="1:26" ht="28.5" customHeight="1" x14ac:dyDescent="0.2">
      <c r="A1018" s="814">
        <v>292</v>
      </c>
      <c r="B1018" s="1288" t="s">
        <v>4186</v>
      </c>
      <c r="C1018" s="1288" t="s">
        <v>1586</v>
      </c>
      <c r="D1018" s="1538"/>
      <c r="E1018" s="1538"/>
      <c r="F1018" s="1612"/>
      <c r="G1018" s="1538"/>
      <c r="H1018" s="1538"/>
      <c r="I1018" s="1288">
        <v>0.28399999999999997</v>
      </c>
      <c r="J1018" s="1288"/>
      <c r="K1018" s="1288">
        <v>0.28399999999999997</v>
      </c>
      <c r="L1018" s="1288"/>
      <c r="M1018" s="1288"/>
      <c r="N1018" s="829">
        <v>0.45400000000000001</v>
      </c>
      <c r="O1018" s="1288">
        <v>0.73799999999999999</v>
      </c>
      <c r="P1018" s="1288" t="s">
        <v>2241</v>
      </c>
      <c r="Q1018" s="1288" t="s">
        <v>3176</v>
      </c>
      <c r="S1018" s="545"/>
      <c r="T1018" s="545"/>
      <c r="U1018" s="545"/>
      <c r="V1018" s="545"/>
      <c r="W1018" s="545"/>
      <c r="X1018" s="581"/>
      <c r="Y1018" s="545"/>
      <c r="Z1018" s="1"/>
    </row>
    <row r="1019" spans="1:26" x14ac:dyDescent="0.2">
      <c r="A1019" s="814">
        <v>293</v>
      </c>
      <c r="B1019" s="1288" t="s">
        <v>4187</v>
      </c>
      <c r="C1019" s="1288" t="s">
        <v>1587</v>
      </c>
      <c r="D1019" s="1538" t="s">
        <v>4188</v>
      </c>
      <c r="E1019" s="1538" t="s">
        <v>248</v>
      </c>
      <c r="F1019" s="1612" t="s">
        <v>1054</v>
      </c>
      <c r="G1019" s="1610" t="s">
        <v>3198</v>
      </c>
      <c r="H1019" s="1610" t="s">
        <v>4189</v>
      </c>
      <c r="I1019" s="1288">
        <v>0.23699999999999999</v>
      </c>
      <c r="J1019" s="1288">
        <v>0.23699999999999999</v>
      </c>
      <c r="K1019" s="1288"/>
      <c r="L1019" s="1288"/>
      <c r="M1019" s="1288"/>
      <c r="N1019" s="829">
        <v>0</v>
      </c>
      <c r="O1019" s="1288">
        <v>0.23699999999999999</v>
      </c>
      <c r="P1019" s="1298" t="s">
        <v>2354</v>
      </c>
      <c r="Q1019" s="1288" t="s">
        <v>3176</v>
      </c>
      <c r="S1019" s="545"/>
      <c r="T1019" s="545"/>
      <c r="U1019" s="545"/>
      <c r="V1019" s="545"/>
      <c r="W1019" s="545"/>
      <c r="X1019" s="581"/>
      <c r="Y1019" s="545"/>
      <c r="Z1019" s="1"/>
    </row>
    <row r="1020" spans="1:26" ht="24" x14ac:dyDescent="0.2">
      <c r="A1020" s="814">
        <v>294</v>
      </c>
      <c r="B1020" s="1288" t="s">
        <v>4190</v>
      </c>
      <c r="C1020" s="1288" t="s">
        <v>1588</v>
      </c>
      <c r="D1020" s="1538"/>
      <c r="E1020" s="1538"/>
      <c r="F1020" s="1612"/>
      <c r="G1020" s="1538"/>
      <c r="H1020" s="1538"/>
      <c r="I1020" s="1288">
        <v>0.121</v>
      </c>
      <c r="J1020" s="1288">
        <v>3.4000000000000002E-2</v>
      </c>
      <c r="K1020" s="1288">
        <v>8.6999999999999994E-2</v>
      </c>
      <c r="L1020" s="1288"/>
      <c r="M1020" s="1288"/>
      <c r="N1020" s="829">
        <v>0</v>
      </c>
      <c r="O1020" s="1288">
        <v>1.121</v>
      </c>
      <c r="P1020" s="1288" t="s">
        <v>2353</v>
      </c>
      <c r="Q1020" s="1288" t="s">
        <v>3176</v>
      </c>
      <c r="S1020" s="545"/>
      <c r="T1020" s="545"/>
      <c r="U1020" s="545"/>
      <c r="V1020" s="545"/>
      <c r="W1020" s="545"/>
      <c r="X1020" s="581"/>
      <c r="Y1020" s="545"/>
      <c r="Z1020" s="1"/>
    </row>
    <row r="1021" spans="1:26" ht="36" x14ac:dyDescent="0.2">
      <c r="A1021" s="814">
        <v>295</v>
      </c>
      <c r="B1021" s="1288" t="s">
        <v>4191</v>
      </c>
      <c r="C1021" s="1298" t="s">
        <v>2496</v>
      </c>
      <c r="D1021" s="1288" t="s">
        <v>4192</v>
      </c>
      <c r="E1021" s="1298" t="s">
        <v>249</v>
      </c>
      <c r="F1021" s="1300" t="s">
        <v>4193</v>
      </c>
      <c r="G1021" s="1298" t="s">
        <v>3198</v>
      </c>
      <c r="H1021" s="1298" t="s">
        <v>4194</v>
      </c>
      <c r="I1021" s="1298">
        <v>0.27500000000000002</v>
      </c>
      <c r="J1021" s="1298">
        <v>0.27500000000000002</v>
      </c>
      <c r="K1021" s="1298"/>
      <c r="L1021" s="1298"/>
      <c r="M1021" s="1298"/>
      <c r="N1021" s="853">
        <v>0</v>
      </c>
      <c r="O1021" s="1298">
        <v>0.27500000000000002</v>
      </c>
      <c r="P1021" s="1298" t="s">
        <v>2354</v>
      </c>
      <c r="Q1021" s="1288" t="s">
        <v>3176</v>
      </c>
      <c r="S1021" s="545"/>
      <c r="T1021" s="545"/>
      <c r="U1021" s="545"/>
      <c r="V1021" s="545"/>
      <c r="W1021" s="545"/>
      <c r="X1021" s="581"/>
      <c r="Y1021" s="545"/>
      <c r="Z1021" s="1"/>
    </row>
    <row r="1022" spans="1:26" ht="24" x14ac:dyDescent="0.2">
      <c r="A1022" s="814">
        <v>296</v>
      </c>
      <c r="B1022" s="1288" t="s">
        <v>4195</v>
      </c>
      <c r="C1022" s="1288" t="s">
        <v>1314</v>
      </c>
      <c r="D1022" s="1538" t="s">
        <v>4196</v>
      </c>
      <c r="E1022" s="1538" t="s">
        <v>250</v>
      </c>
      <c r="F1022" s="1612" t="s">
        <v>4197</v>
      </c>
      <c r="G1022" s="1610" t="s">
        <v>3198</v>
      </c>
      <c r="H1022" s="1610" t="s">
        <v>4198</v>
      </c>
      <c r="I1022" s="1288">
        <v>1.1319999999999999</v>
      </c>
      <c r="J1022" s="1288">
        <v>1.1319999999999999</v>
      </c>
      <c r="K1022" s="1288"/>
      <c r="L1022" s="1288"/>
      <c r="M1022" s="1288"/>
      <c r="N1022" s="829">
        <v>0</v>
      </c>
      <c r="O1022" s="1288">
        <v>1.1319999999999999</v>
      </c>
      <c r="P1022" s="1298" t="s">
        <v>2354</v>
      </c>
      <c r="Q1022" s="1288" t="s">
        <v>3176</v>
      </c>
      <c r="S1022" s="545"/>
      <c r="T1022" s="545"/>
      <c r="U1022" s="545"/>
      <c r="V1022" s="545"/>
      <c r="W1022" s="545"/>
      <c r="X1022" s="581"/>
      <c r="Y1022" s="545"/>
      <c r="Z1022" s="1"/>
    </row>
    <row r="1023" spans="1:26" ht="24" x14ac:dyDescent="0.2">
      <c r="A1023" s="814">
        <v>297</v>
      </c>
      <c r="B1023" s="1288" t="s">
        <v>4199</v>
      </c>
      <c r="C1023" s="1288" t="s">
        <v>1315</v>
      </c>
      <c r="D1023" s="1538"/>
      <c r="E1023" s="1538"/>
      <c r="F1023" s="1612"/>
      <c r="G1023" s="1538"/>
      <c r="H1023" s="1538"/>
      <c r="I1023" s="1288">
        <v>0.39500000000000002</v>
      </c>
      <c r="J1023" s="1288">
        <v>0.39500000000000002</v>
      </c>
      <c r="K1023" s="1288"/>
      <c r="L1023" s="1288"/>
      <c r="M1023" s="1288"/>
      <c r="N1023" s="829">
        <v>0</v>
      </c>
      <c r="O1023" s="1288">
        <v>0.39500000000000002</v>
      </c>
      <c r="P1023" s="1298" t="s">
        <v>2354</v>
      </c>
      <c r="Q1023" s="1288" t="s">
        <v>3176</v>
      </c>
      <c r="S1023" s="573"/>
      <c r="T1023" s="573"/>
      <c r="U1023" s="573"/>
      <c r="V1023" s="573"/>
      <c r="W1023" s="573"/>
      <c r="X1023" s="784"/>
      <c r="Y1023" s="573"/>
      <c r="Z1023" s="1"/>
    </row>
    <row r="1024" spans="1:26" ht="24" x14ac:dyDescent="0.2">
      <c r="A1024" s="814">
        <v>298</v>
      </c>
      <c r="B1024" s="1288" t="s">
        <v>4200</v>
      </c>
      <c r="C1024" s="1298" t="s">
        <v>1316</v>
      </c>
      <c r="D1024" s="1538"/>
      <c r="E1024" s="1538"/>
      <c r="F1024" s="1612"/>
      <c r="G1024" s="1538"/>
      <c r="H1024" s="1538"/>
      <c r="I1024" s="1298">
        <v>1.1890000000000001</v>
      </c>
      <c r="J1024" s="1298">
        <v>1.1890000000000001</v>
      </c>
      <c r="K1024" s="1298"/>
      <c r="L1024" s="1298"/>
      <c r="M1024" s="1298"/>
      <c r="N1024" s="853">
        <v>0</v>
      </c>
      <c r="O1024" s="1298">
        <v>1.1890000000000001</v>
      </c>
      <c r="P1024" s="1298" t="s">
        <v>2354</v>
      </c>
      <c r="Q1024" s="1288" t="s">
        <v>3176</v>
      </c>
      <c r="S1024" s="545"/>
      <c r="T1024" s="545"/>
      <c r="U1024" s="545"/>
      <c r="V1024" s="545"/>
      <c r="W1024" s="545"/>
      <c r="X1024" s="581"/>
      <c r="Y1024" s="545"/>
      <c r="Z1024" s="1"/>
    </row>
    <row r="1025" spans="1:26" ht="24" x14ac:dyDescent="0.2">
      <c r="A1025" s="814">
        <v>299</v>
      </c>
      <c r="B1025" s="1298" t="s">
        <v>6088</v>
      </c>
      <c r="C1025" s="1298"/>
      <c r="D1025" s="1298"/>
      <c r="E1025" s="1298" t="s">
        <v>251</v>
      </c>
      <c r="F1025" s="1300" t="s">
        <v>58</v>
      </c>
      <c r="G1025" s="1298"/>
      <c r="H1025" s="1298"/>
      <c r="I1025" s="1298">
        <v>0.21</v>
      </c>
      <c r="J1025" s="1298">
        <v>0.21</v>
      </c>
      <c r="K1025" s="1298"/>
      <c r="L1025" s="1298"/>
      <c r="M1025" s="1298"/>
      <c r="N1025" s="853">
        <v>0</v>
      </c>
      <c r="O1025" s="1298">
        <v>0.21</v>
      </c>
      <c r="P1025" s="1298" t="s">
        <v>2354</v>
      </c>
      <c r="Q1025" s="1298" t="s">
        <v>3216</v>
      </c>
      <c r="S1025" s="545"/>
      <c r="T1025" s="545"/>
      <c r="U1025" s="545"/>
      <c r="V1025" s="545"/>
      <c r="W1025" s="545"/>
      <c r="X1025" s="581"/>
      <c r="Y1025" s="545"/>
      <c r="Z1025" s="1"/>
    </row>
    <row r="1026" spans="1:26" ht="36" x14ac:dyDescent="0.2">
      <c r="A1026" s="814">
        <v>300</v>
      </c>
      <c r="B1026" s="1288">
        <v>130195</v>
      </c>
      <c r="C1026" s="1288" t="s">
        <v>2225</v>
      </c>
      <c r="D1026" s="1288" t="s">
        <v>4201</v>
      </c>
      <c r="E1026" s="1288" t="s">
        <v>252</v>
      </c>
      <c r="F1026" s="1297" t="s">
        <v>4202</v>
      </c>
      <c r="G1026" s="1298" t="s">
        <v>3198</v>
      </c>
      <c r="H1026" s="1298" t="s">
        <v>4203</v>
      </c>
      <c r="I1026" s="1288">
        <v>0.222</v>
      </c>
      <c r="J1026" s="1288"/>
      <c r="K1026" s="1288">
        <v>0.222</v>
      </c>
      <c r="L1026" s="1288"/>
      <c r="M1026" s="1288"/>
      <c r="N1026" s="829">
        <v>0</v>
      </c>
      <c r="O1026" s="1288">
        <v>0.222</v>
      </c>
      <c r="P1026" s="1288" t="s">
        <v>2241</v>
      </c>
      <c r="Q1026" s="1288" t="s">
        <v>3176</v>
      </c>
      <c r="S1026" s="561"/>
      <c r="T1026" s="561"/>
      <c r="U1026" s="561"/>
      <c r="V1026" s="561"/>
      <c r="W1026" s="561"/>
      <c r="X1026" s="791"/>
      <c r="Y1026" s="561"/>
      <c r="Z1026" s="1"/>
    </row>
    <row r="1027" spans="1:26" ht="24" x14ac:dyDescent="0.2">
      <c r="A1027" s="814">
        <v>301</v>
      </c>
      <c r="B1027" s="1298" t="s">
        <v>4204</v>
      </c>
      <c r="C1027" s="1298" t="s">
        <v>2497</v>
      </c>
      <c r="D1027" s="1538" t="s">
        <v>4205</v>
      </c>
      <c r="E1027" s="1610" t="s">
        <v>253</v>
      </c>
      <c r="F1027" s="1611" t="s">
        <v>4206</v>
      </c>
      <c r="G1027" s="1610" t="s">
        <v>3198</v>
      </c>
      <c r="H1027" s="1610" t="s">
        <v>4207</v>
      </c>
      <c r="I1027" s="1298">
        <v>7.2999999999999995E-2</v>
      </c>
      <c r="J1027" s="1298"/>
      <c r="K1027" s="1298"/>
      <c r="L1027" s="1298"/>
      <c r="M1027" s="1298">
        <v>7.2999999999999995E-2</v>
      </c>
      <c r="N1027" s="853">
        <v>0</v>
      </c>
      <c r="O1027" s="1298">
        <v>7.2999999999999995E-2</v>
      </c>
      <c r="P1027" s="1298" t="s">
        <v>2498</v>
      </c>
      <c r="Q1027" s="1288" t="s">
        <v>3176</v>
      </c>
      <c r="S1027" s="561"/>
      <c r="T1027" s="561"/>
      <c r="U1027" s="561"/>
      <c r="V1027" s="561"/>
      <c r="W1027" s="561"/>
      <c r="X1027" s="791"/>
      <c r="Y1027" s="561"/>
      <c r="Z1027" s="1"/>
    </row>
    <row r="1028" spans="1:26" ht="36.75" thickBot="1" x14ac:dyDescent="0.25">
      <c r="A1028" s="814">
        <v>302</v>
      </c>
      <c r="B1028" s="1289" t="s">
        <v>4208</v>
      </c>
      <c r="C1028" s="822" t="s">
        <v>2499</v>
      </c>
      <c r="D1028" s="1539"/>
      <c r="E1028" s="1539"/>
      <c r="F1028" s="1649"/>
      <c r="G1028" s="1539"/>
      <c r="H1028" s="1539"/>
      <c r="I1028" s="822">
        <v>7.9000000000000001E-2</v>
      </c>
      <c r="J1028" s="822"/>
      <c r="K1028" s="822"/>
      <c r="L1028" s="822"/>
      <c r="M1028" s="822">
        <v>7.9000000000000001E-2</v>
      </c>
      <c r="N1028" s="875">
        <v>0</v>
      </c>
      <c r="O1028" s="822">
        <v>7.9000000000000001E-2</v>
      </c>
      <c r="P1028" s="822" t="s">
        <v>2500</v>
      </c>
      <c r="Q1028" s="1289" t="s">
        <v>3176</v>
      </c>
      <c r="S1028" s="545"/>
      <c r="T1028" s="545"/>
      <c r="U1028" s="545"/>
      <c r="V1028" s="545"/>
      <c r="W1028" s="545"/>
      <c r="X1028" s="581"/>
      <c r="Y1028" s="545"/>
      <c r="Z1028" s="1"/>
    </row>
    <row r="1029" spans="1:26" ht="13.5" thickBot="1" x14ac:dyDescent="0.25">
      <c r="A1029" s="1590" t="s">
        <v>1429</v>
      </c>
      <c r="B1029" s="1591"/>
      <c r="C1029" s="1591"/>
      <c r="D1029" s="1591"/>
      <c r="E1029" s="1591"/>
      <c r="F1029" s="1591"/>
      <c r="G1029" s="1588"/>
      <c r="H1029" s="1589"/>
      <c r="I1029" s="1169">
        <f>SUM(I727:I1028)</f>
        <v>101.92200000000003</v>
      </c>
      <c r="J1029" s="1006"/>
      <c r="K1029" s="1007"/>
      <c r="L1029" s="1007"/>
      <c r="M1029" s="1007"/>
      <c r="N1029" s="1157"/>
      <c r="O1029" s="929"/>
      <c r="P1029" s="929"/>
      <c r="Q1029" s="956"/>
      <c r="S1029" s="573"/>
      <c r="T1029" s="573"/>
      <c r="U1029" s="573"/>
      <c r="V1029" s="573"/>
      <c r="W1029" s="573"/>
      <c r="X1029" s="784"/>
      <c r="Y1029" s="573"/>
      <c r="Z1029" s="1"/>
    </row>
    <row r="1030" spans="1:26" ht="12.75" customHeight="1" x14ac:dyDescent="0.2">
      <c r="A1030" s="1497" t="s">
        <v>5946</v>
      </c>
      <c r="B1030" s="1497"/>
      <c r="C1030" s="1497"/>
      <c r="D1030" s="1497"/>
      <c r="E1030" s="1497"/>
      <c r="F1030" s="1497"/>
      <c r="G1030" s="996"/>
      <c r="H1030" s="996"/>
      <c r="I1030" s="1038"/>
      <c r="J1030" s="1170">
        <f>SUM(J727:J1028)</f>
        <v>72.934000000000069</v>
      </c>
      <c r="K1030" s="1038"/>
      <c r="L1030" s="1038"/>
      <c r="M1030" s="1038"/>
      <c r="N1030" s="1136"/>
      <c r="O1030" s="951"/>
      <c r="P1030" s="951"/>
      <c r="Q1030" s="951"/>
      <c r="S1030" s="573"/>
      <c r="T1030" s="573"/>
      <c r="U1030" s="573"/>
      <c r="V1030" s="573"/>
      <c r="W1030" s="573"/>
      <c r="X1030" s="784"/>
      <c r="Y1030" s="573"/>
      <c r="Z1030" s="1"/>
    </row>
    <row r="1031" spans="1:26" ht="12.75" customHeight="1" x14ac:dyDescent="0.2">
      <c r="A1031" s="1494" t="s">
        <v>5944</v>
      </c>
      <c r="B1031" s="1494"/>
      <c r="C1031" s="1494"/>
      <c r="D1031" s="1494"/>
      <c r="E1031" s="1494"/>
      <c r="F1031" s="1494"/>
      <c r="G1031" s="499"/>
      <c r="H1031" s="499"/>
      <c r="I1031" s="458"/>
      <c r="J1031" s="458"/>
      <c r="K1031" s="298">
        <f>SUM(K727:K1028)</f>
        <v>27.290099999999999</v>
      </c>
      <c r="L1031" s="458"/>
      <c r="M1031" s="458"/>
      <c r="N1031" s="189"/>
      <c r="O1031" s="463"/>
      <c r="P1031" s="463"/>
      <c r="Q1031" s="463"/>
      <c r="S1031" s="1"/>
      <c r="T1031" s="1"/>
      <c r="U1031" s="1"/>
      <c r="V1031" s="1"/>
      <c r="W1031" s="1"/>
      <c r="X1031" s="1"/>
      <c r="Y1031" s="1"/>
      <c r="Z1031" s="1"/>
    </row>
    <row r="1032" spans="1:26" ht="12.75" customHeight="1" x14ac:dyDescent="0.2">
      <c r="A1032" s="1495" t="s">
        <v>5945</v>
      </c>
      <c r="B1032" s="1495"/>
      <c r="C1032" s="1495"/>
      <c r="D1032" s="1495"/>
      <c r="E1032" s="1496"/>
      <c r="F1032" s="1496"/>
      <c r="G1032" s="465"/>
      <c r="H1032" s="465"/>
      <c r="I1032" s="458"/>
      <c r="J1032" s="458"/>
      <c r="K1032" s="458"/>
      <c r="L1032" s="299">
        <f>SUM(L727:L1028)</f>
        <v>0.14000000000000001</v>
      </c>
      <c r="M1032" s="299"/>
      <c r="N1032" s="189"/>
      <c r="O1032" s="463"/>
      <c r="P1032" s="463"/>
      <c r="Q1032" s="463"/>
    </row>
    <row r="1033" spans="1:26" ht="12.75" customHeight="1" x14ac:dyDescent="0.2">
      <c r="A1033" s="1490" t="s">
        <v>5947</v>
      </c>
      <c r="B1033" s="1486"/>
      <c r="C1033" s="1486"/>
      <c r="D1033" s="1486"/>
      <c r="E1033" s="1486"/>
      <c r="F1033" s="1486"/>
      <c r="G1033" s="491"/>
      <c r="H1033" s="491"/>
      <c r="I1033" s="350"/>
      <c r="J1033" s="350"/>
      <c r="K1033" s="350"/>
      <c r="L1033" s="350"/>
      <c r="M1033" s="357">
        <f>SUM(M727:M1028)</f>
        <v>1.5569999999999997</v>
      </c>
      <c r="N1033" s="189"/>
      <c r="O1033" s="463"/>
      <c r="P1033" s="463"/>
      <c r="Q1033" s="463"/>
    </row>
    <row r="1034" spans="1:26" ht="13.5" thickBot="1" x14ac:dyDescent="0.25">
      <c r="A1034" s="1643"/>
      <c r="B1034" s="1643"/>
      <c r="C1034" s="1643"/>
      <c r="D1034" s="1643"/>
      <c r="E1034" s="1643"/>
      <c r="F1034" s="1643"/>
      <c r="G1034" s="1643"/>
      <c r="H1034" s="1643"/>
      <c r="I1034" s="1643"/>
      <c r="J1034" s="1643"/>
      <c r="K1034" s="1643"/>
      <c r="L1034" s="1643"/>
      <c r="M1034" s="1643"/>
      <c r="N1034" s="1643"/>
      <c r="O1034" s="1643"/>
      <c r="P1034" s="690"/>
      <c r="Q1034" s="690"/>
    </row>
    <row r="1035" spans="1:26" ht="13.5" thickBot="1" x14ac:dyDescent="0.25">
      <c r="A1035" s="1586" t="s">
        <v>788</v>
      </c>
      <c r="B1035" s="1587"/>
      <c r="C1035" s="1587"/>
      <c r="D1035" s="1587"/>
      <c r="E1035" s="1587"/>
      <c r="F1035" s="1587"/>
      <c r="G1035" s="1598"/>
      <c r="H1035" s="1598"/>
      <c r="I1035" s="1598"/>
      <c r="J1035" s="1598"/>
      <c r="K1035" s="1598"/>
      <c r="L1035" s="1598"/>
      <c r="M1035" s="1598"/>
      <c r="N1035" s="1598"/>
      <c r="O1035" s="1598"/>
      <c r="P1035" s="1598"/>
      <c r="Q1035" s="1599"/>
    </row>
    <row r="1036" spans="1:26" ht="24" x14ac:dyDescent="0.2">
      <c r="A1036" s="983">
        <v>1</v>
      </c>
      <c r="B1036" s="983">
        <v>130739</v>
      </c>
      <c r="C1036" s="869" t="s">
        <v>1791</v>
      </c>
      <c r="D1036" s="983" t="s">
        <v>4209</v>
      </c>
      <c r="E1036" s="983" t="s">
        <v>800</v>
      </c>
      <c r="F1036" s="839" t="s">
        <v>5766</v>
      </c>
      <c r="G1036" s="983" t="s">
        <v>3198</v>
      </c>
      <c r="H1036" s="983" t="s">
        <v>3015</v>
      </c>
      <c r="I1036" s="983">
        <v>0.78400000000000003</v>
      </c>
      <c r="J1036" s="869"/>
      <c r="K1036" s="983">
        <v>0.78400000000000003</v>
      </c>
      <c r="L1036" s="869"/>
      <c r="M1036" s="869"/>
      <c r="N1036" s="874">
        <v>0</v>
      </c>
      <c r="O1036" s="983">
        <v>0.78400000000000003</v>
      </c>
      <c r="P1036" s="869" t="s">
        <v>2241</v>
      </c>
      <c r="Q1036" s="869" t="s">
        <v>3176</v>
      </c>
    </row>
    <row r="1037" spans="1:26" ht="48" x14ac:dyDescent="0.2">
      <c r="A1037" s="986">
        <v>2</v>
      </c>
      <c r="B1037" s="986">
        <v>120320</v>
      </c>
      <c r="C1037" s="986" t="s">
        <v>2025</v>
      </c>
      <c r="D1037" s="986" t="s">
        <v>4210</v>
      </c>
      <c r="E1037" s="986" t="s">
        <v>288</v>
      </c>
      <c r="F1037" s="998" t="s">
        <v>5767</v>
      </c>
      <c r="G1037" s="986" t="s">
        <v>3198</v>
      </c>
      <c r="H1037" s="986" t="s">
        <v>4211</v>
      </c>
      <c r="I1037" s="986">
        <v>0.185</v>
      </c>
      <c r="J1037" s="986">
        <v>0.185</v>
      </c>
      <c r="K1037" s="986"/>
      <c r="L1037" s="986"/>
      <c r="M1037" s="986"/>
      <c r="N1037" s="829">
        <v>0</v>
      </c>
      <c r="O1037" s="986">
        <v>0.185</v>
      </c>
      <c r="P1037" s="986" t="s">
        <v>2354</v>
      </c>
      <c r="Q1037" s="871" t="s">
        <v>3176</v>
      </c>
    </row>
    <row r="1038" spans="1:26" ht="24.75" customHeight="1" x14ac:dyDescent="0.2">
      <c r="A1038" s="814">
        <v>3</v>
      </c>
      <c r="B1038" s="986" t="s">
        <v>4212</v>
      </c>
      <c r="C1038" s="986" t="s">
        <v>2026</v>
      </c>
      <c r="D1038" s="986" t="s">
        <v>4213</v>
      </c>
      <c r="E1038" s="1538" t="s">
        <v>289</v>
      </c>
      <c r="F1038" s="1612" t="s">
        <v>5768</v>
      </c>
      <c r="G1038" s="1538" t="s">
        <v>3198</v>
      </c>
      <c r="H1038" s="1538" t="s">
        <v>4214</v>
      </c>
      <c r="I1038" s="986">
        <v>0.39400000000000002</v>
      </c>
      <c r="J1038" s="986">
        <v>0.39400000000000002</v>
      </c>
      <c r="K1038" s="986"/>
      <c r="L1038" s="986"/>
      <c r="M1038" s="986"/>
      <c r="N1038" s="829">
        <v>0</v>
      </c>
      <c r="O1038" s="986">
        <v>0.39400000000000002</v>
      </c>
      <c r="P1038" s="986" t="s">
        <v>2354</v>
      </c>
      <c r="Q1038" s="871" t="s">
        <v>3176</v>
      </c>
    </row>
    <row r="1039" spans="1:26" ht="24.75" customHeight="1" x14ac:dyDescent="0.2">
      <c r="A1039" s="814">
        <v>4</v>
      </c>
      <c r="B1039" s="986" t="s">
        <v>4215</v>
      </c>
      <c r="C1039" s="986" t="s">
        <v>2240</v>
      </c>
      <c r="D1039" s="986" t="s">
        <v>4216</v>
      </c>
      <c r="E1039" s="1538"/>
      <c r="F1039" s="1612"/>
      <c r="G1039" s="1538"/>
      <c r="H1039" s="1538"/>
      <c r="I1039" s="986">
        <v>0.26700000000000002</v>
      </c>
      <c r="J1039" s="986">
        <v>0.26700000000000002</v>
      </c>
      <c r="K1039" s="986"/>
      <c r="L1039" s="986"/>
      <c r="M1039" s="986"/>
      <c r="N1039" s="829">
        <v>0</v>
      </c>
      <c r="O1039" s="986">
        <v>0.26700000000000002</v>
      </c>
      <c r="P1039" s="986" t="s">
        <v>2354</v>
      </c>
      <c r="Q1039" s="871" t="s">
        <v>3176</v>
      </c>
    </row>
    <row r="1040" spans="1:26" ht="48" x14ac:dyDescent="0.2">
      <c r="A1040" s="986">
        <v>5</v>
      </c>
      <c r="B1040" s="986">
        <v>120322</v>
      </c>
      <c r="C1040" s="986" t="s">
        <v>2027</v>
      </c>
      <c r="D1040" s="986" t="s">
        <v>4217</v>
      </c>
      <c r="E1040" s="986" t="s">
        <v>290</v>
      </c>
      <c r="F1040" s="998" t="s">
        <v>5659</v>
      </c>
      <c r="G1040" s="986" t="s">
        <v>3198</v>
      </c>
      <c r="H1040" s="986" t="s">
        <v>4218</v>
      </c>
      <c r="I1040" s="986">
        <v>0.29799999999999999</v>
      </c>
      <c r="J1040" s="986">
        <v>0.29799999999999999</v>
      </c>
      <c r="K1040" s="986"/>
      <c r="L1040" s="986"/>
      <c r="M1040" s="986"/>
      <c r="N1040" s="829">
        <v>0</v>
      </c>
      <c r="O1040" s="986">
        <v>0.29799999999999999</v>
      </c>
      <c r="P1040" s="986" t="s">
        <v>2354</v>
      </c>
      <c r="Q1040" s="871" t="s">
        <v>3176</v>
      </c>
    </row>
    <row r="1041" spans="1:17" ht="36" x14ac:dyDescent="0.2">
      <c r="A1041" s="986">
        <v>6</v>
      </c>
      <c r="B1041" s="986">
        <v>120323</v>
      </c>
      <c r="C1041" s="986" t="s">
        <v>2028</v>
      </c>
      <c r="D1041" s="986" t="s">
        <v>4219</v>
      </c>
      <c r="E1041" s="986" t="s">
        <v>291</v>
      </c>
      <c r="F1041" s="998" t="s">
        <v>86</v>
      </c>
      <c r="G1041" s="986" t="s">
        <v>3198</v>
      </c>
      <c r="H1041" s="986" t="s">
        <v>4220</v>
      </c>
      <c r="I1041" s="986">
        <v>0.89300000000000002</v>
      </c>
      <c r="J1041" s="986">
        <v>0.89300000000000002</v>
      </c>
      <c r="K1041" s="986"/>
      <c r="L1041" s="986"/>
      <c r="M1041" s="986"/>
      <c r="N1041" s="829">
        <v>0</v>
      </c>
      <c r="O1041" s="986">
        <v>0.89300000000000002</v>
      </c>
      <c r="P1041" s="986" t="s">
        <v>2354</v>
      </c>
      <c r="Q1041" s="871" t="s">
        <v>3176</v>
      </c>
    </row>
    <row r="1042" spans="1:17" x14ac:dyDescent="0.2">
      <c r="A1042" s="986">
        <v>7</v>
      </c>
      <c r="B1042" s="986" t="s">
        <v>4221</v>
      </c>
      <c r="C1042" s="986" t="s">
        <v>2029</v>
      </c>
      <c r="D1042" s="986" t="s">
        <v>4222</v>
      </c>
      <c r="E1042" s="986" t="s">
        <v>292</v>
      </c>
      <c r="F1042" s="1612" t="s">
        <v>5769</v>
      </c>
      <c r="G1042" s="1538" t="s">
        <v>3198</v>
      </c>
      <c r="H1042" s="1538" t="s">
        <v>4223</v>
      </c>
      <c r="I1042" s="986">
        <v>0.52300000000000002</v>
      </c>
      <c r="J1042" s="986">
        <v>0.52300000000000002</v>
      </c>
      <c r="K1042" s="986"/>
      <c r="L1042" s="986"/>
      <c r="M1042" s="986"/>
      <c r="N1042" s="829">
        <v>0</v>
      </c>
      <c r="O1042" s="986">
        <v>0.52300000000000002</v>
      </c>
      <c r="P1042" s="986" t="s">
        <v>2354</v>
      </c>
      <c r="Q1042" s="871" t="s">
        <v>3176</v>
      </c>
    </row>
    <row r="1043" spans="1:17" x14ac:dyDescent="0.2">
      <c r="A1043" s="986">
        <v>8</v>
      </c>
      <c r="B1043" s="986" t="s">
        <v>4224</v>
      </c>
      <c r="C1043" s="986" t="s">
        <v>2030</v>
      </c>
      <c r="D1043" s="986" t="s">
        <v>4225</v>
      </c>
      <c r="E1043" s="986" t="s">
        <v>292</v>
      </c>
      <c r="F1043" s="1612"/>
      <c r="G1043" s="1538"/>
      <c r="H1043" s="1538"/>
      <c r="I1043" s="986">
        <v>0.29799999999999999</v>
      </c>
      <c r="J1043" s="986">
        <v>0.29799999999999999</v>
      </c>
      <c r="K1043" s="986"/>
      <c r="L1043" s="986"/>
      <c r="M1043" s="986"/>
      <c r="N1043" s="829">
        <v>0</v>
      </c>
      <c r="O1043" s="986">
        <v>0.29799999999999999</v>
      </c>
      <c r="P1043" s="986" t="s">
        <v>2354</v>
      </c>
      <c r="Q1043" s="871" t="s">
        <v>3176</v>
      </c>
    </row>
    <row r="1044" spans="1:17" ht="24" x14ac:dyDescent="0.2">
      <c r="A1044" s="986">
        <v>9</v>
      </c>
      <c r="B1044" s="986">
        <v>120325</v>
      </c>
      <c r="C1044" s="986" t="s">
        <v>2031</v>
      </c>
      <c r="D1044" s="986" t="s">
        <v>4226</v>
      </c>
      <c r="E1044" s="986" t="s">
        <v>293</v>
      </c>
      <c r="F1044" s="998" t="s">
        <v>5770</v>
      </c>
      <c r="G1044" s="986" t="s">
        <v>3198</v>
      </c>
      <c r="H1044" s="986" t="s">
        <v>4227</v>
      </c>
      <c r="I1044" s="986">
        <v>0.54300000000000004</v>
      </c>
      <c r="J1044" s="986">
        <v>0.54300000000000004</v>
      </c>
      <c r="K1044" s="986"/>
      <c r="L1044" s="986"/>
      <c r="M1044" s="986"/>
      <c r="N1044" s="829">
        <v>0</v>
      </c>
      <c r="O1044" s="986">
        <v>0.54300000000000004</v>
      </c>
      <c r="P1044" s="986" t="s">
        <v>2354</v>
      </c>
      <c r="Q1044" s="871" t="s">
        <v>3176</v>
      </c>
    </row>
    <row r="1045" spans="1:17" ht="24" x14ac:dyDescent="0.2">
      <c r="A1045" s="814">
        <v>10</v>
      </c>
      <c r="B1045" s="986" t="s">
        <v>4228</v>
      </c>
      <c r="C1045" s="986" t="s">
        <v>2032</v>
      </c>
      <c r="D1045" s="986" t="s">
        <v>4229</v>
      </c>
      <c r="E1045" s="986" t="s">
        <v>294</v>
      </c>
      <c r="F1045" s="998" t="s">
        <v>5771</v>
      </c>
      <c r="G1045" s="986" t="s">
        <v>3198</v>
      </c>
      <c r="H1045" s="986" t="s">
        <v>4230</v>
      </c>
      <c r="I1045" s="986">
        <v>0.3</v>
      </c>
      <c r="J1045" s="986">
        <v>0.3</v>
      </c>
      <c r="K1045" s="986"/>
      <c r="L1045" s="986"/>
      <c r="M1045" s="986"/>
      <c r="N1045" s="829">
        <v>0</v>
      </c>
      <c r="O1045" s="986">
        <v>0.3</v>
      </c>
      <c r="P1045" s="986" t="s">
        <v>2354</v>
      </c>
      <c r="Q1045" s="871" t="s">
        <v>3176</v>
      </c>
    </row>
    <row r="1046" spans="1:17" ht="24" x14ac:dyDescent="0.2">
      <c r="A1046" s="814">
        <v>11</v>
      </c>
      <c r="B1046" s="986" t="s">
        <v>4231</v>
      </c>
      <c r="C1046" s="986" t="s">
        <v>2034</v>
      </c>
      <c r="D1046" s="986" t="s">
        <v>4232</v>
      </c>
      <c r="E1046" s="986" t="s">
        <v>117</v>
      </c>
      <c r="F1046" s="998" t="s">
        <v>2033</v>
      </c>
      <c r="G1046" s="986" t="s">
        <v>3544</v>
      </c>
      <c r="H1046" s="986" t="s">
        <v>4233</v>
      </c>
      <c r="I1046" s="986">
        <v>0.34399999999999997</v>
      </c>
      <c r="J1046" s="986">
        <v>0.34399999999999997</v>
      </c>
      <c r="K1046" s="986"/>
      <c r="L1046" s="986"/>
      <c r="M1046" s="986"/>
      <c r="N1046" s="829">
        <v>0</v>
      </c>
      <c r="O1046" s="986">
        <v>0.34399999999999997</v>
      </c>
      <c r="P1046" s="986" t="s">
        <v>2354</v>
      </c>
      <c r="Q1046" s="871" t="s">
        <v>3176</v>
      </c>
    </row>
    <row r="1047" spans="1:17" ht="24" x14ac:dyDescent="0.2">
      <c r="A1047" s="814">
        <v>12</v>
      </c>
      <c r="B1047" s="986" t="s">
        <v>4234</v>
      </c>
      <c r="C1047" s="986" t="s">
        <v>2040</v>
      </c>
      <c r="D1047" s="986" t="s">
        <v>4235</v>
      </c>
      <c r="E1047" s="986" t="s">
        <v>4236</v>
      </c>
      <c r="F1047" s="998" t="s">
        <v>2033</v>
      </c>
      <c r="G1047" s="986" t="s">
        <v>3544</v>
      </c>
      <c r="H1047" s="986" t="s">
        <v>4233</v>
      </c>
      <c r="I1047" s="986">
        <v>0.28000000000000003</v>
      </c>
      <c r="J1047" s="986">
        <v>0.28000000000000003</v>
      </c>
      <c r="K1047" s="986"/>
      <c r="L1047" s="986"/>
      <c r="M1047" s="986"/>
      <c r="N1047" s="829">
        <v>0</v>
      </c>
      <c r="O1047" s="986">
        <v>0.28000000000000003</v>
      </c>
      <c r="P1047" s="986" t="s">
        <v>2354</v>
      </c>
      <c r="Q1047" s="871" t="s">
        <v>3176</v>
      </c>
    </row>
    <row r="1048" spans="1:17" x14ac:dyDescent="0.2">
      <c r="A1048" s="1001">
        <v>13</v>
      </c>
      <c r="B1048" s="986">
        <v>120328</v>
      </c>
      <c r="C1048" s="1001"/>
      <c r="D1048" s="1001"/>
      <c r="E1048" s="1001" t="s">
        <v>295</v>
      </c>
      <c r="F1048" s="846" t="s">
        <v>118</v>
      </c>
      <c r="G1048" s="1001"/>
      <c r="H1048" s="1001"/>
      <c r="I1048" s="1001">
        <v>2.8</v>
      </c>
      <c r="J1048" s="1001"/>
      <c r="K1048" s="1001"/>
      <c r="L1048" s="1001">
        <v>2.8</v>
      </c>
      <c r="M1048" s="1001"/>
      <c r="N1048" s="853">
        <v>0</v>
      </c>
      <c r="O1048" s="1001">
        <v>2.8</v>
      </c>
      <c r="P1048" s="1001" t="s">
        <v>2244</v>
      </c>
      <c r="Q1048" s="1001" t="s">
        <v>3216</v>
      </c>
    </row>
    <row r="1049" spans="1:17" ht="24" x14ac:dyDescent="0.2">
      <c r="A1049" s="986">
        <v>14</v>
      </c>
      <c r="B1049" s="986">
        <v>120330</v>
      </c>
      <c r="C1049" s="986" t="s">
        <v>1589</v>
      </c>
      <c r="D1049" s="986" t="s">
        <v>4237</v>
      </c>
      <c r="E1049" s="986" t="s">
        <v>296</v>
      </c>
      <c r="F1049" s="998" t="s">
        <v>5772</v>
      </c>
      <c r="G1049" s="986" t="s">
        <v>3198</v>
      </c>
      <c r="H1049" s="986" t="s">
        <v>4238</v>
      </c>
      <c r="I1049" s="986">
        <v>0.42</v>
      </c>
      <c r="J1049" s="986">
        <v>0.42</v>
      </c>
      <c r="K1049" s="986"/>
      <c r="L1049" s="986"/>
      <c r="M1049" s="986"/>
      <c r="N1049" s="829">
        <v>0</v>
      </c>
      <c r="O1049" s="986">
        <v>0.42</v>
      </c>
      <c r="P1049" s="986" t="s">
        <v>2354</v>
      </c>
      <c r="Q1049" s="871" t="s">
        <v>3176</v>
      </c>
    </row>
    <row r="1050" spans="1:17" ht="24" x14ac:dyDescent="0.2">
      <c r="A1050" s="986">
        <v>15</v>
      </c>
      <c r="B1050" s="986">
        <v>120329</v>
      </c>
      <c r="C1050" s="986" t="s">
        <v>1590</v>
      </c>
      <c r="D1050" s="986" t="s">
        <v>4239</v>
      </c>
      <c r="E1050" s="986" t="s">
        <v>297</v>
      </c>
      <c r="F1050" s="998" t="s">
        <v>5773</v>
      </c>
      <c r="G1050" s="986" t="s">
        <v>3198</v>
      </c>
      <c r="H1050" s="986" t="s">
        <v>4240</v>
      </c>
      <c r="I1050" s="986">
        <v>0.59899999999999998</v>
      </c>
      <c r="J1050" s="986">
        <v>0.59899999999999998</v>
      </c>
      <c r="K1050" s="986"/>
      <c r="L1050" s="986"/>
      <c r="M1050" s="986"/>
      <c r="N1050" s="829">
        <v>0</v>
      </c>
      <c r="O1050" s="986">
        <v>0.59899999999999998</v>
      </c>
      <c r="P1050" s="986" t="s">
        <v>2354</v>
      </c>
      <c r="Q1050" s="871" t="s">
        <v>3176</v>
      </c>
    </row>
    <row r="1051" spans="1:17" ht="24" x14ac:dyDescent="0.2">
      <c r="A1051" s="986">
        <v>16</v>
      </c>
      <c r="B1051" s="986">
        <v>120331</v>
      </c>
      <c r="C1051" s="986" t="s">
        <v>2035</v>
      </c>
      <c r="D1051" s="986" t="s">
        <v>4241</v>
      </c>
      <c r="E1051" s="986" t="s">
        <v>298</v>
      </c>
      <c r="F1051" s="998" t="s">
        <v>5774</v>
      </c>
      <c r="G1051" s="986" t="s">
        <v>3198</v>
      </c>
      <c r="H1051" s="986" t="s">
        <v>4242</v>
      </c>
      <c r="I1051" s="986">
        <v>0.247</v>
      </c>
      <c r="J1051" s="986">
        <v>0.247</v>
      </c>
      <c r="K1051" s="986"/>
      <c r="L1051" s="986"/>
      <c r="M1051" s="986"/>
      <c r="N1051" s="829">
        <v>0</v>
      </c>
      <c r="O1051" s="986">
        <v>0.247</v>
      </c>
      <c r="P1051" s="986" t="s">
        <v>2354</v>
      </c>
      <c r="Q1051" s="871" t="s">
        <v>3176</v>
      </c>
    </row>
    <row r="1052" spans="1:17" ht="24" x14ac:dyDescent="0.2">
      <c r="A1052" s="986">
        <v>17</v>
      </c>
      <c r="B1052" s="986">
        <v>120332</v>
      </c>
      <c r="C1052" s="986" t="s">
        <v>2036</v>
      </c>
      <c r="D1052" s="986" t="s">
        <v>4243</v>
      </c>
      <c r="E1052" s="986" t="s">
        <v>299</v>
      </c>
      <c r="F1052" s="998" t="s">
        <v>5775</v>
      </c>
      <c r="G1052" s="986" t="s">
        <v>3198</v>
      </c>
      <c r="H1052" s="986" t="s">
        <v>4242</v>
      </c>
      <c r="I1052" s="986">
        <v>0.33800000000000002</v>
      </c>
      <c r="J1052" s="986">
        <v>0.23699999999999999</v>
      </c>
      <c r="K1052" s="986">
        <v>0.10100000000000001</v>
      </c>
      <c r="L1052" s="986"/>
      <c r="M1052" s="986"/>
      <c r="N1052" s="829">
        <v>0</v>
      </c>
      <c r="O1052" s="986">
        <v>0.33800000000000002</v>
      </c>
      <c r="P1052" s="986" t="s">
        <v>2353</v>
      </c>
      <c r="Q1052" s="871" t="s">
        <v>3176</v>
      </c>
    </row>
    <row r="1053" spans="1:17" ht="24" x14ac:dyDescent="0.2">
      <c r="A1053" s="986">
        <v>18</v>
      </c>
      <c r="B1053" s="986">
        <v>120333</v>
      </c>
      <c r="C1053" s="986" t="s">
        <v>1591</v>
      </c>
      <c r="D1053" s="986" t="s">
        <v>4244</v>
      </c>
      <c r="E1053" s="986" t="s">
        <v>300</v>
      </c>
      <c r="F1053" s="998" t="s">
        <v>5776</v>
      </c>
      <c r="G1053" s="986" t="s">
        <v>3198</v>
      </c>
      <c r="H1053" s="986" t="s">
        <v>4245</v>
      </c>
      <c r="I1053" s="986">
        <v>0.1</v>
      </c>
      <c r="J1053" s="986">
        <v>0.1</v>
      </c>
      <c r="K1053" s="986"/>
      <c r="L1053" s="986"/>
      <c r="M1053" s="986"/>
      <c r="N1053" s="829">
        <v>0</v>
      </c>
      <c r="O1053" s="829">
        <v>0.1</v>
      </c>
      <c r="P1053" s="986" t="s">
        <v>2354</v>
      </c>
      <c r="Q1053" s="871" t="s">
        <v>3176</v>
      </c>
    </row>
    <row r="1054" spans="1:17" ht="24" x14ac:dyDescent="0.2">
      <c r="A1054" s="986">
        <v>19</v>
      </c>
      <c r="B1054" s="986">
        <v>120334</v>
      </c>
      <c r="C1054" s="986" t="s">
        <v>2037</v>
      </c>
      <c r="D1054" s="986" t="s">
        <v>4246</v>
      </c>
      <c r="E1054" s="986" t="s">
        <v>301</v>
      </c>
      <c r="F1054" s="998" t="s">
        <v>5777</v>
      </c>
      <c r="G1054" s="986" t="s">
        <v>3198</v>
      </c>
      <c r="H1054" s="986" t="s">
        <v>4247</v>
      </c>
      <c r="I1054" s="986">
        <v>0.67800000000000005</v>
      </c>
      <c r="J1054" s="986">
        <v>0.67800000000000005</v>
      </c>
      <c r="K1054" s="986"/>
      <c r="L1054" s="986"/>
      <c r="M1054" s="986"/>
      <c r="N1054" s="829">
        <v>0</v>
      </c>
      <c r="O1054" s="986">
        <v>0.67800000000000005</v>
      </c>
      <c r="P1054" s="986" t="s">
        <v>2354</v>
      </c>
      <c r="Q1054" s="871" t="s">
        <v>3176</v>
      </c>
    </row>
    <row r="1055" spans="1:17" ht="24" x14ac:dyDescent="0.2">
      <c r="A1055" s="986">
        <v>20</v>
      </c>
      <c r="B1055" s="986">
        <v>120335</v>
      </c>
      <c r="C1055" s="986" t="s">
        <v>2038</v>
      </c>
      <c r="D1055" s="986" t="s">
        <v>4248</v>
      </c>
      <c r="E1055" s="986" t="s">
        <v>302</v>
      </c>
      <c r="F1055" s="998" t="s">
        <v>5778</v>
      </c>
      <c r="G1055" s="986" t="s">
        <v>3198</v>
      </c>
      <c r="H1055" s="986" t="s">
        <v>4249</v>
      </c>
      <c r="I1055" s="986">
        <v>0.40600000000000003</v>
      </c>
      <c r="J1055" s="986">
        <v>0.30199999999999999</v>
      </c>
      <c r="K1055" s="986">
        <v>0.104</v>
      </c>
      <c r="L1055" s="986"/>
      <c r="M1055" s="986"/>
      <c r="N1055" s="829">
        <v>0</v>
      </c>
      <c r="O1055" s="986">
        <v>0.40600000000000003</v>
      </c>
      <c r="P1055" s="986" t="s">
        <v>2353</v>
      </c>
      <c r="Q1055" s="871" t="s">
        <v>3176</v>
      </c>
    </row>
    <row r="1056" spans="1:17" ht="24" x14ac:dyDescent="0.2">
      <c r="A1056" s="891">
        <v>21</v>
      </c>
      <c r="B1056" s="986">
        <v>120338</v>
      </c>
      <c r="C1056" s="891" t="s">
        <v>2039</v>
      </c>
      <c r="D1056" s="986" t="s">
        <v>4250</v>
      </c>
      <c r="E1056" s="891" t="s">
        <v>121</v>
      </c>
      <c r="F1056" s="889" t="s">
        <v>5779</v>
      </c>
      <c r="G1056" s="986" t="s">
        <v>3198</v>
      </c>
      <c r="H1056" s="986" t="s">
        <v>4251</v>
      </c>
      <c r="I1056" s="1151">
        <v>0.106</v>
      </c>
      <c r="J1056" s="1151">
        <v>0.106</v>
      </c>
      <c r="K1056" s="1172"/>
      <c r="L1056" s="1172"/>
      <c r="M1056" s="1172"/>
      <c r="N1056" s="1151">
        <v>0</v>
      </c>
      <c r="O1056" s="891">
        <v>0.106</v>
      </c>
      <c r="P1056" s="986" t="s">
        <v>2354</v>
      </c>
      <c r="Q1056" s="871" t="s">
        <v>3176</v>
      </c>
    </row>
    <row r="1057" spans="1:17" ht="36" x14ac:dyDescent="0.2">
      <c r="A1057" s="986">
        <v>22</v>
      </c>
      <c r="B1057" s="986">
        <v>120610</v>
      </c>
      <c r="C1057" s="986" t="s">
        <v>1592</v>
      </c>
      <c r="D1057" s="986" t="s">
        <v>4252</v>
      </c>
      <c r="E1057" s="986" t="s">
        <v>1228</v>
      </c>
      <c r="F1057" s="998" t="s">
        <v>3672</v>
      </c>
      <c r="G1057" s="986" t="s">
        <v>3198</v>
      </c>
      <c r="H1057" s="986" t="s">
        <v>4253</v>
      </c>
      <c r="I1057" s="986">
        <v>0.66700000000000004</v>
      </c>
      <c r="J1057" s="986">
        <v>1.7000000000000001E-2</v>
      </c>
      <c r="K1057" s="986">
        <v>0.65</v>
      </c>
      <c r="L1057" s="986"/>
      <c r="M1057" s="986"/>
      <c r="N1057" s="829">
        <v>0</v>
      </c>
      <c r="O1057" s="986">
        <v>0.66700000000000004</v>
      </c>
      <c r="P1057" s="986" t="s">
        <v>2353</v>
      </c>
      <c r="Q1057" s="871" t="s">
        <v>3176</v>
      </c>
    </row>
    <row r="1058" spans="1:17" ht="48.75" thickBot="1" x14ac:dyDescent="0.25">
      <c r="A1058" s="987">
        <v>23</v>
      </c>
      <c r="B1058" s="987">
        <v>120611</v>
      </c>
      <c r="C1058" s="987" t="s">
        <v>1593</v>
      </c>
      <c r="D1058" s="987" t="s">
        <v>4254</v>
      </c>
      <c r="E1058" s="987" t="s">
        <v>1229</v>
      </c>
      <c r="F1058" s="1000" t="s">
        <v>5780</v>
      </c>
      <c r="G1058" s="987" t="s">
        <v>3198</v>
      </c>
      <c r="H1058" s="987" t="s">
        <v>4255</v>
      </c>
      <c r="I1058" s="879">
        <v>0.16400000000000001</v>
      </c>
      <c r="J1058" s="879"/>
      <c r="K1058" s="879">
        <v>0.16400000000000001</v>
      </c>
      <c r="L1058" s="879"/>
      <c r="M1058" s="879"/>
      <c r="N1058" s="879">
        <v>0</v>
      </c>
      <c r="O1058" s="987">
        <v>0.16400000000000001</v>
      </c>
      <c r="P1058" s="987" t="s">
        <v>2241</v>
      </c>
      <c r="Q1058" s="1097" t="s">
        <v>3176</v>
      </c>
    </row>
    <row r="1059" spans="1:17" ht="13.5" thickBot="1" x14ac:dyDescent="0.25">
      <c r="A1059" s="1620" t="s">
        <v>1436</v>
      </c>
      <c r="B1059" s="1621"/>
      <c r="C1059" s="1621"/>
      <c r="D1059" s="1621"/>
      <c r="E1059" s="1621"/>
      <c r="F1059" s="1621"/>
      <c r="G1059" s="1625"/>
      <c r="H1059" s="1626"/>
      <c r="I1059" s="1173">
        <f>SUM(I1036:I1058)</f>
        <v>11.634</v>
      </c>
      <c r="J1059" s="1175"/>
      <c r="K1059" s="1176"/>
      <c r="L1059" s="1176"/>
      <c r="M1059" s="1176"/>
      <c r="N1059" s="557"/>
      <c r="O1059" s="557"/>
      <c r="P1059" s="557"/>
      <c r="Q1059" s="588"/>
    </row>
    <row r="1060" spans="1:17" ht="12.75" customHeight="1" x14ac:dyDescent="0.2">
      <c r="A1060" s="1497" t="s">
        <v>5946</v>
      </c>
      <c r="B1060" s="1497"/>
      <c r="C1060" s="1497"/>
      <c r="D1060" s="1497"/>
      <c r="E1060" s="1497"/>
      <c r="F1060" s="1497"/>
      <c r="G1060" s="885"/>
      <c r="H1060" s="885"/>
      <c r="I1060" s="1171"/>
      <c r="J1060" s="1174">
        <f>SUM(J1036:J1058)</f>
        <v>7.0309999999999997</v>
      </c>
      <c r="K1060" s="1171"/>
      <c r="L1060" s="1171"/>
      <c r="M1060" s="1171"/>
      <c r="N1060" s="990"/>
      <c r="O1060" s="990"/>
      <c r="P1060" s="990"/>
      <c r="Q1060" s="990"/>
    </row>
    <row r="1061" spans="1:17" ht="12.75" customHeight="1" x14ac:dyDescent="0.2">
      <c r="A1061" s="1494" t="s">
        <v>5944</v>
      </c>
      <c r="B1061" s="1494"/>
      <c r="C1061" s="1494"/>
      <c r="D1061" s="1494"/>
      <c r="E1061" s="1494"/>
      <c r="F1061" s="1494"/>
      <c r="G1061" s="502"/>
      <c r="H1061" s="502"/>
      <c r="I1061" s="494"/>
      <c r="J1061" s="494"/>
      <c r="K1061" s="425">
        <f>SUM(K1036:K1058)</f>
        <v>1.8029999999999999</v>
      </c>
      <c r="L1061" s="494"/>
      <c r="M1061" s="494"/>
      <c r="N1061" s="469"/>
      <c r="O1061" s="469"/>
      <c r="P1061" s="469"/>
      <c r="Q1061" s="469"/>
    </row>
    <row r="1062" spans="1:17" ht="12.75" customHeight="1" x14ac:dyDescent="0.2">
      <c r="A1062" s="1495" t="s">
        <v>5945</v>
      </c>
      <c r="B1062" s="1495"/>
      <c r="C1062" s="1495"/>
      <c r="D1062" s="1495"/>
      <c r="E1062" s="1496"/>
      <c r="F1062" s="1496"/>
      <c r="G1062" s="470"/>
      <c r="H1062" s="470"/>
      <c r="I1062" s="494"/>
      <c r="J1062" s="494"/>
      <c r="K1062" s="494"/>
      <c r="L1062" s="405">
        <f>SUM(L1036:L1058)</f>
        <v>2.8</v>
      </c>
      <c r="M1062" s="405"/>
      <c r="N1062" s="469"/>
      <c r="O1062" s="469"/>
      <c r="P1062" s="469"/>
      <c r="Q1062" s="469"/>
    </row>
    <row r="1063" spans="1:17" ht="12.75" customHeight="1" x14ac:dyDescent="0.2">
      <c r="A1063" s="1490" t="s">
        <v>5947</v>
      </c>
      <c r="B1063" s="1486"/>
      <c r="C1063" s="1486"/>
      <c r="D1063" s="1486"/>
      <c r="E1063" s="1486"/>
      <c r="F1063" s="1486"/>
      <c r="G1063" s="305"/>
      <c r="H1063" s="305"/>
      <c r="I1063" s="472"/>
      <c r="J1063" s="472"/>
      <c r="K1063" s="472"/>
      <c r="L1063" s="472"/>
      <c r="M1063" s="426">
        <f>SUM(M1036:M1058)</f>
        <v>0</v>
      </c>
      <c r="N1063" s="469"/>
      <c r="O1063" s="469"/>
      <c r="P1063" s="469"/>
      <c r="Q1063" s="469"/>
    </row>
    <row r="1064" spans="1:17" ht="13.5" thickBot="1" x14ac:dyDescent="0.25">
      <c r="A1064" s="580"/>
      <c r="B1064" s="580"/>
      <c r="C1064" s="580"/>
      <c r="D1064" s="580"/>
      <c r="E1064" s="580"/>
      <c r="F1064" s="580"/>
      <c r="G1064" s="580"/>
      <c r="H1064" s="580"/>
      <c r="I1064" s="1177"/>
      <c r="J1064" s="1177"/>
      <c r="K1064" s="1177"/>
      <c r="L1064" s="1177"/>
      <c r="M1064" s="1177"/>
      <c r="N1064" s="580"/>
      <c r="O1064" s="580"/>
      <c r="P1064" s="580"/>
      <c r="Q1064" s="580"/>
    </row>
    <row r="1065" spans="1:17" ht="13.5" thickBot="1" x14ac:dyDescent="0.25">
      <c r="A1065" s="1586" t="s">
        <v>816</v>
      </c>
      <c r="B1065" s="1587"/>
      <c r="C1065" s="1587"/>
      <c r="D1065" s="1587"/>
      <c r="E1065" s="1587"/>
      <c r="F1065" s="1587"/>
      <c r="G1065" s="1598"/>
      <c r="H1065" s="1598"/>
      <c r="I1065" s="1598"/>
      <c r="J1065" s="1598"/>
      <c r="K1065" s="1598"/>
      <c r="L1065" s="1598"/>
      <c r="M1065" s="1598"/>
      <c r="N1065" s="1598"/>
      <c r="O1065" s="1598"/>
      <c r="P1065" s="1598"/>
      <c r="Q1065" s="1599"/>
    </row>
    <row r="1066" spans="1:17" ht="24" x14ac:dyDescent="0.2">
      <c r="A1066" s="983">
        <v>1</v>
      </c>
      <c r="B1066" s="983">
        <v>120354</v>
      </c>
      <c r="C1066" s="983" t="s">
        <v>2052</v>
      </c>
      <c r="D1066" s="983" t="s">
        <v>4256</v>
      </c>
      <c r="E1066" s="983" t="s">
        <v>824</v>
      </c>
      <c r="F1066" s="839" t="s">
        <v>3588</v>
      </c>
      <c r="G1066" s="983" t="s">
        <v>3198</v>
      </c>
      <c r="H1066" s="983" t="s">
        <v>4257</v>
      </c>
      <c r="I1066" s="983">
        <v>0.754</v>
      </c>
      <c r="J1066" s="983"/>
      <c r="K1066" s="983">
        <v>0.754</v>
      </c>
      <c r="L1066" s="983"/>
      <c r="M1066" s="983"/>
      <c r="N1066" s="874">
        <v>0</v>
      </c>
      <c r="O1066" s="983">
        <v>0.754</v>
      </c>
      <c r="P1066" s="983" t="s">
        <v>2241</v>
      </c>
      <c r="Q1066" s="869" t="s">
        <v>3176</v>
      </c>
    </row>
    <row r="1067" spans="1:17" ht="24" x14ac:dyDescent="0.2">
      <c r="A1067" s="986">
        <v>2</v>
      </c>
      <c r="B1067" s="986">
        <v>120628</v>
      </c>
      <c r="C1067" s="986" t="s">
        <v>1599</v>
      </c>
      <c r="D1067" s="986" t="s">
        <v>4258</v>
      </c>
      <c r="E1067" s="986" t="s">
        <v>827</v>
      </c>
      <c r="F1067" s="998" t="s">
        <v>3953</v>
      </c>
      <c r="G1067" s="986" t="s">
        <v>3198</v>
      </c>
      <c r="H1067" s="986" t="s">
        <v>3036</v>
      </c>
      <c r="I1067" s="986">
        <v>0.64900000000000002</v>
      </c>
      <c r="J1067" s="986">
        <v>0.02</v>
      </c>
      <c r="K1067" s="986">
        <v>0.629</v>
      </c>
      <c r="L1067" s="986"/>
      <c r="M1067" s="986"/>
      <c r="N1067" s="829">
        <v>0</v>
      </c>
      <c r="O1067" s="986">
        <v>0.64900000000000002</v>
      </c>
      <c r="P1067" s="986" t="s">
        <v>2353</v>
      </c>
      <c r="Q1067" s="871" t="s">
        <v>3176</v>
      </c>
    </row>
    <row r="1068" spans="1:17" x14ac:dyDescent="0.2">
      <c r="A1068" s="814">
        <v>3</v>
      </c>
      <c r="B1068" s="986" t="s">
        <v>4259</v>
      </c>
      <c r="C1068" s="986" t="s">
        <v>1594</v>
      </c>
      <c r="D1068" s="1538" t="s">
        <v>4260</v>
      </c>
      <c r="E1068" s="1538" t="s">
        <v>1441</v>
      </c>
      <c r="F1068" s="998" t="s">
        <v>5781</v>
      </c>
      <c r="G1068" s="1538" t="s">
        <v>3198</v>
      </c>
      <c r="H1068" s="1538" t="s">
        <v>4261</v>
      </c>
      <c r="I1068" s="986">
        <v>0.124</v>
      </c>
      <c r="J1068" s="986"/>
      <c r="K1068" s="986">
        <v>0.124</v>
      </c>
      <c r="L1068" s="986"/>
      <c r="M1068" s="986"/>
      <c r="N1068" s="829">
        <v>0</v>
      </c>
      <c r="O1068" s="986">
        <v>0.124</v>
      </c>
      <c r="P1068" s="986" t="s">
        <v>2241</v>
      </c>
      <c r="Q1068" s="871" t="s">
        <v>3176</v>
      </c>
    </row>
    <row r="1069" spans="1:17" x14ac:dyDescent="0.2">
      <c r="A1069" s="814">
        <v>4</v>
      </c>
      <c r="B1069" s="986" t="s">
        <v>4262</v>
      </c>
      <c r="C1069" s="986" t="s">
        <v>2053</v>
      </c>
      <c r="D1069" s="1538"/>
      <c r="E1069" s="1538"/>
      <c r="F1069" s="998" t="s">
        <v>5699</v>
      </c>
      <c r="G1069" s="1538"/>
      <c r="H1069" s="1538"/>
      <c r="I1069" s="986">
        <v>0.46200000000000002</v>
      </c>
      <c r="J1069" s="986"/>
      <c r="K1069" s="986"/>
      <c r="L1069" s="986">
        <v>0.46200000000000002</v>
      </c>
      <c r="M1069" s="986"/>
      <c r="N1069" s="829">
        <v>0</v>
      </c>
      <c r="O1069" s="986">
        <v>0.46200000000000002</v>
      </c>
      <c r="P1069" s="986" t="s">
        <v>2244</v>
      </c>
      <c r="Q1069" s="871" t="s">
        <v>3176</v>
      </c>
    </row>
    <row r="1070" spans="1:17" ht="36" x14ac:dyDescent="0.2">
      <c r="A1070" s="814">
        <v>5</v>
      </c>
      <c r="B1070" s="986" t="s">
        <v>4263</v>
      </c>
      <c r="C1070" s="986" t="s">
        <v>2054</v>
      </c>
      <c r="D1070" s="1538"/>
      <c r="E1070" s="1538"/>
      <c r="F1070" s="998" t="s">
        <v>5699</v>
      </c>
      <c r="G1070" s="1538"/>
      <c r="H1070" s="1538"/>
      <c r="I1070" s="986">
        <v>0.61399999999999999</v>
      </c>
      <c r="J1070" s="986">
        <v>8.9999999999999993E-3</v>
      </c>
      <c r="K1070" s="986">
        <v>0.437</v>
      </c>
      <c r="L1070" s="986">
        <v>0.16800000000000001</v>
      </c>
      <c r="M1070" s="986"/>
      <c r="N1070" s="829">
        <v>0</v>
      </c>
      <c r="O1070" s="986">
        <v>0.61399999999999999</v>
      </c>
      <c r="P1070" s="986" t="s">
        <v>3458</v>
      </c>
      <c r="Q1070" s="871" t="s">
        <v>3176</v>
      </c>
    </row>
    <row r="1071" spans="1:17" ht="36" x14ac:dyDescent="0.2">
      <c r="A1071" s="986">
        <v>6</v>
      </c>
      <c r="B1071" s="986">
        <v>130677</v>
      </c>
      <c r="C1071" s="986" t="s">
        <v>2056</v>
      </c>
      <c r="D1071" s="986" t="s">
        <v>4264</v>
      </c>
      <c r="E1071" s="986" t="s">
        <v>835</v>
      </c>
      <c r="F1071" s="998" t="s">
        <v>5732</v>
      </c>
      <c r="G1071" s="986" t="s">
        <v>3198</v>
      </c>
      <c r="H1071" s="986" t="s">
        <v>4265</v>
      </c>
      <c r="I1071" s="986">
        <v>0.59699999999999998</v>
      </c>
      <c r="J1071" s="986">
        <v>0.59699999999999998</v>
      </c>
      <c r="K1071" s="986"/>
      <c r="L1071" s="986"/>
      <c r="M1071" s="986"/>
      <c r="N1071" s="829">
        <v>0</v>
      </c>
      <c r="O1071" s="986">
        <v>0.59699999999999998</v>
      </c>
      <c r="P1071" s="986" t="s">
        <v>2354</v>
      </c>
      <c r="Q1071" s="871" t="s">
        <v>3176</v>
      </c>
    </row>
    <row r="1072" spans="1:17" ht="36" x14ac:dyDescent="0.2">
      <c r="A1072" s="986">
        <v>7</v>
      </c>
      <c r="B1072" s="986">
        <v>130679</v>
      </c>
      <c r="C1072" s="986" t="s">
        <v>2057</v>
      </c>
      <c r="D1072" s="986" t="s">
        <v>4266</v>
      </c>
      <c r="E1072" s="986" t="s">
        <v>836</v>
      </c>
      <c r="F1072" s="998" t="s">
        <v>5732</v>
      </c>
      <c r="G1072" s="986" t="s">
        <v>3198</v>
      </c>
      <c r="H1072" s="986" t="s">
        <v>4265</v>
      </c>
      <c r="I1072" s="986">
        <v>0.48599999999999999</v>
      </c>
      <c r="J1072" s="986">
        <v>6.7000000000000004E-2</v>
      </c>
      <c r="K1072" s="986"/>
      <c r="L1072" s="986">
        <v>0.41899999999999998</v>
      </c>
      <c r="M1072" s="986"/>
      <c r="N1072" s="829">
        <v>0</v>
      </c>
      <c r="O1072" s="986">
        <v>0.48599999999999999</v>
      </c>
      <c r="P1072" s="986" t="s">
        <v>3450</v>
      </c>
      <c r="Q1072" s="871" t="s">
        <v>3176</v>
      </c>
    </row>
    <row r="1073" spans="1:17" ht="36" x14ac:dyDescent="0.2">
      <c r="A1073" s="986">
        <v>8</v>
      </c>
      <c r="B1073" s="986">
        <v>130695</v>
      </c>
      <c r="C1073" s="986" t="s">
        <v>2058</v>
      </c>
      <c r="D1073" s="986" t="s">
        <v>4267</v>
      </c>
      <c r="E1073" s="986" t="s">
        <v>875</v>
      </c>
      <c r="F1073" s="998" t="s">
        <v>5697</v>
      </c>
      <c r="G1073" s="986" t="s">
        <v>3198</v>
      </c>
      <c r="H1073" s="986" t="s">
        <v>3078</v>
      </c>
      <c r="I1073" s="986">
        <v>2.0390000000000001</v>
      </c>
      <c r="J1073" s="986"/>
      <c r="K1073" s="986">
        <v>2.0390000000000001</v>
      </c>
      <c r="L1073" s="986"/>
      <c r="M1073" s="986"/>
      <c r="N1073" s="829">
        <v>0</v>
      </c>
      <c r="O1073" s="986">
        <v>2.0390000000000001</v>
      </c>
      <c r="P1073" s="986" t="s">
        <v>2241</v>
      </c>
      <c r="Q1073" s="871" t="s">
        <v>3176</v>
      </c>
    </row>
    <row r="1074" spans="1:17" x14ac:dyDescent="0.2">
      <c r="A1074" s="815">
        <v>9</v>
      </c>
      <c r="B1074" s="1001"/>
      <c r="C1074" s="1001"/>
      <c r="D1074" s="1001"/>
      <c r="E1074" s="1610" t="s">
        <v>184</v>
      </c>
      <c r="F1074" s="1611" t="s">
        <v>5767</v>
      </c>
      <c r="G1074" s="1610" t="s">
        <v>3198</v>
      </c>
      <c r="H1074" s="1610" t="s">
        <v>3040</v>
      </c>
      <c r="I1074" s="1001">
        <v>0.48</v>
      </c>
      <c r="J1074" s="1001">
        <v>0.48</v>
      </c>
      <c r="K1074" s="1001"/>
      <c r="L1074" s="1001"/>
      <c r="M1074" s="1001"/>
      <c r="N1074" s="853">
        <v>0</v>
      </c>
      <c r="O1074" s="1001">
        <v>0.48</v>
      </c>
      <c r="P1074" s="1001" t="s">
        <v>2354</v>
      </c>
      <c r="Q1074" s="1001" t="s">
        <v>3216</v>
      </c>
    </row>
    <row r="1075" spans="1:17" x14ac:dyDescent="0.2">
      <c r="A1075" s="815">
        <v>10</v>
      </c>
      <c r="B1075" s="1001"/>
      <c r="C1075" s="1001"/>
      <c r="D1075" s="1001"/>
      <c r="E1075" s="1610"/>
      <c r="F1075" s="1611"/>
      <c r="G1075" s="1538"/>
      <c r="H1075" s="1538"/>
      <c r="I1075" s="1001">
        <v>0.182</v>
      </c>
      <c r="J1075" s="1001">
        <v>0.182</v>
      </c>
      <c r="K1075" s="1001"/>
      <c r="L1075" s="1001"/>
      <c r="M1075" s="1001"/>
      <c r="N1075" s="853">
        <v>0</v>
      </c>
      <c r="O1075" s="1001">
        <v>0.182</v>
      </c>
      <c r="P1075" s="1331" t="s">
        <v>2354</v>
      </c>
      <c r="Q1075" s="1001" t="s">
        <v>3216</v>
      </c>
    </row>
    <row r="1076" spans="1:17" x14ac:dyDescent="0.2">
      <c r="A1076" s="815">
        <v>11</v>
      </c>
      <c r="B1076" s="1001"/>
      <c r="C1076" s="1001"/>
      <c r="D1076" s="1001"/>
      <c r="E1076" s="1610"/>
      <c r="F1076" s="1611"/>
      <c r="G1076" s="1538"/>
      <c r="H1076" s="1538"/>
      <c r="I1076" s="1001">
        <v>0.109</v>
      </c>
      <c r="J1076" s="1001">
        <v>0.109</v>
      </c>
      <c r="K1076" s="1001"/>
      <c r="L1076" s="1001"/>
      <c r="M1076" s="1001"/>
      <c r="N1076" s="853">
        <v>0</v>
      </c>
      <c r="O1076" s="1001">
        <v>0.109</v>
      </c>
      <c r="P1076" s="1331" t="s">
        <v>2354</v>
      </c>
      <c r="Q1076" s="1001" t="s">
        <v>3216</v>
      </c>
    </row>
    <row r="1077" spans="1:17" x14ac:dyDescent="0.2">
      <c r="A1077" s="814">
        <v>12</v>
      </c>
      <c r="B1077" s="1001"/>
      <c r="C1077" s="1001"/>
      <c r="D1077" s="1001"/>
      <c r="E1077" s="1538"/>
      <c r="F1077" s="1612"/>
      <c r="G1077" s="1538"/>
      <c r="H1077" s="1538"/>
      <c r="I1077" s="1001">
        <v>0.34799999999999998</v>
      </c>
      <c r="J1077" s="1001">
        <v>0.34799999999999998</v>
      </c>
      <c r="K1077" s="1001"/>
      <c r="L1077" s="1001"/>
      <c r="M1077" s="1001"/>
      <c r="N1077" s="853">
        <v>0</v>
      </c>
      <c r="O1077" s="1001">
        <v>0.34799999999999998</v>
      </c>
      <c r="P1077" s="1331" t="s">
        <v>2354</v>
      </c>
      <c r="Q1077" s="1001" t="s">
        <v>3216</v>
      </c>
    </row>
    <row r="1078" spans="1:17" ht="48" x14ac:dyDescent="0.2">
      <c r="A1078" s="986">
        <v>13</v>
      </c>
      <c r="B1078" s="986">
        <v>120340</v>
      </c>
      <c r="C1078" s="986" t="s">
        <v>2041</v>
      </c>
      <c r="D1078" s="986" t="s">
        <v>4268</v>
      </c>
      <c r="E1078" s="986" t="s">
        <v>185</v>
      </c>
      <c r="F1078" s="998" t="s">
        <v>5782</v>
      </c>
      <c r="G1078" s="986" t="s">
        <v>3198</v>
      </c>
      <c r="H1078" s="986" t="s">
        <v>4269</v>
      </c>
      <c r="I1078" s="986">
        <v>1.2170000000000001</v>
      </c>
      <c r="J1078" s="986"/>
      <c r="K1078" s="986">
        <v>1.2170000000000001</v>
      </c>
      <c r="L1078" s="986"/>
      <c r="M1078" s="986"/>
      <c r="N1078" s="829">
        <v>0</v>
      </c>
      <c r="O1078" s="986">
        <v>1.2170000000000001</v>
      </c>
      <c r="P1078" s="986" t="s">
        <v>2241</v>
      </c>
      <c r="Q1078" s="871" t="s">
        <v>3176</v>
      </c>
    </row>
    <row r="1079" spans="1:17" ht="36" x14ac:dyDescent="0.2">
      <c r="A1079" s="986">
        <v>14</v>
      </c>
      <c r="B1079" s="986">
        <v>120341</v>
      </c>
      <c r="C1079" s="986" t="s">
        <v>1324</v>
      </c>
      <c r="D1079" s="986" t="s">
        <v>4270</v>
      </c>
      <c r="E1079" s="986" t="s">
        <v>186</v>
      </c>
      <c r="F1079" s="998" t="s">
        <v>5783</v>
      </c>
      <c r="G1079" s="986" t="s">
        <v>3198</v>
      </c>
      <c r="H1079" s="986" t="s">
        <v>4271</v>
      </c>
      <c r="I1079" s="986">
        <v>0.26400000000000001</v>
      </c>
      <c r="J1079" s="986">
        <v>0.26400000000000001</v>
      </c>
      <c r="K1079" s="986"/>
      <c r="L1079" s="986"/>
      <c r="M1079" s="986"/>
      <c r="N1079" s="829">
        <v>0</v>
      </c>
      <c r="O1079" s="986">
        <v>0.26400000000000001</v>
      </c>
      <c r="P1079" s="986" t="s">
        <v>2354</v>
      </c>
      <c r="Q1079" s="871" t="s">
        <v>3176</v>
      </c>
    </row>
    <row r="1080" spans="1:17" ht="24" x14ac:dyDescent="0.2">
      <c r="A1080" s="1001">
        <v>15</v>
      </c>
      <c r="B1080" s="1001"/>
      <c r="C1080" s="1001"/>
      <c r="D1080" s="1001"/>
      <c r="E1080" s="1001" t="s">
        <v>2503</v>
      </c>
      <c r="F1080" s="846" t="s">
        <v>2504</v>
      </c>
      <c r="G1080" s="1001"/>
      <c r="H1080" s="1001"/>
      <c r="I1080" s="1001">
        <v>0.66300000000000003</v>
      </c>
      <c r="J1080" s="1001">
        <v>0.66300000000000003</v>
      </c>
      <c r="K1080" s="1001"/>
      <c r="L1080" s="1001"/>
      <c r="M1080" s="1001"/>
      <c r="N1080" s="853">
        <v>0</v>
      </c>
      <c r="O1080" s="1001">
        <v>0.66300000000000003</v>
      </c>
      <c r="P1080" s="986" t="s">
        <v>2354</v>
      </c>
      <c r="Q1080" s="1001" t="s">
        <v>3216</v>
      </c>
    </row>
    <row r="1081" spans="1:17" ht="36" x14ac:dyDescent="0.2">
      <c r="A1081" s="986">
        <v>16</v>
      </c>
      <c r="B1081" s="986">
        <v>120342</v>
      </c>
      <c r="C1081" s="986" t="s">
        <v>1325</v>
      </c>
      <c r="D1081" s="986" t="s">
        <v>4272</v>
      </c>
      <c r="E1081" s="986" t="s">
        <v>187</v>
      </c>
      <c r="F1081" s="998" t="s">
        <v>5694</v>
      </c>
      <c r="G1081" s="986" t="s">
        <v>3198</v>
      </c>
      <c r="H1081" s="986" t="s">
        <v>4271</v>
      </c>
      <c r="I1081" s="986">
        <v>0.52300000000000002</v>
      </c>
      <c r="J1081" s="986">
        <v>0.52300000000000002</v>
      </c>
      <c r="K1081" s="986"/>
      <c r="L1081" s="986"/>
      <c r="M1081" s="986"/>
      <c r="N1081" s="829">
        <v>0</v>
      </c>
      <c r="O1081" s="986">
        <v>0.52300000000000002</v>
      </c>
      <c r="P1081" s="986" t="s">
        <v>2354</v>
      </c>
      <c r="Q1081" s="871" t="s">
        <v>3176</v>
      </c>
    </row>
    <row r="1082" spans="1:17" ht="36" x14ac:dyDescent="0.2">
      <c r="A1082" s="986">
        <v>17</v>
      </c>
      <c r="B1082" s="986">
        <v>120343</v>
      </c>
      <c r="C1082" s="986" t="s">
        <v>1326</v>
      </c>
      <c r="D1082" s="986" t="s">
        <v>4273</v>
      </c>
      <c r="E1082" s="986" t="s">
        <v>188</v>
      </c>
      <c r="F1082" s="998" t="s">
        <v>3808</v>
      </c>
      <c r="G1082" s="986" t="s">
        <v>3198</v>
      </c>
      <c r="H1082" s="986" t="s">
        <v>4271</v>
      </c>
      <c r="I1082" s="986">
        <v>0.27900000000000003</v>
      </c>
      <c r="J1082" s="986">
        <v>0.27900000000000003</v>
      </c>
      <c r="K1082" s="986"/>
      <c r="L1082" s="986"/>
      <c r="M1082" s="986"/>
      <c r="N1082" s="829">
        <v>0</v>
      </c>
      <c r="O1082" s="986">
        <v>0.27900000000000003</v>
      </c>
      <c r="P1082" s="986" t="s">
        <v>2354</v>
      </c>
      <c r="Q1082" s="871" t="s">
        <v>3176</v>
      </c>
    </row>
    <row r="1083" spans="1:17" ht="36" x14ac:dyDescent="0.2">
      <c r="A1083" s="986">
        <v>18</v>
      </c>
      <c r="B1083" s="986">
        <v>120344</v>
      </c>
      <c r="C1083" s="986" t="s">
        <v>1327</v>
      </c>
      <c r="D1083" s="986" t="s">
        <v>4274</v>
      </c>
      <c r="E1083" s="986" t="s">
        <v>189</v>
      </c>
      <c r="F1083" s="998" t="s">
        <v>3928</v>
      </c>
      <c r="G1083" s="986" t="s">
        <v>3198</v>
      </c>
      <c r="H1083" s="986" t="s">
        <v>4271</v>
      </c>
      <c r="I1083" s="986">
        <v>0.33700000000000002</v>
      </c>
      <c r="J1083" s="986"/>
      <c r="K1083" s="986">
        <v>0.33700000000000002</v>
      </c>
      <c r="L1083" s="986"/>
      <c r="M1083" s="986"/>
      <c r="N1083" s="829">
        <v>0</v>
      </c>
      <c r="O1083" s="986">
        <v>0.33700000000000002</v>
      </c>
      <c r="P1083" s="986" t="s">
        <v>2241</v>
      </c>
      <c r="Q1083" s="871" t="s">
        <v>3176</v>
      </c>
    </row>
    <row r="1084" spans="1:17" ht="36" x14ac:dyDescent="0.2">
      <c r="A1084" s="986">
        <v>19</v>
      </c>
      <c r="B1084" s="986">
        <v>130810</v>
      </c>
      <c r="C1084" s="986" t="s">
        <v>1328</v>
      </c>
      <c r="D1084" s="986" t="s">
        <v>4276</v>
      </c>
      <c r="E1084" s="986" t="s">
        <v>190</v>
      </c>
      <c r="F1084" s="998" t="s">
        <v>5784</v>
      </c>
      <c r="G1084" s="986" t="s">
        <v>3198</v>
      </c>
      <c r="H1084" s="986" t="s">
        <v>4271</v>
      </c>
      <c r="I1084" s="986">
        <v>0.25</v>
      </c>
      <c r="J1084" s="986">
        <v>0.25</v>
      </c>
      <c r="K1084" s="986"/>
      <c r="L1084" s="986"/>
      <c r="M1084" s="986"/>
      <c r="N1084" s="829">
        <v>0</v>
      </c>
      <c r="O1084" s="986">
        <v>0.25</v>
      </c>
      <c r="P1084" s="986" t="s">
        <v>2354</v>
      </c>
      <c r="Q1084" s="871" t="s">
        <v>3176</v>
      </c>
    </row>
    <row r="1085" spans="1:17" ht="48" x14ac:dyDescent="0.2">
      <c r="A1085" s="986">
        <v>20</v>
      </c>
      <c r="B1085" s="986">
        <v>120346</v>
      </c>
      <c r="C1085" s="986" t="s">
        <v>2042</v>
      </c>
      <c r="D1085" s="986" t="s">
        <v>4277</v>
      </c>
      <c r="E1085" s="986" t="s">
        <v>191</v>
      </c>
      <c r="F1085" s="998" t="s">
        <v>3712</v>
      </c>
      <c r="G1085" s="986" t="s">
        <v>3198</v>
      </c>
      <c r="H1085" s="986" t="s">
        <v>4278</v>
      </c>
      <c r="I1085" s="986">
        <v>0.29199999999999998</v>
      </c>
      <c r="J1085" s="986"/>
      <c r="K1085" s="986">
        <v>0.29199999999999998</v>
      </c>
      <c r="L1085" s="986"/>
      <c r="M1085" s="986"/>
      <c r="N1085" s="829">
        <v>0</v>
      </c>
      <c r="O1085" s="986">
        <v>0.29199999999999998</v>
      </c>
      <c r="P1085" s="986" t="s">
        <v>2241</v>
      </c>
      <c r="Q1085" s="871" t="s">
        <v>3176</v>
      </c>
    </row>
    <row r="1086" spans="1:17" x14ac:dyDescent="0.2">
      <c r="A1086" s="814">
        <v>21</v>
      </c>
      <c r="B1086" s="986" t="s">
        <v>4279</v>
      </c>
      <c r="C1086" s="986" t="s">
        <v>2044</v>
      </c>
      <c r="D1086" s="1538" t="s">
        <v>4280</v>
      </c>
      <c r="E1086" s="1538" t="s">
        <v>192</v>
      </c>
      <c r="F1086" s="1612" t="s">
        <v>3808</v>
      </c>
      <c r="G1086" s="1538" t="s">
        <v>3198</v>
      </c>
      <c r="H1086" s="1538" t="s">
        <v>4281</v>
      </c>
      <c r="I1086" s="986">
        <v>0.123</v>
      </c>
      <c r="J1086" s="986"/>
      <c r="K1086" s="986">
        <v>0.123</v>
      </c>
      <c r="L1086" s="986"/>
      <c r="M1086" s="986"/>
      <c r="N1086" s="829">
        <v>0</v>
      </c>
      <c r="O1086" s="986">
        <v>0.123</v>
      </c>
      <c r="P1086" s="986" t="s">
        <v>2241</v>
      </c>
      <c r="Q1086" s="871" t="s">
        <v>3176</v>
      </c>
    </row>
    <row r="1087" spans="1:17" ht="24" x14ac:dyDescent="0.2">
      <c r="A1087" s="814">
        <v>22</v>
      </c>
      <c r="B1087" s="986" t="s">
        <v>4282</v>
      </c>
      <c r="C1087" s="986" t="s">
        <v>2043</v>
      </c>
      <c r="D1087" s="1538"/>
      <c r="E1087" s="1538"/>
      <c r="F1087" s="1612"/>
      <c r="G1087" s="1538"/>
      <c r="H1087" s="1538"/>
      <c r="I1087" s="986">
        <v>0.40600000000000003</v>
      </c>
      <c r="J1087" s="986"/>
      <c r="K1087" s="986">
        <v>0.25900000000000001</v>
      </c>
      <c r="L1087" s="986">
        <v>0.14699999999999999</v>
      </c>
      <c r="M1087" s="986"/>
      <c r="N1087" s="829">
        <v>0</v>
      </c>
      <c r="O1087" s="986">
        <v>0.40600000000000003</v>
      </c>
      <c r="P1087" s="986" t="s">
        <v>2296</v>
      </c>
      <c r="Q1087" s="871" t="s">
        <v>3176</v>
      </c>
    </row>
    <row r="1088" spans="1:17" ht="48" x14ac:dyDescent="0.2">
      <c r="A1088" s="814">
        <v>23</v>
      </c>
      <c r="B1088" s="986">
        <v>120348</v>
      </c>
      <c r="C1088" s="986" t="s">
        <v>2045</v>
      </c>
      <c r="D1088" s="986" t="s">
        <v>4283</v>
      </c>
      <c r="E1088" s="986" t="s">
        <v>193</v>
      </c>
      <c r="F1088" s="998" t="s">
        <v>4088</v>
      </c>
      <c r="G1088" s="986" t="s">
        <v>3198</v>
      </c>
      <c r="H1088" s="986" t="s">
        <v>4281</v>
      </c>
      <c r="I1088" s="986">
        <v>0.46300000000000002</v>
      </c>
      <c r="J1088" s="986"/>
      <c r="K1088" s="986">
        <v>0.46300000000000002</v>
      </c>
      <c r="L1088" s="986"/>
      <c r="M1088" s="986"/>
      <c r="N1088" s="829">
        <v>0</v>
      </c>
      <c r="O1088" s="986">
        <v>0.46300000000000002</v>
      </c>
      <c r="P1088" s="986" t="s">
        <v>2241</v>
      </c>
      <c r="Q1088" s="871" t="s">
        <v>3176</v>
      </c>
    </row>
    <row r="1089" spans="1:17" ht="24" x14ac:dyDescent="0.2">
      <c r="A1089" s="814">
        <v>24</v>
      </c>
      <c r="B1089" s="986" t="s">
        <v>4284</v>
      </c>
      <c r="C1089" s="986" t="s">
        <v>2046</v>
      </c>
      <c r="D1089" s="1538" t="s">
        <v>4285</v>
      </c>
      <c r="E1089" s="1538" t="s">
        <v>194</v>
      </c>
      <c r="F1089" s="1612" t="s">
        <v>5785</v>
      </c>
      <c r="G1089" s="1538" t="s">
        <v>3198</v>
      </c>
      <c r="H1089" s="1538" t="s">
        <v>4286</v>
      </c>
      <c r="I1089" s="986">
        <v>0.40100000000000002</v>
      </c>
      <c r="J1089" s="986">
        <v>0.22500000000000001</v>
      </c>
      <c r="K1089" s="986">
        <v>0.17599999999999999</v>
      </c>
      <c r="L1089" s="986"/>
      <c r="M1089" s="986"/>
      <c r="N1089" s="829">
        <v>0</v>
      </c>
      <c r="O1089" s="986">
        <v>0.40100000000000002</v>
      </c>
      <c r="P1089" s="986" t="s">
        <v>2353</v>
      </c>
      <c r="Q1089" s="871" t="s">
        <v>3176</v>
      </c>
    </row>
    <row r="1090" spans="1:17" x14ac:dyDescent="0.2">
      <c r="A1090" s="814">
        <v>25</v>
      </c>
      <c r="B1090" s="986" t="s">
        <v>4287</v>
      </c>
      <c r="C1090" s="986" t="s">
        <v>2047</v>
      </c>
      <c r="D1090" s="1538"/>
      <c r="E1090" s="1538"/>
      <c r="F1090" s="1612"/>
      <c r="G1090" s="1538"/>
      <c r="H1090" s="1538"/>
      <c r="I1090" s="986">
        <v>0.27800000000000002</v>
      </c>
      <c r="J1090" s="986">
        <v>0.27800000000000002</v>
      </c>
      <c r="K1090" s="986"/>
      <c r="L1090" s="986"/>
      <c r="M1090" s="986"/>
      <c r="N1090" s="829">
        <v>0</v>
      </c>
      <c r="O1090" s="986">
        <v>0.27800000000000002</v>
      </c>
      <c r="P1090" s="986" t="s">
        <v>2354</v>
      </c>
      <c r="Q1090" s="871" t="s">
        <v>3176</v>
      </c>
    </row>
    <row r="1091" spans="1:17" ht="48" x14ac:dyDescent="0.2">
      <c r="A1091" s="814">
        <v>26</v>
      </c>
      <c r="B1091" s="986">
        <v>120350</v>
      </c>
      <c r="C1091" s="986" t="s">
        <v>2048</v>
      </c>
      <c r="D1091" s="986" t="s">
        <v>4288</v>
      </c>
      <c r="E1091" s="986" t="s">
        <v>195</v>
      </c>
      <c r="F1091" s="998" t="s">
        <v>5727</v>
      </c>
      <c r="G1091" s="986" t="s">
        <v>3198</v>
      </c>
      <c r="H1091" s="986" t="s">
        <v>4289</v>
      </c>
      <c r="I1091" s="986">
        <v>0.19500000000000001</v>
      </c>
      <c r="J1091" s="986">
        <v>0.19500000000000001</v>
      </c>
      <c r="K1091" s="986"/>
      <c r="L1091" s="986"/>
      <c r="M1091" s="986"/>
      <c r="N1091" s="829">
        <v>0</v>
      </c>
      <c r="O1091" s="986">
        <v>0.19500000000000001</v>
      </c>
      <c r="P1091" s="986" t="s">
        <v>2354</v>
      </c>
      <c r="Q1091" s="871" t="s">
        <v>3176</v>
      </c>
    </row>
    <row r="1092" spans="1:17" x14ac:dyDescent="0.2">
      <c r="A1092" s="814">
        <v>27</v>
      </c>
      <c r="B1092" s="986">
        <v>120351</v>
      </c>
      <c r="C1092" s="986" t="s">
        <v>2049</v>
      </c>
      <c r="D1092" s="986" t="s">
        <v>4290</v>
      </c>
      <c r="E1092" s="1538" t="s">
        <v>196</v>
      </c>
      <c r="F1092" s="1612" t="s">
        <v>5786</v>
      </c>
      <c r="G1092" s="1538" t="s">
        <v>3198</v>
      </c>
      <c r="H1092" s="1538" t="s">
        <v>4289</v>
      </c>
      <c r="I1092" s="986">
        <v>1.0309999999999999</v>
      </c>
      <c r="J1092" s="986">
        <v>1.0309999999999999</v>
      </c>
      <c r="K1092" s="986"/>
      <c r="L1092" s="986"/>
      <c r="M1092" s="986"/>
      <c r="N1092" s="829">
        <v>0</v>
      </c>
      <c r="O1092" s="986">
        <v>1.0309999999999999</v>
      </c>
      <c r="P1092" s="986" t="s">
        <v>2354</v>
      </c>
      <c r="Q1092" s="871" t="s">
        <v>3176</v>
      </c>
    </row>
    <row r="1093" spans="1:17" ht="39" customHeight="1" x14ac:dyDescent="0.2">
      <c r="A1093" s="814">
        <v>28</v>
      </c>
      <c r="B1093" s="986"/>
      <c r="C1093" s="986"/>
      <c r="D1093" s="986"/>
      <c r="E1093" s="1538"/>
      <c r="F1093" s="1612"/>
      <c r="G1093" s="1538"/>
      <c r="H1093" s="1538"/>
      <c r="I1093" s="986">
        <v>7.9000000000000001E-2</v>
      </c>
      <c r="J1093" s="986">
        <v>7.9000000000000001E-2</v>
      </c>
      <c r="K1093" s="986"/>
      <c r="L1093" s="986"/>
      <c r="M1093" s="986"/>
      <c r="N1093" s="829">
        <v>0</v>
      </c>
      <c r="O1093" s="986">
        <v>7.9000000000000001E-2</v>
      </c>
      <c r="P1093" s="986" t="s">
        <v>2354</v>
      </c>
      <c r="Q1093" s="871" t="s">
        <v>3216</v>
      </c>
    </row>
    <row r="1094" spans="1:17" x14ac:dyDescent="0.2">
      <c r="A1094" s="814">
        <v>29</v>
      </c>
      <c r="B1094" s="986">
        <v>130138</v>
      </c>
      <c r="C1094" s="986" t="s">
        <v>2050</v>
      </c>
      <c r="D1094" s="986" t="s">
        <v>4291</v>
      </c>
      <c r="E1094" s="1538" t="s">
        <v>197</v>
      </c>
      <c r="F1094" s="1612" t="s">
        <v>5787</v>
      </c>
      <c r="G1094" s="1538" t="s">
        <v>3198</v>
      </c>
      <c r="H1094" s="1538" t="s">
        <v>4292</v>
      </c>
      <c r="I1094" s="986">
        <v>0.23899999999999999</v>
      </c>
      <c r="J1094" s="986">
        <v>0.23899999999999999</v>
      </c>
      <c r="K1094" s="986"/>
      <c r="L1094" s="986"/>
      <c r="M1094" s="986"/>
      <c r="N1094" s="829">
        <v>0</v>
      </c>
      <c r="O1094" s="986">
        <v>0.23899999999999999</v>
      </c>
      <c r="P1094" s="986" t="s">
        <v>2354</v>
      </c>
      <c r="Q1094" s="871" t="s">
        <v>3176</v>
      </c>
    </row>
    <row r="1095" spans="1:17" ht="39.75" customHeight="1" x14ac:dyDescent="0.2">
      <c r="A1095" s="814">
        <v>30</v>
      </c>
      <c r="B1095" s="986"/>
      <c r="C1095" s="986"/>
      <c r="D1095" s="986"/>
      <c r="E1095" s="1538"/>
      <c r="F1095" s="1660"/>
      <c r="G1095" s="1538"/>
      <c r="H1095" s="1538"/>
      <c r="I1095" s="986">
        <v>0.41199999999999998</v>
      </c>
      <c r="J1095" s="986">
        <v>0.41199999999999998</v>
      </c>
      <c r="K1095" s="986"/>
      <c r="L1095" s="986"/>
      <c r="M1095" s="986"/>
      <c r="N1095" s="829">
        <v>0</v>
      </c>
      <c r="O1095" s="986">
        <v>0.41199999999999998</v>
      </c>
      <c r="P1095" s="986" t="s">
        <v>2354</v>
      </c>
      <c r="Q1095" s="986" t="s">
        <v>3216</v>
      </c>
    </row>
    <row r="1096" spans="1:17" ht="48" x14ac:dyDescent="0.2">
      <c r="A1096" s="814">
        <v>31</v>
      </c>
      <c r="B1096" s="986"/>
      <c r="C1096" s="986"/>
      <c r="D1096" s="986"/>
      <c r="E1096" s="986" t="s">
        <v>4293</v>
      </c>
      <c r="F1096" s="998" t="s">
        <v>4294</v>
      </c>
      <c r="G1096" s="986" t="s">
        <v>3198</v>
      </c>
      <c r="H1096" s="986" t="s">
        <v>4292</v>
      </c>
      <c r="I1096" s="986">
        <v>9.9000000000000005E-2</v>
      </c>
      <c r="J1096" s="986">
        <v>6.9000000000000006E-2</v>
      </c>
      <c r="K1096" s="986">
        <v>0.03</v>
      </c>
      <c r="L1096" s="986"/>
      <c r="M1096" s="986"/>
      <c r="N1096" s="829">
        <v>0</v>
      </c>
      <c r="O1096" s="986">
        <v>9.9000000000000005E-2</v>
      </c>
      <c r="P1096" s="986" t="s">
        <v>2353</v>
      </c>
      <c r="Q1096" s="986" t="s">
        <v>3216</v>
      </c>
    </row>
    <row r="1097" spans="1:17" ht="48" x14ac:dyDescent="0.2">
      <c r="A1097" s="814">
        <v>32</v>
      </c>
      <c r="B1097" s="986">
        <v>120627</v>
      </c>
      <c r="C1097" s="986" t="s">
        <v>2051</v>
      </c>
      <c r="D1097" s="986" t="s">
        <v>4296</v>
      </c>
      <c r="E1097" s="986" t="s">
        <v>198</v>
      </c>
      <c r="F1097" s="998" t="s">
        <v>4197</v>
      </c>
      <c r="G1097" s="986" t="s">
        <v>3198</v>
      </c>
      <c r="H1097" s="986" t="s">
        <v>4297</v>
      </c>
      <c r="I1097" s="986">
        <v>0.94499999999999995</v>
      </c>
      <c r="J1097" s="986">
        <v>0.94499999999999995</v>
      </c>
      <c r="K1097" s="986"/>
      <c r="L1097" s="986"/>
      <c r="M1097" s="986"/>
      <c r="N1097" s="829">
        <v>0</v>
      </c>
      <c r="O1097" s="986">
        <v>0.94499999999999995</v>
      </c>
      <c r="P1097" s="986" t="s">
        <v>2354</v>
      </c>
      <c r="Q1097" s="871" t="s">
        <v>3176</v>
      </c>
    </row>
    <row r="1098" spans="1:17" x14ac:dyDescent="0.2">
      <c r="A1098" s="814">
        <v>33</v>
      </c>
      <c r="B1098" s="986" t="s">
        <v>4298</v>
      </c>
      <c r="C1098" s="986" t="s">
        <v>1595</v>
      </c>
      <c r="D1098" s="1538" t="s">
        <v>4299</v>
      </c>
      <c r="E1098" s="1538" t="s">
        <v>199</v>
      </c>
      <c r="F1098" s="998" t="s">
        <v>5727</v>
      </c>
      <c r="G1098" s="1538" t="s">
        <v>3198</v>
      </c>
      <c r="H1098" s="1538" t="s">
        <v>4300</v>
      </c>
      <c r="I1098" s="986">
        <v>0.81</v>
      </c>
      <c r="J1098" s="986">
        <v>0.81</v>
      </c>
      <c r="K1098" s="986"/>
      <c r="L1098" s="986"/>
      <c r="M1098" s="986"/>
      <c r="N1098" s="829">
        <v>0</v>
      </c>
      <c r="O1098" s="871">
        <v>0.81</v>
      </c>
      <c r="P1098" s="986" t="s">
        <v>2354</v>
      </c>
      <c r="Q1098" s="871" t="s">
        <v>3176</v>
      </c>
    </row>
    <row r="1099" spans="1:17" x14ac:dyDescent="0.2">
      <c r="A1099" s="814">
        <v>34</v>
      </c>
      <c r="B1099" s="986" t="s">
        <v>4301</v>
      </c>
      <c r="C1099" s="986" t="s">
        <v>2055</v>
      </c>
      <c r="D1099" s="1538"/>
      <c r="E1099" s="1538"/>
      <c r="F1099" s="998" t="s">
        <v>5727</v>
      </c>
      <c r="G1099" s="1538"/>
      <c r="H1099" s="1538"/>
      <c r="I1099" s="986">
        <v>0.109</v>
      </c>
      <c r="J1099" s="986">
        <v>0.109</v>
      </c>
      <c r="K1099" s="986"/>
      <c r="L1099" s="986"/>
      <c r="M1099" s="986"/>
      <c r="N1099" s="829">
        <v>0</v>
      </c>
      <c r="O1099" s="986">
        <v>0.109</v>
      </c>
      <c r="P1099" s="986" t="s">
        <v>2354</v>
      </c>
      <c r="Q1099" s="871" t="s">
        <v>3176</v>
      </c>
    </row>
    <row r="1100" spans="1:17" x14ac:dyDescent="0.2">
      <c r="A1100" s="814">
        <v>35</v>
      </c>
      <c r="B1100" s="986" t="s">
        <v>4302</v>
      </c>
      <c r="C1100" s="986" t="s">
        <v>1596</v>
      </c>
      <c r="D1100" s="1538"/>
      <c r="E1100" s="986" t="s">
        <v>4303</v>
      </c>
      <c r="F1100" s="998" t="s">
        <v>5788</v>
      </c>
      <c r="G1100" s="1538"/>
      <c r="H1100" s="1538"/>
      <c r="I1100" s="986">
        <v>0.19600000000000001</v>
      </c>
      <c r="J1100" s="986"/>
      <c r="K1100" s="986">
        <v>0.19600000000000001</v>
      </c>
      <c r="L1100" s="986"/>
      <c r="M1100" s="986"/>
      <c r="N1100" s="871"/>
      <c r="O1100" s="986"/>
      <c r="P1100" s="986" t="s">
        <v>2241</v>
      </c>
      <c r="Q1100" s="871" t="s">
        <v>3176</v>
      </c>
    </row>
    <row r="1101" spans="1:17" x14ac:dyDescent="0.2">
      <c r="A1101" s="814">
        <v>36</v>
      </c>
      <c r="B1101" s="986" t="s">
        <v>4304</v>
      </c>
      <c r="C1101" s="986" t="s">
        <v>1597</v>
      </c>
      <c r="D1101" s="1538"/>
      <c r="E1101" s="986" t="s">
        <v>4305</v>
      </c>
      <c r="F1101" s="998" t="s">
        <v>5788</v>
      </c>
      <c r="G1101" s="1538"/>
      <c r="H1101" s="1538"/>
      <c r="I1101" s="986">
        <v>0.19</v>
      </c>
      <c r="J1101" s="986"/>
      <c r="K1101" s="986">
        <v>0.19</v>
      </c>
      <c r="L1101" s="986"/>
      <c r="M1101" s="986"/>
      <c r="N1101" s="871"/>
      <c r="O1101" s="986"/>
      <c r="P1101" s="986" t="s">
        <v>2241</v>
      </c>
      <c r="Q1101" s="871" t="s">
        <v>3176</v>
      </c>
    </row>
    <row r="1102" spans="1:17" ht="24" x14ac:dyDescent="0.2">
      <c r="A1102" s="814">
        <v>37</v>
      </c>
      <c r="B1102" s="986">
        <v>120360</v>
      </c>
      <c r="C1102" s="986" t="s">
        <v>1598</v>
      </c>
      <c r="D1102" s="986" t="s">
        <v>4306</v>
      </c>
      <c r="E1102" s="986" t="s">
        <v>200</v>
      </c>
      <c r="F1102" s="998" t="s">
        <v>3914</v>
      </c>
      <c r="G1102" s="986" t="s">
        <v>3198</v>
      </c>
      <c r="H1102" s="986" t="s">
        <v>4307</v>
      </c>
      <c r="I1102" s="986">
        <v>0.26</v>
      </c>
      <c r="J1102" s="986"/>
      <c r="K1102" s="986">
        <v>0.26</v>
      </c>
      <c r="L1102" s="986"/>
      <c r="M1102" s="986"/>
      <c r="N1102" s="829">
        <v>0</v>
      </c>
      <c r="O1102" s="986">
        <v>0.26</v>
      </c>
      <c r="P1102" s="986" t="s">
        <v>2241</v>
      </c>
      <c r="Q1102" s="871" t="s">
        <v>3176</v>
      </c>
    </row>
    <row r="1103" spans="1:17" ht="24" x14ac:dyDescent="0.2">
      <c r="A1103" s="814">
        <v>38</v>
      </c>
      <c r="B1103" s="891" t="s">
        <v>4308</v>
      </c>
      <c r="C1103" s="986" t="s">
        <v>1378</v>
      </c>
      <c r="D1103" s="1538" t="s">
        <v>4309</v>
      </c>
      <c r="E1103" s="986" t="s">
        <v>4310</v>
      </c>
      <c r="F1103" s="998" t="s">
        <v>5789</v>
      </c>
      <c r="G1103" s="1538" t="s">
        <v>3198</v>
      </c>
      <c r="H1103" s="1538" t="s">
        <v>3036</v>
      </c>
      <c r="I1103" s="986">
        <v>0.05</v>
      </c>
      <c r="J1103" s="986">
        <v>0.05</v>
      </c>
      <c r="K1103" s="986"/>
      <c r="L1103" s="986"/>
      <c r="M1103" s="986"/>
      <c r="N1103" s="829">
        <v>0.32500000000000001</v>
      </c>
      <c r="O1103" s="986">
        <v>0.375</v>
      </c>
      <c r="P1103" s="986" t="s">
        <v>2354</v>
      </c>
      <c r="Q1103" s="871" t="s">
        <v>3176</v>
      </c>
    </row>
    <row r="1104" spans="1:17" ht="24" x14ac:dyDescent="0.2">
      <c r="A1104" s="814">
        <v>39</v>
      </c>
      <c r="B1104" s="891" t="s">
        <v>4312</v>
      </c>
      <c r="C1104" s="986" t="s">
        <v>1379</v>
      </c>
      <c r="D1104" s="1538"/>
      <c r="E1104" s="986" t="s">
        <v>4313</v>
      </c>
      <c r="F1104" s="998" t="s">
        <v>5789</v>
      </c>
      <c r="G1104" s="1538"/>
      <c r="H1104" s="1538"/>
      <c r="I1104" s="986">
        <v>0.14000000000000001</v>
      </c>
      <c r="J1104" s="986">
        <v>0.14000000000000001</v>
      </c>
      <c r="K1104" s="986"/>
      <c r="L1104" s="986"/>
      <c r="M1104" s="986"/>
      <c r="N1104" s="871"/>
      <c r="O1104" s="986"/>
      <c r="P1104" s="986" t="s">
        <v>2354</v>
      </c>
      <c r="Q1104" s="871" t="s">
        <v>3176</v>
      </c>
    </row>
    <row r="1105" spans="1:17" s="897" customFormat="1" ht="12.75" customHeight="1" x14ac:dyDescent="0.2">
      <c r="A1105" s="814">
        <v>40</v>
      </c>
      <c r="B1105" s="1318">
        <v>120361</v>
      </c>
      <c r="C1105" s="986"/>
      <c r="D1105" s="1585"/>
      <c r="E1105" s="1580" t="s">
        <v>201</v>
      </c>
      <c r="F1105" s="1662" t="s">
        <v>6239</v>
      </c>
      <c r="G1105" s="1580" t="s">
        <v>3198</v>
      </c>
      <c r="H1105" s="1580" t="s">
        <v>3036</v>
      </c>
      <c r="I1105" s="1001">
        <v>0.25900000000000001</v>
      </c>
      <c r="J1105" s="1001"/>
      <c r="K1105" s="1001">
        <v>0.25900000000000001</v>
      </c>
      <c r="L1105" s="1001"/>
      <c r="M1105" s="1001"/>
      <c r="N1105" s="853">
        <v>0</v>
      </c>
      <c r="O1105" s="1001">
        <v>0.25900000000000001</v>
      </c>
      <c r="P1105" s="1001" t="s">
        <v>2241</v>
      </c>
      <c r="Q1105" s="1001" t="s">
        <v>3216</v>
      </c>
    </row>
    <row r="1106" spans="1:17" s="897" customFormat="1" x14ac:dyDescent="0.2">
      <c r="A1106" s="814">
        <v>41</v>
      </c>
      <c r="B1106" s="891"/>
      <c r="C1106" s="986"/>
      <c r="D1106" s="1665"/>
      <c r="E1106" s="1661"/>
      <c r="F1106" s="1663"/>
      <c r="G1106" s="1661"/>
      <c r="H1106" s="1661"/>
      <c r="I1106" s="1001">
        <v>0.19900000000000001</v>
      </c>
      <c r="J1106" s="1001"/>
      <c r="K1106" s="1001">
        <v>0.19900000000000001</v>
      </c>
      <c r="L1106" s="1001"/>
      <c r="M1106" s="1001"/>
      <c r="N1106" s="853">
        <v>0</v>
      </c>
      <c r="O1106" s="1001">
        <v>0.19900000000000001</v>
      </c>
      <c r="P1106" s="1001" t="s">
        <v>2241</v>
      </c>
      <c r="Q1106" s="1001" t="s">
        <v>3216</v>
      </c>
    </row>
    <row r="1107" spans="1:17" s="897" customFormat="1" x14ac:dyDescent="0.2">
      <c r="A1107" s="814">
        <v>42</v>
      </c>
      <c r="B1107" s="891"/>
      <c r="C1107" s="986"/>
      <c r="D1107" s="1581"/>
      <c r="E1107" s="1584"/>
      <c r="F1107" s="1664"/>
      <c r="G1107" s="1584"/>
      <c r="H1107" s="1584"/>
      <c r="I1107" s="1001">
        <v>0.189</v>
      </c>
      <c r="J1107" s="1001"/>
      <c r="K1107" s="1001">
        <v>0.189</v>
      </c>
      <c r="L1107" s="1001"/>
      <c r="M1107" s="1001"/>
      <c r="N1107" s="853">
        <v>0</v>
      </c>
      <c r="O1107" s="1001">
        <v>0.189</v>
      </c>
      <c r="P1107" s="1001" t="s">
        <v>2241</v>
      </c>
      <c r="Q1107" s="1001" t="s">
        <v>3216</v>
      </c>
    </row>
    <row r="1108" spans="1:17" x14ac:dyDescent="0.2">
      <c r="A1108" s="814">
        <v>43</v>
      </c>
      <c r="B1108" s="986">
        <v>120362</v>
      </c>
      <c r="C1108" s="986" t="s">
        <v>1600</v>
      </c>
      <c r="D1108" s="1538" t="s">
        <v>4314</v>
      </c>
      <c r="E1108" s="1538" t="s">
        <v>202</v>
      </c>
      <c r="F1108" s="998" t="s">
        <v>4072</v>
      </c>
      <c r="G1108" s="1538" t="s">
        <v>3198</v>
      </c>
      <c r="H1108" s="1538" t="s">
        <v>4315</v>
      </c>
      <c r="I1108" s="986">
        <v>0.67400000000000004</v>
      </c>
      <c r="J1108" s="986">
        <v>0.67400000000000004</v>
      </c>
      <c r="K1108" s="986"/>
      <c r="L1108" s="986"/>
      <c r="M1108" s="986"/>
      <c r="N1108" s="829">
        <v>0</v>
      </c>
      <c r="O1108" s="986">
        <v>0.67400000000000004</v>
      </c>
      <c r="P1108" s="986" t="s">
        <v>2354</v>
      </c>
      <c r="Q1108" s="871" t="s">
        <v>3176</v>
      </c>
    </row>
    <row r="1109" spans="1:17" x14ac:dyDescent="0.2">
      <c r="A1109" s="814">
        <v>44</v>
      </c>
      <c r="B1109" s="891" t="s">
        <v>4316</v>
      </c>
      <c r="C1109" s="986" t="s">
        <v>1602</v>
      </c>
      <c r="D1109" s="1538"/>
      <c r="E1109" s="1538"/>
      <c r="F1109" s="998" t="s">
        <v>4317</v>
      </c>
      <c r="G1109" s="1538"/>
      <c r="H1109" s="1538"/>
      <c r="I1109" s="986">
        <v>0.107</v>
      </c>
      <c r="J1109" s="986">
        <v>0.107</v>
      </c>
      <c r="K1109" s="986"/>
      <c r="L1109" s="986"/>
      <c r="M1109" s="986"/>
      <c r="N1109" s="871"/>
      <c r="O1109" s="986"/>
      <c r="P1109" s="986" t="s">
        <v>2354</v>
      </c>
      <c r="Q1109" s="871" t="s">
        <v>3176</v>
      </c>
    </row>
    <row r="1110" spans="1:17" x14ac:dyDescent="0.2">
      <c r="A1110" s="814">
        <v>45</v>
      </c>
      <c r="B1110" s="891" t="s">
        <v>4318</v>
      </c>
      <c r="C1110" s="986" t="s">
        <v>1603</v>
      </c>
      <c r="D1110" s="1538"/>
      <c r="E1110" s="1538"/>
      <c r="F1110" s="998" t="s">
        <v>1601</v>
      </c>
      <c r="G1110" s="1538"/>
      <c r="H1110" s="1538"/>
      <c r="I1110" s="986">
        <v>8.6999999999999994E-2</v>
      </c>
      <c r="J1110" s="986">
        <v>8.6999999999999994E-2</v>
      </c>
      <c r="K1110" s="986"/>
      <c r="L1110" s="986"/>
      <c r="M1110" s="986"/>
      <c r="N1110" s="871"/>
      <c r="O1110" s="986"/>
      <c r="P1110" s="986" t="s">
        <v>2354</v>
      </c>
      <c r="Q1110" s="871" t="s">
        <v>3176</v>
      </c>
    </row>
    <row r="1111" spans="1:17" x14ac:dyDescent="0.2">
      <c r="A1111" s="814">
        <v>46</v>
      </c>
      <c r="B1111" s="891" t="s">
        <v>4319</v>
      </c>
      <c r="C1111" s="986" t="s">
        <v>1604</v>
      </c>
      <c r="D1111" s="1538"/>
      <c r="E1111" s="1538"/>
      <c r="F1111" s="998" t="s">
        <v>1601</v>
      </c>
      <c r="G1111" s="1538"/>
      <c r="H1111" s="1538"/>
      <c r="I1111" s="986">
        <v>0.125</v>
      </c>
      <c r="J1111" s="986">
        <v>0.125</v>
      </c>
      <c r="K1111" s="986"/>
      <c r="L1111" s="986"/>
      <c r="M1111" s="986"/>
      <c r="N1111" s="871"/>
      <c r="O1111" s="986"/>
      <c r="P1111" s="986" t="s">
        <v>2354</v>
      </c>
      <c r="Q1111" s="871" t="s">
        <v>3176</v>
      </c>
    </row>
    <row r="1112" spans="1:17" x14ac:dyDescent="0.2">
      <c r="A1112" s="814">
        <v>47</v>
      </c>
      <c r="B1112" s="891" t="s">
        <v>4320</v>
      </c>
      <c r="C1112" s="986" t="s">
        <v>1605</v>
      </c>
      <c r="D1112" s="1538"/>
      <c r="E1112" s="1538"/>
      <c r="F1112" s="998" t="s">
        <v>1601</v>
      </c>
      <c r="G1112" s="1538"/>
      <c r="H1112" s="1538"/>
      <c r="I1112" s="986">
        <v>0.13200000000000001</v>
      </c>
      <c r="J1112" s="986">
        <v>0.13200000000000001</v>
      </c>
      <c r="K1112" s="986"/>
      <c r="L1112" s="986"/>
      <c r="M1112" s="986"/>
      <c r="N1112" s="871"/>
      <c r="O1112" s="986"/>
      <c r="P1112" s="986" t="s">
        <v>2354</v>
      </c>
      <c r="Q1112" s="871" t="s">
        <v>3176</v>
      </c>
    </row>
    <row r="1113" spans="1:17" ht="24.75" thickBot="1" x14ac:dyDescent="0.25">
      <c r="A1113" s="816">
        <v>48</v>
      </c>
      <c r="B1113" s="987">
        <v>120353</v>
      </c>
      <c r="C1113" s="987" t="s">
        <v>1606</v>
      </c>
      <c r="D1113" s="987" t="s">
        <v>4321</v>
      </c>
      <c r="E1113" s="987" t="s">
        <v>203</v>
      </c>
      <c r="F1113" s="1000" t="s">
        <v>5688</v>
      </c>
      <c r="G1113" s="987" t="s">
        <v>3198</v>
      </c>
      <c r="H1113" s="987" t="s">
        <v>4322</v>
      </c>
      <c r="I1113" s="987">
        <v>0.25600000000000001</v>
      </c>
      <c r="J1113" s="987">
        <v>0.22900000000000001</v>
      </c>
      <c r="K1113" s="987">
        <v>2.7E-2</v>
      </c>
      <c r="L1113" s="987"/>
      <c r="M1113" s="987"/>
      <c r="N1113" s="879">
        <v>0</v>
      </c>
      <c r="O1113" s="987">
        <v>0.25600000000000001</v>
      </c>
      <c r="P1113" s="1319" t="s">
        <v>2353</v>
      </c>
      <c r="Q1113" s="1097" t="s">
        <v>3176</v>
      </c>
    </row>
    <row r="1114" spans="1:17" ht="13.5" thickBot="1" x14ac:dyDescent="0.25">
      <c r="A1114" s="1590" t="s">
        <v>1430</v>
      </c>
      <c r="B1114" s="1591"/>
      <c r="C1114" s="1591"/>
      <c r="D1114" s="1591"/>
      <c r="E1114" s="1591"/>
      <c r="F1114" s="1591"/>
      <c r="G1114" s="1588"/>
      <c r="H1114" s="1589"/>
      <c r="I1114" s="952">
        <f>SUM(I1066:I1113)</f>
        <v>19.123000000000012</v>
      </c>
      <c r="J1114" s="954"/>
      <c r="K1114" s="955"/>
      <c r="L1114" s="955"/>
      <c r="M1114" s="955"/>
      <c r="N1114" s="1004"/>
      <c r="O1114" s="1004"/>
      <c r="P1114" s="1004"/>
      <c r="Q1114" s="1005"/>
    </row>
    <row r="1115" spans="1:17" ht="12.75" customHeight="1" x14ac:dyDescent="0.2">
      <c r="A1115" s="1497" t="s">
        <v>5946</v>
      </c>
      <c r="B1115" s="1497"/>
      <c r="C1115" s="1497"/>
      <c r="D1115" s="1497"/>
      <c r="E1115" s="1497"/>
      <c r="F1115" s="1497"/>
      <c r="G1115" s="996"/>
      <c r="H1115" s="996"/>
      <c r="I1115" s="777"/>
      <c r="J1115" s="953">
        <f>SUM(J1066:J1113)</f>
        <v>9.7269999999999985</v>
      </c>
      <c r="K1115" s="777"/>
      <c r="L1115" s="777"/>
      <c r="M1115" s="777"/>
      <c r="N1115" s="683"/>
      <c r="O1115" s="683"/>
      <c r="P1115" s="683"/>
      <c r="Q1115" s="683"/>
    </row>
    <row r="1116" spans="1:17" ht="12.75" customHeight="1" x14ac:dyDescent="0.2">
      <c r="A1116" s="1494" t="s">
        <v>5944</v>
      </c>
      <c r="B1116" s="1494"/>
      <c r="C1116" s="1494"/>
      <c r="D1116" s="1494"/>
      <c r="E1116" s="1494"/>
      <c r="F1116" s="1494"/>
      <c r="G1116" s="499"/>
      <c r="H1116" s="499"/>
      <c r="I1116" s="346"/>
      <c r="J1116" s="346"/>
      <c r="K1116" s="348">
        <f>SUM(K1066:K1113)</f>
        <v>8.2000000000000011</v>
      </c>
      <c r="L1116" s="346"/>
      <c r="M1116" s="346"/>
      <c r="N1116" s="461"/>
      <c r="O1116" s="461"/>
      <c r="P1116" s="461"/>
      <c r="Q1116" s="461"/>
    </row>
    <row r="1117" spans="1:17" ht="12.75" customHeight="1" x14ac:dyDescent="0.2">
      <c r="A1117" s="1495" t="s">
        <v>5945</v>
      </c>
      <c r="B1117" s="1495"/>
      <c r="C1117" s="1495"/>
      <c r="D1117" s="1495"/>
      <c r="E1117" s="1496"/>
      <c r="F1117" s="1496"/>
      <c r="G1117" s="465"/>
      <c r="H1117" s="465"/>
      <c r="I1117" s="346"/>
      <c r="J1117" s="346"/>
      <c r="K1117" s="346"/>
      <c r="L1117" s="349">
        <f>SUM(L1066:L1113)</f>
        <v>1.196</v>
      </c>
      <c r="M1117" s="349"/>
      <c r="N1117" s="461"/>
      <c r="O1117" s="461"/>
      <c r="P1117" s="461"/>
      <c r="Q1117" s="461"/>
    </row>
    <row r="1118" spans="1:17" ht="12.75" customHeight="1" x14ac:dyDescent="0.2">
      <c r="A1118" s="1490" t="s">
        <v>5947</v>
      </c>
      <c r="B1118" s="1486"/>
      <c r="C1118" s="1486"/>
      <c r="D1118" s="1486"/>
      <c r="E1118" s="1486"/>
      <c r="F1118" s="1486"/>
      <c r="G1118" s="491"/>
      <c r="H1118" s="491"/>
      <c r="I1118" s="350"/>
      <c r="J1118" s="350"/>
      <c r="K1118" s="350"/>
      <c r="L1118" s="350"/>
      <c r="M1118" s="357">
        <f>SUM(M1066:M1113)</f>
        <v>0</v>
      </c>
      <c r="N1118" s="461"/>
      <c r="O1118" s="461"/>
      <c r="P1118" s="461"/>
      <c r="Q1118" s="461"/>
    </row>
    <row r="1119" spans="1:17" x14ac:dyDescent="0.2">
      <c r="A1119" s="455"/>
      <c r="B1119" s="455"/>
      <c r="C1119" s="455"/>
      <c r="D1119" s="455"/>
      <c r="E1119" s="455"/>
      <c r="F1119" s="455"/>
      <c r="G1119" s="455"/>
      <c r="H1119" s="455"/>
      <c r="I1119" s="346"/>
      <c r="J1119" s="346"/>
      <c r="K1119" s="346"/>
      <c r="L1119" s="346"/>
      <c r="M1119" s="346"/>
      <c r="N1119" s="461"/>
      <c r="O1119" s="461"/>
      <c r="P1119" s="461"/>
      <c r="Q1119" s="461"/>
    </row>
    <row r="1120" spans="1:17" ht="13.5" thickBot="1" x14ac:dyDescent="0.25">
      <c r="A1120" s="1643"/>
      <c r="B1120" s="1643"/>
      <c r="C1120" s="1643"/>
      <c r="D1120" s="1643"/>
      <c r="E1120" s="1643"/>
      <c r="F1120" s="1643"/>
      <c r="G1120" s="1643"/>
      <c r="H1120" s="1643"/>
      <c r="I1120" s="1643"/>
      <c r="J1120" s="1643"/>
      <c r="K1120" s="1643"/>
      <c r="L1120" s="1643"/>
      <c r="M1120" s="1643"/>
      <c r="N1120" s="1643"/>
      <c r="O1120" s="1643"/>
      <c r="P1120" s="690"/>
      <c r="Q1120" s="690"/>
    </row>
    <row r="1121" spans="1:19" ht="13.5" thickBot="1" x14ac:dyDescent="0.25">
      <c r="A1121" s="1586" t="s">
        <v>881</v>
      </c>
      <c r="B1121" s="1587"/>
      <c r="C1121" s="1587"/>
      <c r="D1121" s="1587"/>
      <c r="E1121" s="1587"/>
      <c r="F1121" s="1587"/>
      <c r="G1121" s="1598"/>
      <c r="H1121" s="1598"/>
      <c r="I1121" s="1598"/>
      <c r="J1121" s="1598"/>
      <c r="K1121" s="1598"/>
      <c r="L1121" s="1598"/>
      <c r="M1121" s="1598"/>
      <c r="N1121" s="1598"/>
      <c r="O1121" s="1598"/>
      <c r="P1121" s="1598"/>
      <c r="Q1121" s="1599"/>
    </row>
    <row r="1122" spans="1:19" ht="36" x14ac:dyDescent="0.2">
      <c r="A1122" s="983">
        <v>1</v>
      </c>
      <c r="B1122" s="983">
        <v>120370</v>
      </c>
      <c r="C1122" s="983" t="s">
        <v>1329</v>
      </c>
      <c r="D1122" s="983" t="s">
        <v>4323</v>
      </c>
      <c r="E1122" s="983" t="s">
        <v>898</v>
      </c>
      <c r="F1122" s="832" t="s">
        <v>4197</v>
      </c>
      <c r="G1122" s="983" t="s">
        <v>3198</v>
      </c>
      <c r="H1122" s="983" t="s">
        <v>4324</v>
      </c>
      <c r="I1122" s="983">
        <v>0.74399999999999999</v>
      </c>
      <c r="J1122" s="983">
        <v>0.74399999999999999</v>
      </c>
      <c r="K1122" s="983"/>
      <c r="L1122" s="983"/>
      <c r="M1122" s="983"/>
      <c r="N1122" s="874">
        <v>0</v>
      </c>
      <c r="O1122" s="983">
        <v>0.74399999999999999</v>
      </c>
      <c r="P1122" s="983" t="s">
        <v>2354</v>
      </c>
      <c r="Q1122" s="869" t="s">
        <v>3176</v>
      </c>
      <c r="R1122" s="263"/>
      <c r="S1122" s="263"/>
    </row>
    <row r="1123" spans="1:19" s="263" customFormat="1" ht="36" x14ac:dyDescent="0.2">
      <c r="A1123" s="986">
        <v>2</v>
      </c>
      <c r="B1123" s="986"/>
      <c r="C1123" s="986"/>
      <c r="D1123" s="986"/>
      <c r="E1123" s="1024" t="s">
        <v>5704</v>
      </c>
      <c r="F1123" s="1178" t="s">
        <v>58</v>
      </c>
      <c r="G1123" s="1024" t="s">
        <v>3198</v>
      </c>
      <c r="H1123" s="1024" t="s">
        <v>5703</v>
      </c>
      <c r="I1123" s="1179">
        <v>0.16</v>
      </c>
      <c r="J1123" s="1022"/>
      <c r="K1123" s="1022">
        <v>0.16</v>
      </c>
      <c r="L1123" s="1024"/>
      <c r="M1123" s="1024"/>
      <c r="N1123" s="1022">
        <v>0</v>
      </c>
      <c r="O1123" s="1022">
        <v>0.16</v>
      </c>
      <c r="P1123" s="1024" t="s">
        <v>2241</v>
      </c>
      <c r="Q1123" s="1180" t="s">
        <v>3216</v>
      </c>
    </row>
    <row r="1124" spans="1:19" ht="36" x14ac:dyDescent="0.2">
      <c r="A1124" s="986">
        <v>3</v>
      </c>
      <c r="B1124" s="986">
        <v>120364</v>
      </c>
      <c r="C1124" s="986" t="s">
        <v>2059</v>
      </c>
      <c r="D1124" s="986" t="s">
        <v>4325</v>
      </c>
      <c r="E1124" s="986" t="s">
        <v>303</v>
      </c>
      <c r="F1124" s="984" t="s">
        <v>5790</v>
      </c>
      <c r="G1124" s="986" t="s">
        <v>3198</v>
      </c>
      <c r="H1124" s="986" t="s">
        <v>4326</v>
      </c>
      <c r="I1124" s="986">
        <v>0.52500000000000002</v>
      </c>
      <c r="J1124" s="986">
        <v>0.52500000000000002</v>
      </c>
      <c r="K1124" s="986"/>
      <c r="L1124" s="986"/>
      <c r="M1124" s="986"/>
      <c r="N1124" s="829">
        <v>0</v>
      </c>
      <c r="O1124" s="986">
        <v>0.52500000000000002</v>
      </c>
      <c r="P1124" s="986" t="s">
        <v>2354</v>
      </c>
      <c r="Q1124" s="871" t="s">
        <v>3176</v>
      </c>
    </row>
    <row r="1125" spans="1:19" ht="36" x14ac:dyDescent="0.2">
      <c r="A1125" s="986">
        <v>4</v>
      </c>
      <c r="B1125" s="986">
        <v>120366</v>
      </c>
      <c r="C1125" s="986" t="s">
        <v>2060</v>
      </c>
      <c r="D1125" s="986" t="s">
        <v>4327</v>
      </c>
      <c r="E1125" s="986" t="s">
        <v>304</v>
      </c>
      <c r="F1125" s="984" t="s">
        <v>5767</v>
      </c>
      <c r="G1125" s="986" t="s">
        <v>3198</v>
      </c>
      <c r="H1125" s="986" t="s">
        <v>4328</v>
      </c>
      <c r="I1125" s="986">
        <v>0.78</v>
      </c>
      <c r="J1125" s="986"/>
      <c r="K1125" s="986">
        <v>0.78</v>
      </c>
      <c r="L1125" s="986"/>
      <c r="M1125" s="986"/>
      <c r="N1125" s="829">
        <v>0</v>
      </c>
      <c r="O1125" s="986">
        <v>0.78</v>
      </c>
      <c r="P1125" s="986" t="s">
        <v>2241</v>
      </c>
      <c r="Q1125" s="871" t="s">
        <v>3176</v>
      </c>
    </row>
    <row r="1126" spans="1:19" ht="36" x14ac:dyDescent="0.2">
      <c r="A1126" s="986">
        <v>5</v>
      </c>
      <c r="B1126" s="986">
        <v>120368</v>
      </c>
      <c r="C1126" s="986" t="s">
        <v>2061</v>
      </c>
      <c r="D1126" s="986" t="s">
        <v>4329</v>
      </c>
      <c r="E1126" s="986" t="s">
        <v>305</v>
      </c>
      <c r="F1126" s="984" t="s">
        <v>5753</v>
      </c>
      <c r="G1126" s="986" t="s">
        <v>3198</v>
      </c>
      <c r="H1126" s="986" t="s">
        <v>4330</v>
      </c>
      <c r="I1126" s="986">
        <v>0.14099999999999999</v>
      </c>
      <c r="J1126" s="986">
        <v>0.14099999999999999</v>
      </c>
      <c r="K1126" s="986"/>
      <c r="L1126" s="986"/>
      <c r="M1126" s="986"/>
      <c r="N1126" s="829">
        <v>0</v>
      </c>
      <c r="O1126" s="986">
        <v>0.14099999999999999</v>
      </c>
      <c r="P1126" s="986" t="s">
        <v>2354</v>
      </c>
      <c r="Q1126" s="871" t="s">
        <v>3176</v>
      </c>
    </row>
    <row r="1127" spans="1:19" ht="36" x14ac:dyDescent="0.2">
      <c r="A1127" s="986">
        <v>6</v>
      </c>
      <c r="B1127" s="986">
        <v>120369</v>
      </c>
      <c r="C1127" s="893" t="s">
        <v>2062</v>
      </c>
      <c r="D1127" s="986" t="s">
        <v>4331</v>
      </c>
      <c r="E1127" s="986" t="s">
        <v>306</v>
      </c>
      <c r="F1127" s="984" t="s">
        <v>5727</v>
      </c>
      <c r="G1127" s="986" t="s">
        <v>3198</v>
      </c>
      <c r="H1127" s="986" t="s">
        <v>4324</v>
      </c>
      <c r="I1127" s="829">
        <v>0.42399999999999999</v>
      </c>
      <c r="J1127" s="893"/>
      <c r="K1127" s="829">
        <v>0.42399999999999999</v>
      </c>
      <c r="L1127" s="893"/>
      <c r="M1127" s="893"/>
      <c r="N1127" s="829">
        <v>0</v>
      </c>
      <c r="O1127" s="829">
        <v>0.42399999999999999</v>
      </c>
      <c r="P1127" s="893" t="s">
        <v>2241</v>
      </c>
      <c r="Q1127" s="871" t="s">
        <v>3176</v>
      </c>
    </row>
    <row r="1128" spans="1:19" ht="36" x14ac:dyDescent="0.2">
      <c r="A1128" s="986">
        <v>7</v>
      </c>
      <c r="B1128" s="986">
        <v>120371</v>
      </c>
      <c r="C1128" s="986" t="s">
        <v>2063</v>
      </c>
      <c r="D1128" s="986" t="s">
        <v>4332</v>
      </c>
      <c r="E1128" s="986" t="s">
        <v>307</v>
      </c>
      <c r="F1128" s="984" t="s">
        <v>3522</v>
      </c>
      <c r="G1128" s="986" t="s">
        <v>3198</v>
      </c>
      <c r="H1128" s="986" t="s">
        <v>4333</v>
      </c>
      <c r="I1128" s="986">
        <v>0.41699999999999998</v>
      </c>
      <c r="J1128" s="986">
        <v>0.41699999999999998</v>
      </c>
      <c r="K1128" s="986"/>
      <c r="L1128" s="986"/>
      <c r="M1128" s="986"/>
      <c r="N1128" s="829">
        <v>0</v>
      </c>
      <c r="O1128" s="986">
        <v>0.41699999999999998</v>
      </c>
      <c r="P1128" s="986" t="s">
        <v>2354</v>
      </c>
      <c r="Q1128" s="871" t="s">
        <v>3176</v>
      </c>
    </row>
    <row r="1129" spans="1:19" ht="36" x14ac:dyDescent="0.2">
      <c r="A1129" s="986">
        <v>8</v>
      </c>
      <c r="B1129" s="986">
        <v>120372</v>
      </c>
      <c r="C1129" s="986" t="s">
        <v>2064</v>
      </c>
      <c r="D1129" s="986" t="s">
        <v>4334</v>
      </c>
      <c r="E1129" s="986" t="s">
        <v>308</v>
      </c>
      <c r="F1129" s="984" t="s">
        <v>5791</v>
      </c>
      <c r="G1129" s="986" t="s">
        <v>3198</v>
      </c>
      <c r="H1129" s="986" t="s">
        <v>4335</v>
      </c>
      <c r="I1129" s="986">
        <v>0.48299999999999998</v>
      </c>
      <c r="J1129" s="986">
        <v>0.38500000000000001</v>
      </c>
      <c r="K1129" s="986">
        <v>9.8000000000000004E-2</v>
      </c>
      <c r="L1129" s="986"/>
      <c r="M1129" s="986"/>
      <c r="N1129" s="829">
        <v>0</v>
      </c>
      <c r="O1129" s="986">
        <v>0.48299999999999998</v>
      </c>
      <c r="P1129" s="986" t="s">
        <v>2353</v>
      </c>
      <c r="Q1129" s="871" t="s">
        <v>3176</v>
      </c>
    </row>
    <row r="1130" spans="1:19" ht="36" x14ac:dyDescent="0.2">
      <c r="A1130" s="986">
        <v>9</v>
      </c>
      <c r="B1130" s="986">
        <v>120373</v>
      </c>
      <c r="C1130" s="986" t="s">
        <v>2065</v>
      </c>
      <c r="D1130" s="986" t="s">
        <v>4336</v>
      </c>
      <c r="E1130" s="986" t="s">
        <v>309</v>
      </c>
      <c r="F1130" s="984" t="s">
        <v>5727</v>
      </c>
      <c r="G1130" s="986" t="s">
        <v>3198</v>
      </c>
      <c r="H1130" s="986" t="s">
        <v>4337</v>
      </c>
      <c r="I1130" s="986">
        <v>0.55300000000000005</v>
      </c>
      <c r="J1130" s="986">
        <v>0.55300000000000005</v>
      </c>
      <c r="K1130" s="986"/>
      <c r="L1130" s="986"/>
      <c r="M1130" s="986"/>
      <c r="N1130" s="829">
        <v>0</v>
      </c>
      <c r="O1130" s="986">
        <v>0.55300000000000005</v>
      </c>
      <c r="P1130" s="986" t="s">
        <v>2354</v>
      </c>
      <c r="Q1130" s="871" t="s">
        <v>3176</v>
      </c>
    </row>
    <row r="1131" spans="1:19" x14ac:dyDescent="0.2">
      <c r="A1131" s="986">
        <v>10</v>
      </c>
      <c r="B1131" s="1001"/>
      <c r="C1131" s="1001"/>
      <c r="D1131" s="1001"/>
      <c r="E1131" s="1001" t="s">
        <v>310</v>
      </c>
      <c r="F1131" s="852" t="s">
        <v>4339</v>
      </c>
      <c r="G1131" s="1091"/>
      <c r="H1131" s="1091"/>
      <c r="I1131" s="1001">
        <v>0.14299999999999999</v>
      </c>
      <c r="J1131" s="1096"/>
      <c r="K1131" s="1001">
        <v>0.14299999999999999</v>
      </c>
      <c r="L1131" s="1096"/>
      <c r="M1131" s="1096"/>
      <c r="N1131" s="853">
        <v>0</v>
      </c>
      <c r="O1131" s="1001">
        <v>0.14299999999999999</v>
      </c>
      <c r="P1131" s="1001" t="s">
        <v>2241</v>
      </c>
      <c r="Q1131" s="1001" t="s">
        <v>3216</v>
      </c>
    </row>
    <row r="1132" spans="1:19" ht="36" x14ac:dyDescent="0.2">
      <c r="A1132" s="986">
        <v>11</v>
      </c>
      <c r="B1132" s="986">
        <v>120375</v>
      </c>
      <c r="C1132" s="986" t="s">
        <v>2066</v>
      </c>
      <c r="D1132" s="986" t="s">
        <v>4340</v>
      </c>
      <c r="E1132" s="986" t="s">
        <v>311</v>
      </c>
      <c r="F1132" s="984" t="s">
        <v>3617</v>
      </c>
      <c r="G1132" s="986" t="s">
        <v>3198</v>
      </c>
      <c r="H1132" s="986" t="s">
        <v>4341</v>
      </c>
      <c r="I1132" s="986">
        <v>5.7000000000000002E-2</v>
      </c>
      <c r="J1132" s="986">
        <v>5.7000000000000002E-2</v>
      </c>
      <c r="K1132" s="986"/>
      <c r="L1132" s="986"/>
      <c r="M1132" s="986"/>
      <c r="N1132" s="829">
        <v>0</v>
      </c>
      <c r="O1132" s="986">
        <v>5.7000000000000002E-2</v>
      </c>
      <c r="P1132" s="986" t="s">
        <v>2354</v>
      </c>
      <c r="Q1132" s="871" t="s">
        <v>3176</v>
      </c>
    </row>
    <row r="1133" spans="1:19" ht="24" x14ac:dyDescent="0.2">
      <c r="A1133" s="986">
        <v>12</v>
      </c>
      <c r="B1133" s="986">
        <v>120376</v>
      </c>
      <c r="C1133" s="986" t="s">
        <v>2067</v>
      </c>
      <c r="D1133" s="986" t="s">
        <v>4342</v>
      </c>
      <c r="E1133" s="986" t="s">
        <v>312</v>
      </c>
      <c r="F1133" s="984" t="s">
        <v>5792</v>
      </c>
      <c r="G1133" s="986" t="s">
        <v>3198</v>
      </c>
      <c r="H1133" s="986" t="s">
        <v>4343</v>
      </c>
      <c r="I1133" s="986">
        <v>0.23499999999999999</v>
      </c>
      <c r="J1133" s="986">
        <v>0.23499999999999999</v>
      </c>
      <c r="K1133" s="986"/>
      <c r="L1133" s="986"/>
      <c r="M1133" s="986"/>
      <c r="N1133" s="829">
        <v>0</v>
      </c>
      <c r="O1133" s="986">
        <v>0.23499999999999999</v>
      </c>
      <c r="P1133" s="986" t="s">
        <v>2354</v>
      </c>
      <c r="Q1133" s="871" t="s">
        <v>3176</v>
      </c>
    </row>
    <row r="1134" spans="1:19" ht="24" x14ac:dyDescent="0.2">
      <c r="A1134" s="986">
        <v>13</v>
      </c>
      <c r="B1134" s="986" t="s">
        <v>6089</v>
      </c>
      <c r="C1134" s="829" t="s">
        <v>2505</v>
      </c>
      <c r="D1134" s="986" t="s">
        <v>4344</v>
      </c>
      <c r="E1134" s="986" t="s">
        <v>313</v>
      </c>
      <c r="F1134" s="984" t="s">
        <v>5793</v>
      </c>
      <c r="G1134" s="986" t="s">
        <v>3198</v>
      </c>
      <c r="H1134" s="986" t="s">
        <v>4345</v>
      </c>
      <c r="I1134" s="829">
        <v>0.88600000000000001</v>
      </c>
      <c r="J1134" s="829"/>
      <c r="K1134" s="829">
        <v>0.88600000000000001</v>
      </c>
      <c r="L1134" s="829"/>
      <c r="M1134" s="829"/>
      <c r="N1134" s="829">
        <v>0</v>
      </c>
      <c r="O1134" s="829">
        <v>0.88600000000000001</v>
      </c>
      <c r="P1134" s="986" t="s">
        <v>2241</v>
      </c>
      <c r="Q1134" s="1001" t="s">
        <v>3216</v>
      </c>
    </row>
    <row r="1135" spans="1:19" ht="24" x14ac:dyDescent="0.2">
      <c r="A1135" s="986">
        <v>14</v>
      </c>
      <c r="B1135" s="986" t="s">
        <v>6090</v>
      </c>
      <c r="C1135" s="986" t="s">
        <v>2507</v>
      </c>
      <c r="D1135" s="986" t="s">
        <v>4346</v>
      </c>
      <c r="E1135" s="986" t="s">
        <v>313</v>
      </c>
      <c r="F1135" s="984" t="s">
        <v>5793</v>
      </c>
      <c r="G1135" s="986" t="s">
        <v>3198</v>
      </c>
      <c r="H1135" s="986" t="s">
        <v>4345</v>
      </c>
      <c r="I1135" s="829">
        <v>0.188</v>
      </c>
      <c r="J1135" s="893"/>
      <c r="K1135" s="829">
        <v>0.188</v>
      </c>
      <c r="L1135" s="893"/>
      <c r="M1135" s="893"/>
      <c r="N1135" s="829">
        <v>0</v>
      </c>
      <c r="O1135" s="986">
        <v>0.188</v>
      </c>
      <c r="P1135" s="986" t="s">
        <v>2241</v>
      </c>
      <c r="Q1135" s="1001" t="s">
        <v>3216</v>
      </c>
    </row>
    <row r="1136" spans="1:19" ht="24" x14ac:dyDescent="0.2">
      <c r="A1136" s="986">
        <v>15</v>
      </c>
      <c r="B1136" s="986" t="s">
        <v>6091</v>
      </c>
      <c r="C1136" s="986" t="s">
        <v>2508</v>
      </c>
      <c r="D1136" s="986" t="s">
        <v>4347</v>
      </c>
      <c r="E1136" s="986" t="s">
        <v>313</v>
      </c>
      <c r="F1136" s="984" t="s">
        <v>5793</v>
      </c>
      <c r="G1136" s="986" t="s">
        <v>3198</v>
      </c>
      <c r="H1136" s="986" t="s">
        <v>4345</v>
      </c>
      <c r="I1136" s="829">
        <v>0.19900000000000001</v>
      </c>
      <c r="J1136" s="893"/>
      <c r="K1136" s="829">
        <v>0.19900000000000001</v>
      </c>
      <c r="L1136" s="893"/>
      <c r="M1136" s="893"/>
      <c r="N1136" s="829">
        <v>0</v>
      </c>
      <c r="O1136" s="986">
        <v>0.19900000000000001</v>
      </c>
      <c r="P1136" s="986" t="s">
        <v>2241</v>
      </c>
      <c r="Q1136" s="1001" t="s">
        <v>3216</v>
      </c>
    </row>
    <row r="1137" spans="1:17" ht="24" x14ac:dyDescent="0.2">
      <c r="A1137" s="986">
        <v>16</v>
      </c>
      <c r="B1137" s="986">
        <v>120379</v>
      </c>
      <c r="C1137" s="986" t="s">
        <v>2510</v>
      </c>
      <c r="D1137" s="986" t="s">
        <v>4348</v>
      </c>
      <c r="E1137" s="986" t="s">
        <v>314</v>
      </c>
      <c r="F1137" s="984" t="s">
        <v>3765</v>
      </c>
      <c r="G1137" s="986" t="s">
        <v>3198</v>
      </c>
      <c r="H1137" s="986" t="s">
        <v>4349</v>
      </c>
      <c r="I1137" s="986">
        <v>0.26100000000000001</v>
      </c>
      <c r="J1137" s="986">
        <v>0.26100000000000001</v>
      </c>
      <c r="K1137" s="986"/>
      <c r="L1137" s="986"/>
      <c r="M1137" s="986"/>
      <c r="N1137" s="829">
        <v>0</v>
      </c>
      <c r="O1137" s="986">
        <v>0.26100000000000001</v>
      </c>
      <c r="P1137" s="986" t="s">
        <v>2354</v>
      </c>
      <c r="Q1137" s="1001" t="s">
        <v>3216</v>
      </c>
    </row>
    <row r="1138" spans="1:17" ht="24" x14ac:dyDescent="0.2">
      <c r="A1138" s="986">
        <v>17</v>
      </c>
      <c r="B1138" s="986">
        <v>120378</v>
      </c>
      <c r="C1138" s="986" t="s">
        <v>2068</v>
      </c>
      <c r="D1138" s="986" t="s">
        <v>4350</v>
      </c>
      <c r="E1138" s="986" t="s">
        <v>315</v>
      </c>
      <c r="F1138" s="984" t="s">
        <v>5794</v>
      </c>
      <c r="G1138" s="986" t="s">
        <v>3198</v>
      </c>
      <c r="H1138" s="986" t="s">
        <v>4351</v>
      </c>
      <c r="I1138" s="986">
        <v>0.13600000000000001</v>
      </c>
      <c r="J1138" s="986">
        <v>8.3000000000000004E-2</v>
      </c>
      <c r="K1138" s="986">
        <v>5.2999999999999999E-2</v>
      </c>
      <c r="L1138" s="986"/>
      <c r="M1138" s="986"/>
      <c r="N1138" s="829">
        <v>0</v>
      </c>
      <c r="O1138" s="986">
        <v>0.13600000000000001</v>
      </c>
      <c r="P1138" s="986" t="s">
        <v>2353</v>
      </c>
      <c r="Q1138" s="1001" t="s">
        <v>3216</v>
      </c>
    </row>
    <row r="1139" spans="1:17" ht="24" x14ac:dyDescent="0.2">
      <c r="A1139" s="986">
        <v>18</v>
      </c>
      <c r="B1139" s="986">
        <v>120380</v>
      </c>
      <c r="C1139" s="893" t="s">
        <v>1330</v>
      </c>
      <c r="D1139" s="986" t="s">
        <v>4352</v>
      </c>
      <c r="E1139" s="986" t="s">
        <v>316</v>
      </c>
      <c r="F1139" s="984" t="s">
        <v>5795</v>
      </c>
      <c r="G1139" s="986" t="s">
        <v>3198</v>
      </c>
      <c r="H1139" s="986" t="s">
        <v>4353</v>
      </c>
      <c r="I1139" s="829">
        <v>0.84399999999999997</v>
      </c>
      <c r="J1139" s="829">
        <v>0.84399999999999997</v>
      </c>
      <c r="K1139" s="829"/>
      <c r="L1139" s="829"/>
      <c r="M1139" s="829"/>
      <c r="N1139" s="829">
        <v>0</v>
      </c>
      <c r="O1139" s="829">
        <v>0.84399999999999997</v>
      </c>
      <c r="P1139" s="986" t="s">
        <v>2354</v>
      </c>
      <c r="Q1139" s="871" t="s">
        <v>3176</v>
      </c>
    </row>
    <row r="1140" spans="1:17" ht="24" x14ac:dyDescent="0.2">
      <c r="A1140" s="986">
        <v>19</v>
      </c>
      <c r="B1140" s="986" t="s">
        <v>4354</v>
      </c>
      <c r="C1140" s="986" t="s">
        <v>2069</v>
      </c>
      <c r="D1140" s="986" t="s">
        <v>4355</v>
      </c>
      <c r="E1140" s="986" t="s">
        <v>317</v>
      </c>
      <c r="F1140" s="984" t="s">
        <v>5796</v>
      </c>
      <c r="G1140" s="986" t="s">
        <v>3198</v>
      </c>
      <c r="H1140" s="986" t="s">
        <v>4356</v>
      </c>
      <c r="I1140" s="986">
        <v>0.157</v>
      </c>
      <c r="J1140" s="986"/>
      <c r="K1140" s="986">
        <v>0.157</v>
      </c>
      <c r="L1140" s="986"/>
      <c r="M1140" s="986"/>
      <c r="N1140" s="829">
        <v>0</v>
      </c>
      <c r="O1140" s="986">
        <v>0.157</v>
      </c>
      <c r="P1140" s="986" t="s">
        <v>2241</v>
      </c>
      <c r="Q1140" s="871" t="s">
        <v>3176</v>
      </c>
    </row>
    <row r="1141" spans="1:17" ht="36" x14ac:dyDescent="0.2">
      <c r="A1141" s="986">
        <v>20</v>
      </c>
      <c r="B1141" s="986" t="s">
        <v>4357</v>
      </c>
      <c r="C1141" s="986" t="s">
        <v>2070</v>
      </c>
      <c r="D1141" s="986" t="s">
        <v>4358</v>
      </c>
      <c r="E1141" s="986" t="s">
        <v>318</v>
      </c>
      <c r="F1141" s="984" t="s">
        <v>5796</v>
      </c>
      <c r="G1141" s="986" t="s">
        <v>3198</v>
      </c>
      <c r="H1141" s="986" t="s">
        <v>4359</v>
      </c>
      <c r="I1141" s="986">
        <v>0.186</v>
      </c>
      <c r="J1141" s="986"/>
      <c r="K1141" s="986">
        <v>0.186</v>
      </c>
      <c r="L1141" s="986"/>
      <c r="M1141" s="986"/>
      <c r="N1141" s="829">
        <v>0</v>
      </c>
      <c r="O1141" s="986">
        <v>0.186</v>
      </c>
      <c r="P1141" s="986" t="s">
        <v>2241</v>
      </c>
      <c r="Q1141" s="871" t="s">
        <v>3176</v>
      </c>
    </row>
    <row r="1142" spans="1:17" ht="24" x14ac:dyDescent="0.2">
      <c r="A1142" s="986">
        <v>21</v>
      </c>
      <c r="B1142" s="986">
        <v>120384</v>
      </c>
      <c r="C1142" s="986" t="s">
        <v>2071</v>
      </c>
      <c r="D1142" s="986" t="s">
        <v>4360</v>
      </c>
      <c r="E1142" s="986" t="s">
        <v>320</v>
      </c>
      <c r="F1142" s="984" t="s">
        <v>5797</v>
      </c>
      <c r="G1142" s="986" t="s">
        <v>3198</v>
      </c>
      <c r="H1142" s="986" t="s">
        <v>4361</v>
      </c>
      <c r="I1142" s="829">
        <v>0.22</v>
      </c>
      <c r="J1142" s="986"/>
      <c r="K1142" s="829">
        <v>0.22</v>
      </c>
      <c r="L1142" s="986"/>
      <c r="M1142" s="986"/>
      <c r="N1142" s="829">
        <v>0</v>
      </c>
      <c r="O1142" s="829">
        <v>0.22</v>
      </c>
      <c r="P1142" s="986" t="s">
        <v>2241</v>
      </c>
      <c r="Q1142" s="871" t="s">
        <v>3176</v>
      </c>
    </row>
    <row r="1143" spans="1:17" ht="24" x14ac:dyDescent="0.2">
      <c r="A1143" s="986">
        <v>22</v>
      </c>
      <c r="B1143" s="986">
        <v>120385</v>
      </c>
      <c r="C1143" s="986" t="s">
        <v>2072</v>
      </c>
      <c r="D1143" s="986" t="s">
        <v>4362</v>
      </c>
      <c r="E1143" s="986" t="s">
        <v>321</v>
      </c>
      <c r="F1143" s="984" t="s">
        <v>5798</v>
      </c>
      <c r="G1143" s="986" t="s">
        <v>3198</v>
      </c>
      <c r="H1143" s="986" t="s">
        <v>4363</v>
      </c>
      <c r="I1143" s="986">
        <v>0.24199999999999999</v>
      </c>
      <c r="J1143" s="986">
        <v>0.24199999999999999</v>
      </c>
      <c r="K1143" s="986"/>
      <c r="L1143" s="986"/>
      <c r="M1143" s="986"/>
      <c r="N1143" s="829">
        <v>0</v>
      </c>
      <c r="O1143" s="986">
        <v>0.24199999999999999</v>
      </c>
      <c r="P1143" s="986" t="s">
        <v>2354</v>
      </c>
      <c r="Q1143" s="871" t="s">
        <v>3176</v>
      </c>
    </row>
    <row r="1144" spans="1:17" ht="24" x14ac:dyDescent="0.2">
      <c r="A1144" s="986">
        <v>23</v>
      </c>
      <c r="B1144" s="986">
        <v>120387</v>
      </c>
      <c r="C1144" s="986" t="s">
        <v>2073</v>
      </c>
      <c r="D1144" s="986" t="s">
        <v>4364</v>
      </c>
      <c r="E1144" s="986" t="s">
        <v>211</v>
      </c>
      <c r="F1144" s="984" t="s">
        <v>4127</v>
      </c>
      <c r="G1144" s="986" t="s">
        <v>3198</v>
      </c>
      <c r="H1144" s="986" t="s">
        <v>4365</v>
      </c>
      <c r="I1144" s="986">
        <v>0.39100000000000001</v>
      </c>
      <c r="J1144" s="986">
        <v>0.39100000000000001</v>
      </c>
      <c r="K1144" s="986"/>
      <c r="L1144" s="986"/>
      <c r="M1144" s="986"/>
      <c r="N1144" s="829">
        <v>0</v>
      </c>
      <c r="O1144" s="986">
        <v>0.39100000000000001</v>
      </c>
      <c r="P1144" s="986" t="s">
        <v>2354</v>
      </c>
      <c r="Q1144" s="871" t="s">
        <v>3176</v>
      </c>
    </row>
    <row r="1145" spans="1:17" ht="24" x14ac:dyDescent="0.2">
      <c r="A1145" s="986">
        <v>24</v>
      </c>
      <c r="B1145" s="986">
        <v>120389</v>
      </c>
      <c r="C1145" s="986" t="s">
        <v>2074</v>
      </c>
      <c r="D1145" s="986" t="s">
        <v>4366</v>
      </c>
      <c r="E1145" s="986" t="s">
        <v>114</v>
      </c>
      <c r="F1145" s="984" t="s">
        <v>5800</v>
      </c>
      <c r="G1145" s="986" t="s">
        <v>3198</v>
      </c>
      <c r="H1145" s="986" t="s">
        <v>4367</v>
      </c>
      <c r="I1145" s="986">
        <v>0.315</v>
      </c>
      <c r="J1145" s="986">
        <v>0.315</v>
      </c>
      <c r="K1145" s="986"/>
      <c r="L1145" s="986"/>
      <c r="M1145" s="986"/>
      <c r="N1145" s="829">
        <v>0</v>
      </c>
      <c r="O1145" s="986">
        <v>0.315</v>
      </c>
      <c r="P1145" s="986" t="s">
        <v>2354</v>
      </c>
      <c r="Q1145" s="871" t="s">
        <v>3176</v>
      </c>
    </row>
    <row r="1146" spans="1:17" ht="24" x14ac:dyDescent="0.2">
      <c r="A1146" s="986">
        <v>25</v>
      </c>
      <c r="B1146" s="986">
        <v>120390</v>
      </c>
      <c r="C1146" s="986" t="s">
        <v>2511</v>
      </c>
      <c r="D1146" s="986" t="s">
        <v>4368</v>
      </c>
      <c r="E1146" s="986" t="s">
        <v>115</v>
      </c>
      <c r="F1146" s="984" t="s">
        <v>5801</v>
      </c>
      <c r="G1146" s="986" t="s">
        <v>3198</v>
      </c>
      <c r="H1146" s="986" t="s">
        <v>4369</v>
      </c>
      <c r="I1146" s="986">
        <v>0.50600000000000001</v>
      </c>
      <c r="J1146" s="986">
        <v>0.32200000000000001</v>
      </c>
      <c r="K1146" s="986">
        <v>0.184</v>
      </c>
      <c r="L1146" s="986"/>
      <c r="M1146" s="986"/>
      <c r="N1146" s="829">
        <v>0</v>
      </c>
      <c r="O1146" s="986">
        <v>0.50600000000000001</v>
      </c>
      <c r="P1146" s="986" t="s">
        <v>2353</v>
      </c>
      <c r="Q1146" s="1001" t="s">
        <v>3216</v>
      </c>
    </row>
    <row r="1147" spans="1:17" ht="24" x14ac:dyDescent="0.2">
      <c r="A1147" s="986">
        <v>26</v>
      </c>
      <c r="B1147" s="986"/>
      <c r="C1147" s="986"/>
      <c r="D1147" s="986"/>
      <c r="E1147" s="986" t="s">
        <v>4370</v>
      </c>
      <c r="F1147" s="984" t="s">
        <v>4371</v>
      </c>
      <c r="G1147" s="984"/>
      <c r="H1147" s="984"/>
      <c r="I1147" s="1298">
        <v>0.14799999999999999</v>
      </c>
      <c r="J1147" s="1298">
        <v>7.3999999999999996E-2</v>
      </c>
      <c r="K1147" s="1298">
        <v>7.3999999999999996E-2</v>
      </c>
      <c r="L1147" s="1298"/>
      <c r="M1147" s="1298"/>
      <c r="N1147" s="853">
        <v>0</v>
      </c>
      <c r="O1147" s="1298">
        <v>0.14799999999999999</v>
      </c>
      <c r="P1147" s="1298" t="s">
        <v>2353</v>
      </c>
      <c r="Q1147" s="1298" t="s">
        <v>3216</v>
      </c>
    </row>
    <row r="1148" spans="1:17" ht="24.75" thickBot="1" x14ac:dyDescent="0.25">
      <c r="A1148" s="987">
        <v>27</v>
      </c>
      <c r="B1148" s="987"/>
      <c r="C1148" s="987"/>
      <c r="D1148" s="987"/>
      <c r="E1148" s="987" t="s">
        <v>4372</v>
      </c>
      <c r="F1148" s="985" t="s">
        <v>4373</v>
      </c>
      <c r="G1148" s="985"/>
      <c r="H1148" s="985"/>
      <c r="I1148" s="987">
        <v>0.99</v>
      </c>
      <c r="J1148" s="987">
        <v>0.99</v>
      </c>
      <c r="K1148" s="987"/>
      <c r="L1148" s="987"/>
      <c r="M1148" s="987"/>
      <c r="N1148" s="879">
        <v>0</v>
      </c>
      <c r="O1148" s="987">
        <v>0.99</v>
      </c>
      <c r="P1148" s="1288" t="s">
        <v>2354</v>
      </c>
      <c r="Q1148" s="822" t="s">
        <v>3216</v>
      </c>
    </row>
    <row r="1149" spans="1:17" ht="13.5" thickBot="1" x14ac:dyDescent="0.25">
      <c r="A1149" s="1590" t="s">
        <v>1437</v>
      </c>
      <c r="B1149" s="1591"/>
      <c r="C1149" s="1591"/>
      <c r="D1149" s="1591"/>
      <c r="E1149" s="1591"/>
      <c r="F1149" s="1591"/>
      <c r="G1149" s="1588"/>
      <c r="H1149" s="1589"/>
      <c r="I1149" s="952">
        <f>SUM(I1122:I1148)</f>
        <v>10.331</v>
      </c>
      <c r="J1149" s="1181"/>
      <c r="K1149" s="1182"/>
      <c r="L1149" s="1182"/>
      <c r="M1149" s="1182"/>
      <c r="N1149" s="1004"/>
      <c r="O1149" s="1004"/>
      <c r="P1149" s="1004"/>
      <c r="Q1149" s="1005"/>
    </row>
    <row r="1150" spans="1:17" ht="12.75" customHeight="1" x14ac:dyDescent="0.2">
      <c r="A1150" s="1497" t="s">
        <v>5946</v>
      </c>
      <c r="B1150" s="1497"/>
      <c r="C1150" s="1497"/>
      <c r="D1150" s="1497"/>
      <c r="E1150" s="1497"/>
      <c r="F1150" s="1497"/>
      <c r="G1150" s="996"/>
      <c r="H1150" s="996"/>
      <c r="I1150" s="760"/>
      <c r="J1150" s="953">
        <f>SUM(J1122:J1148)</f>
        <v>6.5790000000000006</v>
      </c>
      <c r="K1150" s="760"/>
      <c r="L1150" s="760"/>
      <c r="M1150" s="760"/>
      <c r="N1150" s="683"/>
      <c r="O1150" s="683"/>
      <c r="P1150" s="683"/>
      <c r="Q1150" s="683"/>
    </row>
    <row r="1151" spans="1:17" ht="12.75" customHeight="1" x14ac:dyDescent="0.2">
      <c r="A1151" s="1494" t="s">
        <v>5944</v>
      </c>
      <c r="B1151" s="1494"/>
      <c r="C1151" s="1494"/>
      <c r="D1151" s="1494"/>
      <c r="E1151" s="1494"/>
      <c r="F1151" s="1494"/>
      <c r="G1151" s="499"/>
      <c r="H1151" s="499"/>
      <c r="I1151" s="369"/>
      <c r="J1151" s="369"/>
      <c r="K1151" s="348">
        <f>SUM(K1122:K1148)</f>
        <v>3.7520000000000002</v>
      </c>
      <c r="L1151" s="369"/>
      <c r="M1151" s="369"/>
      <c r="N1151" s="461"/>
      <c r="O1151" s="461"/>
      <c r="P1151" s="461"/>
      <c r="Q1151" s="461"/>
    </row>
    <row r="1152" spans="1:17" ht="12.75" customHeight="1" x14ac:dyDescent="0.2">
      <c r="A1152" s="1495" t="s">
        <v>5945</v>
      </c>
      <c r="B1152" s="1495"/>
      <c r="C1152" s="1495"/>
      <c r="D1152" s="1495"/>
      <c r="E1152" s="1496"/>
      <c r="F1152" s="1496"/>
      <c r="G1152" s="465"/>
      <c r="H1152" s="465"/>
      <c r="I1152" s="369"/>
      <c r="J1152" s="369"/>
      <c r="K1152" s="369"/>
      <c r="L1152" s="349">
        <f>SUM(L1122:L1148)</f>
        <v>0</v>
      </c>
      <c r="M1152" s="349"/>
      <c r="N1152" s="461"/>
      <c r="O1152" s="461"/>
      <c r="P1152" s="461"/>
      <c r="Q1152" s="461"/>
    </row>
    <row r="1153" spans="1:21" ht="12.75" customHeight="1" x14ac:dyDescent="0.2">
      <c r="A1153" s="1490" t="s">
        <v>5947</v>
      </c>
      <c r="B1153" s="1486"/>
      <c r="C1153" s="1486"/>
      <c r="D1153" s="1486"/>
      <c r="E1153" s="1486"/>
      <c r="F1153" s="1486"/>
      <c r="G1153" s="491"/>
      <c r="H1153" s="491"/>
      <c r="I1153" s="350"/>
      <c r="J1153" s="350"/>
      <c r="K1153" s="350"/>
      <c r="L1153" s="350"/>
      <c r="M1153" s="357">
        <f>SUM(M1124:M1148)</f>
        <v>0</v>
      </c>
      <c r="N1153" s="461"/>
      <c r="O1153" s="461"/>
      <c r="P1153" s="461"/>
      <c r="Q1153" s="461"/>
    </row>
    <row r="1154" spans="1:21" ht="13.5" thickBot="1" x14ac:dyDescent="0.25">
      <c r="A1154" s="1643"/>
      <c r="B1154" s="1643"/>
      <c r="C1154" s="1643"/>
      <c r="D1154" s="1643"/>
      <c r="E1154" s="1643"/>
      <c r="F1154" s="1643"/>
      <c r="G1154" s="1643"/>
      <c r="H1154" s="1643"/>
      <c r="I1154" s="1643"/>
      <c r="J1154" s="1643"/>
      <c r="K1154" s="1643"/>
      <c r="L1154" s="1643"/>
      <c r="M1154" s="1643"/>
      <c r="N1154" s="1643"/>
      <c r="O1154" s="1643"/>
      <c r="P1154" s="690"/>
      <c r="Q1154" s="690"/>
    </row>
    <row r="1155" spans="1:21" ht="13.5" thickBot="1" x14ac:dyDescent="0.25">
      <c r="A1155" s="1586" t="s">
        <v>910</v>
      </c>
      <c r="B1155" s="1587"/>
      <c r="C1155" s="1587"/>
      <c r="D1155" s="1587"/>
      <c r="E1155" s="1587"/>
      <c r="F1155" s="1587"/>
      <c r="G1155" s="1598"/>
      <c r="H1155" s="1598"/>
      <c r="I1155" s="1598"/>
      <c r="J1155" s="1598"/>
      <c r="K1155" s="1598"/>
      <c r="L1155" s="1598"/>
      <c r="M1155" s="1598"/>
      <c r="N1155" s="1598"/>
      <c r="O1155" s="1598"/>
      <c r="P1155" s="1598"/>
      <c r="Q1155" s="1599"/>
    </row>
    <row r="1156" spans="1:21" ht="52.5" customHeight="1" x14ac:dyDescent="0.2">
      <c r="A1156" s="983">
        <v>1</v>
      </c>
      <c r="B1156" s="983">
        <v>130714</v>
      </c>
      <c r="C1156" s="983" t="s">
        <v>2075</v>
      </c>
      <c r="D1156" s="983" t="s">
        <v>4374</v>
      </c>
      <c r="E1156" s="983" t="s">
        <v>922</v>
      </c>
      <c r="F1156" s="832" t="s">
        <v>5802</v>
      </c>
      <c r="G1156" s="983" t="s">
        <v>3198</v>
      </c>
      <c r="H1156" s="983" t="s">
        <v>4375</v>
      </c>
      <c r="I1156" s="983">
        <v>0.71099999999999997</v>
      </c>
      <c r="J1156" s="983"/>
      <c r="K1156" s="983">
        <v>0.71099999999999997</v>
      </c>
      <c r="L1156" s="983"/>
      <c r="M1156" s="983"/>
      <c r="N1156" s="874">
        <v>0</v>
      </c>
      <c r="O1156" s="983">
        <v>0.71099999999999997</v>
      </c>
      <c r="P1156" s="983" t="s">
        <v>2241</v>
      </c>
      <c r="Q1156" s="1138" t="s">
        <v>3176</v>
      </c>
      <c r="T1156" s="808"/>
      <c r="U1156" s="1"/>
    </row>
    <row r="1157" spans="1:21" ht="52.5" customHeight="1" x14ac:dyDescent="0.2">
      <c r="A1157" s="986">
        <v>2</v>
      </c>
      <c r="B1157" s="986" t="s">
        <v>4376</v>
      </c>
      <c r="C1157" s="986" t="s">
        <v>2076</v>
      </c>
      <c r="D1157" s="986" t="s">
        <v>4377</v>
      </c>
      <c r="E1157" s="986" t="s">
        <v>1607</v>
      </c>
      <c r="F1157" s="984" t="s">
        <v>5725</v>
      </c>
      <c r="G1157" s="986" t="s">
        <v>3198</v>
      </c>
      <c r="H1157" s="986" t="s">
        <v>4378</v>
      </c>
      <c r="I1157" s="829">
        <v>0.69099999999999995</v>
      </c>
      <c r="J1157" s="829">
        <v>1.2E-2</v>
      </c>
      <c r="K1157" s="829">
        <v>0.67900000000000005</v>
      </c>
      <c r="L1157" s="829"/>
      <c r="M1157" s="829"/>
      <c r="N1157" s="829">
        <v>0</v>
      </c>
      <c r="O1157" s="829">
        <v>0.69099999999999995</v>
      </c>
      <c r="P1157" s="986" t="s">
        <v>2353</v>
      </c>
      <c r="Q1157" s="1080" t="s">
        <v>3176</v>
      </c>
      <c r="T1157" s="581"/>
      <c r="U1157" s="1"/>
    </row>
    <row r="1158" spans="1:21" ht="48" x14ac:dyDescent="0.2">
      <c r="A1158" s="986">
        <v>3</v>
      </c>
      <c r="B1158" s="986">
        <v>120533</v>
      </c>
      <c r="C1158" s="986" t="s">
        <v>2077</v>
      </c>
      <c r="D1158" s="986" t="s">
        <v>4379</v>
      </c>
      <c r="E1158" s="986" t="s">
        <v>549</v>
      </c>
      <c r="F1158" s="984" t="s">
        <v>3928</v>
      </c>
      <c r="G1158" s="986" t="s">
        <v>3198</v>
      </c>
      <c r="H1158" s="986" t="s">
        <v>4380</v>
      </c>
      <c r="I1158" s="829">
        <v>0.79800000000000004</v>
      </c>
      <c r="J1158" s="829"/>
      <c r="K1158" s="829">
        <v>0.79800000000000004</v>
      </c>
      <c r="L1158" s="829"/>
      <c r="M1158" s="829"/>
      <c r="N1158" s="829">
        <v>0</v>
      </c>
      <c r="O1158" s="829">
        <v>0.79800000000000004</v>
      </c>
      <c r="P1158" s="986" t="s">
        <v>2241</v>
      </c>
      <c r="Q1158" s="1080" t="s">
        <v>3176</v>
      </c>
      <c r="T1158" s="581"/>
      <c r="U1158" s="1"/>
    </row>
    <row r="1159" spans="1:21" ht="42" customHeight="1" x14ac:dyDescent="0.2">
      <c r="A1159" s="986">
        <v>4</v>
      </c>
      <c r="B1159" s="986">
        <v>130721</v>
      </c>
      <c r="C1159" s="986" t="s">
        <v>2513</v>
      </c>
      <c r="D1159" s="986" t="s">
        <v>4381</v>
      </c>
      <c r="E1159" s="986" t="s">
        <v>926</v>
      </c>
      <c r="F1159" s="984" t="s">
        <v>5803</v>
      </c>
      <c r="G1159" s="986" t="s">
        <v>3198</v>
      </c>
      <c r="H1159" s="986" t="s">
        <v>4382</v>
      </c>
      <c r="I1159" s="986">
        <v>0.81799999999999995</v>
      </c>
      <c r="J1159" s="986">
        <v>2E-3</v>
      </c>
      <c r="K1159" s="986">
        <v>0.81599999999999995</v>
      </c>
      <c r="L1159" s="986"/>
      <c r="M1159" s="986"/>
      <c r="N1159" s="829">
        <v>0</v>
      </c>
      <c r="O1159" s="986">
        <v>0.81799999999999995</v>
      </c>
      <c r="P1159" s="986" t="s">
        <v>2353</v>
      </c>
      <c r="Q1159" s="1008" t="s">
        <v>3216</v>
      </c>
      <c r="T1159" s="809"/>
      <c r="U1159" s="1"/>
    </row>
    <row r="1160" spans="1:21" ht="48" x14ac:dyDescent="0.2">
      <c r="A1160" s="986">
        <v>5</v>
      </c>
      <c r="B1160" s="986">
        <v>120391</v>
      </c>
      <c r="C1160" s="986" t="s">
        <v>2512</v>
      </c>
      <c r="D1160" s="986" t="s">
        <v>4383</v>
      </c>
      <c r="E1160" s="986" t="s">
        <v>323</v>
      </c>
      <c r="F1160" s="984" t="s">
        <v>5804</v>
      </c>
      <c r="G1160" s="986" t="s">
        <v>3198</v>
      </c>
      <c r="H1160" s="986" t="s">
        <v>4384</v>
      </c>
      <c r="I1160" s="986">
        <v>0.67900000000000005</v>
      </c>
      <c r="J1160" s="986"/>
      <c r="K1160" s="986">
        <v>0.67900000000000005</v>
      </c>
      <c r="L1160" s="986"/>
      <c r="M1160" s="986"/>
      <c r="N1160" s="829">
        <v>0</v>
      </c>
      <c r="O1160" s="986">
        <v>0.67900000000000005</v>
      </c>
      <c r="P1160" s="986" t="s">
        <v>2241</v>
      </c>
      <c r="Q1160" s="1080" t="s">
        <v>3176</v>
      </c>
      <c r="T1160" s="810"/>
      <c r="U1160" s="1"/>
    </row>
    <row r="1161" spans="1:21" ht="48" x14ac:dyDescent="0.2">
      <c r="A1161" s="986">
        <v>6</v>
      </c>
      <c r="B1161" s="986">
        <v>120392</v>
      </c>
      <c r="C1161" s="986" t="s">
        <v>2078</v>
      </c>
      <c r="D1161" s="986" t="s">
        <v>4385</v>
      </c>
      <c r="E1161" s="986" t="s">
        <v>324</v>
      </c>
      <c r="F1161" s="984" t="s">
        <v>5805</v>
      </c>
      <c r="G1161" s="986" t="s">
        <v>3198</v>
      </c>
      <c r="H1161" s="986" t="s">
        <v>4386</v>
      </c>
      <c r="I1161" s="986">
        <v>0.75800000000000001</v>
      </c>
      <c r="J1161" s="986"/>
      <c r="K1161" s="986">
        <v>0.75800000000000001</v>
      </c>
      <c r="L1161" s="986"/>
      <c r="M1161" s="986"/>
      <c r="N1161" s="829">
        <v>0</v>
      </c>
      <c r="O1161" s="986">
        <v>0.75800000000000001</v>
      </c>
      <c r="P1161" s="986" t="s">
        <v>2241</v>
      </c>
      <c r="Q1161" s="1080" t="s">
        <v>3176</v>
      </c>
      <c r="T1161" s="808"/>
      <c r="U1161" s="1"/>
    </row>
    <row r="1162" spans="1:21" ht="48" x14ac:dyDescent="0.2">
      <c r="A1162" s="986">
        <v>7</v>
      </c>
      <c r="B1162" s="986">
        <v>120393</v>
      </c>
      <c r="C1162" s="986" t="s">
        <v>2079</v>
      </c>
      <c r="D1162" s="986" t="s">
        <v>4387</v>
      </c>
      <c r="E1162" s="986" t="s">
        <v>325</v>
      </c>
      <c r="F1162" s="984" t="s">
        <v>3999</v>
      </c>
      <c r="G1162" s="986" t="s">
        <v>3198</v>
      </c>
      <c r="H1162" s="986" t="s">
        <v>4388</v>
      </c>
      <c r="I1162" s="986">
        <v>0.38300000000000001</v>
      </c>
      <c r="J1162" s="986"/>
      <c r="K1162" s="986">
        <v>0.38300000000000001</v>
      </c>
      <c r="L1162" s="986"/>
      <c r="M1162" s="986"/>
      <c r="N1162" s="829">
        <v>0</v>
      </c>
      <c r="O1162" s="986">
        <v>0.38300000000000001</v>
      </c>
      <c r="P1162" s="986" t="s">
        <v>2241</v>
      </c>
      <c r="Q1162" s="1080" t="s">
        <v>3176</v>
      </c>
      <c r="T1162" s="808"/>
      <c r="U1162" s="1"/>
    </row>
    <row r="1163" spans="1:21" ht="48" x14ac:dyDescent="0.2">
      <c r="A1163" s="986">
        <v>8</v>
      </c>
      <c r="B1163" s="986">
        <v>120394</v>
      </c>
      <c r="C1163" s="986" t="s">
        <v>2080</v>
      </c>
      <c r="D1163" s="986" t="s">
        <v>4389</v>
      </c>
      <c r="E1163" s="986" t="s">
        <v>326</v>
      </c>
      <c r="F1163" s="984" t="s">
        <v>5806</v>
      </c>
      <c r="G1163" s="986" t="s">
        <v>3198</v>
      </c>
      <c r="H1163" s="986" t="s">
        <v>4390</v>
      </c>
      <c r="I1163" s="986">
        <v>0.57799999999999996</v>
      </c>
      <c r="J1163" s="986">
        <v>3.0000000000000001E-3</v>
      </c>
      <c r="K1163" s="986">
        <v>0.28100000000000003</v>
      </c>
      <c r="L1163" s="986">
        <v>0.29399999999999998</v>
      </c>
      <c r="M1163" s="986"/>
      <c r="N1163" s="829">
        <v>0</v>
      </c>
      <c r="O1163" s="986">
        <v>0.57799999999999996</v>
      </c>
      <c r="P1163" s="986" t="s">
        <v>3458</v>
      </c>
      <c r="Q1163" s="1080" t="s">
        <v>3176</v>
      </c>
      <c r="T1163" s="808"/>
      <c r="U1163" s="1"/>
    </row>
    <row r="1164" spans="1:21" ht="18.75" customHeight="1" x14ac:dyDescent="0.2">
      <c r="A1164" s="814">
        <v>9</v>
      </c>
      <c r="B1164" s="986" t="s">
        <v>4391</v>
      </c>
      <c r="C1164" s="986" t="s">
        <v>2081</v>
      </c>
      <c r="D1164" s="1538" t="s">
        <v>4392</v>
      </c>
      <c r="E1164" s="1538" t="s">
        <v>327</v>
      </c>
      <c r="F1164" s="1521" t="s">
        <v>5807</v>
      </c>
      <c r="G1164" s="1538" t="s">
        <v>3198</v>
      </c>
      <c r="H1164" s="1538" t="s">
        <v>4393</v>
      </c>
      <c r="I1164" s="986">
        <v>0.14699999999999999</v>
      </c>
      <c r="J1164" s="986"/>
      <c r="K1164" s="986">
        <v>0.14699999999999999</v>
      </c>
      <c r="L1164" s="986"/>
      <c r="M1164" s="986"/>
      <c r="N1164" s="829">
        <v>0</v>
      </c>
      <c r="O1164" s="986">
        <v>0.14699999999999999</v>
      </c>
      <c r="P1164" s="986" t="s">
        <v>2241</v>
      </c>
      <c r="Q1164" s="1080" t="s">
        <v>3176</v>
      </c>
      <c r="T1164" s="808"/>
      <c r="U1164" s="1"/>
    </row>
    <row r="1165" spans="1:21" ht="24" customHeight="1" x14ac:dyDescent="0.2">
      <c r="A1165" s="814">
        <v>10</v>
      </c>
      <c r="B1165" s="986" t="s">
        <v>4394</v>
      </c>
      <c r="C1165" s="986" t="s">
        <v>2082</v>
      </c>
      <c r="D1165" s="1538"/>
      <c r="E1165" s="1538"/>
      <c r="F1165" s="1521"/>
      <c r="G1165" s="1521"/>
      <c r="H1165" s="1521"/>
      <c r="I1165" s="986">
        <v>0.11700000000000001</v>
      </c>
      <c r="J1165" s="986"/>
      <c r="K1165" s="986">
        <v>0.11700000000000001</v>
      </c>
      <c r="L1165" s="986"/>
      <c r="M1165" s="986"/>
      <c r="N1165" s="829">
        <v>0</v>
      </c>
      <c r="O1165" s="986">
        <v>0.11700000000000001</v>
      </c>
      <c r="P1165" s="986" t="s">
        <v>2241</v>
      </c>
      <c r="Q1165" s="1080" t="s">
        <v>3176</v>
      </c>
      <c r="T1165" s="808"/>
      <c r="U1165" s="1"/>
    </row>
    <row r="1166" spans="1:21" ht="36" x14ac:dyDescent="0.2">
      <c r="A1166" s="986">
        <v>11</v>
      </c>
      <c r="B1166" s="986">
        <v>120396</v>
      </c>
      <c r="C1166" s="986" t="s">
        <v>2083</v>
      </c>
      <c r="D1166" s="986" t="s">
        <v>4395</v>
      </c>
      <c r="E1166" s="986" t="s">
        <v>328</v>
      </c>
      <c r="F1166" s="984" t="s">
        <v>5808</v>
      </c>
      <c r="G1166" s="986" t="s">
        <v>3198</v>
      </c>
      <c r="H1166" s="986" t="s">
        <v>4396</v>
      </c>
      <c r="I1166" s="986">
        <v>0.877</v>
      </c>
      <c r="J1166" s="986">
        <v>3.0000000000000001E-3</v>
      </c>
      <c r="K1166" s="986">
        <v>0.34699999999999998</v>
      </c>
      <c r="L1166" s="986">
        <v>0.52700000000000002</v>
      </c>
      <c r="M1166" s="986"/>
      <c r="N1166" s="829">
        <v>0</v>
      </c>
      <c r="O1166" s="986">
        <v>0.877</v>
      </c>
      <c r="P1166" s="986" t="s">
        <v>3458</v>
      </c>
      <c r="Q1166" s="1080" t="s">
        <v>3176</v>
      </c>
      <c r="T1166" s="808"/>
      <c r="U1166" s="1"/>
    </row>
    <row r="1167" spans="1:21" ht="36" x14ac:dyDescent="0.2">
      <c r="A1167" s="986">
        <v>12</v>
      </c>
      <c r="B1167" s="986">
        <v>120397</v>
      </c>
      <c r="C1167" s="986" t="s">
        <v>2084</v>
      </c>
      <c r="D1167" s="986" t="s">
        <v>4397</v>
      </c>
      <c r="E1167" s="986" t="s">
        <v>329</v>
      </c>
      <c r="F1167" s="984" t="s">
        <v>3672</v>
      </c>
      <c r="G1167" s="986" t="s">
        <v>3198</v>
      </c>
      <c r="H1167" s="986" t="s">
        <v>4398</v>
      </c>
      <c r="I1167" s="986">
        <v>0.35699999999999998</v>
      </c>
      <c r="J1167" s="986"/>
      <c r="K1167" s="986">
        <v>0.35699999999999998</v>
      </c>
      <c r="L1167" s="986"/>
      <c r="M1167" s="986"/>
      <c r="N1167" s="829">
        <v>0</v>
      </c>
      <c r="O1167" s="986">
        <v>0.35699999999999998</v>
      </c>
      <c r="P1167" s="986" t="s">
        <v>2241</v>
      </c>
      <c r="Q1167" s="1080" t="s">
        <v>3176</v>
      </c>
      <c r="T1167" s="808"/>
      <c r="U1167" s="1"/>
    </row>
    <row r="1168" spans="1:21" ht="36" x14ac:dyDescent="0.2">
      <c r="A1168" s="986">
        <v>13</v>
      </c>
      <c r="B1168" s="986">
        <v>120398</v>
      </c>
      <c r="C1168" s="986" t="s">
        <v>2085</v>
      </c>
      <c r="D1168" s="986" t="s">
        <v>4399</v>
      </c>
      <c r="E1168" s="986" t="s">
        <v>330</v>
      </c>
      <c r="F1168" s="984" t="s">
        <v>3712</v>
      </c>
      <c r="G1168" s="986" t="s">
        <v>3198</v>
      </c>
      <c r="H1168" s="986" t="s">
        <v>4400</v>
      </c>
      <c r="I1168" s="986">
        <v>0.34699999999999998</v>
      </c>
      <c r="J1168" s="986"/>
      <c r="K1168" s="986">
        <v>0.32300000000000001</v>
      </c>
      <c r="L1168" s="986">
        <v>2.4E-2</v>
      </c>
      <c r="M1168" s="986"/>
      <c r="N1168" s="829">
        <v>0</v>
      </c>
      <c r="O1168" s="986">
        <v>0.34699999999999998</v>
      </c>
      <c r="P1168" s="986" t="s">
        <v>2296</v>
      </c>
      <c r="Q1168" s="1080" t="s">
        <v>3176</v>
      </c>
      <c r="T1168" s="808"/>
      <c r="U1168" s="1"/>
    </row>
    <row r="1169" spans="1:21" ht="36" x14ac:dyDescent="0.2">
      <c r="A1169" s="986">
        <v>14</v>
      </c>
      <c r="B1169" s="986">
        <v>120399</v>
      </c>
      <c r="C1169" s="986" t="s">
        <v>2086</v>
      </c>
      <c r="D1169" s="986" t="s">
        <v>4401</v>
      </c>
      <c r="E1169" s="986" t="s">
        <v>331</v>
      </c>
      <c r="F1169" s="984" t="s">
        <v>232</v>
      </c>
      <c r="G1169" s="986" t="s">
        <v>3198</v>
      </c>
      <c r="H1169" s="986" t="s">
        <v>4402</v>
      </c>
      <c r="I1169" s="986">
        <v>0.77700000000000002</v>
      </c>
      <c r="J1169" s="986">
        <v>7.0000000000000001E-3</v>
      </c>
      <c r="K1169" s="986">
        <v>0.57799999999999996</v>
      </c>
      <c r="L1169" s="986">
        <v>0.192</v>
      </c>
      <c r="M1169" s="986"/>
      <c r="N1169" s="829">
        <v>0</v>
      </c>
      <c r="O1169" s="986">
        <v>0.77700000000000002</v>
      </c>
      <c r="P1169" s="986" t="s">
        <v>2296</v>
      </c>
      <c r="Q1169" s="1080" t="s">
        <v>3176</v>
      </c>
      <c r="T1169" s="810"/>
      <c r="U1169" s="1"/>
    </row>
    <row r="1170" spans="1:21" ht="36" x14ac:dyDescent="0.2">
      <c r="A1170" s="986">
        <v>15</v>
      </c>
      <c r="B1170" s="986">
        <v>120400</v>
      </c>
      <c r="C1170" s="986" t="s">
        <v>2087</v>
      </c>
      <c r="D1170" s="986" t="s">
        <v>4403</v>
      </c>
      <c r="E1170" s="986" t="s">
        <v>332</v>
      </c>
      <c r="F1170" s="984" t="s">
        <v>3898</v>
      </c>
      <c r="G1170" s="986" t="s">
        <v>3198</v>
      </c>
      <c r="H1170" s="986" t="s">
        <v>4404</v>
      </c>
      <c r="I1170" s="986">
        <v>0.20499999999999999</v>
      </c>
      <c r="J1170" s="986">
        <v>3.0000000000000001E-3</v>
      </c>
      <c r="K1170" s="986">
        <v>0.20200000000000001</v>
      </c>
      <c r="L1170" s="986"/>
      <c r="M1170" s="986"/>
      <c r="N1170" s="829">
        <v>0</v>
      </c>
      <c r="O1170" s="986">
        <v>0.20499999999999999</v>
      </c>
      <c r="P1170" s="986" t="s">
        <v>2353</v>
      </c>
      <c r="Q1170" s="1080" t="s">
        <v>3176</v>
      </c>
      <c r="T1170" s="808"/>
      <c r="U1170" s="1"/>
    </row>
    <row r="1171" spans="1:21" ht="31.5" customHeight="1" x14ac:dyDescent="0.2">
      <c r="A1171" s="986">
        <v>16</v>
      </c>
      <c r="B1171" s="986">
        <v>120401</v>
      </c>
      <c r="C1171" s="986" t="s">
        <v>2088</v>
      </c>
      <c r="D1171" s="986" t="s">
        <v>4405</v>
      </c>
      <c r="E1171" s="986" t="s">
        <v>333</v>
      </c>
      <c r="F1171" s="984" t="s">
        <v>5809</v>
      </c>
      <c r="G1171" s="986" t="s">
        <v>3198</v>
      </c>
      <c r="H1171" s="986" t="s">
        <v>4404</v>
      </c>
      <c r="I1171" s="986">
        <v>0.155</v>
      </c>
      <c r="J1171" s="986">
        <v>4.0000000000000001E-3</v>
      </c>
      <c r="K1171" s="986">
        <v>0.151</v>
      </c>
      <c r="L1171" s="986"/>
      <c r="M1171" s="986"/>
      <c r="N1171" s="829">
        <v>0</v>
      </c>
      <c r="O1171" s="986">
        <v>0.155</v>
      </c>
      <c r="P1171" s="986" t="s">
        <v>2353</v>
      </c>
      <c r="Q1171" s="1080" t="s">
        <v>3176</v>
      </c>
      <c r="T1171" s="808"/>
      <c r="U1171" s="1"/>
    </row>
    <row r="1172" spans="1:21" ht="36" x14ac:dyDescent="0.2">
      <c r="A1172" s="986">
        <v>17</v>
      </c>
      <c r="B1172" s="986">
        <v>120402</v>
      </c>
      <c r="C1172" s="986" t="s">
        <v>2089</v>
      </c>
      <c r="D1172" s="986" t="s">
        <v>4406</v>
      </c>
      <c r="E1172" s="986" t="s">
        <v>334</v>
      </c>
      <c r="F1172" s="984" t="s">
        <v>3979</v>
      </c>
      <c r="G1172" s="986" t="s">
        <v>3198</v>
      </c>
      <c r="H1172" s="986" t="s">
        <v>4407</v>
      </c>
      <c r="I1172" s="986">
        <v>0.86699999999999999</v>
      </c>
      <c r="J1172" s="986"/>
      <c r="K1172" s="986">
        <v>0.86699999999999999</v>
      </c>
      <c r="L1172" s="986"/>
      <c r="M1172" s="986"/>
      <c r="N1172" s="829">
        <v>0</v>
      </c>
      <c r="O1172" s="986">
        <v>0.86699999999999999</v>
      </c>
      <c r="P1172" s="986" t="s">
        <v>2241</v>
      </c>
      <c r="Q1172" s="1080" t="s">
        <v>3176</v>
      </c>
      <c r="T1172" s="545"/>
      <c r="U1172" s="1"/>
    </row>
    <row r="1173" spans="1:21" ht="36" x14ac:dyDescent="0.2">
      <c r="A1173" s="986">
        <v>18</v>
      </c>
      <c r="B1173" s="986">
        <v>120403</v>
      </c>
      <c r="C1173" s="986" t="s">
        <v>1608</v>
      </c>
      <c r="D1173" s="986" t="s">
        <v>4408</v>
      </c>
      <c r="E1173" s="986" t="s">
        <v>335</v>
      </c>
      <c r="F1173" s="984" t="s">
        <v>3808</v>
      </c>
      <c r="G1173" s="986" t="s">
        <v>3198</v>
      </c>
      <c r="H1173" s="986" t="s">
        <v>4409</v>
      </c>
      <c r="I1173" s="986">
        <v>0.26300000000000001</v>
      </c>
      <c r="J1173" s="986"/>
      <c r="K1173" s="986">
        <v>0.26300000000000001</v>
      </c>
      <c r="L1173" s="986"/>
      <c r="M1173" s="986"/>
      <c r="N1173" s="829">
        <v>0</v>
      </c>
      <c r="O1173" s="986">
        <v>0.26300000000000001</v>
      </c>
      <c r="P1173" s="986" t="s">
        <v>2241</v>
      </c>
      <c r="Q1173" s="1080" t="s">
        <v>3176</v>
      </c>
      <c r="T1173" s="808"/>
      <c r="U1173" s="1"/>
    </row>
    <row r="1174" spans="1:21" ht="36" x14ac:dyDescent="0.2">
      <c r="A1174" s="986">
        <v>19</v>
      </c>
      <c r="B1174" s="986">
        <v>120404</v>
      </c>
      <c r="C1174" s="986" t="s">
        <v>2090</v>
      </c>
      <c r="D1174" s="986" t="s">
        <v>4410</v>
      </c>
      <c r="E1174" s="986" t="s">
        <v>336</v>
      </c>
      <c r="F1174" s="984" t="s">
        <v>5696</v>
      </c>
      <c r="G1174" s="986" t="s">
        <v>3198</v>
      </c>
      <c r="H1174" s="986" t="s">
        <v>4411</v>
      </c>
      <c r="I1174" s="986">
        <v>0.42599999999999999</v>
      </c>
      <c r="J1174" s="986">
        <v>0.42599999999999999</v>
      </c>
      <c r="K1174" s="986"/>
      <c r="L1174" s="986"/>
      <c r="M1174" s="986"/>
      <c r="N1174" s="829">
        <v>0</v>
      </c>
      <c r="O1174" s="986">
        <v>0.42599999999999999</v>
      </c>
      <c r="P1174" s="986" t="s">
        <v>2354</v>
      </c>
      <c r="Q1174" s="1080" t="s">
        <v>3176</v>
      </c>
      <c r="T1174" s="808"/>
      <c r="U1174" s="1"/>
    </row>
    <row r="1175" spans="1:21" ht="36" x14ac:dyDescent="0.2">
      <c r="A1175" s="986">
        <v>20</v>
      </c>
      <c r="B1175" s="986">
        <v>120405</v>
      </c>
      <c r="C1175" s="986" t="s">
        <v>2091</v>
      </c>
      <c r="D1175" s="986" t="s">
        <v>4412</v>
      </c>
      <c r="E1175" s="986" t="s">
        <v>337</v>
      </c>
      <c r="F1175" s="984" t="s">
        <v>5810</v>
      </c>
      <c r="G1175" s="986" t="s">
        <v>3198</v>
      </c>
      <c r="H1175" s="986" t="s">
        <v>4413</v>
      </c>
      <c r="I1175" s="986">
        <v>0.113</v>
      </c>
      <c r="J1175" s="986">
        <v>0.113</v>
      </c>
      <c r="K1175" s="986"/>
      <c r="L1175" s="986"/>
      <c r="M1175" s="986"/>
      <c r="N1175" s="829">
        <v>0</v>
      </c>
      <c r="O1175" s="986">
        <v>0.113</v>
      </c>
      <c r="P1175" s="986" t="s">
        <v>2354</v>
      </c>
      <c r="Q1175" s="1080" t="s">
        <v>3176</v>
      </c>
      <c r="T1175" s="808"/>
      <c r="U1175" s="1"/>
    </row>
    <row r="1176" spans="1:21" ht="36" x14ac:dyDescent="0.2">
      <c r="A1176" s="986">
        <v>21</v>
      </c>
      <c r="B1176" s="986">
        <v>120406</v>
      </c>
      <c r="C1176" s="986" t="s">
        <v>2092</v>
      </c>
      <c r="D1176" s="986" t="s">
        <v>4414</v>
      </c>
      <c r="E1176" s="986" t="s">
        <v>338</v>
      </c>
      <c r="F1176" s="984" t="s">
        <v>5811</v>
      </c>
      <c r="G1176" s="986" t="s">
        <v>3198</v>
      </c>
      <c r="H1176" s="986" t="s">
        <v>4415</v>
      </c>
      <c r="I1176" s="986">
        <v>0.42199999999999999</v>
      </c>
      <c r="J1176" s="986">
        <v>0.42199999999999999</v>
      </c>
      <c r="K1176" s="986"/>
      <c r="L1176" s="986"/>
      <c r="M1176" s="986"/>
      <c r="N1176" s="829">
        <v>0</v>
      </c>
      <c r="O1176" s="986">
        <v>0.42199999999999999</v>
      </c>
      <c r="P1176" s="986" t="s">
        <v>2354</v>
      </c>
      <c r="Q1176" s="1080" t="s">
        <v>3176</v>
      </c>
      <c r="T1176" s="808"/>
      <c r="U1176" s="1"/>
    </row>
    <row r="1177" spans="1:21" ht="36" x14ac:dyDescent="0.2">
      <c r="A1177" s="986">
        <v>22</v>
      </c>
      <c r="B1177" s="986">
        <v>120407</v>
      </c>
      <c r="C1177" s="986" t="s">
        <v>2093</v>
      </c>
      <c r="D1177" s="986" t="s">
        <v>4416</v>
      </c>
      <c r="E1177" s="986" t="s">
        <v>339</v>
      </c>
      <c r="F1177" s="984" t="s">
        <v>5659</v>
      </c>
      <c r="G1177" s="986" t="s">
        <v>3198</v>
      </c>
      <c r="H1177" s="986" t="s">
        <v>4417</v>
      </c>
      <c r="I1177" s="986">
        <v>0.64800000000000002</v>
      </c>
      <c r="J1177" s="986">
        <v>0.64800000000000002</v>
      </c>
      <c r="K1177" s="986"/>
      <c r="L1177" s="986"/>
      <c r="M1177" s="986"/>
      <c r="N1177" s="829">
        <v>0</v>
      </c>
      <c r="O1177" s="986">
        <v>0.64800000000000002</v>
      </c>
      <c r="P1177" s="986" t="s">
        <v>2354</v>
      </c>
      <c r="Q1177" s="1080" t="s">
        <v>3176</v>
      </c>
      <c r="T1177" s="808"/>
      <c r="U1177" s="1"/>
    </row>
    <row r="1178" spans="1:21" ht="36" x14ac:dyDescent="0.2">
      <c r="A1178" s="986">
        <v>23</v>
      </c>
      <c r="B1178" s="986">
        <v>120408</v>
      </c>
      <c r="C1178" s="986" t="s">
        <v>1331</v>
      </c>
      <c r="D1178" s="986" t="s">
        <v>4418</v>
      </c>
      <c r="E1178" s="986" t="s">
        <v>340</v>
      </c>
      <c r="F1178" s="984" t="s">
        <v>3945</v>
      </c>
      <c r="G1178" s="986" t="s">
        <v>3198</v>
      </c>
      <c r="H1178" s="986" t="s">
        <v>4419</v>
      </c>
      <c r="I1178" s="986">
        <v>0.56000000000000005</v>
      </c>
      <c r="J1178" s="986">
        <v>0.33800000000000002</v>
      </c>
      <c r="K1178" s="986">
        <v>0.222</v>
      </c>
      <c r="L1178" s="986"/>
      <c r="M1178" s="986"/>
      <c r="N1178" s="829">
        <v>0</v>
      </c>
      <c r="O1178" s="986">
        <v>0.56000000000000005</v>
      </c>
      <c r="P1178" s="986" t="s">
        <v>2353</v>
      </c>
      <c r="Q1178" s="1080" t="s">
        <v>3176</v>
      </c>
      <c r="T1178" s="808"/>
      <c r="U1178" s="1"/>
    </row>
    <row r="1179" spans="1:21" ht="36" x14ac:dyDescent="0.2">
      <c r="A1179" s="986">
        <v>24</v>
      </c>
      <c r="B1179" s="986">
        <v>120409</v>
      </c>
      <c r="C1179" s="986" t="s">
        <v>2094</v>
      </c>
      <c r="D1179" s="986" t="s">
        <v>4420</v>
      </c>
      <c r="E1179" s="986" t="s">
        <v>341</v>
      </c>
      <c r="F1179" s="984" t="s">
        <v>5666</v>
      </c>
      <c r="G1179" s="986" t="s">
        <v>3198</v>
      </c>
      <c r="H1179" s="986" t="s">
        <v>4421</v>
      </c>
      <c r="I1179" s="986">
        <v>0.158</v>
      </c>
      <c r="J1179" s="986">
        <v>0.158</v>
      </c>
      <c r="K1179" s="986"/>
      <c r="L1179" s="986"/>
      <c r="M1179" s="986"/>
      <c r="N1179" s="829">
        <v>0</v>
      </c>
      <c r="O1179" s="986">
        <v>0.158</v>
      </c>
      <c r="P1179" s="986" t="s">
        <v>2354</v>
      </c>
      <c r="Q1179" s="1080" t="s">
        <v>3176</v>
      </c>
      <c r="T1179" s="808"/>
      <c r="U1179" s="1"/>
    </row>
    <row r="1180" spans="1:21" ht="24" x14ac:dyDescent="0.2">
      <c r="A1180" s="986">
        <v>25</v>
      </c>
      <c r="B1180" s="986">
        <v>120410</v>
      </c>
      <c r="C1180" s="986" t="s">
        <v>2095</v>
      </c>
      <c r="D1180" s="986" t="s">
        <v>4422</v>
      </c>
      <c r="E1180" s="986" t="s">
        <v>342</v>
      </c>
      <c r="F1180" s="984" t="s">
        <v>5812</v>
      </c>
      <c r="G1180" s="986" t="s">
        <v>3198</v>
      </c>
      <c r="H1180" s="986" t="s">
        <v>4423</v>
      </c>
      <c r="I1180" s="986">
        <v>0.152</v>
      </c>
      <c r="J1180" s="986">
        <v>0.152</v>
      </c>
      <c r="K1180" s="986"/>
      <c r="L1180" s="986"/>
      <c r="M1180" s="986"/>
      <c r="N1180" s="829">
        <v>0</v>
      </c>
      <c r="O1180" s="986">
        <v>0.152</v>
      </c>
      <c r="P1180" s="986" t="s">
        <v>2354</v>
      </c>
      <c r="Q1180" s="1080" t="s">
        <v>3176</v>
      </c>
      <c r="T1180" s="808"/>
      <c r="U1180" s="1"/>
    </row>
    <row r="1181" spans="1:21" ht="36.75" thickBot="1" x14ac:dyDescent="0.25">
      <c r="A1181" s="987">
        <v>26</v>
      </c>
      <c r="B1181" s="987">
        <v>120411</v>
      </c>
      <c r="C1181" s="987" t="s">
        <v>1609</v>
      </c>
      <c r="D1181" s="987" t="s">
        <v>4424</v>
      </c>
      <c r="E1181" s="987" t="s">
        <v>343</v>
      </c>
      <c r="F1181" s="985" t="s">
        <v>5758</v>
      </c>
      <c r="G1181" s="987" t="s">
        <v>3198</v>
      </c>
      <c r="H1181" s="987" t="s">
        <v>4425</v>
      </c>
      <c r="I1181" s="987">
        <v>0.35699999999999998</v>
      </c>
      <c r="J1181" s="991">
        <v>0.35699999999999998</v>
      </c>
      <c r="K1181" s="991"/>
      <c r="L1181" s="991"/>
      <c r="M1181" s="991"/>
      <c r="N1181" s="1183">
        <v>0</v>
      </c>
      <c r="O1181" s="991">
        <v>0.35699999999999998</v>
      </c>
      <c r="P1181" s="991" t="s">
        <v>2354</v>
      </c>
      <c r="Q1181" s="1139" t="s">
        <v>3176</v>
      </c>
      <c r="T1181" s="808"/>
      <c r="U1181" s="1"/>
    </row>
    <row r="1182" spans="1:21" ht="13.5" thickBot="1" x14ac:dyDescent="0.25">
      <c r="A1182" s="1616" t="s">
        <v>1438</v>
      </c>
      <c r="B1182" s="1617"/>
      <c r="C1182" s="1617"/>
      <c r="D1182" s="1617"/>
      <c r="E1182" s="1617"/>
      <c r="F1182" s="1617"/>
      <c r="G1182" s="1603"/>
      <c r="H1182" s="1604"/>
      <c r="I1182" s="1169">
        <f>SUM(I1156:I1181)</f>
        <v>12.363999999999999</v>
      </c>
      <c r="J1182" s="1006"/>
      <c r="K1182" s="1007"/>
      <c r="L1182" s="1007"/>
      <c r="M1182" s="1007"/>
      <c r="N1182" s="1157"/>
      <c r="O1182" s="929"/>
      <c r="P1182" s="929"/>
      <c r="Q1182" s="956"/>
      <c r="T1182" s="1"/>
      <c r="U1182" s="1"/>
    </row>
    <row r="1183" spans="1:21" ht="12.75" customHeight="1" x14ac:dyDescent="0.2">
      <c r="A1183" s="1497" t="s">
        <v>5946</v>
      </c>
      <c r="B1183" s="1497"/>
      <c r="C1183" s="1497"/>
      <c r="D1183" s="1497"/>
      <c r="E1183" s="1497"/>
      <c r="F1183" s="1497"/>
      <c r="G1183" s="996"/>
      <c r="H1183" s="996"/>
      <c r="I1183" s="1038"/>
      <c r="J1183" s="1184">
        <f>SUM(J1156:J1181)</f>
        <v>2.6479999999999997</v>
      </c>
      <c r="K1183" s="1038"/>
      <c r="L1183" s="1038"/>
      <c r="M1183" s="1038"/>
      <c r="N1183" s="1136"/>
      <c r="O1183" s="951"/>
      <c r="P1183" s="951"/>
      <c r="Q1183" s="951"/>
      <c r="T1183" s="1"/>
      <c r="U1183" s="1"/>
    </row>
    <row r="1184" spans="1:21" ht="12.75" customHeight="1" x14ac:dyDescent="0.2">
      <c r="A1184" s="1494" t="s">
        <v>5944</v>
      </c>
      <c r="B1184" s="1494"/>
      <c r="C1184" s="1494"/>
      <c r="D1184" s="1494"/>
      <c r="E1184" s="1494"/>
      <c r="F1184" s="1494"/>
      <c r="G1184" s="499"/>
      <c r="H1184" s="499"/>
      <c r="I1184" s="458"/>
      <c r="J1184" s="458"/>
      <c r="K1184" s="298">
        <f>SUM(K1156:K1181)</f>
        <v>8.6789999999999985</v>
      </c>
      <c r="L1184" s="458"/>
      <c r="M1184" s="458"/>
      <c r="N1184" s="189"/>
      <c r="O1184" s="463"/>
      <c r="P1184" s="463"/>
      <c r="Q1184" s="463"/>
      <c r="T1184" s="1"/>
      <c r="U1184" s="1"/>
    </row>
    <row r="1185" spans="1:21" ht="12.75" customHeight="1" x14ac:dyDescent="0.2">
      <c r="A1185" s="1495" t="s">
        <v>5945</v>
      </c>
      <c r="B1185" s="1495"/>
      <c r="C1185" s="1495"/>
      <c r="D1185" s="1495"/>
      <c r="E1185" s="1496"/>
      <c r="F1185" s="1496"/>
      <c r="G1185" s="465"/>
      <c r="H1185" s="465"/>
      <c r="I1185" s="458"/>
      <c r="J1185" s="458"/>
      <c r="K1185" s="458"/>
      <c r="L1185" s="299">
        <f>SUM(L1156:L1181)</f>
        <v>1.0369999999999999</v>
      </c>
      <c r="M1185" s="299"/>
      <c r="N1185" s="189"/>
      <c r="O1185" s="463"/>
      <c r="P1185" s="463"/>
      <c r="Q1185" s="463"/>
      <c r="T1185" s="1"/>
      <c r="U1185" s="1"/>
    </row>
    <row r="1186" spans="1:21" ht="12.75" customHeight="1" x14ac:dyDescent="0.2">
      <c r="A1186" s="1490" t="s">
        <v>5947</v>
      </c>
      <c r="B1186" s="1486"/>
      <c r="C1186" s="1486"/>
      <c r="D1186" s="1486"/>
      <c r="E1186" s="1486"/>
      <c r="F1186" s="1486"/>
      <c r="G1186" s="491"/>
      <c r="H1186" s="491"/>
      <c r="I1186" s="350"/>
      <c r="J1186" s="350"/>
      <c r="K1186" s="350"/>
      <c r="L1186" s="350"/>
      <c r="M1186" s="357">
        <f>SUM(M1156:M1181)</f>
        <v>0</v>
      </c>
      <c r="N1186" s="189"/>
      <c r="O1186" s="463"/>
      <c r="P1186" s="463"/>
      <c r="Q1186" s="463"/>
    </row>
    <row r="1187" spans="1:21" ht="13.5" thickBot="1" x14ac:dyDescent="0.25">
      <c r="A1187" s="757"/>
      <c r="B1187" s="757"/>
      <c r="C1187" s="757"/>
      <c r="D1187" s="757"/>
      <c r="E1187" s="757"/>
      <c r="F1187" s="757"/>
      <c r="G1187" s="757"/>
      <c r="H1187" s="757"/>
      <c r="I1187" s="694"/>
      <c r="J1187" s="694"/>
      <c r="K1187" s="694"/>
      <c r="L1187" s="694"/>
      <c r="M1187" s="694"/>
      <c r="N1187" s="758"/>
      <c r="O1187" s="690"/>
      <c r="P1187" s="690"/>
      <c r="Q1187" s="690"/>
    </row>
    <row r="1188" spans="1:21" ht="13.5" thickBot="1" x14ac:dyDescent="0.25">
      <c r="A1188" s="1644" t="s">
        <v>5957</v>
      </c>
      <c r="B1188" s="1645"/>
      <c r="C1188" s="1645"/>
      <c r="D1188" s="1645"/>
      <c r="E1188" s="1645"/>
      <c r="F1188" s="1646"/>
      <c r="G1188" s="783"/>
      <c r="H1188" s="761"/>
      <c r="I1188" s="762">
        <f>SUM(I540+I568+I597+I626+I656+I681+I720+I1029+I1059+I1114+I1149+I1182)</f>
        <v>238.50000000000003</v>
      </c>
      <c r="J1188" s="762"/>
      <c r="K1188" s="762"/>
      <c r="L1188" s="762"/>
      <c r="M1188" s="762"/>
      <c r="N1188" s="763"/>
      <c r="O1188" s="763"/>
      <c r="P1188" s="763"/>
      <c r="Q1188" s="764"/>
    </row>
    <row r="1189" spans="1:21" s="456" customFormat="1" x14ac:dyDescent="0.2">
      <c r="A1189" s="1449" t="s">
        <v>5958</v>
      </c>
      <c r="B1189" s="1450"/>
      <c r="C1189" s="1450"/>
      <c r="D1189" s="1450"/>
      <c r="E1189" s="1450"/>
      <c r="F1189" s="1450"/>
      <c r="G1189" s="658"/>
      <c r="H1189" s="658"/>
      <c r="I1189" s="760"/>
      <c r="J1189" s="760">
        <f>SUM(J541+J569+J598+J627+J657+J682+J721+J1030+J1060+J1115+J1150+J1183)</f>
        <v>143.52200000000008</v>
      </c>
      <c r="K1189" s="760"/>
      <c r="L1189" s="760"/>
      <c r="M1189" s="760"/>
      <c r="N1189" s="683"/>
      <c r="O1189" s="683"/>
      <c r="P1189" s="683"/>
      <c r="Q1189" s="683"/>
    </row>
    <row r="1190" spans="1:21" s="456" customFormat="1" x14ac:dyDescent="0.2">
      <c r="A1190" s="1479" t="s">
        <v>5950</v>
      </c>
      <c r="B1190" s="1480"/>
      <c r="C1190" s="1480"/>
      <c r="D1190" s="1480"/>
      <c r="E1190" s="1480"/>
      <c r="F1190" s="1480"/>
      <c r="G1190" s="455"/>
      <c r="H1190" s="455"/>
      <c r="I1190" s="369"/>
      <c r="J1190" s="369"/>
      <c r="K1190" s="369">
        <f>SUM(K542+K570+K599+K628+K658+K683+K722+K1031+K1061+K1116+K1151+K1184)</f>
        <v>87.500100000000003</v>
      </c>
      <c r="L1190" s="369"/>
      <c r="M1190" s="369"/>
      <c r="N1190" s="461"/>
      <c r="O1190" s="461"/>
      <c r="P1190" s="461"/>
      <c r="Q1190" s="461"/>
    </row>
    <row r="1191" spans="1:21" s="456" customFormat="1" x14ac:dyDescent="0.2">
      <c r="A1191" s="1479" t="s">
        <v>5951</v>
      </c>
      <c r="B1191" s="1480"/>
      <c r="C1191" s="1480"/>
      <c r="D1191" s="1480"/>
      <c r="E1191" s="1480"/>
      <c r="F1191" s="1480"/>
      <c r="G1191" s="455"/>
      <c r="H1191" s="455"/>
      <c r="I1191" s="369"/>
      <c r="J1191" s="369"/>
      <c r="K1191" s="369"/>
      <c r="L1191" s="369">
        <f>SUM(L543+L571+L600+L629+L659+L684+L723+L1032+L1062+L1117+L1152+L1185)</f>
        <v>5.5359999999999996</v>
      </c>
      <c r="M1191" s="369"/>
      <c r="N1191" s="461"/>
      <c r="O1191" s="461"/>
      <c r="P1191" s="461"/>
      <c r="Q1191" s="461"/>
    </row>
    <row r="1192" spans="1:21" s="456" customFormat="1" x14ac:dyDescent="0.2">
      <c r="A1192" s="1479" t="s">
        <v>5952</v>
      </c>
      <c r="B1192" s="1480"/>
      <c r="C1192" s="1480"/>
      <c r="D1192" s="1480"/>
      <c r="E1192" s="1480"/>
      <c r="F1192" s="1480"/>
      <c r="G1192" s="455"/>
      <c r="H1192" s="455"/>
      <c r="I1192" s="369"/>
      <c r="J1192" s="369"/>
      <c r="K1192" s="369"/>
      <c r="L1192" s="369"/>
      <c r="M1192" s="369">
        <f>SUM(M544+M572+M601+M630+M660+M685+M724+M1033+M1063+M1118+M1153+M1186)</f>
        <v>1.9409999999999998</v>
      </c>
      <c r="N1192" s="461"/>
      <c r="O1192" s="461"/>
      <c r="P1192" s="461"/>
      <c r="Q1192" s="461"/>
    </row>
    <row r="1193" spans="1:21" s="456" customFormat="1" ht="13.5" thickBot="1" x14ac:dyDescent="0.25">
      <c r="A1193" s="659"/>
      <c r="B1193" s="659"/>
      <c r="C1193" s="659"/>
      <c r="D1193" s="659"/>
      <c r="E1193" s="659"/>
      <c r="F1193" s="659"/>
      <c r="G1193" s="659"/>
      <c r="H1193" s="659"/>
      <c r="I1193" s="746"/>
      <c r="J1193" s="746"/>
      <c r="K1193" s="746"/>
      <c r="L1193" s="746"/>
      <c r="M1193" s="746"/>
      <c r="N1193" s="580"/>
      <c r="O1193" s="580"/>
      <c r="P1193" s="580"/>
      <c r="Q1193" s="580"/>
    </row>
    <row r="1194" spans="1:21" ht="13.5" thickBot="1" x14ac:dyDescent="0.25">
      <c r="A1194" s="1442" t="s">
        <v>136</v>
      </c>
      <c r="B1194" s="1443"/>
      <c r="C1194" s="1443"/>
      <c r="D1194" s="1443"/>
      <c r="E1194" s="1443"/>
      <c r="F1194" s="1550"/>
      <c r="G1194" s="766"/>
      <c r="H1194" s="778"/>
      <c r="I1194" s="771">
        <f>SUM(I486+I1188)</f>
        <v>863.13810000000001</v>
      </c>
      <c r="J1194" s="771"/>
      <c r="K1194" s="771"/>
      <c r="L1194" s="771"/>
      <c r="M1194" s="771"/>
      <c r="N1194" s="772"/>
      <c r="O1194" s="772"/>
      <c r="P1194" s="772"/>
      <c r="Q1194" s="782"/>
    </row>
    <row r="1195" spans="1:21" s="456" customFormat="1" ht="12.75" customHeight="1" thickBot="1" x14ac:dyDescent="0.25">
      <c r="A1195" s="1185"/>
      <c r="B1195" s="1186"/>
      <c r="C1195" s="1186"/>
      <c r="D1195" s="1186"/>
      <c r="E1195" s="1186"/>
      <c r="F1195" s="1186"/>
      <c r="G1195" s="1187"/>
      <c r="H1195" s="1187"/>
      <c r="I1195" s="1188"/>
      <c r="J1195" s="1188"/>
      <c r="K1195" s="1188"/>
      <c r="L1195" s="1188"/>
      <c r="M1195" s="1188"/>
      <c r="N1195" s="1126"/>
      <c r="O1195" s="1126"/>
      <c r="P1195" s="1126"/>
      <c r="Q1195" s="1126"/>
    </row>
    <row r="1196" spans="1:21" ht="13.5" thickBot="1" x14ac:dyDescent="0.25">
      <c r="A1196" s="1594" t="s">
        <v>948</v>
      </c>
      <c r="B1196" s="1595"/>
      <c r="C1196" s="1595"/>
      <c r="D1196" s="1595"/>
      <c r="E1196" s="1595"/>
      <c r="F1196" s="1595"/>
      <c r="G1196" s="1595"/>
      <c r="H1196" s="1595"/>
      <c r="I1196" s="1595"/>
      <c r="J1196" s="1595"/>
      <c r="K1196" s="1595"/>
      <c r="L1196" s="1595"/>
      <c r="M1196" s="1595"/>
      <c r="N1196" s="1595"/>
      <c r="O1196" s="1595"/>
      <c r="P1196" s="1596"/>
      <c r="Q1196" s="1597"/>
    </row>
    <row r="1197" spans="1:21" ht="13.5" thickBot="1" x14ac:dyDescent="0.25">
      <c r="A1197" s="1586" t="s">
        <v>559</v>
      </c>
      <c r="B1197" s="1587"/>
      <c r="C1197" s="1587"/>
      <c r="D1197" s="1587"/>
      <c r="E1197" s="1587"/>
      <c r="F1197" s="1587"/>
      <c r="G1197" s="1598"/>
      <c r="H1197" s="1598"/>
      <c r="I1197" s="1598"/>
      <c r="J1197" s="1598"/>
      <c r="K1197" s="1598"/>
      <c r="L1197" s="1598"/>
      <c r="M1197" s="1598"/>
      <c r="N1197" s="1598"/>
      <c r="O1197" s="1598"/>
      <c r="P1197" s="1598"/>
      <c r="Q1197" s="1599"/>
    </row>
    <row r="1198" spans="1:21" ht="13.5" thickBot="1" x14ac:dyDescent="0.25">
      <c r="A1198" s="1189"/>
      <c r="B1198" s="1189"/>
      <c r="C1198" s="1189"/>
      <c r="D1198" s="1189"/>
      <c r="E1198" s="1189"/>
      <c r="F1198" s="1127"/>
      <c r="G1198" s="1127"/>
      <c r="H1198" s="1127"/>
      <c r="I1198" s="1189"/>
      <c r="J1198" s="1189"/>
      <c r="K1198" s="1189"/>
      <c r="L1198" s="1189"/>
      <c r="M1198" s="1189"/>
      <c r="N1198" s="1190"/>
      <c r="O1198" s="1189"/>
      <c r="P1198" s="1125"/>
      <c r="Q1198" s="1125"/>
    </row>
    <row r="1199" spans="1:21" ht="13.5" thickBot="1" x14ac:dyDescent="0.25">
      <c r="A1199" s="1590" t="s">
        <v>2208</v>
      </c>
      <c r="B1199" s="1591"/>
      <c r="C1199" s="1591"/>
      <c r="D1199" s="1591"/>
      <c r="E1199" s="1591"/>
      <c r="F1199" s="1591"/>
      <c r="G1199" s="1588"/>
      <c r="H1199" s="1589"/>
      <c r="I1199" s="1169">
        <f>SUM(I1198:I1198)</f>
        <v>0</v>
      </c>
      <c r="J1199" s="954"/>
      <c r="K1199" s="955"/>
      <c r="L1199" s="955"/>
      <c r="M1199" s="955"/>
      <c r="N1199" s="1004"/>
      <c r="O1199" s="1004"/>
      <c r="P1199" s="1004"/>
      <c r="Q1199" s="1005"/>
    </row>
    <row r="1200" spans="1:21" ht="12.75" customHeight="1" x14ac:dyDescent="0.2">
      <c r="A1200" s="1439" t="s">
        <v>5939</v>
      </c>
      <c r="B1200" s="1439"/>
      <c r="C1200" s="1439"/>
      <c r="D1200" s="1439"/>
      <c r="E1200" s="1439"/>
      <c r="F1200" s="1439"/>
      <c r="G1200" s="996"/>
      <c r="H1200" s="996"/>
      <c r="I1200" s="777"/>
      <c r="J1200" s="1191">
        <f>SUM(J1198:J1198)</f>
        <v>0</v>
      </c>
      <c r="K1200" s="777"/>
      <c r="L1200" s="777"/>
      <c r="M1200" s="777"/>
      <c r="N1200" s="683"/>
      <c r="O1200" s="683"/>
      <c r="P1200" s="683"/>
      <c r="Q1200" s="683"/>
    </row>
    <row r="1201" spans="1:17" ht="12.75" customHeight="1" x14ac:dyDescent="0.2">
      <c r="A1201" s="1440" t="s">
        <v>5933</v>
      </c>
      <c r="B1201" s="1440"/>
      <c r="C1201" s="1440"/>
      <c r="D1201" s="1440"/>
      <c r="E1201" s="1440"/>
      <c r="F1201" s="1440"/>
      <c r="G1201" s="499"/>
      <c r="H1201" s="499"/>
      <c r="I1201" s="346"/>
      <c r="J1201" s="346"/>
      <c r="K1201" s="372">
        <f>SUM(K1198:K1198)</f>
        <v>0</v>
      </c>
      <c r="L1201" s="346"/>
      <c r="M1201" s="346"/>
      <c r="N1201" s="461"/>
      <c r="O1201" s="461"/>
      <c r="P1201" s="461"/>
      <c r="Q1201" s="461"/>
    </row>
    <row r="1202" spans="1:17" ht="12.75" customHeight="1" x14ac:dyDescent="0.2">
      <c r="A1202" s="1441" t="s">
        <v>5934</v>
      </c>
      <c r="B1202" s="1441"/>
      <c r="C1202" s="1441"/>
      <c r="D1202" s="1441"/>
      <c r="E1202" s="1441"/>
      <c r="F1202" s="1441"/>
      <c r="G1202" s="465"/>
      <c r="H1202" s="465"/>
      <c r="I1202" s="346"/>
      <c r="J1202" s="346"/>
      <c r="K1202" s="346"/>
      <c r="L1202" s="373">
        <f>SUM(L1198:L1198)</f>
        <v>0</v>
      </c>
      <c r="M1202" s="373"/>
      <c r="N1202" s="461"/>
      <c r="O1202" s="461"/>
      <c r="P1202" s="461"/>
      <c r="Q1202" s="461"/>
    </row>
    <row r="1203" spans="1:17" ht="12.75" customHeight="1" x14ac:dyDescent="0.2">
      <c r="A1203" s="1436" t="s">
        <v>5937</v>
      </c>
      <c r="B1203" s="1437"/>
      <c r="C1203" s="1437"/>
      <c r="D1203" s="1437"/>
      <c r="E1203" s="1437"/>
      <c r="F1203" s="1437"/>
      <c r="G1203" s="491"/>
      <c r="H1203" s="491"/>
      <c r="I1203" s="350"/>
      <c r="J1203" s="350"/>
      <c r="K1203" s="350"/>
      <c r="L1203" s="350"/>
      <c r="M1203" s="357">
        <f>SUM(M1198)</f>
        <v>0</v>
      </c>
      <c r="N1203" s="461"/>
      <c r="O1203" s="461"/>
      <c r="P1203" s="461"/>
      <c r="Q1203" s="461"/>
    </row>
    <row r="1204" spans="1:17" ht="13.5" thickBot="1" x14ac:dyDescent="0.25">
      <c r="A1204" s="1643"/>
      <c r="B1204" s="1643"/>
      <c r="C1204" s="1643"/>
      <c r="D1204" s="1643"/>
      <c r="E1204" s="1643"/>
      <c r="F1204" s="1643"/>
      <c r="G1204" s="1643"/>
      <c r="H1204" s="1643"/>
      <c r="I1204" s="1643"/>
      <c r="J1204" s="1643"/>
      <c r="K1204" s="1643"/>
      <c r="L1204" s="1643"/>
      <c r="M1204" s="1643"/>
      <c r="N1204" s="1643"/>
      <c r="O1204" s="1643"/>
      <c r="P1204" s="690"/>
      <c r="Q1204" s="690"/>
    </row>
    <row r="1205" spans="1:17" ht="13.5" thickBot="1" x14ac:dyDescent="0.25">
      <c r="A1205" s="1586" t="s">
        <v>611</v>
      </c>
      <c r="B1205" s="1587"/>
      <c r="C1205" s="1587"/>
      <c r="D1205" s="1587"/>
      <c r="E1205" s="1587"/>
      <c r="F1205" s="1587"/>
      <c r="G1205" s="1598"/>
      <c r="H1205" s="1598"/>
      <c r="I1205" s="1598"/>
      <c r="J1205" s="1598"/>
      <c r="K1205" s="1598"/>
      <c r="L1205" s="1598"/>
      <c r="M1205" s="1598"/>
      <c r="N1205" s="1598"/>
      <c r="O1205" s="1598"/>
      <c r="P1205" s="1598"/>
      <c r="Q1205" s="1599"/>
    </row>
    <row r="1206" spans="1:17" ht="24" x14ac:dyDescent="0.2">
      <c r="A1206" s="983">
        <v>1</v>
      </c>
      <c r="B1206" s="983">
        <v>120416</v>
      </c>
      <c r="C1206" s="983" t="s">
        <v>2096</v>
      </c>
      <c r="D1206" s="983" t="s">
        <v>4426</v>
      </c>
      <c r="E1206" s="983" t="s">
        <v>1034</v>
      </c>
      <c r="F1206" s="839" t="s">
        <v>393</v>
      </c>
      <c r="G1206" s="983" t="s">
        <v>3544</v>
      </c>
      <c r="H1206" s="983" t="s">
        <v>4427</v>
      </c>
      <c r="I1206" s="983">
        <v>0.36699999999999999</v>
      </c>
      <c r="J1206" s="983"/>
      <c r="K1206" s="983"/>
      <c r="L1206" s="983">
        <v>0.36699999999999999</v>
      </c>
      <c r="M1206" s="983"/>
      <c r="N1206" s="874">
        <v>0</v>
      </c>
      <c r="O1206" s="983">
        <v>0.36699999999999999</v>
      </c>
      <c r="P1206" s="983" t="s">
        <v>2244</v>
      </c>
      <c r="Q1206" s="983" t="s">
        <v>2590</v>
      </c>
    </row>
    <row r="1207" spans="1:17" ht="36" x14ac:dyDescent="0.2">
      <c r="A1207" s="986">
        <v>2</v>
      </c>
      <c r="B1207" s="986">
        <v>120417</v>
      </c>
      <c r="C1207" s="986" t="s">
        <v>2097</v>
      </c>
      <c r="D1207" s="986" t="s">
        <v>4428</v>
      </c>
      <c r="E1207" s="986" t="s">
        <v>1035</v>
      </c>
      <c r="F1207" s="998" t="s">
        <v>1458</v>
      </c>
      <c r="G1207" s="986" t="s">
        <v>3544</v>
      </c>
      <c r="H1207" s="986" t="s">
        <v>4427</v>
      </c>
      <c r="I1207" s="986">
        <v>0.79700000000000004</v>
      </c>
      <c r="J1207" s="986"/>
      <c r="K1207" s="986">
        <v>0.74299999999999999</v>
      </c>
      <c r="L1207" s="986">
        <v>5.3999999999999999E-2</v>
      </c>
      <c r="M1207" s="986"/>
      <c r="N1207" s="829">
        <v>0</v>
      </c>
      <c r="O1207" s="986">
        <v>0.79700000000000004</v>
      </c>
      <c r="P1207" s="986" t="s">
        <v>2296</v>
      </c>
      <c r="Q1207" s="986" t="s">
        <v>2590</v>
      </c>
    </row>
    <row r="1208" spans="1:17" ht="36" x14ac:dyDescent="0.2">
      <c r="A1208" s="986">
        <v>3</v>
      </c>
      <c r="B1208" s="986">
        <v>120418</v>
      </c>
      <c r="C1208" s="986" t="s">
        <v>2514</v>
      </c>
      <c r="D1208" s="986" t="s">
        <v>4429</v>
      </c>
      <c r="E1208" s="986" t="s">
        <v>1033</v>
      </c>
      <c r="F1208" s="998" t="s">
        <v>392</v>
      </c>
      <c r="G1208" s="986" t="s">
        <v>3544</v>
      </c>
      <c r="H1208" s="986" t="s">
        <v>2720</v>
      </c>
      <c r="I1208" s="986">
        <v>0.20399999999999999</v>
      </c>
      <c r="J1208" s="986"/>
      <c r="K1208" s="986"/>
      <c r="L1208" s="986">
        <v>0.20399999999999999</v>
      </c>
      <c r="M1208" s="986"/>
      <c r="N1208" s="829">
        <v>0</v>
      </c>
      <c r="O1208" s="986">
        <v>0.20399999999999999</v>
      </c>
      <c r="P1208" s="986" t="s">
        <v>2244</v>
      </c>
      <c r="Q1208" s="986" t="s">
        <v>2752</v>
      </c>
    </row>
    <row r="1209" spans="1:17" ht="24" x14ac:dyDescent="0.2">
      <c r="A1209" s="892">
        <v>4</v>
      </c>
      <c r="B1209" s="986">
        <v>120419</v>
      </c>
      <c r="C1209" s="986" t="s">
        <v>2098</v>
      </c>
      <c r="D1209" s="986" t="s">
        <v>4430</v>
      </c>
      <c r="E1209" s="986" t="s">
        <v>2199</v>
      </c>
      <c r="F1209" s="998" t="s">
        <v>388</v>
      </c>
      <c r="G1209" s="986" t="s">
        <v>3544</v>
      </c>
      <c r="H1209" s="986" t="s">
        <v>2673</v>
      </c>
      <c r="I1209" s="986">
        <v>0.34</v>
      </c>
      <c r="J1209" s="986"/>
      <c r="K1209" s="986"/>
      <c r="L1209" s="986">
        <v>0.34</v>
      </c>
      <c r="M1209" s="986"/>
      <c r="N1209" s="829">
        <v>0</v>
      </c>
      <c r="O1209" s="986">
        <v>0.34</v>
      </c>
      <c r="P1209" s="986" t="s">
        <v>2244</v>
      </c>
      <c r="Q1209" s="986" t="s">
        <v>2590</v>
      </c>
    </row>
    <row r="1210" spans="1:17" ht="24" x14ac:dyDescent="0.2">
      <c r="A1210" s="986">
        <v>5</v>
      </c>
      <c r="B1210" s="986">
        <v>120420</v>
      </c>
      <c r="C1210" s="986" t="s">
        <v>2517</v>
      </c>
      <c r="D1210" s="986" t="s">
        <v>4431</v>
      </c>
      <c r="E1210" s="986" t="s">
        <v>1028</v>
      </c>
      <c r="F1210" s="998" t="s">
        <v>2516</v>
      </c>
      <c r="G1210" s="986" t="s">
        <v>3544</v>
      </c>
      <c r="H1210" s="986" t="s">
        <v>4432</v>
      </c>
      <c r="I1210" s="986">
        <v>0.26700000000000002</v>
      </c>
      <c r="J1210" s="986"/>
      <c r="K1210" s="986"/>
      <c r="L1210" s="986">
        <v>0.26700000000000002</v>
      </c>
      <c r="M1210" s="986"/>
      <c r="N1210" s="829">
        <v>0</v>
      </c>
      <c r="O1210" s="986">
        <v>0.26700000000000002</v>
      </c>
      <c r="P1210" s="986" t="s">
        <v>2244</v>
      </c>
      <c r="Q1210" s="986" t="s">
        <v>2590</v>
      </c>
    </row>
    <row r="1211" spans="1:17" ht="24" x14ac:dyDescent="0.2">
      <c r="A1211" s="986">
        <v>6</v>
      </c>
      <c r="B1211" s="986">
        <v>120421</v>
      </c>
      <c r="C1211" s="986" t="s">
        <v>2099</v>
      </c>
      <c r="D1211" s="1001" t="s">
        <v>4433</v>
      </c>
      <c r="E1211" s="986" t="s">
        <v>1027</v>
      </c>
      <c r="F1211" s="998" t="s">
        <v>387</v>
      </c>
      <c r="G1211" s="986" t="s">
        <v>3544</v>
      </c>
      <c r="H1211" s="986" t="s">
        <v>4434</v>
      </c>
      <c r="I1211" s="986">
        <v>0.58699999999999997</v>
      </c>
      <c r="J1211" s="986"/>
      <c r="K1211" s="986"/>
      <c r="L1211" s="986">
        <v>0.58699999999999997</v>
      </c>
      <c r="M1211" s="986"/>
      <c r="N1211" s="829">
        <v>0</v>
      </c>
      <c r="O1211" s="986">
        <v>0.58699999999999997</v>
      </c>
      <c r="P1211" s="986" t="s">
        <v>2244</v>
      </c>
      <c r="Q1211" s="986" t="s">
        <v>2590</v>
      </c>
    </row>
    <row r="1212" spans="1:17" ht="36" x14ac:dyDescent="0.2">
      <c r="A1212" s="1001">
        <v>7</v>
      </c>
      <c r="B1212" s="1001">
        <v>120422</v>
      </c>
      <c r="C1212" s="1001"/>
      <c r="D1212" s="1001"/>
      <c r="E1212" s="1001" t="s">
        <v>1026</v>
      </c>
      <c r="F1212" s="846" t="s">
        <v>384</v>
      </c>
      <c r="G1212" s="1001"/>
      <c r="H1212" s="1001"/>
      <c r="I1212" s="1001">
        <v>0.6</v>
      </c>
      <c r="J1212" s="1001">
        <v>0.3</v>
      </c>
      <c r="K1212" s="1001"/>
      <c r="L1212" s="1001">
        <v>0.3</v>
      </c>
      <c r="M1212" s="1001"/>
      <c r="N1212" s="853">
        <v>0</v>
      </c>
      <c r="O1212" s="1001">
        <v>0.6</v>
      </c>
      <c r="P1212" s="1001" t="s">
        <v>6243</v>
      </c>
      <c r="Q1212" s="1001" t="s">
        <v>2752</v>
      </c>
    </row>
    <row r="1213" spans="1:17" ht="24" x14ac:dyDescent="0.2">
      <c r="A1213" s="986">
        <v>8</v>
      </c>
      <c r="B1213" s="986">
        <v>120423</v>
      </c>
      <c r="C1213" s="986" t="s">
        <v>2100</v>
      </c>
      <c r="D1213" s="986" t="s">
        <v>4435</v>
      </c>
      <c r="E1213" s="986" t="s">
        <v>1029</v>
      </c>
      <c r="F1213" s="998" t="s">
        <v>390</v>
      </c>
      <c r="G1213" s="986" t="s">
        <v>3544</v>
      </c>
      <c r="H1213" s="986" t="s">
        <v>2673</v>
      </c>
      <c r="I1213" s="986">
        <v>0.81599999999999995</v>
      </c>
      <c r="J1213" s="986"/>
      <c r="K1213" s="986">
        <v>3.5000000000000003E-2</v>
      </c>
      <c r="L1213" s="986">
        <v>0.78100000000000003</v>
      </c>
      <c r="M1213" s="986"/>
      <c r="N1213" s="829">
        <v>0</v>
      </c>
      <c r="O1213" s="986">
        <v>0.81599999999999995</v>
      </c>
      <c r="P1213" s="1320" t="s">
        <v>2258</v>
      </c>
      <c r="Q1213" s="986" t="s">
        <v>2590</v>
      </c>
    </row>
    <row r="1214" spans="1:17" ht="36" x14ac:dyDescent="0.2">
      <c r="A1214" s="986">
        <v>9</v>
      </c>
      <c r="B1214" s="986">
        <v>120424</v>
      </c>
      <c r="C1214" s="986" t="s">
        <v>2520</v>
      </c>
      <c r="D1214" s="986" t="s">
        <v>4436</v>
      </c>
      <c r="E1214" s="986" t="s">
        <v>1031</v>
      </c>
      <c r="F1214" s="998" t="s">
        <v>4437</v>
      </c>
      <c r="G1214" s="986" t="s">
        <v>3544</v>
      </c>
      <c r="H1214" s="986" t="s">
        <v>4438</v>
      </c>
      <c r="I1214" s="986">
        <v>0.53800000000000003</v>
      </c>
      <c r="J1214" s="986"/>
      <c r="K1214" s="986">
        <v>0.53800000000000003</v>
      </c>
      <c r="L1214" s="986"/>
      <c r="M1214" s="986"/>
      <c r="N1214" s="829">
        <v>0</v>
      </c>
      <c r="O1214" s="986">
        <v>0.53800000000000003</v>
      </c>
      <c r="P1214" s="986" t="s">
        <v>2241</v>
      </c>
      <c r="Q1214" s="986" t="s">
        <v>2590</v>
      </c>
    </row>
    <row r="1215" spans="1:17" ht="24" x14ac:dyDescent="0.2">
      <c r="A1215" s="986">
        <v>10</v>
      </c>
      <c r="B1215" s="986">
        <v>120425</v>
      </c>
      <c r="C1215" s="986" t="s">
        <v>2523</v>
      </c>
      <c r="D1215" s="986" t="s">
        <v>4439</v>
      </c>
      <c r="E1215" s="986" t="s">
        <v>1032</v>
      </c>
      <c r="F1215" s="998" t="s">
        <v>2522</v>
      </c>
      <c r="G1215" s="986" t="s">
        <v>3544</v>
      </c>
      <c r="H1215" s="986" t="s">
        <v>4440</v>
      </c>
      <c r="I1215" s="986">
        <v>0.67200000000000004</v>
      </c>
      <c r="J1215" s="986"/>
      <c r="K1215" s="986">
        <v>1.4999999999999999E-2</v>
      </c>
      <c r="L1215" s="986">
        <v>0.65700000000000003</v>
      </c>
      <c r="M1215" s="986"/>
      <c r="N1215" s="829">
        <v>0</v>
      </c>
      <c r="O1215" s="986">
        <v>0.67200000000000004</v>
      </c>
      <c r="P1215" s="986" t="s">
        <v>2258</v>
      </c>
      <c r="Q1215" s="986" t="s">
        <v>2752</v>
      </c>
    </row>
    <row r="1216" spans="1:17" ht="24" x14ac:dyDescent="0.2">
      <c r="A1216" s="986">
        <v>11</v>
      </c>
      <c r="B1216" s="986">
        <v>120426</v>
      </c>
      <c r="C1216" s="986" t="s">
        <v>2101</v>
      </c>
      <c r="D1216" s="986" t="s">
        <v>4441</v>
      </c>
      <c r="E1216" s="986" t="s">
        <v>525</v>
      </c>
      <c r="F1216" s="998" t="s">
        <v>391</v>
      </c>
      <c r="G1216" s="986" t="s">
        <v>3544</v>
      </c>
      <c r="H1216" s="986" t="s">
        <v>2675</v>
      </c>
      <c r="I1216" s="986">
        <v>0.59699999999999998</v>
      </c>
      <c r="J1216" s="986"/>
      <c r="K1216" s="986"/>
      <c r="L1216" s="986">
        <v>0.59699999999999998</v>
      </c>
      <c r="M1216" s="986"/>
      <c r="N1216" s="829">
        <v>0</v>
      </c>
      <c r="O1216" s="986">
        <v>0.59699999999999998</v>
      </c>
      <c r="P1216" s="986" t="s">
        <v>2244</v>
      </c>
      <c r="Q1216" s="986" t="s">
        <v>2590</v>
      </c>
    </row>
    <row r="1217" spans="1:17" ht="24" x14ac:dyDescent="0.2">
      <c r="A1217" s="1001">
        <v>12</v>
      </c>
      <c r="B1217" s="1001">
        <v>120427</v>
      </c>
      <c r="C1217" s="1001"/>
      <c r="D1217" s="1001"/>
      <c r="E1217" s="1001" t="s">
        <v>528</v>
      </c>
      <c r="F1217" s="846" t="s">
        <v>385</v>
      </c>
      <c r="G1217" s="1001"/>
      <c r="H1217" s="1001"/>
      <c r="I1217" s="1001">
        <v>0.3</v>
      </c>
      <c r="J1217" s="1001"/>
      <c r="K1217" s="1001">
        <v>0.3</v>
      </c>
      <c r="L1217" s="1001"/>
      <c r="M1217" s="1001"/>
      <c r="N1217" s="853">
        <v>0</v>
      </c>
      <c r="O1217" s="1001">
        <v>0.3</v>
      </c>
      <c r="P1217" s="1001" t="s">
        <v>2241</v>
      </c>
      <c r="Q1217" s="1320" t="s">
        <v>2752</v>
      </c>
    </row>
    <row r="1218" spans="1:17" ht="24" x14ac:dyDescent="0.2">
      <c r="A1218" s="986">
        <v>13</v>
      </c>
      <c r="B1218" s="986">
        <v>120428</v>
      </c>
      <c r="C1218" s="986" t="s">
        <v>2525</v>
      </c>
      <c r="D1218" s="986" t="s">
        <v>4442</v>
      </c>
      <c r="E1218" s="986" t="s">
        <v>529</v>
      </c>
      <c r="F1218" s="998" t="s">
        <v>386</v>
      </c>
      <c r="G1218" s="986" t="s">
        <v>3544</v>
      </c>
      <c r="H1218" s="986" t="s">
        <v>2678</v>
      </c>
      <c r="I1218" s="986">
        <v>0.13200000000000001</v>
      </c>
      <c r="J1218" s="986"/>
      <c r="K1218" s="986">
        <v>0.13200000000000001</v>
      </c>
      <c r="L1218" s="986"/>
      <c r="M1218" s="986"/>
      <c r="N1218" s="829">
        <v>0</v>
      </c>
      <c r="O1218" s="986">
        <v>0.13200000000000001</v>
      </c>
      <c r="P1218" s="986" t="s">
        <v>2241</v>
      </c>
      <c r="Q1218" s="1320" t="s">
        <v>2752</v>
      </c>
    </row>
    <row r="1219" spans="1:17" ht="36" x14ac:dyDescent="0.2">
      <c r="A1219" s="1001">
        <v>14</v>
      </c>
      <c r="B1219" s="1001">
        <v>120429</v>
      </c>
      <c r="C1219" s="1001"/>
      <c r="D1219" s="1001"/>
      <c r="E1219" s="1001" t="s">
        <v>530</v>
      </c>
      <c r="F1219" s="846" t="s">
        <v>383</v>
      </c>
      <c r="G1219" s="1001"/>
      <c r="H1219" s="1001"/>
      <c r="I1219" s="1001">
        <v>1.2</v>
      </c>
      <c r="J1219" s="1001">
        <v>0.3</v>
      </c>
      <c r="K1219" s="1001">
        <v>0.9</v>
      </c>
      <c r="L1219" s="1001"/>
      <c r="M1219" s="1001"/>
      <c r="N1219" s="853">
        <v>0</v>
      </c>
      <c r="O1219" s="1001">
        <v>1.2</v>
      </c>
      <c r="P1219" s="1001" t="s">
        <v>2526</v>
      </c>
      <c r="Q1219" s="1320" t="s">
        <v>2752</v>
      </c>
    </row>
    <row r="1220" spans="1:17" ht="36" x14ac:dyDescent="0.2">
      <c r="A1220" s="1001">
        <v>15</v>
      </c>
      <c r="B1220" s="1001">
        <v>120430</v>
      </c>
      <c r="C1220" s="1001"/>
      <c r="D1220" s="1001"/>
      <c r="E1220" s="1001" t="s">
        <v>958</v>
      </c>
      <c r="F1220" s="846" t="s">
        <v>84</v>
      </c>
      <c r="G1220" s="1001"/>
      <c r="H1220" s="1001"/>
      <c r="I1220" s="1001">
        <v>0.1</v>
      </c>
      <c r="J1220" s="1001"/>
      <c r="K1220" s="1001">
        <v>0.1</v>
      </c>
      <c r="L1220" s="1001"/>
      <c r="M1220" s="1001"/>
      <c r="N1220" s="853">
        <v>0</v>
      </c>
      <c r="O1220" s="1001">
        <v>0.1</v>
      </c>
      <c r="P1220" s="1001" t="s">
        <v>2241</v>
      </c>
      <c r="Q1220" s="1320" t="s">
        <v>2752</v>
      </c>
    </row>
    <row r="1221" spans="1:17" ht="36" x14ac:dyDescent="0.2">
      <c r="A1221" s="1001">
        <v>16</v>
      </c>
      <c r="B1221" s="1001">
        <v>120431</v>
      </c>
      <c r="C1221" s="1001"/>
      <c r="D1221" s="1001"/>
      <c r="E1221" s="1001" t="s">
        <v>959</v>
      </c>
      <c r="F1221" s="846" t="s">
        <v>85</v>
      </c>
      <c r="G1221" s="1001"/>
      <c r="H1221" s="1001"/>
      <c r="I1221" s="1001">
        <v>0.2</v>
      </c>
      <c r="J1221" s="1001">
        <v>0.2</v>
      </c>
      <c r="K1221" s="1001"/>
      <c r="L1221" s="1001"/>
      <c r="M1221" s="1001"/>
      <c r="N1221" s="853">
        <v>0</v>
      </c>
      <c r="O1221" s="1001">
        <v>0.2</v>
      </c>
      <c r="P1221" s="1001" t="s">
        <v>2251</v>
      </c>
      <c r="Q1221" s="1320" t="s">
        <v>2752</v>
      </c>
    </row>
    <row r="1222" spans="1:17" ht="24" x14ac:dyDescent="0.2">
      <c r="A1222" s="1001">
        <v>17</v>
      </c>
      <c r="B1222" s="1001">
        <v>120432</v>
      </c>
      <c r="C1222" s="1001"/>
      <c r="D1222" s="1001"/>
      <c r="E1222" s="1001" t="s">
        <v>960</v>
      </c>
      <c r="F1222" s="846" t="s">
        <v>389</v>
      </c>
      <c r="G1222" s="1001"/>
      <c r="H1222" s="1001"/>
      <c r="I1222" s="1001">
        <v>0.6</v>
      </c>
      <c r="J1222" s="1001"/>
      <c r="K1222" s="1001"/>
      <c r="L1222" s="1001">
        <v>0.6</v>
      </c>
      <c r="M1222" s="1001"/>
      <c r="N1222" s="853">
        <v>0</v>
      </c>
      <c r="O1222" s="1001">
        <v>0.6</v>
      </c>
      <c r="P1222" s="1001" t="s">
        <v>2244</v>
      </c>
      <c r="Q1222" s="1320" t="s">
        <v>2752</v>
      </c>
    </row>
    <row r="1223" spans="1:17" x14ac:dyDescent="0.2">
      <c r="A1223" s="814">
        <v>18</v>
      </c>
      <c r="B1223" s="986" t="s">
        <v>4444</v>
      </c>
      <c r="C1223" s="986" t="s">
        <v>2102</v>
      </c>
      <c r="D1223" s="1538" t="s">
        <v>4445</v>
      </c>
      <c r="E1223" s="1538" t="s">
        <v>961</v>
      </c>
      <c r="F1223" s="1612" t="s">
        <v>1459</v>
      </c>
      <c r="G1223" s="1538" t="s">
        <v>3544</v>
      </c>
      <c r="H1223" s="1538" t="s">
        <v>4446</v>
      </c>
      <c r="I1223" s="986">
        <v>6.9000000000000006E-2</v>
      </c>
      <c r="J1223" s="986"/>
      <c r="K1223" s="986"/>
      <c r="L1223" s="986">
        <v>6.9000000000000006E-2</v>
      </c>
      <c r="M1223" s="986"/>
      <c r="N1223" s="829">
        <v>0</v>
      </c>
      <c r="O1223" s="986">
        <v>6.9000000000000006E-2</v>
      </c>
      <c r="P1223" s="986" t="s">
        <v>2244</v>
      </c>
      <c r="Q1223" s="986" t="s">
        <v>2590</v>
      </c>
    </row>
    <row r="1224" spans="1:17" ht="13.5" thickBot="1" x14ac:dyDescent="0.25">
      <c r="A1224" s="816">
        <v>19</v>
      </c>
      <c r="B1224" s="987" t="s">
        <v>4444</v>
      </c>
      <c r="C1224" s="987" t="s">
        <v>2103</v>
      </c>
      <c r="D1224" s="1539"/>
      <c r="E1224" s="1539"/>
      <c r="F1224" s="1649"/>
      <c r="G1224" s="1539"/>
      <c r="H1224" s="1539"/>
      <c r="I1224" s="987">
        <v>0.23</v>
      </c>
      <c r="J1224" s="987"/>
      <c r="K1224" s="987"/>
      <c r="L1224" s="987">
        <v>0.23</v>
      </c>
      <c r="M1224" s="987"/>
      <c r="N1224" s="879">
        <v>0</v>
      </c>
      <c r="O1224" s="987">
        <v>0.23</v>
      </c>
      <c r="P1224" s="987" t="s">
        <v>2244</v>
      </c>
      <c r="Q1224" s="987" t="s">
        <v>2590</v>
      </c>
    </row>
    <row r="1225" spans="1:17" ht="13.5" thickBot="1" x14ac:dyDescent="0.25">
      <c r="A1225" s="1616" t="s">
        <v>74</v>
      </c>
      <c r="B1225" s="1617"/>
      <c r="C1225" s="1617"/>
      <c r="D1225" s="1617"/>
      <c r="E1225" s="1617"/>
      <c r="F1225" s="1617"/>
      <c r="G1225" s="1603"/>
      <c r="H1225" s="1604"/>
      <c r="I1225" s="1192">
        <f>SUM(I1206:I1224)</f>
        <v>8.6160000000000014</v>
      </c>
      <c r="J1225" s="1194"/>
      <c r="K1225" s="1195"/>
      <c r="L1225" s="1195"/>
      <c r="M1225" s="1195"/>
      <c r="N1225" s="602"/>
      <c r="O1225" s="602"/>
      <c r="P1225" s="602"/>
      <c r="Q1225" s="1196"/>
    </row>
    <row r="1226" spans="1:17" ht="12.75" customHeight="1" x14ac:dyDescent="0.2">
      <c r="A1226" s="1439" t="s">
        <v>5939</v>
      </c>
      <c r="B1226" s="1439"/>
      <c r="C1226" s="1439"/>
      <c r="D1226" s="1439"/>
      <c r="E1226" s="1439"/>
      <c r="F1226" s="1439"/>
      <c r="G1226" s="996"/>
      <c r="H1226" s="996"/>
      <c r="I1226" s="747"/>
      <c r="J1226" s="1193">
        <f>SUM(J1206:J1224)</f>
        <v>0.8</v>
      </c>
      <c r="K1226" s="747"/>
      <c r="L1226" s="747"/>
      <c r="M1226" s="747"/>
      <c r="N1226" s="639"/>
      <c r="O1226" s="639"/>
      <c r="P1226" s="639"/>
      <c r="Q1226" s="639"/>
    </row>
    <row r="1227" spans="1:17" ht="12.75" customHeight="1" x14ac:dyDescent="0.2">
      <c r="A1227" s="1440" t="s">
        <v>5933</v>
      </c>
      <c r="B1227" s="1440"/>
      <c r="C1227" s="1440"/>
      <c r="D1227" s="1440"/>
      <c r="E1227" s="1440"/>
      <c r="F1227" s="1440"/>
      <c r="G1227" s="499"/>
      <c r="H1227" s="499"/>
      <c r="I1227" s="228"/>
      <c r="J1227" s="228"/>
      <c r="K1227" s="376">
        <f>SUM(K1206:K1224)</f>
        <v>2.7629999999999999</v>
      </c>
      <c r="L1227" s="228"/>
      <c r="M1227" s="228"/>
      <c r="N1227" s="459"/>
      <c r="O1227" s="459"/>
      <c r="P1227" s="459"/>
      <c r="Q1227" s="459"/>
    </row>
    <row r="1228" spans="1:17" ht="12.75" customHeight="1" x14ac:dyDescent="0.2">
      <c r="A1228" s="1441" t="s">
        <v>5934</v>
      </c>
      <c r="B1228" s="1441"/>
      <c r="C1228" s="1441"/>
      <c r="D1228" s="1441"/>
      <c r="E1228" s="1441"/>
      <c r="F1228" s="1441"/>
      <c r="G1228" s="465"/>
      <c r="H1228" s="465"/>
      <c r="I1228" s="228"/>
      <c r="J1228" s="228"/>
      <c r="K1228" s="228"/>
      <c r="L1228" s="377">
        <f>SUM(L1206:L1224)</f>
        <v>5.0529999999999999</v>
      </c>
      <c r="M1228" s="377"/>
      <c r="N1228" s="459"/>
      <c r="O1228" s="459"/>
      <c r="P1228" s="459"/>
      <c r="Q1228" s="459"/>
    </row>
    <row r="1229" spans="1:17" ht="12.75" customHeight="1" x14ac:dyDescent="0.2">
      <c r="A1229" s="1436" t="s">
        <v>5937</v>
      </c>
      <c r="B1229" s="1437"/>
      <c r="C1229" s="1437"/>
      <c r="D1229" s="1437"/>
      <c r="E1229" s="1437"/>
      <c r="F1229" s="1437"/>
      <c r="G1229" s="491"/>
      <c r="H1229" s="491"/>
      <c r="I1229" s="350"/>
      <c r="J1229" s="350"/>
      <c r="K1229" s="350"/>
      <c r="L1229" s="350"/>
      <c r="M1229" s="357">
        <f>SUM(M1206:M1224)</f>
        <v>0</v>
      </c>
      <c r="N1229" s="459"/>
      <c r="O1229" s="459"/>
      <c r="P1229" s="459"/>
      <c r="Q1229" s="459"/>
    </row>
    <row r="1230" spans="1:17" ht="13.5" thickBot="1" x14ac:dyDescent="0.25">
      <c r="A1230" s="1643"/>
      <c r="B1230" s="1643"/>
      <c r="C1230" s="1643"/>
      <c r="D1230" s="1643"/>
      <c r="E1230" s="1643"/>
      <c r="F1230" s="1643"/>
      <c r="G1230" s="1643"/>
      <c r="H1230" s="1643"/>
      <c r="I1230" s="1643"/>
      <c r="J1230" s="1643"/>
      <c r="K1230" s="1643"/>
      <c r="L1230" s="1643"/>
      <c r="M1230" s="1643"/>
      <c r="N1230" s="1643"/>
      <c r="O1230" s="1643"/>
      <c r="P1230" s="690"/>
      <c r="Q1230" s="690"/>
    </row>
    <row r="1231" spans="1:17" ht="13.5" thickBot="1" x14ac:dyDescent="0.25">
      <c r="A1231" s="1586" t="s">
        <v>642</v>
      </c>
      <c r="B1231" s="1587"/>
      <c r="C1231" s="1587"/>
      <c r="D1231" s="1587"/>
      <c r="E1231" s="1587"/>
      <c r="F1231" s="1587"/>
      <c r="G1231" s="1598"/>
      <c r="H1231" s="1598"/>
      <c r="I1231" s="1598"/>
      <c r="J1231" s="1598"/>
      <c r="K1231" s="1598"/>
      <c r="L1231" s="1598"/>
      <c r="M1231" s="1598"/>
      <c r="N1231" s="1598"/>
      <c r="O1231" s="1598"/>
      <c r="P1231" s="1598"/>
      <c r="Q1231" s="1599"/>
    </row>
    <row r="1232" spans="1:17" ht="36" x14ac:dyDescent="0.2">
      <c r="A1232" s="983">
        <v>1</v>
      </c>
      <c r="B1232" s="983">
        <v>120435</v>
      </c>
      <c r="C1232" s="983" t="s">
        <v>2104</v>
      </c>
      <c r="D1232" s="983" t="s">
        <v>4447</v>
      </c>
      <c r="E1232" s="983" t="s">
        <v>1004</v>
      </c>
      <c r="F1232" s="839" t="s">
        <v>5623</v>
      </c>
      <c r="G1232" s="983" t="s">
        <v>2588</v>
      </c>
      <c r="H1232" s="1002" t="s">
        <v>2720</v>
      </c>
      <c r="I1232" s="983">
        <v>0.94399999999999995</v>
      </c>
      <c r="J1232" s="1092"/>
      <c r="K1232" s="983">
        <v>0.94399999999999995</v>
      </c>
      <c r="L1232" s="983"/>
      <c r="M1232" s="983"/>
      <c r="N1232" s="874">
        <v>0</v>
      </c>
      <c r="O1232" s="983">
        <v>0.94399999999999995</v>
      </c>
      <c r="P1232" s="983" t="s">
        <v>2241</v>
      </c>
      <c r="Q1232" s="983" t="s">
        <v>2590</v>
      </c>
    </row>
    <row r="1233" spans="1:17" ht="36" x14ac:dyDescent="0.2">
      <c r="A1233" s="986">
        <v>2</v>
      </c>
      <c r="B1233" s="986">
        <v>120436</v>
      </c>
      <c r="C1233" s="986" t="s">
        <v>2105</v>
      </c>
      <c r="D1233" s="986" t="s">
        <v>4448</v>
      </c>
      <c r="E1233" s="986" t="s">
        <v>1005</v>
      </c>
      <c r="F1233" s="998" t="s">
        <v>1006</v>
      </c>
      <c r="G1233" s="986" t="s">
        <v>2588</v>
      </c>
      <c r="H1233" s="993" t="s">
        <v>4449</v>
      </c>
      <c r="I1233" s="986">
        <v>0.36799999999999999</v>
      </c>
      <c r="J1233" s="1094"/>
      <c r="K1233" s="986">
        <v>0.36799999999999999</v>
      </c>
      <c r="L1233" s="986"/>
      <c r="M1233" s="986"/>
      <c r="N1233" s="829">
        <v>0</v>
      </c>
      <c r="O1233" s="986">
        <v>0.36799999999999999</v>
      </c>
      <c r="P1233" s="986" t="s">
        <v>2241</v>
      </c>
      <c r="Q1233" s="986" t="s">
        <v>2590</v>
      </c>
    </row>
    <row r="1234" spans="1:17" ht="36" x14ac:dyDescent="0.2">
      <c r="A1234" s="986">
        <v>3</v>
      </c>
      <c r="B1234" s="986">
        <v>120438</v>
      </c>
      <c r="C1234" s="986" t="s">
        <v>2106</v>
      </c>
      <c r="D1234" s="986" t="s">
        <v>4450</v>
      </c>
      <c r="E1234" s="986" t="s">
        <v>1007</v>
      </c>
      <c r="F1234" s="998" t="s">
        <v>5624</v>
      </c>
      <c r="G1234" s="986" t="s">
        <v>2588</v>
      </c>
      <c r="H1234" s="993" t="s">
        <v>2720</v>
      </c>
      <c r="I1234" s="829">
        <v>1.2090000000000001</v>
      </c>
      <c r="J1234" s="1197"/>
      <c r="K1234" s="829">
        <v>1.2090000000000001</v>
      </c>
      <c r="L1234" s="893"/>
      <c r="M1234" s="893"/>
      <c r="N1234" s="829">
        <v>0</v>
      </c>
      <c r="O1234" s="829">
        <v>1.2090000000000001</v>
      </c>
      <c r="P1234" s="986" t="s">
        <v>2241</v>
      </c>
      <c r="Q1234" s="986" t="s">
        <v>2590</v>
      </c>
    </row>
    <row r="1235" spans="1:17" ht="36" x14ac:dyDescent="0.2">
      <c r="A1235" s="986">
        <v>4</v>
      </c>
      <c r="B1235" s="986">
        <v>120439</v>
      </c>
      <c r="C1235" s="986" t="s">
        <v>2107</v>
      </c>
      <c r="D1235" s="986" t="s">
        <v>4451</v>
      </c>
      <c r="E1235" s="986" t="s">
        <v>1008</v>
      </c>
      <c r="F1235" s="998" t="s">
        <v>4452</v>
      </c>
      <c r="G1235" s="986" t="s">
        <v>2588</v>
      </c>
      <c r="H1235" s="993" t="s">
        <v>2720</v>
      </c>
      <c r="I1235" s="986">
        <v>0.90100000000000002</v>
      </c>
      <c r="J1235" s="1094"/>
      <c r="K1235" s="986">
        <v>0.90100000000000002</v>
      </c>
      <c r="L1235" s="986"/>
      <c r="M1235" s="986"/>
      <c r="N1235" s="829">
        <v>0</v>
      </c>
      <c r="O1235" s="986">
        <v>0.90100000000000002</v>
      </c>
      <c r="P1235" s="986" t="s">
        <v>2241</v>
      </c>
      <c r="Q1235" s="986" t="s">
        <v>2590</v>
      </c>
    </row>
    <row r="1236" spans="1:17" ht="36" x14ac:dyDescent="0.2">
      <c r="A1236" s="986">
        <v>5</v>
      </c>
      <c r="B1236" s="986">
        <v>120440</v>
      </c>
      <c r="C1236" s="986" t="s">
        <v>2108</v>
      </c>
      <c r="D1236" s="986" t="s">
        <v>4453</v>
      </c>
      <c r="E1236" s="986" t="s">
        <v>1009</v>
      </c>
      <c r="F1236" s="998" t="s">
        <v>5625</v>
      </c>
      <c r="G1236" s="986" t="s">
        <v>2588</v>
      </c>
      <c r="H1236" s="993" t="s">
        <v>4454</v>
      </c>
      <c r="I1236" s="829">
        <v>0.63500000000000001</v>
      </c>
      <c r="J1236" s="1197"/>
      <c r="K1236" s="829">
        <v>0.63500000000000001</v>
      </c>
      <c r="L1236" s="893"/>
      <c r="M1236" s="893"/>
      <c r="N1236" s="829">
        <v>0</v>
      </c>
      <c r="O1236" s="829">
        <v>0.63500000000000001</v>
      </c>
      <c r="P1236" s="986" t="s">
        <v>2241</v>
      </c>
      <c r="Q1236" s="986" t="s">
        <v>2590</v>
      </c>
    </row>
    <row r="1237" spans="1:17" ht="24.75" thickBot="1" x14ac:dyDescent="0.25">
      <c r="A1237" s="991">
        <v>6</v>
      </c>
      <c r="B1237" s="991">
        <v>120441</v>
      </c>
      <c r="C1237" s="991" t="s">
        <v>2109</v>
      </c>
      <c r="D1237" s="991" t="s">
        <v>4455</v>
      </c>
      <c r="E1237" s="991" t="s">
        <v>1010</v>
      </c>
      <c r="F1237" s="1003" t="s">
        <v>5626</v>
      </c>
      <c r="G1237" s="991" t="s">
        <v>2588</v>
      </c>
      <c r="H1237" s="1045" t="s">
        <v>4456</v>
      </c>
      <c r="I1237" s="987">
        <v>0.73099999999999998</v>
      </c>
      <c r="J1237" s="1095"/>
      <c r="K1237" s="987">
        <v>0.73099999999999998</v>
      </c>
      <c r="L1237" s="987"/>
      <c r="M1237" s="987"/>
      <c r="N1237" s="879">
        <v>0</v>
      </c>
      <c r="O1237" s="987">
        <v>0.73099999999999998</v>
      </c>
      <c r="P1237" s="987" t="s">
        <v>2241</v>
      </c>
      <c r="Q1237" s="987" t="s">
        <v>2590</v>
      </c>
    </row>
    <row r="1238" spans="1:17" ht="13.5" thickBot="1" x14ac:dyDescent="0.25">
      <c r="A1238" s="1590" t="s">
        <v>75</v>
      </c>
      <c r="B1238" s="1591"/>
      <c r="C1238" s="1591"/>
      <c r="D1238" s="1591"/>
      <c r="E1238" s="1591"/>
      <c r="F1238" s="1591"/>
      <c r="G1238" s="1588"/>
      <c r="H1238" s="1589"/>
      <c r="I1238" s="952">
        <f>SUM(I1232:I1237)</f>
        <v>4.7879999999999994</v>
      </c>
      <c r="J1238" s="954"/>
      <c r="K1238" s="955"/>
      <c r="L1238" s="955"/>
      <c r="M1238" s="955"/>
      <c r="N1238" s="1004"/>
      <c r="O1238" s="1004"/>
      <c r="P1238" s="1004"/>
      <c r="Q1238" s="1005"/>
    </row>
    <row r="1239" spans="1:17" ht="12.75" customHeight="1" x14ac:dyDescent="0.2">
      <c r="A1239" s="1439" t="s">
        <v>5939</v>
      </c>
      <c r="B1239" s="1439"/>
      <c r="C1239" s="1439"/>
      <c r="D1239" s="1439"/>
      <c r="E1239" s="1439"/>
      <c r="F1239" s="1439"/>
      <c r="G1239" s="996"/>
      <c r="H1239" s="996"/>
      <c r="I1239" s="777"/>
      <c r="J1239" s="953">
        <f>SUM(J1232:J1237)</f>
        <v>0</v>
      </c>
      <c r="K1239" s="777"/>
      <c r="L1239" s="777"/>
      <c r="M1239" s="777"/>
      <c r="N1239" s="683"/>
      <c r="O1239" s="683"/>
      <c r="P1239" s="683"/>
      <c r="Q1239" s="683"/>
    </row>
    <row r="1240" spans="1:17" ht="12.75" customHeight="1" x14ac:dyDescent="0.2">
      <c r="A1240" s="1440" t="s">
        <v>5933</v>
      </c>
      <c r="B1240" s="1440"/>
      <c r="C1240" s="1440"/>
      <c r="D1240" s="1440"/>
      <c r="E1240" s="1440"/>
      <c r="F1240" s="1440"/>
      <c r="G1240" s="499"/>
      <c r="H1240" s="499"/>
      <c r="I1240" s="346"/>
      <c r="J1240" s="346"/>
      <c r="K1240" s="348">
        <f>SUM(K1232:K1237)</f>
        <v>4.7879999999999994</v>
      </c>
      <c r="L1240" s="346"/>
      <c r="M1240" s="346"/>
      <c r="N1240" s="461"/>
      <c r="O1240" s="461"/>
      <c r="P1240" s="461"/>
      <c r="Q1240" s="461"/>
    </row>
    <row r="1241" spans="1:17" ht="12.75" customHeight="1" x14ac:dyDescent="0.2">
      <c r="A1241" s="1441" t="s">
        <v>5934</v>
      </c>
      <c r="B1241" s="1441"/>
      <c r="C1241" s="1441"/>
      <c r="D1241" s="1441"/>
      <c r="E1241" s="1441"/>
      <c r="F1241" s="1441"/>
      <c r="G1241" s="465"/>
      <c r="H1241" s="465"/>
      <c r="I1241" s="346"/>
      <c r="J1241" s="346"/>
      <c r="K1241" s="346"/>
      <c r="L1241" s="349">
        <f>SUM(L1232:L1237)</f>
        <v>0</v>
      </c>
      <c r="M1241" s="349"/>
      <c r="N1241" s="461"/>
      <c r="O1241" s="461"/>
      <c r="P1241" s="461"/>
      <c r="Q1241" s="461"/>
    </row>
    <row r="1242" spans="1:17" ht="12.75" customHeight="1" x14ac:dyDescent="0.2">
      <c r="A1242" s="1436" t="s">
        <v>5937</v>
      </c>
      <c r="B1242" s="1437"/>
      <c r="C1242" s="1437"/>
      <c r="D1242" s="1437"/>
      <c r="E1242" s="1437"/>
      <c r="F1242" s="1437"/>
      <c r="G1242" s="491"/>
      <c r="H1242" s="491"/>
      <c r="I1242" s="350"/>
      <c r="J1242" s="350"/>
      <c r="K1242" s="350"/>
      <c r="L1242" s="350"/>
      <c r="M1242" s="357">
        <f>SUM(M1232:M1237)</f>
        <v>0</v>
      </c>
      <c r="N1242" s="461"/>
      <c r="O1242" s="461"/>
      <c r="P1242" s="461"/>
      <c r="Q1242" s="461"/>
    </row>
    <row r="1243" spans="1:17" x14ac:dyDescent="0.2">
      <c r="A1243" s="1431"/>
      <c r="B1243" s="1431"/>
      <c r="C1243" s="1431"/>
      <c r="D1243" s="1431"/>
      <c r="E1243" s="1431"/>
      <c r="F1243" s="1431"/>
      <c r="G1243" s="455"/>
      <c r="H1243" s="455"/>
      <c r="I1243" s="346"/>
      <c r="J1243" s="346"/>
      <c r="K1243" s="346"/>
      <c r="L1243" s="346"/>
      <c r="M1243" s="346"/>
      <c r="N1243" s="461"/>
      <c r="O1243" s="461"/>
      <c r="P1243" s="461"/>
      <c r="Q1243" s="461"/>
    </row>
    <row r="1244" spans="1:17" ht="13.5" thickBot="1" x14ac:dyDescent="0.25">
      <c r="A1244" s="1643"/>
      <c r="B1244" s="1643"/>
      <c r="C1244" s="1643"/>
      <c r="D1244" s="1643"/>
      <c r="E1244" s="1643"/>
      <c r="F1244" s="1643"/>
      <c r="G1244" s="1643"/>
      <c r="H1244" s="1643"/>
      <c r="I1244" s="1643"/>
      <c r="J1244" s="1643"/>
      <c r="K1244" s="1643"/>
      <c r="L1244" s="1643"/>
      <c r="M1244" s="1643"/>
      <c r="N1244" s="1643"/>
      <c r="O1244" s="1643"/>
      <c r="P1244" s="690"/>
      <c r="Q1244" s="690"/>
    </row>
    <row r="1245" spans="1:17" ht="13.5" thickBot="1" x14ac:dyDescent="0.25">
      <c r="A1245" s="1586" t="s">
        <v>679</v>
      </c>
      <c r="B1245" s="1587"/>
      <c r="C1245" s="1587"/>
      <c r="D1245" s="1587"/>
      <c r="E1245" s="1587"/>
      <c r="F1245" s="1587"/>
      <c r="G1245" s="1598"/>
      <c r="H1245" s="1598"/>
      <c r="I1245" s="1598"/>
      <c r="J1245" s="1598"/>
      <c r="K1245" s="1598"/>
      <c r="L1245" s="1598"/>
      <c r="M1245" s="1598"/>
      <c r="N1245" s="1598"/>
      <c r="O1245" s="1598"/>
      <c r="P1245" s="1598"/>
      <c r="Q1245" s="1599"/>
    </row>
    <row r="1246" spans="1:17" ht="19.5" customHeight="1" x14ac:dyDescent="0.2">
      <c r="A1246" s="837">
        <v>1</v>
      </c>
      <c r="B1246" s="1100" t="s">
        <v>4457</v>
      </c>
      <c r="C1246" s="1100" t="s">
        <v>2527</v>
      </c>
      <c r="D1246" s="983" t="s">
        <v>4458</v>
      </c>
      <c r="E1246" s="1642" t="s">
        <v>347</v>
      </c>
      <c r="F1246" s="1666" t="s">
        <v>348</v>
      </c>
      <c r="G1246" s="1667" t="s">
        <v>2588</v>
      </c>
      <c r="H1246" s="1667" t="s">
        <v>4459</v>
      </c>
      <c r="I1246" s="1100">
        <v>0.34100000000000003</v>
      </c>
      <c r="J1246" s="1100"/>
      <c r="K1246" s="1100">
        <v>0.34100000000000003</v>
      </c>
      <c r="L1246" s="1100"/>
      <c r="M1246" s="1100"/>
      <c r="N1246" s="1106">
        <v>0</v>
      </c>
      <c r="O1246" s="1100">
        <v>0.34100000000000003</v>
      </c>
      <c r="P1246" s="1100" t="s">
        <v>2241</v>
      </c>
      <c r="Q1246" s="983" t="s">
        <v>2590</v>
      </c>
    </row>
    <row r="1247" spans="1:17" ht="21.75" customHeight="1" x14ac:dyDescent="0.2">
      <c r="A1247" s="814">
        <v>2</v>
      </c>
      <c r="B1247" s="891" t="s">
        <v>4460</v>
      </c>
      <c r="C1247" s="891"/>
      <c r="D1247" s="986"/>
      <c r="E1247" s="1538"/>
      <c r="F1247" s="1612"/>
      <c r="G1247" s="1581"/>
      <c r="H1247" s="1581"/>
      <c r="I1247" s="891">
        <v>0.122</v>
      </c>
      <c r="J1247" s="891"/>
      <c r="K1247" s="891">
        <v>0.122</v>
      </c>
      <c r="L1247" s="891"/>
      <c r="M1247" s="891"/>
      <c r="N1247" s="1151">
        <v>0</v>
      </c>
      <c r="O1247" s="891">
        <v>0.122</v>
      </c>
      <c r="P1247" s="891" t="s">
        <v>2241</v>
      </c>
      <c r="Q1247" s="986" t="s">
        <v>2752</v>
      </c>
    </row>
    <row r="1248" spans="1:17" ht="36" x14ac:dyDescent="0.2">
      <c r="A1248" s="814">
        <v>3</v>
      </c>
      <c r="B1248" s="986">
        <v>120443</v>
      </c>
      <c r="C1248" s="986" t="s">
        <v>2110</v>
      </c>
      <c r="D1248" s="986" t="s">
        <v>4461</v>
      </c>
      <c r="E1248" s="986" t="s">
        <v>344</v>
      </c>
      <c r="F1248" s="998" t="s">
        <v>5627</v>
      </c>
      <c r="G1248" s="986" t="s">
        <v>2588</v>
      </c>
      <c r="H1248" s="986" t="s">
        <v>2720</v>
      </c>
      <c r="I1248" s="986">
        <v>0.97799999999999998</v>
      </c>
      <c r="J1248" s="986"/>
      <c r="K1248" s="986">
        <v>0.97799999999999998</v>
      </c>
      <c r="L1248" s="986"/>
      <c r="M1248" s="986"/>
      <c r="N1248" s="829">
        <v>0</v>
      </c>
      <c r="O1248" s="986">
        <v>0.97799999999999998</v>
      </c>
      <c r="P1248" s="986" t="s">
        <v>2241</v>
      </c>
      <c r="Q1248" s="986" t="s">
        <v>2590</v>
      </c>
    </row>
    <row r="1249" spans="1:17" ht="36" x14ac:dyDescent="0.2">
      <c r="A1249" s="815">
        <v>4</v>
      </c>
      <c r="B1249" s="1001">
        <v>120444</v>
      </c>
      <c r="C1249" s="1001"/>
      <c r="D1249" s="1001"/>
      <c r="E1249" s="1001" t="s">
        <v>345</v>
      </c>
      <c r="F1249" s="846" t="s">
        <v>5628</v>
      </c>
      <c r="G1249" s="1001"/>
      <c r="H1249" s="986" t="s">
        <v>2720</v>
      </c>
      <c r="I1249" s="1001">
        <v>0.83</v>
      </c>
      <c r="J1249" s="1001"/>
      <c r="K1249" s="1001">
        <v>0.83</v>
      </c>
      <c r="L1249" s="1001"/>
      <c r="M1249" s="1001"/>
      <c r="N1249" s="853">
        <v>0</v>
      </c>
      <c r="O1249" s="1001">
        <v>0.83</v>
      </c>
      <c r="P1249" s="1001" t="s">
        <v>2241</v>
      </c>
      <c r="Q1249" s="986" t="s">
        <v>2752</v>
      </c>
    </row>
    <row r="1250" spans="1:17" ht="36" x14ac:dyDescent="0.2">
      <c r="A1250" s="814">
        <v>5</v>
      </c>
      <c r="B1250" s="986">
        <v>120445</v>
      </c>
      <c r="C1250" s="986" t="s">
        <v>2528</v>
      </c>
      <c r="D1250" s="986" t="s">
        <v>4462</v>
      </c>
      <c r="E1250" s="986" t="s">
        <v>346</v>
      </c>
      <c r="F1250" s="998" t="s">
        <v>4463</v>
      </c>
      <c r="G1250" s="986" t="s">
        <v>2588</v>
      </c>
      <c r="H1250" s="986" t="s">
        <v>2720</v>
      </c>
      <c r="I1250" s="986">
        <v>1.863</v>
      </c>
      <c r="J1250" s="986"/>
      <c r="K1250" s="986">
        <v>1.863</v>
      </c>
      <c r="L1250" s="986"/>
      <c r="M1250" s="986"/>
      <c r="N1250" s="829">
        <v>0</v>
      </c>
      <c r="O1250" s="986">
        <v>1.863</v>
      </c>
      <c r="P1250" s="986" t="s">
        <v>2241</v>
      </c>
      <c r="Q1250" s="1320" t="s">
        <v>2752</v>
      </c>
    </row>
    <row r="1251" spans="1:17" ht="36" x14ac:dyDescent="0.2">
      <c r="A1251" s="815">
        <v>6</v>
      </c>
      <c r="B1251" s="1001">
        <v>120446</v>
      </c>
      <c r="C1251" s="1001"/>
      <c r="D1251" s="1001"/>
      <c r="E1251" s="1001" t="s">
        <v>349</v>
      </c>
      <c r="F1251" s="846" t="s">
        <v>5629</v>
      </c>
      <c r="G1251" s="1001"/>
      <c r="H1251" s="986" t="s">
        <v>2720</v>
      </c>
      <c r="I1251" s="1001">
        <v>1.1299999999999999</v>
      </c>
      <c r="J1251" s="1001"/>
      <c r="K1251" s="1001">
        <v>1.1299999999999999</v>
      </c>
      <c r="L1251" s="1001"/>
      <c r="M1251" s="1001"/>
      <c r="N1251" s="853">
        <v>0</v>
      </c>
      <c r="O1251" s="1001">
        <v>1.1299999999999999</v>
      </c>
      <c r="P1251" s="1001" t="s">
        <v>2241</v>
      </c>
      <c r="Q1251" s="1320" t="s">
        <v>2752</v>
      </c>
    </row>
    <row r="1252" spans="1:17" ht="36" x14ac:dyDescent="0.2">
      <c r="A1252" s="814">
        <v>7</v>
      </c>
      <c r="B1252" s="986">
        <v>120447</v>
      </c>
      <c r="C1252" s="986" t="s">
        <v>2529</v>
      </c>
      <c r="D1252" s="986" t="s">
        <v>4464</v>
      </c>
      <c r="E1252" s="986" t="s">
        <v>350</v>
      </c>
      <c r="F1252" s="998" t="s">
        <v>4465</v>
      </c>
      <c r="G1252" s="986" t="s">
        <v>2588</v>
      </c>
      <c r="H1252" s="986" t="s">
        <v>2720</v>
      </c>
      <c r="I1252" s="986">
        <v>1.8360000000000001</v>
      </c>
      <c r="J1252" s="986"/>
      <c r="K1252" s="986">
        <v>1.8360000000000001</v>
      </c>
      <c r="L1252" s="986"/>
      <c r="M1252" s="986"/>
      <c r="N1252" s="829">
        <v>0</v>
      </c>
      <c r="O1252" s="986">
        <v>1.8360000000000001</v>
      </c>
      <c r="P1252" s="986" t="s">
        <v>2241</v>
      </c>
      <c r="Q1252" s="1320" t="s">
        <v>2752</v>
      </c>
    </row>
    <row r="1253" spans="1:17" ht="36" x14ac:dyDescent="0.2">
      <c r="A1253" s="814">
        <v>8</v>
      </c>
      <c r="B1253" s="986">
        <v>120448</v>
      </c>
      <c r="C1253" s="986" t="s">
        <v>2111</v>
      </c>
      <c r="D1253" s="986" t="s">
        <v>4466</v>
      </c>
      <c r="E1253" s="986" t="s">
        <v>351</v>
      </c>
      <c r="F1253" s="998" t="s">
        <v>5630</v>
      </c>
      <c r="G1253" s="986" t="s">
        <v>2588</v>
      </c>
      <c r="H1253" s="986" t="s">
        <v>4467</v>
      </c>
      <c r="I1253" s="986">
        <v>0.40799999999999997</v>
      </c>
      <c r="J1253" s="986"/>
      <c r="K1253" s="986">
        <v>0.40799999999999997</v>
      </c>
      <c r="L1253" s="986"/>
      <c r="M1253" s="986"/>
      <c r="N1253" s="829">
        <v>0</v>
      </c>
      <c r="O1253" s="986">
        <v>0.40799999999999997</v>
      </c>
      <c r="P1253" s="986" t="s">
        <v>2241</v>
      </c>
      <c r="Q1253" s="986" t="s">
        <v>2590</v>
      </c>
    </row>
    <row r="1254" spans="1:17" ht="24" x14ac:dyDescent="0.2">
      <c r="A1254" s="814">
        <v>9</v>
      </c>
      <c r="B1254" s="986">
        <v>120449</v>
      </c>
      <c r="C1254" s="986" t="s">
        <v>2530</v>
      </c>
      <c r="D1254" s="986" t="s">
        <v>4468</v>
      </c>
      <c r="E1254" s="986" t="s">
        <v>352</v>
      </c>
      <c r="F1254" s="998" t="s">
        <v>4469</v>
      </c>
      <c r="G1254" s="986" t="s">
        <v>2588</v>
      </c>
      <c r="H1254" s="986" t="s">
        <v>4470</v>
      </c>
      <c r="I1254" s="986">
        <v>0.57099999999999995</v>
      </c>
      <c r="J1254" s="986"/>
      <c r="K1254" s="986">
        <v>0.57099999999999995</v>
      </c>
      <c r="L1254" s="986"/>
      <c r="M1254" s="986"/>
      <c r="N1254" s="829">
        <v>0</v>
      </c>
      <c r="O1254" s="986">
        <v>0.57099999999999995</v>
      </c>
      <c r="P1254" s="986" t="s">
        <v>2241</v>
      </c>
      <c r="Q1254" s="1320" t="s">
        <v>2752</v>
      </c>
    </row>
    <row r="1255" spans="1:17" x14ac:dyDescent="0.2">
      <c r="A1255" s="814">
        <v>10</v>
      </c>
      <c r="B1255" s="986">
        <v>120450</v>
      </c>
      <c r="C1255" s="986" t="s">
        <v>2112</v>
      </c>
      <c r="D1255" s="1538" t="s">
        <v>4471</v>
      </c>
      <c r="E1255" s="1538" t="s">
        <v>353</v>
      </c>
      <c r="F1255" s="1612" t="s">
        <v>5631</v>
      </c>
      <c r="G1255" s="1538" t="s">
        <v>2588</v>
      </c>
      <c r="H1255" s="1538" t="s">
        <v>4472</v>
      </c>
      <c r="I1255" s="986">
        <v>1.085</v>
      </c>
      <c r="J1255" s="986"/>
      <c r="K1255" s="986">
        <v>1.085</v>
      </c>
      <c r="L1255" s="986"/>
      <c r="M1255" s="986"/>
      <c r="N1255" s="829">
        <v>0</v>
      </c>
      <c r="O1255" s="986">
        <v>1.085</v>
      </c>
      <c r="P1255" s="986" t="s">
        <v>2241</v>
      </c>
      <c r="Q1255" s="986" t="s">
        <v>2590</v>
      </c>
    </row>
    <row r="1256" spans="1:17" x14ac:dyDescent="0.2">
      <c r="A1256" s="814">
        <v>11</v>
      </c>
      <c r="B1256" s="986"/>
      <c r="C1256" s="986"/>
      <c r="D1256" s="1538"/>
      <c r="E1256" s="1538"/>
      <c r="F1256" s="1612"/>
      <c r="G1256" s="1538"/>
      <c r="H1256" s="1538"/>
      <c r="I1256" s="986">
        <v>0.35799999999999998</v>
      </c>
      <c r="J1256" s="986"/>
      <c r="K1256" s="986">
        <v>0.35799999999999998</v>
      </c>
      <c r="L1256" s="986"/>
      <c r="M1256" s="986"/>
      <c r="N1256" s="829">
        <v>0</v>
      </c>
      <c r="O1256" s="986">
        <v>0.35799999999999998</v>
      </c>
      <c r="P1256" s="986" t="s">
        <v>2241</v>
      </c>
      <c r="Q1256" s="1320" t="s">
        <v>2752</v>
      </c>
    </row>
    <row r="1257" spans="1:17" ht="21" customHeight="1" x14ac:dyDescent="0.2">
      <c r="A1257" s="814">
        <v>12</v>
      </c>
      <c r="B1257" s="986"/>
      <c r="C1257" s="986"/>
      <c r="D1257" s="1538"/>
      <c r="E1257" s="1538"/>
      <c r="F1257" s="1612"/>
      <c r="G1257" s="1538"/>
      <c r="H1257" s="1538"/>
      <c r="I1257" s="986">
        <v>0.17</v>
      </c>
      <c r="J1257" s="986"/>
      <c r="K1257" s="986">
        <v>0.17</v>
      </c>
      <c r="L1257" s="986"/>
      <c r="M1257" s="986"/>
      <c r="N1257" s="829">
        <v>0</v>
      </c>
      <c r="O1257" s="986">
        <v>0.17</v>
      </c>
      <c r="P1257" s="986" t="s">
        <v>2241</v>
      </c>
      <c r="Q1257" s="1320" t="s">
        <v>2752</v>
      </c>
    </row>
    <row r="1258" spans="1:17" ht="36" x14ac:dyDescent="0.2">
      <c r="A1258" s="814">
        <v>13</v>
      </c>
      <c r="B1258" s="986">
        <v>120451</v>
      </c>
      <c r="C1258" s="986" t="s">
        <v>2113</v>
      </c>
      <c r="D1258" s="986" t="s">
        <v>4474</v>
      </c>
      <c r="E1258" s="986" t="s">
        <v>355</v>
      </c>
      <c r="F1258" s="998" t="s">
        <v>354</v>
      </c>
      <c r="G1258" s="986" t="s">
        <v>2588</v>
      </c>
      <c r="H1258" s="986" t="s">
        <v>4475</v>
      </c>
      <c r="I1258" s="986">
        <v>0.38200000000000001</v>
      </c>
      <c r="J1258" s="986"/>
      <c r="K1258" s="986">
        <v>0.38200000000000001</v>
      </c>
      <c r="L1258" s="986"/>
      <c r="M1258" s="986"/>
      <c r="N1258" s="829">
        <v>0</v>
      </c>
      <c r="O1258" s="986">
        <v>0.38200000000000001</v>
      </c>
      <c r="P1258" s="986" t="s">
        <v>2241</v>
      </c>
      <c r="Q1258" s="986" t="s">
        <v>2590</v>
      </c>
    </row>
    <row r="1259" spans="1:17" ht="24" x14ac:dyDescent="0.2">
      <c r="A1259" s="814">
        <v>14</v>
      </c>
      <c r="B1259" s="986">
        <v>120452</v>
      </c>
      <c r="C1259" s="986" t="s">
        <v>2531</v>
      </c>
      <c r="D1259" s="986" t="s">
        <v>4476</v>
      </c>
      <c r="E1259" s="986" t="s">
        <v>356</v>
      </c>
      <c r="F1259" s="998" t="s">
        <v>4477</v>
      </c>
      <c r="G1259" s="986" t="s">
        <v>2588</v>
      </c>
      <c r="H1259" s="986" t="s">
        <v>4478</v>
      </c>
      <c r="I1259" s="986">
        <v>0.29899999999999999</v>
      </c>
      <c r="J1259" s="986"/>
      <c r="K1259" s="986">
        <v>0.29899999999999999</v>
      </c>
      <c r="L1259" s="986"/>
      <c r="M1259" s="986"/>
      <c r="N1259" s="829">
        <v>0</v>
      </c>
      <c r="O1259" s="986">
        <v>0.29899999999999999</v>
      </c>
      <c r="P1259" s="986" t="s">
        <v>2241</v>
      </c>
      <c r="Q1259" s="1320" t="s">
        <v>2752</v>
      </c>
    </row>
    <row r="1260" spans="1:17" ht="24" x14ac:dyDescent="0.2">
      <c r="A1260" s="814">
        <v>15</v>
      </c>
      <c r="B1260" s="986">
        <v>120453</v>
      </c>
      <c r="C1260" s="986" t="s">
        <v>2532</v>
      </c>
      <c r="D1260" s="986" t="s">
        <v>4479</v>
      </c>
      <c r="E1260" s="986" t="s">
        <v>358</v>
      </c>
      <c r="F1260" s="998" t="s">
        <v>357</v>
      </c>
      <c r="G1260" s="986" t="s">
        <v>2588</v>
      </c>
      <c r="H1260" s="986" t="s">
        <v>4480</v>
      </c>
      <c r="I1260" s="986">
        <v>0.64200000000000002</v>
      </c>
      <c r="J1260" s="986"/>
      <c r="K1260" s="986">
        <v>0.64200000000000002</v>
      </c>
      <c r="L1260" s="986"/>
      <c r="M1260" s="986"/>
      <c r="N1260" s="829">
        <v>0</v>
      </c>
      <c r="O1260" s="986">
        <v>0.64200000000000002</v>
      </c>
      <c r="P1260" s="986" t="s">
        <v>2241</v>
      </c>
      <c r="Q1260" s="1320" t="s">
        <v>2752</v>
      </c>
    </row>
    <row r="1261" spans="1:17" ht="36.75" thickBot="1" x14ac:dyDescent="0.25">
      <c r="A1261" s="816">
        <v>16</v>
      </c>
      <c r="B1261" s="987">
        <v>120454</v>
      </c>
      <c r="C1261" s="987" t="s">
        <v>2533</v>
      </c>
      <c r="D1261" s="987" t="s">
        <v>4481</v>
      </c>
      <c r="E1261" s="987" t="s">
        <v>367</v>
      </c>
      <c r="F1261" s="1000" t="s">
        <v>4482</v>
      </c>
      <c r="G1261" s="987" t="s">
        <v>2588</v>
      </c>
      <c r="H1261" s="987" t="s">
        <v>2720</v>
      </c>
      <c r="I1261" s="987">
        <v>1.3149999999999999</v>
      </c>
      <c r="J1261" s="1183">
        <v>0.01</v>
      </c>
      <c r="K1261" s="991">
        <v>1.3049999999999999</v>
      </c>
      <c r="L1261" s="991"/>
      <c r="M1261" s="991"/>
      <c r="N1261" s="1183">
        <v>0</v>
      </c>
      <c r="O1261" s="991">
        <v>1.3149999999999999</v>
      </c>
      <c r="P1261" s="991" t="s">
        <v>2353</v>
      </c>
      <c r="Q1261" s="1320" t="s">
        <v>2752</v>
      </c>
    </row>
    <row r="1262" spans="1:17" ht="13.5" thickBot="1" x14ac:dyDescent="0.25">
      <c r="A1262" s="1590" t="s">
        <v>76</v>
      </c>
      <c r="B1262" s="1591"/>
      <c r="C1262" s="1591"/>
      <c r="D1262" s="1591"/>
      <c r="E1262" s="1591"/>
      <c r="F1262" s="1591"/>
      <c r="G1262" s="1588"/>
      <c r="H1262" s="1589"/>
      <c r="I1262" s="1169">
        <f>SUM(I1246:I1261)</f>
        <v>12.33</v>
      </c>
      <c r="J1262" s="954"/>
      <c r="K1262" s="955"/>
      <c r="L1262" s="955"/>
      <c r="M1262" s="955"/>
      <c r="N1262" s="1004"/>
      <c r="O1262" s="1004"/>
      <c r="P1262" s="1004"/>
      <c r="Q1262" s="1005"/>
    </row>
    <row r="1263" spans="1:17" ht="12.75" customHeight="1" x14ac:dyDescent="0.2">
      <c r="A1263" s="1439" t="s">
        <v>5939</v>
      </c>
      <c r="B1263" s="1439"/>
      <c r="C1263" s="1439"/>
      <c r="D1263" s="1439"/>
      <c r="E1263" s="1439"/>
      <c r="F1263" s="1439"/>
      <c r="G1263" s="996"/>
      <c r="H1263" s="996"/>
      <c r="I1263" s="777"/>
      <c r="J1263" s="1198">
        <f>SUM(J1246:J1261)</f>
        <v>0.01</v>
      </c>
      <c r="K1263" s="777"/>
      <c r="L1263" s="777"/>
      <c r="M1263" s="777"/>
      <c r="N1263" s="683"/>
      <c r="O1263" s="683"/>
      <c r="P1263" s="683"/>
      <c r="Q1263" s="683"/>
    </row>
    <row r="1264" spans="1:17" ht="12.75" customHeight="1" x14ac:dyDescent="0.2">
      <c r="A1264" s="1440" t="s">
        <v>5933</v>
      </c>
      <c r="B1264" s="1440"/>
      <c r="C1264" s="1440"/>
      <c r="D1264" s="1440"/>
      <c r="E1264" s="1440"/>
      <c r="F1264" s="1440"/>
      <c r="G1264" s="499"/>
      <c r="H1264" s="499"/>
      <c r="I1264" s="346"/>
      <c r="J1264" s="346"/>
      <c r="K1264" s="372">
        <f>SUM(K1246:K1261)</f>
        <v>12.32</v>
      </c>
      <c r="L1264" s="346"/>
      <c r="M1264" s="346"/>
      <c r="N1264" s="461"/>
      <c r="O1264" s="461"/>
      <c r="P1264" s="461"/>
      <c r="Q1264" s="461"/>
    </row>
    <row r="1265" spans="1:17" ht="12.75" customHeight="1" x14ac:dyDescent="0.2">
      <c r="A1265" s="1441" t="s">
        <v>5934</v>
      </c>
      <c r="B1265" s="1441"/>
      <c r="C1265" s="1441"/>
      <c r="D1265" s="1441"/>
      <c r="E1265" s="1441"/>
      <c r="F1265" s="1441"/>
      <c r="G1265" s="465"/>
      <c r="H1265" s="465"/>
      <c r="I1265" s="346"/>
      <c r="J1265" s="346"/>
      <c r="K1265" s="346"/>
      <c r="L1265" s="373">
        <f>SUM(L1246:L1261)</f>
        <v>0</v>
      </c>
      <c r="M1265" s="373"/>
      <c r="N1265" s="461"/>
      <c r="O1265" s="461"/>
      <c r="P1265" s="461"/>
      <c r="Q1265" s="461"/>
    </row>
    <row r="1266" spans="1:17" ht="12.75" customHeight="1" x14ac:dyDescent="0.2">
      <c r="A1266" s="1436" t="s">
        <v>5937</v>
      </c>
      <c r="B1266" s="1437"/>
      <c r="C1266" s="1437"/>
      <c r="D1266" s="1437"/>
      <c r="E1266" s="1437"/>
      <c r="F1266" s="1437"/>
      <c r="G1266" s="491"/>
      <c r="H1266" s="491"/>
      <c r="I1266" s="350"/>
      <c r="J1266" s="350"/>
      <c r="K1266" s="350"/>
      <c r="L1266" s="350"/>
      <c r="M1266" s="357">
        <f>SUM(M1246:M1261)</f>
        <v>0</v>
      </c>
      <c r="N1266" s="461"/>
      <c r="O1266" s="461"/>
      <c r="P1266" s="461"/>
      <c r="Q1266" s="461"/>
    </row>
    <row r="1267" spans="1:17" ht="13.5" thickBot="1" x14ac:dyDescent="0.25">
      <c r="A1267" s="1643"/>
      <c r="B1267" s="1643"/>
      <c r="C1267" s="1643"/>
      <c r="D1267" s="1643"/>
      <c r="E1267" s="1643"/>
      <c r="F1267" s="1643"/>
      <c r="G1267" s="1643"/>
      <c r="H1267" s="1643"/>
      <c r="I1267" s="1643"/>
      <c r="J1267" s="1643"/>
      <c r="K1267" s="1643"/>
      <c r="L1267" s="1643"/>
      <c r="M1267" s="1643"/>
      <c r="N1267" s="1643"/>
      <c r="O1267" s="1643"/>
      <c r="P1267" s="690"/>
      <c r="Q1267" s="690"/>
    </row>
    <row r="1268" spans="1:17" ht="13.5" thickBot="1" x14ac:dyDescent="0.25">
      <c r="A1268" s="1586" t="s">
        <v>724</v>
      </c>
      <c r="B1268" s="1587"/>
      <c r="C1268" s="1587"/>
      <c r="D1268" s="1587"/>
      <c r="E1268" s="1587"/>
      <c r="F1268" s="1587"/>
      <c r="G1268" s="1598"/>
      <c r="H1268" s="1598"/>
      <c r="I1268" s="1598"/>
      <c r="J1268" s="1598"/>
      <c r="K1268" s="1598"/>
      <c r="L1268" s="1598"/>
      <c r="M1268" s="1598"/>
      <c r="N1268" s="1598"/>
      <c r="O1268" s="1598"/>
      <c r="P1268" s="1598"/>
      <c r="Q1268" s="1599"/>
    </row>
    <row r="1269" spans="1:17" ht="36.75" thickBot="1" x14ac:dyDescent="0.25">
      <c r="A1269" s="983">
        <v>1</v>
      </c>
      <c r="B1269" s="983">
        <v>120455</v>
      </c>
      <c r="C1269" s="1002" t="s">
        <v>2114</v>
      </c>
      <c r="D1269" s="983" t="s">
        <v>4483</v>
      </c>
      <c r="E1269" s="983" t="s">
        <v>398</v>
      </c>
      <c r="F1269" s="839" t="s">
        <v>4484</v>
      </c>
      <c r="G1269" s="983" t="s">
        <v>2588</v>
      </c>
      <c r="H1269" s="983" t="s">
        <v>2720</v>
      </c>
      <c r="I1269" s="983">
        <v>1.431</v>
      </c>
      <c r="J1269" s="983"/>
      <c r="K1269" s="983">
        <v>1.431</v>
      </c>
      <c r="L1269" s="983"/>
      <c r="M1269" s="983"/>
      <c r="N1269" s="874">
        <v>0</v>
      </c>
      <c r="O1269" s="983">
        <v>1.431</v>
      </c>
      <c r="P1269" s="983" t="s">
        <v>2241</v>
      </c>
      <c r="Q1269" s="983" t="s">
        <v>2590</v>
      </c>
    </row>
    <row r="1270" spans="1:17" ht="36.75" thickBot="1" x14ac:dyDescent="0.25">
      <c r="A1270" s="986">
        <v>2</v>
      </c>
      <c r="B1270" s="986">
        <v>120456</v>
      </c>
      <c r="C1270" s="993" t="s">
        <v>2115</v>
      </c>
      <c r="D1270" s="986" t="s">
        <v>4485</v>
      </c>
      <c r="E1270" s="986" t="s">
        <v>397</v>
      </c>
      <c r="F1270" s="998" t="s">
        <v>5519</v>
      </c>
      <c r="G1270" s="986" t="s">
        <v>2588</v>
      </c>
      <c r="H1270" s="986" t="s">
        <v>2720</v>
      </c>
      <c r="I1270" s="986">
        <v>0.42</v>
      </c>
      <c r="J1270" s="986"/>
      <c r="K1270" s="986">
        <v>0.42</v>
      </c>
      <c r="L1270" s="986"/>
      <c r="M1270" s="986"/>
      <c r="N1270" s="829">
        <v>0</v>
      </c>
      <c r="O1270" s="986">
        <v>0.42</v>
      </c>
      <c r="P1270" s="986" t="s">
        <v>2241</v>
      </c>
      <c r="Q1270" s="1322" t="s">
        <v>2590</v>
      </c>
    </row>
    <row r="1271" spans="1:17" ht="36.75" thickBot="1" x14ac:dyDescent="0.25">
      <c r="A1271" s="986">
        <v>3</v>
      </c>
      <c r="B1271" s="986">
        <v>120458</v>
      </c>
      <c r="C1271" s="993" t="s">
        <v>2116</v>
      </c>
      <c r="D1271" s="986" t="s">
        <v>4486</v>
      </c>
      <c r="E1271" s="986" t="s">
        <v>399</v>
      </c>
      <c r="F1271" s="998" t="s">
        <v>5632</v>
      </c>
      <c r="G1271" s="986" t="s">
        <v>2588</v>
      </c>
      <c r="H1271" s="986" t="s">
        <v>4487</v>
      </c>
      <c r="I1271" s="986">
        <v>0.70599999999999996</v>
      </c>
      <c r="J1271" s="986"/>
      <c r="K1271" s="986">
        <v>0.70599999999999996</v>
      </c>
      <c r="L1271" s="986"/>
      <c r="M1271" s="986"/>
      <c r="N1271" s="829">
        <v>0</v>
      </c>
      <c r="O1271" s="986">
        <v>0.70599999999999996</v>
      </c>
      <c r="P1271" s="986" t="s">
        <v>2241</v>
      </c>
      <c r="Q1271" s="1322" t="s">
        <v>2590</v>
      </c>
    </row>
    <row r="1272" spans="1:17" ht="36.75" thickBot="1" x14ac:dyDescent="0.25">
      <c r="A1272" s="991">
        <v>4</v>
      </c>
      <c r="B1272" s="991">
        <v>120459</v>
      </c>
      <c r="C1272" s="1045" t="s">
        <v>2117</v>
      </c>
      <c r="D1272" s="991" t="s">
        <v>4488</v>
      </c>
      <c r="E1272" s="991" t="s">
        <v>368</v>
      </c>
      <c r="F1272" s="1003" t="s">
        <v>5633</v>
      </c>
      <c r="G1272" s="991" t="s">
        <v>2588</v>
      </c>
      <c r="H1272" s="991" t="s">
        <v>2866</v>
      </c>
      <c r="I1272" s="987">
        <v>1.0740000000000001</v>
      </c>
      <c r="J1272" s="987"/>
      <c r="K1272" s="987">
        <v>1.0740000000000001</v>
      </c>
      <c r="L1272" s="987"/>
      <c r="M1272" s="987"/>
      <c r="N1272" s="879">
        <v>0</v>
      </c>
      <c r="O1272" s="987">
        <v>1.0740000000000001</v>
      </c>
      <c r="P1272" s="987" t="s">
        <v>2241</v>
      </c>
      <c r="Q1272" s="1322" t="s">
        <v>2590</v>
      </c>
    </row>
    <row r="1273" spans="1:17" ht="13.5" thickBot="1" x14ac:dyDescent="0.25">
      <c r="A1273" s="1590" t="s">
        <v>77</v>
      </c>
      <c r="B1273" s="1591"/>
      <c r="C1273" s="1591"/>
      <c r="D1273" s="1591"/>
      <c r="E1273" s="1591"/>
      <c r="F1273" s="1591"/>
      <c r="G1273" s="1588"/>
      <c r="H1273" s="1589"/>
      <c r="I1273" s="1169">
        <f>SUM(I1269:I1272)</f>
        <v>3.6310000000000002</v>
      </c>
      <c r="J1273" s="954"/>
      <c r="K1273" s="955"/>
      <c r="L1273" s="955"/>
      <c r="M1273" s="955"/>
      <c r="N1273" s="1004"/>
      <c r="O1273" s="1004"/>
      <c r="P1273" s="1004"/>
      <c r="Q1273" s="1005"/>
    </row>
    <row r="1274" spans="1:17" ht="12.75" customHeight="1" x14ac:dyDescent="0.2">
      <c r="A1274" s="1439" t="s">
        <v>5939</v>
      </c>
      <c r="B1274" s="1439"/>
      <c r="C1274" s="1439"/>
      <c r="D1274" s="1439"/>
      <c r="E1274" s="1439"/>
      <c r="F1274" s="1439"/>
      <c r="G1274" s="996"/>
      <c r="H1274" s="996"/>
      <c r="I1274" s="777"/>
      <c r="J1274" s="1191">
        <f>SUM(J1269:J1272)</f>
        <v>0</v>
      </c>
      <c r="K1274" s="777"/>
      <c r="L1274" s="777"/>
      <c r="M1274" s="777"/>
      <c r="N1274" s="683"/>
      <c r="O1274" s="683"/>
      <c r="P1274" s="683"/>
      <c r="Q1274" s="683"/>
    </row>
    <row r="1275" spans="1:17" ht="12.75" customHeight="1" x14ac:dyDescent="0.2">
      <c r="A1275" s="1440" t="s">
        <v>5933</v>
      </c>
      <c r="B1275" s="1440"/>
      <c r="C1275" s="1440"/>
      <c r="D1275" s="1440"/>
      <c r="E1275" s="1440"/>
      <c r="F1275" s="1440"/>
      <c r="G1275" s="499"/>
      <c r="H1275" s="499"/>
      <c r="I1275" s="346"/>
      <c r="J1275" s="346"/>
      <c r="K1275" s="372">
        <f>SUM(K1269:K1272)</f>
        <v>3.6310000000000002</v>
      </c>
      <c r="L1275" s="346"/>
      <c r="M1275" s="346"/>
      <c r="N1275" s="461"/>
      <c r="O1275" s="461"/>
      <c r="P1275" s="461"/>
      <c r="Q1275" s="461"/>
    </row>
    <row r="1276" spans="1:17" ht="12.75" customHeight="1" x14ac:dyDescent="0.2">
      <c r="A1276" s="1441" t="s">
        <v>5934</v>
      </c>
      <c r="B1276" s="1441"/>
      <c r="C1276" s="1441"/>
      <c r="D1276" s="1441"/>
      <c r="E1276" s="1441"/>
      <c r="F1276" s="1441"/>
      <c r="G1276" s="465"/>
      <c r="H1276" s="465"/>
      <c r="I1276" s="346"/>
      <c r="J1276" s="346"/>
      <c r="K1276" s="346"/>
      <c r="L1276" s="373">
        <f>SUM(L1269:L1272)</f>
        <v>0</v>
      </c>
      <c r="M1276" s="373"/>
      <c r="N1276" s="461"/>
      <c r="O1276" s="461"/>
      <c r="P1276" s="461"/>
      <c r="Q1276" s="461"/>
    </row>
    <row r="1277" spans="1:17" ht="12.75" customHeight="1" x14ac:dyDescent="0.2">
      <c r="A1277" s="1436" t="s">
        <v>5937</v>
      </c>
      <c r="B1277" s="1437"/>
      <c r="C1277" s="1437"/>
      <c r="D1277" s="1437"/>
      <c r="E1277" s="1437"/>
      <c r="F1277" s="1437"/>
      <c r="G1277" s="491"/>
      <c r="H1277" s="491"/>
      <c r="I1277" s="350"/>
      <c r="J1277" s="350"/>
      <c r="K1277" s="350"/>
      <c r="L1277" s="350"/>
      <c r="M1277" s="357">
        <f>SUM(M1269:M1272)</f>
        <v>0</v>
      </c>
      <c r="N1277" s="461"/>
      <c r="O1277" s="461"/>
      <c r="P1277" s="461"/>
      <c r="Q1277" s="461"/>
    </row>
    <row r="1278" spans="1:17" ht="13.5" thickBot="1" x14ac:dyDescent="0.25">
      <c r="A1278" s="1643"/>
      <c r="B1278" s="1643"/>
      <c r="C1278" s="1643"/>
      <c r="D1278" s="1643"/>
      <c r="E1278" s="1643"/>
      <c r="F1278" s="1643"/>
      <c r="G1278" s="1643"/>
      <c r="H1278" s="1643"/>
      <c r="I1278" s="1643"/>
      <c r="J1278" s="1643"/>
      <c r="K1278" s="1643"/>
      <c r="L1278" s="1643"/>
      <c r="M1278" s="1643"/>
      <c r="N1278" s="1643"/>
      <c r="O1278" s="1643"/>
      <c r="P1278" s="690"/>
      <c r="Q1278" s="690"/>
    </row>
    <row r="1279" spans="1:17" ht="13.5" thickBot="1" x14ac:dyDescent="0.25">
      <c r="A1279" s="1586" t="s">
        <v>726</v>
      </c>
      <c r="B1279" s="1587"/>
      <c r="C1279" s="1587"/>
      <c r="D1279" s="1587"/>
      <c r="E1279" s="1587"/>
      <c r="F1279" s="1587"/>
      <c r="G1279" s="1598"/>
      <c r="H1279" s="1598"/>
      <c r="I1279" s="1598"/>
      <c r="J1279" s="1598"/>
      <c r="K1279" s="1598"/>
      <c r="L1279" s="1598"/>
      <c r="M1279" s="1598"/>
      <c r="N1279" s="1598"/>
      <c r="O1279" s="1598"/>
      <c r="P1279" s="1598"/>
      <c r="Q1279" s="1599"/>
    </row>
    <row r="1280" spans="1:17" ht="36" x14ac:dyDescent="0.2">
      <c r="A1280" s="983">
        <v>1</v>
      </c>
      <c r="B1280" s="983">
        <v>120462</v>
      </c>
      <c r="C1280" s="983" t="s">
        <v>2118</v>
      </c>
      <c r="D1280" s="983" t="s">
        <v>4489</v>
      </c>
      <c r="E1280" s="983" t="s">
        <v>1012</v>
      </c>
      <c r="F1280" s="839" t="s">
        <v>5634</v>
      </c>
      <c r="G1280" s="983" t="s">
        <v>2588</v>
      </c>
      <c r="H1280" s="983" t="s">
        <v>2720</v>
      </c>
      <c r="I1280" s="983">
        <v>1.1599999999999999</v>
      </c>
      <c r="J1280" s="983"/>
      <c r="K1280" s="983">
        <v>1.1599999999999999</v>
      </c>
      <c r="L1280" s="983"/>
      <c r="M1280" s="983"/>
      <c r="N1280" s="874">
        <v>0</v>
      </c>
      <c r="O1280" s="983">
        <v>1.1599999999999999</v>
      </c>
      <c r="P1280" s="983" t="s">
        <v>2241</v>
      </c>
      <c r="Q1280" s="983" t="s">
        <v>2590</v>
      </c>
    </row>
    <row r="1281" spans="1:17" s="988" customFormat="1" ht="36" x14ac:dyDescent="0.2">
      <c r="A1281" s="986">
        <v>2</v>
      </c>
      <c r="B1281" s="986"/>
      <c r="C1281" s="986"/>
      <c r="D1281" s="986"/>
      <c r="E1281" s="986" t="s">
        <v>6036</v>
      </c>
      <c r="F1281" s="998" t="s">
        <v>6037</v>
      </c>
      <c r="G1281" s="986" t="s">
        <v>2588</v>
      </c>
      <c r="H1281" s="986" t="s">
        <v>2720</v>
      </c>
      <c r="I1281" s="986">
        <v>0.97</v>
      </c>
      <c r="J1281" s="986"/>
      <c r="K1281" s="986">
        <v>0.97</v>
      </c>
      <c r="L1281" s="986"/>
      <c r="M1281" s="986"/>
      <c r="N1281" s="829">
        <v>0</v>
      </c>
      <c r="O1281" s="986">
        <v>0.97</v>
      </c>
      <c r="P1281" s="986" t="s">
        <v>2241</v>
      </c>
      <c r="Q1281" s="986" t="s">
        <v>2752</v>
      </c>
    </row>
    <row r="1282" spans="1:17" s="988" customFormat="1" ht="36" x14ac:dyDescent="0.2">
      <c r="A1282" s="986">
        <v>3</v>
      </c>
      <c r="B1282" s="986"/>
      <c r="C1282" s="986"/>
      <c r="D1282" s="986"/>
      <c r="E1282" s="986" t="s">
        <v>6034</v>
      </c>
      <c r="F1282" s="998" t="s">
        <v>6035</v>
      </c>
      <c r="G1282" s="986" t="s">
        <v>2588</v>
      </c>
      <c r="H1282" s="986" t="s">
        <v>2720</v>
      </c>
      <c r="I1282" s="986">
        <v>0.45</v>
      </c>
      <c r="J1282" s="986"/>
      <c r="K1282" s="986">
        <v>0.45</v>
      </c>
      <c r="L1282" s="986"/>
      <c r="M1282" s="986"/>
      <c r="N1282" s="829">
        <v>0</v>
      </c>
      <c r="O1282" s="986">
        <v>0.45</v>
      </c>
      <c r="P1282" s="986" t="s">
        <v>2241</v>
      </c>
      <c r="Q1282" s="986" t="s">
        <v>2752</v>
      </c>
    </row>
    <row r="1283" spans="1:17" s="988" customFormat="1" ht="36" x14ac:dyDescent="0.2">
      <c r="A1283" s="986">
        <v>4</v>
      </c>
      <c r="B1283" s="986"/>
      <c r="C1283" s="986"/>
      <c r="D1283" s="986"/>
      <c r="E1283" s="986" t="s">
        <v>6032</v>
      </c>
      <c r="F1283" s="998" t="s">
        <v>6033</v>
      </c>
      <c r="G1283" s="986" t="s">
        <v>2588</v>
      </c>
      <c r="H1283" s="986" t="s">
        <v>2720</v>
      </c>
      <c r="I1283" s="986">
        <v>0.48</v>
      </c>
      <c r="J1283" s="986"/>
      <c r="K1283" s="986">
        <v>0.48</v>
      </c>
      <c r="L1283" s="986"/>
      <c r="M1283" s="986"/>
      <c r="N1283" s="829">
        <v>0</v>
      </c>
      <c r="O1283" s="986">
        <v>0.48</v>
      </c>
      <c r="P1283" s="986" t="s">
        <v>2241</v>
      </c>
      <c r="Q1283" s="1320" t="s">
        <v>2752</v>
      </c>
    </row>
    <row r="1284" spans="1:17" s="988" customFormat="1" ht="36" x14ac:dyDescent="0.2">
      <c r="A1284" s="986">
        <v>5</v>
      </c>
      <c r="B1284" s="986"/>
      <c r="C1284" s="986"/>
      <c r="D1284" s="986"/>
      <c r="E1284" s="986" t="s">
        <v>6042</v>
      </c>
      <c r="F1284" s="998" t="s">
        <v>6043</v>
      </c>
      <c r="G1284" s="986" t="s">
        <v>2588</v>
      </c>
      <c r="H1284" s="986" t="s">
        <v>2720</v>
      </c>
      <c r="I1284" s="986">
        <v>0.35</v>
      </c>
      <c r="J1284" s="986"/>
      <c r="K1284" s="986">
        <v>0.35</v>
      </c>
      <c r="L1284" s="986"/>
      <c r="M1284" s="986"/>
      <c r="N1284" s="829">
        <v>0</v>
      </c>
      <c r="O1284" s="986">
        <v>0.35</v>
      </c>
      <c r="P1284" s="986" t="s">
        <v>2241</v>
      </c>
      <c r="Q1284" s="1320" t="s">
        <v>2752</v>
      </c>
    </row>
    <row r="1285" spans="1:17" ht="36" x14ac:dyDescent="0.2">
      <c r="A1285" s="986">
        <v>6</v>
      </c>
      <c r="B1285" s="986">
        <v>120468</v>
      </c>
      <c r="C1285" s="986" t="s">
        <v>2120</v>
      </c>
      <c r="D1285" s="986" t="s">
        <v>4493</v>
      </c>
      <c r="E1285" s="986" t="s">
        <v>1015</v>
      </c>
      <c r="F1285" s="998" t="s">
        <v>5635</v>
      </c>
      <c r="G1285" s="986" t="s">
        <v>2588</v>
      </c>
      <c r="H1285" s="986" t="s">
        <v>4494</v>
      </c>
      <c r="I1285" s="986">
        <v>0.47399999999999998</v>
      </c>
      <c r="J1285" s="986"/>
      <c r="K1285" s="986">
        <v>0.47399999999999998</v>
      </c>
      <c r="L1285" s="986"/>
      <c r="M1285" s="986"/>
      <c r="N1285" s="829">
        <v>0</v>
      </c>
      <c r="O1285" s="986">
        <v>0.47399999999999998</v>
      </c>
      <c r="P1285" s="986" t="s">
        <v>2241</v>
      </c>
      <c r="Q1285" s="986" t="s">
        <v>2590</v>
      </c>
    </row>
    <row r="1286" spans="1:17" s="988" customFormat="1" ht="36" x14ac:dyDescent="0.2">
      <c r="A1286" s="986">
        <v>7</v>
      </c>
      <c r="B1286" s="986"/>
      <c r="C1286" s="986"/>
      <c r="D1286" s="986"/>
      <c r="E1286" s="986" t="s">
        <v>6040</v>
      </c>
      <c r="F1286" s="998" t="s">
        <v>6041</v>
      </c>
      <c r="G1286" s="986" t="s">
        <v>2588</v>
      </c>
      <c r="H1286" s="986" t="s">
        <v>2720</v>
      </c>
      <c r="I1286" s="986">
        <v>0.4</v>
      </c>
      <c r="J1286" s="986"/>
      <c r="K1286" s="986">
        <v>0.4</v>
      </c>
      <c r="L1286" s="986"/>
      <c r="M1286" s="986"/>
      <c r="N1286" s="829">
        <v>0</v>
      </c>
      <c r="O1286" s="986">
        <v>0.4</v>
      </c>
      <c r="P1286" s="986" t="s">
        <v>2241</v>
      </c>
      <c r="Q1286" s="986" t="s">
        <v>2752</v>
      </c>
    </row>
    <row r="1287" spans="1:17" s="988" customFormat="1" ht="36" x14ac:dyDescent="0.2">
      <c r="A1287" s="986">
        <v>8</v>
      </c>
      <c r="B1287" s="986"/>
      <c r="C1287" s="986"/>
      <c r="D1287" s="986"/>
      <c r="E1287" s="986" t="s">
        <v>6038</v>
      </c>
      <c r="F1287" s="998" t="s">
        <v>6039</v>
      </c>
      <c r="G1287" s="986" t="s">
        <v>2588</v>
      </c>
      <c r="H1287" s="986" t="s">
        <v>2720</v>
      </c>
      <c r="I1287" s="986">
        <v>1.6</v>
      </c>
      <c r="J1287" s="986"/>
      <c r="K1287" s="986">
        <v>1.6</v>
      </c>
      <c r="L1287" s="986"/>
      <c r="M1287" s="986"/>
      <c r="N1287" s="829">
        <v>0</v>
      </c>
      <c r="O1287" s="986">
        <v>1.6</v>
      </c>
      <c r="P1287" s="986" t="s">
        <v>2241</v>
      </c>
      <c r="Q1287" s="1320" t="s">
        <v>2752</v>
      </c>
    </row>
    <row r="1288" spans="1:17" s="988" customFormat="1" ht="36" x14ac:dyDescent="0.2">
      <c r="A1288" s="986">
        <v>9</v>
      </c>
      <c r="B1288" s="986"/>
      <c r="C1288" s="986"/>
      <c r="D1288" s="986"/>
      <c r="E1288" s="986" t="s">
        <v>6044</v>
      </c>
      <c r="F1288" s="998" t="s">
        <v>6045</v>
      </c>
      <c r="G1288" s="986" t="s">
        <v>2588</v>
      </c>
      <c r="H1288" s="986" t="s">
        <v>2720</v>
      </c>
      <c r="I1288" s="986">
        <v>0.13500000000000001</v>
      </c>
      <c r="J1288" s="986"/>
      <c r="K1288" s="986">
        <v>0.13500000000000001</v>
      </c>
      <c r="L1288" s="986"/>
      <c r="M1288" s="986"/>
      <c r="N1288" s="829">
        <v>0</v>
      </c>
      <c r="O1288" s="986">
        <v>0.13500000000000001</v>
      </c>
      <c r="P1288" s="986" t="s">
        <v>2241</v>
      </c>
      <c r="Q1288" s="1320" t="s">
        <v>2752</v>
      </c>
    </row>
    <row r="1289" spans="1:17" s="988" customFormat="1" ht="36.75" thickBot="1" x14ac:dyDescent="0.25">
      <c r="A1289" s="987">
        <v>10</v>
      </c>
      <c r="B1289" s="987"/>
      <c r="C1289" s="987"/>
      <c r="D1289" s="987"/>
      <c r="E1289" s="987" t="s">
        <v>6046</v>
      </c>
      <c r="F1289" s="1000" t="s">
        <v>6047</v>
      </c>
      <c r="G1289" s="987" t="s">
        <v>2588</v>
      </c>
      <c r="H1289" s="987" t="s">
        <v>2720</v>
      </c>
      <c r="I1289" s="987">
        <v>0.25</v>
      </c>
      <c r="J1289" s="987"/>
      <c r="K1289" s="987">
        <v>0.25</v>
      </c>
      <c r="L1289" s="987"/>
      <c r="M1289" s="987"/>
      <c r="N1289" s="879">
        <v>0</v>
      </c>
      <c r="O1289" s="987">
        <v>0.25</v>
      </c>
      <c r="P1289" s="987" t="s">
        <v>2241</v>
      </c>
      <c r="Q1289" s="1320" t="s">
        <v>2752</v>
      </c>
    </row>
    <row r="1290" spans="1:17" ht="13.5" thickBot="1" x14ac:dyDescent="0.25">
      <c r="A1290" s="1590" t="s">
        <v>78</v>
      </c>
      <c r="B1290" s="1591"/>
      <c r="C1290" s="1591"/>
      <c r="D1290" s="1591"/>
      <c r="E1290" s="1591"/>
      <c r="F1290" s="1591"/>
      <c r="G1290" s="1588"/>
      <c r="H1290" s="1589"/>
      <c r="I1290" s="1169">
        <f>SUM(I1280:I1289)</f>
        <v>6.2690000000000001</v>
      </c>
      <c r="J1290" s="954"/>
      <c r="K1290" s="955"/>
      <c r="L1290" s="955"/>
      <c r="M1290" s="955"/>
      <c r="N1290" s="1004"/>
      <c r="O1290" s="1004"/>
      <c r="P1290" s="1004"/>
      <c r="Q1290" s="1005"/>
    </row>
    <row r="1291" spans="1:17" ht="12.75" customHeight="1" x14ac:dyDescent="0.2">
      <c r="A1291" s="1439" t="s">
        <v>5939</v>
      </c>
      <c r="B1291" s="1439"/>
      <c r="C1291" s="1439"/>
      <c r="D1291" s="1439"/>
      <c r="E1291" s="1439"/>
      <c r="F1291" s="1439"/>
      <c r="G1291" s="996"/>
      <c r="H1291" s="996"/>
      <c r="I1291" s="777"/>
      <c r="J1291" s="1198">
        <f>SUM(J1280:J1289)</f>
        <v>0</v>
      </c>
      <c r="K1291" s="777"/>
      <c r="L1291" s="777"/>
      <c r="M1291" s="777"/>
      <c r="N1291" s="683"/>
      <c r="O1291" s="683"/>
      <c r="P1291" s="683"/>
      <c r="Q1291" s="683"/>
    </row>
    <row r="1292" spans="1:17" ht="12.75" customHeight="1" x14ac:dyDescent="0.2">
      <c r="A1292" s="1440" t="s">
        <v>5933</v>
      </c>
      <c r="B1292" s="1440"/>
      <c r="C1292" s="1440"/>
      <c r="D1292" s="1440"/>
      <c r="E1292" s="1440"/>
      <c r="F1292" s="1440"/>
      <c r="G1292" s="499"/>
      <c r="H1292" s="499"/>
      <c r="I1292" s="346"/>
      <c r="J1292" s="346"/>
      <c r="K1292" s="372">
        <f>SUM(K1280:K1289)</f>
        <v>6.2690000000000001</v>
      </c>
      <c r="L1292" s="346"/>
      <c r="M1292" s="346"/>
      <c r="N1292" s="461"/>
      <c r="O1292" s="461"/>
      <c r="P1292" s="461"/>
      <c r="Q1292" s="461"/>
    </row>
    <row r="1293" spans="1:17" ht="12.75" customHeight="1" x14ac:dyDescent="0.2">
      <c r="A1293" s="1441" t="s">
        <v>5934</v>
      </c>
      <c r="B1293" s="1441"/>
      <c r="C1293" s="1441"/>
      <c r="D1293" s="1441"/>
      <c r="E1293" s="1441"/>
      <c r="F1293" s="1441"/>
      <c r="G1293" s="465"/>
      <c r="H1293" s="465"/>
      <c r="I1293" s="346"/>
      <c r="J1293" s="346"/>
      <c r="K1293" s="346"/>
      <c r="L1293" s="373">
        <f>SUM(L1280:L1289)</f>
        <v>0</v>
      </c>
      <c r="M1293" s="373"/>
      <c r="N1293" s="461"/>
      <c r="O1293" s="461"/>
      <c r="P1293" s="461"/>
      <c r="Q1293" s="461"/>
    </row>
    <row r="1294" spans="1:17" ht="12.75" customHeight="1" x14ac:dyDescent="0.2">
      <c r="A1294" s="1436" t="s">
        <v>5937</v>
      </c>
      <c r="B1294" s="1437"/>
      <c r="C1294" s="1437"/>
      <c r="D1294" s="1437"/>
      <c r="E1294" s="1437"/>
      <c r="F1294" s="1437"/>
      <c r="G1294" s="491"/>
      <c r="H1294" s="491"/>
      <c r="I1294" s="350"/>
      <c r="J1294" s="350"/>
      <c r="K1294" s="350"/>
      <c r="L1294" s="350"/>
      <c r="M1294" s="357">
        <f>SUM(M1280:M1289)</f>
        <v>0</v>
      </c>
      <c r="N1294" s="461"/>
      <c r="O1294" s="461"/>
      <c r="P1294" s="461"/>
      <c r="Q1294" s="461"/>
    </row>
    <row r="1295" spans="1:17" ht="13.5" thickBot="1" x14ac:dyDescent="0.25">
      <c r="A1295" s="847"/>
      <c r="B1295" s="847"/>
      <c r="C1295" s="847"/>
      <c r="D1295" s="847"/>
      <c r="E1295" s="847"/>
      <c r="F1295" s="847"/>
      <c r="G1295" s="847"/>
      <c r="H1295" s="847"/>
      <c r="I1295" s="1158"/>
      <c r="J1295" s="1158"/>
      <c r="K1295" s="1158"/>
      <c r="L1295" s="1158"/>
      <c r="M1295" s="1158"/>
      <c r="N1295" s="1199"/>
      <c r="O1295" s="1199"/>
      <c r="P1295" s="1199"/>
      <c r="Q1295" s="1199"/>
    </row>
    <row r="1296" spans="1:17" ht="13.5" thickBot="1" x14ac:dyDescent="0.25">
      <c r="A1296" s="1586" t="s">
        <v>755</v>
      </c>
      <c r="B1296" s="1587"/>
      <c r="C1296" s="1587"/>
      <c r="D1296" s="1587"/>
      <c r="E1296" s="1587"/>
      <c r="F1296" s="1587"/>
      <c r="G1296" s="1598"/>
      <c r="H1296" s="1598"/>
      <c r="I1296" s="1598"/>
      <c r="J1296" s="1598"/>
      <c r="K1296" s="1598"/>
      <c r="L1296" s="1598"/>
      <c r="M1296" s="1598"/>
      <c r="N1296" s="1598"/>
      <c r="O1296" s="1598"/>
      <c r="P1296" s="1598"/>
      <c r="Q1296" s="1773"/>
    </row>
    <row r="1297" spans="1:17" ht="36" x14ac:dyDescent="0.2">
      <c r="A1297" s="983">
        <v>1</v>
      </c>
      <c r="B1297" s="983">
        <v>120469</v>
      </c>
      <c r="C1297" s="869" t="s">
        <v>2122</v>
      </c>
      <c r="D1297" s="983" t="s">
        <v>4495</v>
      </c>
      <c r="E1297" s="983" t="s">
        <v>226</v>
      </c>
      <c r="F1297" s="839" t="s">
        <v>213</v>
      </c>
      <c r="G1297" s="983" t="s">
        <v>2588</v>
      </c>
      <c r="H1297" s="983" t="s">
        <v>2720</v>
      </c>
      <c r="I1297" s="869">
        <v>2.79</v>
      </c>
      <c r="J1297" s="869"/>
      <c r="K1297" s="869">
        <v>2.79</v>
      </c>
      <c r="L1297" s="869"/>
      <c r="M1297" s="869"/>
      <c r="N1297" s="874">
        <v>0</v>
      </c>
      <c r="O1297" s="869">
        <v>2.79</v>
      </c>
      <c r="P1297" s="1770" t="s">
        <v>2241</v>
      </c>
      <c r="Q1297" s="1322" t="s">
        <v>2590</v>
      </c>
    </row>
    <row r="1298" spans="1:17" ht="24" x14ac:dyDescent="0.2">
      <c r="A1298" s="814">
        <v>2</v>
      </c>
      <c r="B1298" s="986" t="s">
        <v>4497</v>
      </c>
      <c r="C1298" s="871" t="s">
        <v>2123</v>
      </c>
      <c r="D1298" s="1538" t="s">
        <v>4498</v>
      </c>
      <c r="E1298" s="1538" t="s">
        <v>218</v>
      </c>
      <c r="F1298" s="1612" t="s">
        <v>5636</v>
      </c>
      <c r="G1298" s="1538" t="s">
        <v>2588</v>
      </c>
      <c r="H1298" s="1538" t="s">
        <v>2720</v>
      </c>
      <c r="I1298" s="829">
        <v>0.61099999999999999</v>
      </c>
      <c r="J1298" s="871"/>
      <c r="K1298" s="829">
        <v>1.4999999999999999E-2</v>
      </c>
      <c r="L1298" s="829">
        <v>0.59599999999999997</v>
      </c>
      <c r="M1298" s="829"/>
      <c r="N1298" s="829">
        <v>0</v>
      </c>
      <c r="O1298" s="871">
        <v>0.61099999999999999</v>
      </c>
      <c r="P1298" s="1771" t="s">
        <v>2535</v>
      </c>
      <c r="Q1298" s="1320" t="s">
        <v>2590</v>
      </c>
    </row>
    <row r="1299" spans="1:17" x14ac:dyDescent="0.2">
      <c r="A1299" s="814">
        <v>3</v>
      </c>
      <c r="B1299" s="986" t="s">
        <v>4499</v>
      </c>
      <c r="C1299" s="871" t="s">
        <v>2124</v>
      </c>
      <c r="D1299" s="1538"/>
      <c r="E1299" s="1538"/>
      <c r="F1299" s="1612"/>
      <c r="G1299" s="1538"/>
      <c r="H1299" s="1538"/>
      <c r="I1299" s="829">
        <v>1.631</v>
      </c>
      <c r="J1299" s="871"/>
      <c r="K1299" s="829">
        <v>1.631</v>
      </c>
      <c r="L1299" s="829"/>
      <c r="M1299" s="829"/>
      <c r="N1299" s="829">
        <v>0</v>
      </c>
      <c r="O1299" s="829">
        <v>1.631</v>
      </c>
      <c r="P1299" s="1771" t="s">
        <v>2241</v>
      </c>
      <c r="Q1299" s="1320" t="s">
        <v>2590</v>
      </c>
    </row>
    <row r="1300" spans="1:17" ht="36" x14ac:dyDescent="0.2">
      <c r="A1300" s="986">
        <v>4</v>
      </c>
      <c r="B1300" s="986">
        <v>120475</v>
      </c>
      <c r="C1300" s="871" t="s">
        <v>2536</v>
      </c>
      <c r="D1300" s="986" t="s">
        <v>4500</v>
      </c>
      <c r="E1300" s="986" t="s">
        <v>217</v>
      </c>
      <c r="F1300" s="998" t="s">
        <v>219</v>
      </c>
      <c r="G1300" s="986" t="s">
        <v>2588</v>
      </c>
      <c r="H1300" s="986" t="s">
        <v>4501</v>
      </c>
      <c r="I1300" s="829">
        <v>0.49099999999999999</v>
      </c>
      <c r="J1300" s="871"/>
      <c r="K1300" s="829">
        <v>0.49099999999999999</v>
      </c>
      <c r="L1300" s="871"/>
      <c r="M1300" s="871"/>
      <c r="N1300" s="829">
        <v>0</v>
      </c>
      <c r="O1300" s="1200">
        <v>0.49099999999999999</v>
      </c>
      <c r="P1300" s="1771" t="s">
        <v>2241</v>
      </c>
      <c r="Q1300" s="1320" t="s">
        <v>2590</v>
      </c>
    </row>
    <row r="1301" spans="1:17" ht="36" x14ac:dyDescent="0.2">
      <c r="A1301" s="986">
        <v>5</v>
      </c>
      <c r="B1301" s="986">
        <v>120478</v>
      </c>
      <c r="C1301" s="871" t="s">
        <v>2537</v>
      </c>
      <c r="D1301" s="986" t="s">
        <v>4502</v>
      </c>
      <c r="E1301" s="986" t="s">
        <v>222</v>
      </c>
      <c r="F1301" s="998" t="s">
        <v>4503</v>
      </c>
      <c r="G1301" s="986" t="s">
        <v>2588</v>
      </c>
      <c r="H1301" s="986" t="s">
        <v>4504</v>
      </c>
      <c r="I1301" s="829">
        <v>0.79200000000000004</v>
      </c>
      <c r="J1301" s="871"/>
      <c r="K1301" s="829">
        <v>0.79200000000000004</v>
      </c>
      <c r="L1301" s="871"/>
      <c r="M1301" s="871"/>
      <c r="N1301" s="829">
        <v>0</v>
      </c>
      <c r="O1301" s="829">
        <v>0.79200000000000004</v>
      </c>
      <c r="P1301" s="1771" t="s">
        <v>2241</v>
      </c>
      <c r="Q1301" s="1320" t="s">
        <v>2590</v>
      </c>
    </row>
    <row r="1302" spans="1:17" ht="36" x14ac:dyDescent="0.2">
      <c r="A1302" s="986">
        <v>6</v>
      </c>
      <c r="B1302" s="986">
        <v>120480</v>
      </c>
      <c r="C1302" s="871" t="s">
        <v>2538</v>
      </c>
      <c r="D1302" s="986" t="s">
        <v>4505</v>
      </c>
      <c r="E1302" s="986" t="s">
        <v>406</v>
      </c>
      <c r="F1302" s="998" t="s">
        <v>4506</v>
      </c>
      <c r="G1302" s="986" t="s">
        <v>2588</v>
      </c>
      <c r="H1302" s="986" t="s">
        <v>4507</v>
      </c>
      <c r="I1302" s="829">
        <v>0.36099999999999999</v>
      </c>
      <c r="J1302" s="871"/>
      <c r="K1302" s="829">
        <v>0.36099999999999999</v>
      </c>
      <c r="L1302" s="871"/>
      <c r="M1302" s="871"/>
      <c r="N1302" s="829">
        <v>0</v>
      </c>
      <c r="O1302" s="829">
        <v>0.36099999999999999</v>
      </c>
      <c r="P1302" s="1771" t="s">
        <v>2241</v>
      </c>
      <c r="Q1302" s="1320" t="s">
        <v>2590</v>
      </c>
    </row>
    <row r="1303" spans="1:17" ht="36" x14ac:dyDescent="0.2">
      <c r="A1303" s="986">
        <v>7</v>
      </c>
      <c r="B1303" s="986">
        <v>120481</v>
      </c>
      <c r="C1303" s="871" t="s">
        <v>2539</v>
      </c>
      <c r="D1303" s="986" t="s">
        <v>4508</v>
      </c>
      <c r="E1303" s="986" t="s">
        <v>224</v>
      </c>
      <c r="F1303" s="998" t="s">
        <v>4509</v>
      </c>
      <c r="G1303" s="986" t="s">
        <v>2588</v>
      </c>
      <c r="H1303" s="986" t="s">
        <v>4510</v>
      </c>
      <c r="I1303" s="829">
        <v>0.55300000000000005</v>
      </c>
      <c r="J1303" s="871"/>
      <c r="K1303" s="829">
        <v>0.55300000000000005</v>
      </c>
      <c r="L1303" s="871"/>
      <c r="M1303" s="871"/>
      <c r="N1303" s="829">
        <v>0</v>
      </c>
      <c r="O1303" s="829">
        <v>0.55300000000000005</v>
      </c>
      <c r="P1303" s="1771" t="s">
        <v>2241</v>
      </c>
      <c r="Q1303" s="1320" t="s">
        <v>2590</v>
      </c>
    </row>
    <row r="1304" spans="1:17" ht="36" x14ac:dyDescent="0.2">
      <c r="A1304" s="986">
        <v>8</v>
      </c>
      <c r="B1304" s="986">
        <v>120482</v>
      </c>
      <c r="C1304" s="871" t="s">
        <v>2540</v>
      </c>
      <c r="D1304" s="986" t="s">
        <v>4511</v>
      </c>
      <c r="E1304" s="986" t="s">
        <v>227</v>
      </c>
      <c r="F1304" s="998" t="s">
        <v>215</v>
      </c>
      <c r="G1304" s="986" t="s">
        <v>2588</v>
      </c>
      <c r="H1304" s="986" t="s">
        <v>4512</v>
      </c>
      <c r="I1304" s="829">
        <v>0.77400000000000002</v>
      </c>
      <c r="J1304" s="871"/>
      <c r="K1304" s="829">
        <v>0.77400000000000002</v>
      </c>
      <c r="L1304" s="871"/>
      <c r="M1304" s="871"/>
      <c r="N1304" s="829">
        <v>0</v>
      </c>
      <c r="O1304" s="829">
        <v>0.77400000000000002</v>
      </c>
      <c r="P1304" s="1771" t="s">
        <v>2241</v>
      </c>
      <c r="Q1304" s="1320" t="s">
        <v>2590</v>
      </c>
    </row>
    <row r="1305" spans="1:17" ht="36" x14ac:dyDescent="0.2">
      <c r="A1305" s="986">
        <v>9</v>
      </c>
      <c r="B1305" s="986">
        <v>120484</v>
      </c>
      <c r="C1305" s="871" t="s">
        <v>2541</v>
      </c>
      <c r="D1305" s="986" t="s">
        <v>4513</v>
      </c>
      <c r="E1305" s="986" t="s">
        <v>408</v>
      </c>
      <c r="F1305" s="998" t="s">
        <v>5813</v>
      </c>
      <c r="G1305" s="986" t="s">
        <v>2588</v>
      </c>
      <c r="H1305" s="986" t="s">
        <v>4514</v>
      </c>
      <c r="I1305" s="829">
        <v>0.441</v>
      </c>
      <c r="J1305" s="871"/>
      <c r="K1305" s="829">
        <v>0.441</v>
      </c>
      <c r="L1305" s="871"/>
      <c r="M1305" s="871"/>
      <c r="N1305" s="829">
        <v>0</v>
      </c>
      <c r="O1305" s="829">
        <v>0.441</v>
      </c>
      <c r="P1305" s="1771" t="s">
        <v>2241</v>
      </c>
      <c r="Q1305" s="1320" t="s">
        <v>2590</v>
      </c>
    </row>
    <row r="1306" spans="1:17" x14ac:dyDescent="0.2">
      <c r="A1306" s="986">
        <v>10</v>
      </c>
      <c r="B1306" s="986"/>
      <c r="C1306" s="871"/>
      <c r="D1306" s="986"/>
      <c r="E1306" s="986" t="s">
        <v>4515</v>
      </c>
      <c r="F1306" s="998" t="s">
        <v>4516</v>
      </c>
      <c r="G1306" s="986" t="s">
        <v>2588</v>
      </c>
      <c r="H1306" s="986"/>
      <c r="I1306" s="829">
        <v>1.7549999999999999</v>
      </c>
      <c r="J1306" s="871"/>
      <c r="K1306" s="829">
        <v>1.7549999999999999</v>
      </c>
      <c r="L1306" s="871"/>
      <c r="M1306" s="871"/>
      <c r="N1306" s="829">
        <v>0</v>
      </c>
      <c r="O1306" s="829">
        <v>1.7549999999999999</v>
      </c>
      <c r="P1306" s="1771" t="s">
        <v>2241</v>
      </c>
      <c r="Q1306" s="1320" t="s">
        <v>2752</v>
      </c>
    </row>
    <row r="1307" spans="1:17" ht="13.5" thickBot="1" x14ac:dyDescent="0.25">
      <c r="A1307" s="991">
        <v>11</v>
      </c>
      <c r="B1307" s="991"/>
      <c r="C1307" s="1201"/>
      <c r="D1307" s="991"/>
      <c r="E1307" s="991" t="s">
        <v>4517</v>
      </c>
      <c r="F1307" s="1003" t="s">
        <v>6180</v>
      </c>
      <c r="G1307" s="991" t="s">
        <v>2588</v>
      </c>
      <c r="H1307" s="991"/>
      <c r="I1307" s="879">
        <v>1.2909999999999999</v>
      </c>
      <c r="J1307" s="1097"/>
      <c r="K1307" s="879">
        <v>1.2909999999999999</v>
      </c>
      <c r="L1307" s="1097"/>
      <c r="M1307" s="1097"/>
      <c r="N1307" s="879">
        <v>0</v>
      </c>
      <c r="O1307" s="879">
        <v>1.2909999999999999</v>
      </c>
      <c r="P1307" s="1772" t="s">
        <v>2241</v>
      </c>
      <c r="Q1307" s="1321" t="s">
        <v>2752</v>
      </c>
    </row>
    <row r="1308" spans="1:17" ht="13.5" thickBot="1" x14ac:dyDescent="0.25">
      <c r="A1308" s="1590" t="s">
        <v>79</v>
      </c>
      <c r="B1308" s="1591"/>
      <c r="C1308" s="1591"/>
      <c r="D1308" s="1591"/>
      <c r="E1308" s="1591"/>
      <c r="F1308" s="1591"/>
      <c r="G1308" s="1588"/>
      <c r="H1308" s="1589"/>
      <c r="I1308" s="952">
        <f>SUM(I1297:I1307)</f>
        <v>11.490000000000002</v>
      </c>
      <c r="J1308" s="954"/>
      <c r="K1308" s="955"/>
      <c r="L1308" s="955"/>
      <c r="M1308" s="955"/>
      <c r="N1308" s="1157"/>
      <c r="O1308" s="1157"/>
      <c r="P1308" s="1157"/>
      <c r="Q1308" s="1774"/>
    </row>
    <row r="1309" spans="1:17" ht="12.75" customHeight="1" x14ac:dyDescent="0.2">
      <c r="A1309" s="1439" t="s">
        <v>5939</v>
      </c>
      <c r="B1309" s="1439"/>
      <c r="C1309" s="1439"/>
      <c r="D1309" s="1439"/>
      <c r="E1309" s="1439"/>
      <c r="F1309" s="1439"/>
      <c r="G1309" s="996"/>
      <c r="H1309" s="996"/>
      <c r="I1309" s="777"/>
      <c r="J1309" s="1202">
        <f>SUM(J1297:J1307)</f>
        <v>0</v>
      </c>
      <c r="K1309" s="777"/>
      <c r="L1309" s="777"/>
      <c r="M1309" s="777"/>
      <c r="N1309" s="1136"/>
      <c r="O1309" s="1136"/>
      <c r="P1309" s="1136"/>
      <c r="Q1309" s="1136"/>
    </row>
    <row r="1310" spans="1:17" ht="12.75" customHeight="1" x14ac:dyDescent="0.2">
      <c r="A1310" s="1440" t="s">
        <v>5933</v>
      </c>
      <c r="B1310" s="1440"/>
      <c r="C1310" s="1440"/>
      <c r="D1310" s="1440"/>
      <c r="E1310" s="1440"/>
      <c r="F1310" s="1440"/>
      <c r="G1310" s="499"/>
      <c r="H1310" s="499"/>
      <c r="I1310" s="346"/>
      <c r="J1310" s="346"/>
      <c r="K1310" s="348">
        <f>SUM(K1297:K1307)</f>
        <v>10.893999999999998</v>
      </c>
      <c r="L1310" s="346"/>
      <c r="M1310" s="346"/>
      <c r="N1310" s="189"/>
      <c r="O1310" s="189"/>
      <c r="P1310" s="189"/>
      <c r="Q1310" s="189"/>
    </row>
    <row r="1311" spans="1:17" ht="12.75" customHeight="1" x14ac:dyDescent="0.2">
      <c r="A1311" s="1441" t="s">
        <v>5934</v>
      </c>
      <c r="B1311" s="1441"/>
      <c r="C1311" s="1441"/>
      <c r="D1311" s="1441"/>
      <c r="E1311" s="1441"/>
      <c r="F1311" s="1441"/>
      <c r="G1311" s="465"/>
      <c r="H1311" s="465"/>
      <c r="I1311" s="346"/>
      <c r="J1311" s="346"/>
      <c r="K1311" s="346"/>
      <c r="L1311" s="349">
        <f>SUM(L1297:L1307)</f>
        <v>0.59599999999999997</v>
      </c>
      <c r="M1311" s="349"/>
      <c r="N1311" s="189"/>
      <c r="O1311" s="189"/>
      <c r="P1311" s="189"/>
      <c r="Q1311" s="189"/>
    </row>
    <row r="1312" spans="1:17" ht="12.75" customHeight="1" x14ac:dyDescent="0.2">
      <c r="A1312" s="1436" t="s">
        <v>5937</v>
      </c>
      <c r="B1312" s="1437"/>
      <c r="C1312" s="1437"/>
      <c r="D1312" s="1437"/>
      <c r="E1312" s="1437"/>
      <c r="F1312" s="1437"/>
      <c r="G1312" s="491"/>
      <c r="H1312" s="491"/>
      <c r="I1312" s="350"/>
      <c r="J1312" s="350"/>
      <c r="K1312" s="350"/>
      <c r="L1312" s="350"/>
      <c r="M1312" s="357">
        <f>SUM(M1297:M1307)</f>
        <v>0</v>
      </c>
      <c r="N1312" s="189"/>
      <c r="O1312" s="189"/>
      <c r="P1312" s="189"/>
      <c r="Q1312" s="189"/>
    </row>
    <row r="1313" spans="1:17" ht="13.5" thickBot="1" x14ac:dyDescent="0.25">
      <c r="A1313" s="1643"/>
      <c r="B1313" s="1643"/>
      <c r="C1313" s="1643"/>
      <c r="D1313" s="1643"/>
      <c r="E1313" s="1643"/>
      <c r="F1313" s="1643"/>
      <c r="G1313" s="1643"/>
      <c r="H1313" s="1643"/>
      <c r="I1313" s="1643"/>
      <c r="J1313" s="1643"/>
      <c r="K1313" s="1643"/>
      <c r="L1313" s="1643"/>
      <c r="M1313" s="1643"/>
      <c r="N1313" s="1643"/>
      <c r="O1313" s="1643"/>
      <c r="P1313" s="690"/>
      <c r="Q1313" s="690"/>
    </row>
    <row r="1314" spans="1:17" ht="13.5" thickBot="1" x14ac:dyDescent="0.25">
      <c r="A1314" s="1586" t="s">
        <v>788</v>
      </c>
      <c r="B1314" s="1587"/>
      <c r="C1314" s="1587"/>
      <c r="D1314" s="1587"/>
      <c r="E1314" s="1587"/>
      <c r="F1314" s="1587"/>
      <c r="G1314" s="1598"/>
      <c r="H1314" s="1598"/>
      <c r="I1314" s="1598"/>
      <c r="J1314" s="1598"/>
      <c r="K1314" s="1598"/>
      <c r="L1314" s="1598"/>
      <c r="M1314" s="1598"/>
      <c r="N1314" s="1598"/>
      <c r="O1314" s="1598"/>
      <c r="P1314" s="1598"/>
      <c r="Q1314" s="1773"/>
    </row>
    <row r="1315" spans="1:17" x14ac:dyDescent="0.2">
      <c r="A1315" s="983">
        <v>1</v>
      </c>
      <c r="B1315" s="983" t="s">
        <v>4519</v>
      </c>
      <c r="C1315" s="983" t="s">
        <v>2125</v>
      </c>
      <c r="D1315" s="1520" t="s">
        <v>4520</v>
      </c>
      <c r="E1315" s="983" t="s">
        <v>1016</v>
      </c>
      <c r="F1315" s="1520" t="s">
        <v>5637</v>
      </c>
      <c r="G1315" s="1520" t="s">
        <v>2588</v>
      </c>
      <c r="H1315" s="1520" t="s">
        <v>2720</v>
      </c>
      <c r="I1315" s="983">
        <v>0.84</v>
      </c>
      <c r="J1315" s="983"/>
      <c r="K1315" s="983">
        <v>0.84</v>
      </c>
      <c r="L1315" s="983"/>
      <c r="M1315" s="983"/>
      <c r="N1315" s="874">
        <v>0</v>
      </c>
      <c r="O1315" s="983">
        <v>0.84</v>
      </c>
      <c r="P1315" s="1232" t="s">
        <v>2241</v>
      </c>
      <c r="Q1315" s="1322" t="s">
        <v>2590</v>
      </c>
    </row>
    <row r="1316" spans="1:17" ht="22.5" customHeight="1" x14ac:dyDescent="0.2">
      <c r="A1316" s="986">
        <v>2</v>
      </c>
      <c r="B1316" s="986" t="s">
        <v>4521</v>
      </c>
      <c r="C1316" s="986" t="s">
        <v>2126</v>
      </c>
      <c r="D1316" s="1538"/>
      <c r="E1316" s="986" t="s">
        <v>1016</v>
      </c>
      <c r="F1316" s="1538"/>
      <c r="G1316" s="1538"/>
      <c r="H1316" s="1538"/>
      <c r="I1316" s="986">
        <v>0.79200000000000004</v>
      </c>
      <c r="J1316" s="986"/>
      <c r="K1316" s="986">
        <v>0.79200000000000004</v>
      </c>
      <c r="L1316" s="986"/>
      <c r="M1316" s="986"/>
      <c r="N1316" s="829">
        <v>0</v>
      </c>
      <c r="O1316" s="986">
        <v>0.79200000000000004</v>
      </c>
      <c r="P1316" s="1775" t="s">
        <v>2241</v>
      </c>
      <c r="Q1316" s="1320" t="s">
        <v>2590</v>
      </c>
    </row>
    <row r="1317" spans="1:17" ht="36" x14ac:dyDescent="0.2">
      <c r="A1317" s="986">
        <v>3</v>
      </c>
      <c r="B1317" s="986">
        <v>120486</v>
      </c>
      <c r="C1317" s="986" t="s">
        <v>2127</v>
      </c>
      <c r="D1317" s="986" t="s">
        <v>4522</v>
      </c>
      <c r="E1317" s="986" t="s">
        <v>1017</v>
      </c>
      <c r="F1317" s="986" t="s">
        <v>1463</v>
      </c>
      <c r="G1317" s="986" t="s">
        <v>2588</v>
      </c>
      <c r="H1317" s="986" t="s">
        <v>4523</v>
      </c>
      <c r="I1317" s="986">
        <v>0.84599999999999997</v>
      </c>
      <c r="J1317" s="986"/>
      <c r="K1317" s="986">
        <v>0.84599999999999997</v>
      </c>
      <c r="L1317" s="986"/>
      <c r="M1317" s="986"/>
      <c r="N1317" s="829">
        <v>0</v>
      </c>
      <c r="O1317" s="986">
        <v>0.84599999999999997</v>
      </c>
      <c r="P1317" s="1775" t="s">
        <v>2241</v>
      </c>
      <c r="Q1317" s="1320" t="s">
        <v>2590</v>
      </c>
    </row>
    <row r="1318" spans="1:17" ht="36" x14ac:dyDescent="0.2">
      <c r="A1318" s="986">
        <v>4</v>
      </c>
      <c r="B1318" s="986">
        <v>120490</v>
      </c>
      <c r="C1318" s="986" t="s">
        <v>2128</v>
      </c>
      <c r="D1318" s="986" t="s">
        <v>4524</v>
      </c>
      <c r="E1318" s="986" t="s">
        <v>1021</v>
      </c>
      <c r="F1318" s="986" t="s">
        <v>1464</v>
      </c>
      <c r="G1318" s="986" t="s">
        <v>2588</v>
      </c>
      <c r="H1318" s="986" t="s">
        <v>2720</v>
      </c>
      <c r="I1318" s="986">
        <v>0.88100000000000001</v>
      </c>
      <c r="J1318" s="986"/>
      <c r="K1318" s="986">
        <v>0.88100000000000001</v>
      </c>
      <c r="L1318" s="986"/>
      <c r="M1318" s="986"/>
      <c r="N1318" s="829">
        <v>0</v>
      </c>
      <c r="O1318" s="986">
        <v>0.88100000000000001</v>
      </c>
      <c r="P1318" s="1775" t="s">
        <v>2241</v>
      </c>
      <c r="Q1318" s="1320" t="s">
        <v>2590</v>
      </c>
    </row>
    <row r="1319" spans="1:17" ht="36" x14ac:dyDescent="0.2">
      <c r="A1319" s="986">
        <v>5</v>
      </c>
      <c r="B1319" s="986"/>
      <c r="C1319" s="986" t="s">
        <v>2542</v>
      </c>
      <c r="D1319" s="986" t="s">
        <v>4525</v>
      </c>
      <c r="E1319" s="986" t="s">
        <v>1021</v>
      </c>
      <c r="F1319" s="986" t="s">
        <v>1464</v>
      </c>
      <c r="G1319" s="986" t="s">
        <v>2588</v>
      </c>
      <c r="H1319" s="986" t="s">
        <v>2720</v>
      </c>
      <c r="I1319" s="986">
        <v>0.2</v>
      </c>
      <c r="J1319" s="986"/>
      <c r="K1319" s="986">
        <v>0.2</v>
      </c>
      <c r="L1319" s="986"/>
      <c r="M1319" s="986"/>
      <c r="N1319" s="829">
        <v>0</v>
      </c>
      <c r="O1319" s="986">
        <v>0.2</v>
      </c>
      <c r="P1319" s="1775" t="s">
        <v>2241</v>
      </c>
      <c r="Q1319" s="1320" t="s">
        <v>2752</v>
      </c>
    </row>
    <row r="1320" spans="1:17" ht="36" x14ac:dyDescent="0.2">
      <c r="A1320" s="986">
        <v>6</v>
      </c>
      <c r="B1320" s="986">
        <v>120491</v>
      </c>
      <c r="C1320" s="986" t="s">
        <v>2129</v>
      </c>
      <c r="D1320" s="986" t="s">
        <v>4526</v>
      </c>
      <c r="E1320" s="986" t="s">
        <v>1022</v>
      </c>
      <c r="F1320" s="986" t="s">
        <v>140</v>
      </c>
      <c r="G1320" s="986" t="s">
        <v>2588</v>
      </c>
      <c r="H1320" s="986" t="s">
        <v>4527</v>
      </c>
      <c r="I1320" s="986">
        <v>4.7E-2</v>
      </c>
      <c r="J1320" s="986">
        <v>2.1000000000000001E-2</v>
      </c>
      <c r="K1320" s="986">
        <v>2.5999999999999999E-2</v>
      </c>
      <c r="L1320" s="986"/>
      <c r="M1320" s="986"/>
      <c r="N1320" s="829">
        <v>0</v>
      </c>
      <c r="O1320" s="986">
        <v>4.7E-2</v>
      </c>
      <c r="P1320" s="1775" t="s">
        <v>2249</v>
      </c>
      <c r="Q1320" s="1320" t="s">
        <v>2590</v>
      </c>
    </row>
    <row r="1321" spans="1:17" ht="36" x14ac:dyDescent="0.2">
      <c r="A1321" s="986">
        <v>7</v>
      </c>
      <c r="B1321" s="986"/>
      <c r="C1321" s="986" t="s">
        <v>2543</v>
      </c>
      <c r="D1321" s="986" t="s">
        <v>4528</v>
      </c>
      <c r="E1321" s="986" t="s">
        <v>1025</v>
      </c>
      <c r="F1321" s="986" t="s">
        <v>4529</v>
      </c>
      <c r="G1321" s="986" t="s">
        <v>2588</v>
      </c>
      <c r="H1321" s="986" t="s">
        <v>2720</v>
      </c>
      <c r="I1321" s="986">
        <v>0.61199999999999999</v>
      </c>
      <c r="J1321" s="986"/>
      <c r="K1321" s="986">
        <v>0.61199999999999999</v>
      </c>
      <c r="L1321" s="986"/>
      <c r="M1321" s="986"/>
      <c r="N1321" s="829">
        <v>0</v>
      </c>
      <c r="O1321" s="986">
        <v>0.61199999999999999</v>
      </c>
      <c r="P1321" s="1775" t="s">
        <v>2241</v>
      </c>
      <c r="Q1321" s="1320" t="s">
        <v>2752</v>
      </c>
    </row>
    <row r="1322" spans="1:17" ht="36" x14ac:dyDescent="0.2">
      <c r="A1322" s="986">
        <v>8</v>
      </c>
      <c r="B1322" s="986"/>
      <c r="C1322" s="986" t="s">
        <v>2544</v>
      </c>
      <c r="D1322" s="986" t="s">
        <v>4530</v>
      </c>
      <c r="E1322" s="986" t="s">
        <v>1024</v>
      </c>
      <c r="F1322" s="986" t="s">
        <v>4531</v>
      </c>
      <c r="G1322" s="986" t="s">
        <v>2588</v>
      </c>
      <c r="H1322" s="986" t="s">
        <v>2720</v>
      </c>
      <c r="I1322" s="986">
        <v>0.86399999999999999</v>
      </c>
      <c r="J1322" s="986"/>
      <c r="K1322" s="986">
        <v>0.86399999999999999</v>
      </c>
      <c r="L1322" s="986"/>
      <c r="M1322" s="986"/>
      <c r="N1322" s="829">
        <v>0</v>
      </c>
      <c r="O1322" s="986">
        <v>0.86399999999999999</v>
      </c>
      <c r="P1322" s="1775" t="s">
        <v>2241</v>
      </c>
      <c r="Q1322" s="1320" t="s">
        <v>2752</v>
      </c>
    </row>
    <row r="1323" spans="1:17" ht="36" x14ac:dyDescent="0.2">
      <c r="A1323" s="986">
        <v>9</v>
      </c>
      <c r="B1323" s="986">
        <v>120498</v>
      </c>
      <c r="C1323" s="986" t="s">
        <v>2130</v>
      </c>
      <c r="D1323" s="986" t="s">
        <v>4532</v>
      </c>
      <c r="E1323" s="986" t="s">
        <v>1023</v>
      </c>
      <c r="F1323" s="986" t="s">
        <v>139</v>
      </c>
      <c r="G1323" s="986" t="s">
        <v>2588</v>
      </c>
      <c r="H1323" s="986" t="s">
        <v>4533</v>
      </c>
      <c r="I1323" s="986">
        <v>0.51800000000000002</v>
      </c>
      <c r="J1323" s="986"/>
      <c r="K1323" s="986">
        <v>0.51800000000000002</v>
      </c>
      <c r="L1323" s="986"/>
      <c r="M1323" s="986"/>
      <c r="N1323" s="829">
        <v>0</v>
      </c>
      <c r="O1323" s="986">
        <v>0.51800000000000002</v>
      </c>
      <c r="P1323" s="1775" t="s">
        <v>2241</v>
      </c>
      <c r="Q1323" s="1320" t="s">
        <v>2590</v>
      </c>
    </row>
    <row r="1324" spans="1:17" ht="36" x14ac:dyDescent="0.2">
      <c r="A1324" s="986">
        <v>10</v>
      </c>
      <c r="B1324" s="986">
        <v>120499</v>
      </c>
      <c r="C1324" s="986" t="s">
        <v>2131</v>
      </c>
      <c r="D1324" s="986" t="s">
        <v>4534</v>
      </c>
      <c r="E1324" s="986" t="s">
        <v>1018</v>
      </c>
      <c r="F1324" s="986" t="s">
        <v>1465</v>
      </c>
      <c r="G1324" s="986" t="s">
        <v>2588</v>
      </c>
      <c r="H1324" s="986" t="s">
        <v>4535</v>
      </c>
      <c r="I1324" s="986">
        <v>1.038</v>
      </c>
      <c r="J1324" s="986"/>
      <c r="K1324" s="986">
        <v>1.038</v>
      </c>
      <c r="L1324" s="986"/>
      <c r="M1324" s="986"/>
      <c r="N1324" s="829">
        <v>0</v>
      </c>
      <c r="O1324" s="986">
        <v>1.038</v>
      </c>
      <c r="P1324" s="1775" t="s">
        <v>2241</v>
      </c>
      <c r="Q1324" s="1320" t="s">
        <v>2590</v>
      </c>
    </row>
    <row r="1325" spans="1:17" ht="36" x14ac:dyDescent="0.2">
      <c r="A1325" s="986">
        <v>11</v>
      </c>
      <c r="B1325" s="986">
        <v>120500</v>
      </c>
      <c r="C1325" s="986" t="s">
        <v>2132</v>
      </c>
      <c r="D1325" s="986" t="s">
        <v>4536</v>
      </c>
      <c r="E1325" s="986" t="s">
        <v>1019</v>
      </c>
      <c r="F1325" s="986" t="s">
        <v>1462</v>
      </c>
      <c r="G1325" s="986" t="s">
        <v>2588</v>
      </c>
      <c r="H1325" s="986" t="s">
        <v>4535</v>
      </c>
      <c r="I1325" s="986">
        <v>0.503</v>
      </c>
      <c r="J1325" s="986"/>
      <c r="K1325" s="986">
        <v>0.503</v>
      </c>
      <c r="L1325" s="986"/>
      <c r="M1325" s="986"/>
      <c r="N1325" s="829">
        <v>0</v>
      </c>
      <c r="O1325" s="986">
        <v>0.503</v>
      </c>
      <c r="P1325" s="1775" t="s">
        <v>2241</v>
      </c>
      <c r="Q1325" s="1320" t="s">
        <v>2590</v>
      </c>
    </row>
    <row r="1326" spans="1:17" ht="36.75" thickBot="1" x14ac:dyDescent="0.25">
      <c r="A1326" s="987">
        <v>12</v>
      </c>
      <c r="B1326" s="987"/>
      <c r="C1326" s="987" t="s">
        <v>2545</v>
      </c>
      <c r="D1326" s="987" t="s">
        <v>4537</v>
      </c>
      <c r="E1326" s="987" t="s">
        <v>1020</v>
      </c>
      <c r="F1326" s="987" t="s">
        <v>4538</v>
      </c>
      <c r="G1326" s="987" t="s">
        <v>2588</v>
      </c>
      <c r="H1326" s="987" t="s">
        <v>2720</v>
      </c>
      <c r="I1326" s="987">
        <v>0.81</v>
      </c>
      <c r="J1326" s="987"/>
      <c r="K1326" s="987">
        <v>0.81</v>
      </c>
      <c r="L1326" s="987"/>
      <c r="M1326" s="987"/>
      <c r="N1326" s="879">
        <v>0</v>
      </c>
      <c r="O1326" s="987">
        <v>0.81</v>
      </c>
      <c r="P1326" s="1261" t="s">
        <v>2241</v>
      </c>
      <c r="Q1326" s="1321" t="s">
        <v>2752</v>
      </c>
    </row>
    <row r="1327" spans="1:17" ht="13.5" thickBot="1" x14ac:dyDescent="0.25">
      <c r="A1327" s="1616" t="s">
        <v>80</v>
      </c>
      <c r="B1327" s="1617"/>
      <c r="C1327" s="1617"/>
      <c r="D1327" s="1617"/>
      <c r="E1327" s="1617"/>
      <c r="F1327" s="1617"/>
      <c r="G1327" s="1603"/>
      <c r="H1327" s="1604"/>
      <c r="I1327" s="1192">
        <f>SUM(I1315:I1326)</f>
        <v>7.9510000000000005</v>
      </c>
      <c r="J1327" s="1194"/>
      <c r="K1327" s="1195"/>
      <c r="L1327" s="1195"/>
      <c r="M1327" s="1195"/>
      <c r="N1327" s="1204"/>
      <c r="O1327" s="1204"/>
      <c r="P1327" s="1204"/>
      <c r="Q1327" s="1776"/>
    </row>
    <row r="1328" spans="1:17" ht="12.75" customHeight="1" x14ac:dyDescent="0.2">
      <c r="A1328" s="1439" t="s">
        <v>5939</v>
      </c>
      <c r="B1328" s="1439"/>
      <c r="C1328" s="1439"/>
      <c r="D1328" s="1439"/>
      <c r="E1328" s="1439"/>
      <c r="F1328" s="1439"/>
      <c r="G1328" s="996"/>
      <c r="H1328" s="996"/>
      <c r="I1328" s="747"/>
      <c r="J1328" s="1193">
        <f>SUM(J1315:J1326)</f>
        <v>2.1000000000000001E-2</v>
      </c>
      <c r="K1328" s="747"/>
      <c r="L1328" s="747"/>
      <c r="M1328" s="747"/>
      <c r="N1328" s="1203"/>
      <c r="O1328" s="1203"/>
      <c r="P1328" s="1203"/>
      <c r="Q1328" s="1203"/>
    </row>
    <row r="1329" spans="1:17" ht="12.75" customHeight="1" x14ac:dyDescent="0.2">
      <c r="A1329" s="1440" t="s">
        <v>5933</v>
      </c>
      <c r="B1329" s="1440"/>
      <c r="C1329" s="1440"/>
      <c r="D1329" s="1440"/>
      <c r="E1329" s="1440"/>
      <c r="F1329" s="1440"/>
      <c r="G1329" s="499"/>
      <c r="H1329" s="499"/>
      <c r="I1329" s="228"/>
      <c r="J1329" s="228"/>
      <c r="K1329" s="376">
        <f>SUM(K1315:K1326)</f>
        <v>7.93</v>
      </c>
      <c r="L1329" s="228"/>
      <c r="M1329" s="228"/>
      <c r="N1329" s="380"/>
      <c r="O1329" s="380"/>
      <c r="P1329" s="380"/>
      <c r="Q1329" s="380"/>
    </row>
    <row r="1330" spans="1:17" ht="12.75" customHeight="1" x14ac:dyDescent="0.2">
      <c r="A1330" s="1441" t="s">
        <v>5934</v>
      </c>
      <c r="B1330" s="1441"/>
      <c r="C1330" s="1441"/>
      <c r="D1330" s="1441"/>
      <c r="E1330" s="1441"/>
      <c r="F1330" s="1441"/>
      <c r="G1330" s="465"/>
      <c r="H1330" s="465"/>
      <c r="I1330" s="228"/>
      <c r="J1330" s="228"/>
      <c r="K1330" s="228"/>
      <c r="L1330" s="377">
        <f>SUM(L1315:L1326)</f>
        <v>0</v>
      </c>
      <c r="M1330" s="377"/>
      <c r="N1330" s="380"/>
      <c r="O1330" s="380"/>
      <c r="P1330" s="380"/>
      <c r="Q1330" s="380"/>
    </row>
    <row r="1331" spans="1:17" ht="12.75" customHeight="1" x14ac:dyDescent="0.2">
      <c r="A1331" s="1436" t="s">
        <v>5937</v>
      </c>
      <c r="B1331" s="1437"/>
      <c r="C1331" s="1437"/>
      <c r="D1331" s="1437"/>
      <c r="E1331" s="1437"/>
      <c r="F1331" s="1437"/>
      <c r="G1331" s="491"/>
      <c r="H1331" s="491"/>
      <c r="I1331" s="350"/>
      <c r="J1331" s="350"/>
      <c r="K1331" s="350"/>
      <c r="L1331" s="350"/>
      <c r="M1331" s="357">
        <f>SUM(M1315:M1326)</f>
        <v>0</v>
      </c>
      <c r="N1331" s="380"/>
      <c r="O1331" s="380"/>
      <c r="P1331" s="380"/>
      <c r="Q1331" s="380"/>
    </row>
    <row r="1332" spans="1:17" ht="13.5" thickBot="1" x14ac:dyDescent="0.25">
      <c r="A1332" s="1643"/>
      <c r="B1332" s="1643"/>
      <c r="C1332" s="1643"/>
      <c r="D1332" s="1643"/>
      <c r="E1332" s="1643"/>
      <c r="F1332" s="1643"/>
      <c r="G1332" s="1643"/>
      <c r="H1332" s="1643"/>
      <c r="I1332" s="1643"/>
      <c r="J1332" s="1643"/>
      <c r="K1332" s="1643"/>
      <c r="L1332" s="1643"/>
      <c r="M1332" s="1643"/>
      <c r="N1332" s="1643"/>
      <c r="O1332" s="1643"/>
      <c r="P1332" s="690"/>
      <c r="Q1332" s="690"/>
    </row>
    <row r="1333" spans="1:17" ht="13.5" thickBot="1" x14ac:dyDescent="0.25">
      <c r="A1333" s="1586" t="s">
        <v>816</v>
      </c>
      <c r="B1333" s="1587"/>
      <c r="C1333" s="1587"/>
      <c r="D1333" s="1587"/>
      <c r="E1333" s="1587"/>
      <c r="F1333" s="1587"/>
      <c r="G1333" s="1598"/>
      <c r="H1333" s="1598"/>
      <c r="I1333" s="1598"/>
      <c r="J1333" s="1598"/>
      <c r="K1333" s="1598"/>
      <c r="L1333" s="1598"/>
      <c r="M1333" s="1598"/>
      <c r="N1333" s="1598"/>
      <c r="O1333" s="1598"/>
      <c r="P1333" s="1598"/>
      <c r="Q1333" s="1599"/>
    </row>
    <row r="1334" spans="1:17" ht="36" x14ac:dyDescent="0.2">
      <c r="A1334" s="1135">
        <v>1</v>
      </c>
      <c r="B1334" s="983">
        <v>120504</v>
      </c>
      <c r="C1334" s="1135" t="s">
        <v>2546</v>
      </c>
      <c r="D1334" s="983" t="s">
        <v>4539</v>
      </c>
      <c r="E1334" s="1135" t="s">
        <v>208</v>
      </c>
      <c r="F1334" s="1048" t="s">
        <v>4540</v>
      </c>
      <c r="G1334" s="983" t="s">
        <v>2588</v>
      </c>
      <c r="H1334" s="1135" t="s">
        <v>4541</v>
      </c>
      <c r="I1334" s="1135">
        <v>1.284</v>
      </c>
      <c r="J1334" s="1135"/>
      <c r="K1334" s="1135">
        <v>1.284</v>
      </c>
      <c r="L1334" s="1135"/>
      <c r="M1334" s="1135"/>
      <c r="N1334" s="1209">
        <v>0</v>
      </c>
      <c r="O1334" s="1135">
        <v>1.284</v>
      </c>
      <c r="P1334" s="1135" t="s">
        <v>2241</v>
      </c>
      <c r="Q1334" s="1135" t="s">
        <v>2590</v>
      </c>
    </row>
    <row r="1335" spans="1:17" x14ac:dyDescent="0.2">
      <c r="A1335" s="1205">
        <v>2</v>
      </c>
      <c r="B1335" s="1205"/>
      <c r="C1335" s="1205"/>
      <c r="D1335" s="1001"/>
      <c r="E1335" s="1205" t="s">
        <v>400</v>
      </c>
      <c r="F1335" s="1207" t="s">
        <v>5638</v>
      </c>
      <c r="G1335" s="986" t="s">
        <v>2588</v>
      </c>
      <c r="H1335" s="1207"/>
      <c r="I1335" s="1205">
        <v>1.86</v>
      </c>
      <c r="J1335" s="1205"/>
      <c r="K1335" s="1205"/>
      <c r="L1335" s="1205">
        <v>1.86</v>
      </c>
      <c r="M1335" s="1205"/>
      <c r="N1335" s="1210">
        <v>0</v>
      </c>
      <c r="O1335" s="1205">
        <v>1.86</v>
      </c>
      <c r="P1335" s="1205" t="s">
        <v>2244</v>
      </c>
      <c r="Q1335" s="1205" t="s">
        <v>2752</v>
      </c>
    </row>
    <row r="1336" spans="1:17" ht="36" x14ac:dyDescent="0.2">
      <c r="A1336" s="986">
        <v>3</v>
      </c>
      <c r="B1336" s="986">
        <v>120506</v>
      </c>
      <c r="C1336" s="986" t="s">
        <v>2547</v>
      </c>
      <c r="D1336" s="986" t="s">
        <v>3132</v>
      </c>
      <c r="E1336" s="986" t="s">
        <v>401</v>
      </c>
      <c r="F1336" s="984" t="s">
        <v>4542</v>
      </c>
      <c r="G1336" s="986" t="s">
        <v>2588</v>
      </c>
      <c r="H1336" s="986" t="s">
        <v>4543</v>
      </c>
      <c r="I1336" s="986">
        <v>0.82299999999999995</v>
      </c>
      <c r="J1336" s="986"/>
      <c r="K1336" s="986">
        <v>0.82299999999999995</v>
      </c>
      <c r="L1336" s="986"/>
      <c r="M1336" s="986"/>
      <c r="N1336" s="829">
        <v>0</v>
      </c>
      <c r="O1336" s="986">
        <v>0.82299999999999995</v>
      </c>
      <c r="P1336" s="986" t="s">
        <v>2241</v>
      </c>
      <c r="Q1336" s="1034" t="s">
        <v>2590</v>
      </c>
    </row>
    <row r="1337" spans="1:17" ht="36" x14ac:dyDescent="0.2">
      <c r="A1337" s="1034">
        <v>4</v>
      </c>
      <c r="B1337" s="986">
        <v>120507</v>
      </c>
      <c r="C1337" s="1034" t="s">
        <v>2133</v>
      </c>
      <c r="D1337" s="986" t="s">
        <v>4544</v>
      </c>
      <c r="E1337" s="1034" t="s">
        <v>206</v>
      </c>
      <c r="F1337" s="1060" t="s">
        <v>5639</v>
      </c>
      <c r="G1337" s="986" t="s">
        <v>2588</v>
      </c>
      <c r="H1337" s="986" t="s">
        <v>2720</v>
      </c>
      <c r="I1337" s="1034">
        <v>2.077</v>
      </c>
      <c r="J1337" s="1034"/>
      <c r="K1337" s="1034">
        <v>1.109</v>
      </c>
      <c r="L1337" s="1034">
        <v>0.96799999999999997</v>
      </c>
      <c r="M1337" s="1034"/>
      <c r="N1337" s="1211">
        <v>0</v>
      </c>
      <c r="O1337" s="1034">
        <v>2.077</v>
      </c>
      <c r="P1337" s="1034" t="s">
        <v>2296</v>
      </c>
      <c r="Q1337" s="1034" t="s">
        <v>2590</v>
      </c>
    </row>
    <row r="1338" spans="1:17" ht="36" x14ac:dyDescent="0.2">
      <c r="A1338" s="1034">
        <v>5</v>
      </c>
      <c r="B1338" s="986">
        <v>120508</v>
      </c>
      <c r="C1338" s="1034" t="s">
        <v>2548</v>
      </c>
      <c r="D1338" s="986" t="s">
        <v>4545</v>
      </c>
      <c r="E1338" s="1034" t="s">
        <v>205</v>
      </c>
      <c r="F1338" s="1060" t="s">
        <v>4546</v>
      </c>
      <c r="G1338" s="986" t="s">
        <v>2588</v>
      </c>
      <c r="H1338" s="986" t="s">
        <v>4547</v>
      </c>
      <c r="I1338" s="1034">
        <v>0.61799999999999999</v>
      </c>
      <c r="J1338" s="1034"/>
      <c r="K1338" s="1034">
        <v>0.61799999999999999</v>
      </c>
      <c r="L1338" s="1034"/>
      <c r="M1338" s="1034"/>
      <c r="N1338" s="1211">
        <v>0</v>
      </c>
      <c r="O1338" s="1034">
        <v>0.61799999999999999</v>
      </c>
      <c r="P1338" s="1034" t="s">
        <v>2241</v>
      </c>
      <c r="Q1338" s="1034" t="s">
        <v>2590</v>
      </c>
    </row>
    <row r="1339" spans="1:17" ht="36" x14ac:dyDescent="0.2">
      <c r="A1339" s="1034">
        <v>6</v>
      </c>
      <c r="B1339" s="986">
        <v>120509</v>
      </c>
      <c r="C1339" s="1034" t="s">
        <v>2549</v>
      </c>
      <c r="D1339" s="986" t="s">
        <v>4548</v>
      </c>
      <c r="E1339" s="1034" t="s">
        <v>402</v>
      </c>
      <c r="F1339" s="1060" t="s">
        <v>4549</v>
      </c>
      <c r="G1339" s="986" t="s">
        <v>2588</v>
      </c>
      <c r="H1339" s="986" t="s">
        <v>4550</v>
      </c>
      <c r="I1339" s="1034">
        <v>1.5309999999999999</v>
      </c>
      <c r="J1339" s="1034"/>
      <c r="K1339" s="1034">
        <v>1.5309999999999999</v>
      </c>
      <c r="L1339" s="1034"/>
      <c r="M1339" s="1034"/>
      <c r="N1339" s="1211">
        <v>0</v>
      </c>
      <c r="O1339" s="1034">
        <v>1.5309999999999999</v>
      </c>
      <c r="P1339" s="1034" t="s">
        <v>2241</v>
      </c>
      <c r="Q1339" s="1034" t="s">
        <v>2590</v>
      </c>
    </row>
    <row r="1340" spans="1:17" x14ac:dyDescent="0.2">
      <c r="A1340" s="1034">
        <v>7</v>
      </c>
      <c r="B1340" s="1034"/>
      <c r="C1340" s="1034" t="s">
        <v>2550</v>
      </c>
      <c r="D1340" s="986" t="s">
        <v>4551</v>
      </c>
      <c r="E1340" s="1538" t="s">
        <v>207</v>
      </c>
      <c r="F1340" s="1521" t="s">
        <v>4552</v>
      </c>
      <c r="G1340" s="1538" t="s">
        <v>2588</v>
      </c>
      <c r="H1340" s="1668" t="s">
        <v>4553</v>
      </c>
      <c r="I1340" s="1034">
        <v>2.125</v>
      </c>
      <c r="J1340" s="1034"/>
      <c r="K1340" s="1034">
        <v>2.125</v>
      </c>
      <c r="L1340" s="1034"/>
      <c r="M1340" s="1034"/>
      <c r="N1340" s="1211">
        <v>0</v>
      </c>
      <c r="O1340" s="1034">
        <v>2.125</v>
      </c>
      <c r="P1340" s="1034" t="s">
        <v>2241</v>
      </c>
      <c r="Q1340" s="1034" t="s">
        <v>2752</v>
      </c>
    </row>
    <row r="1341" spans="1:17" x14ac:dyDescent="0.2">
      <c r="A1341" s="1034">
        <v>8</v>
      </c>
      <c r="B1341" s="1034"/>
      <c r="C1341" s="1034" t="s">
        <v>2551</v>
      </c>
      <c r="D1341" s="986" t="s">
        <v>4554</v>
      </c>
      <c r="E1341" s="1538"/>
      <c r="F1341" s="1521"/>
      <c r="G1341" s="1538"/>
      <c r="H1341" s="1668"/>
      <c r="I1341" s="1034">
        <v>0.11899999999999999</v>
      </c>
      <c r="J1341" s="1034"/>
      <c r="K1341" s="1034">
        <v>0.11899999999999999</v>
      </c>
      <c r="L1341" s="1034"/>
      <c r="M1341" s="1034"/>
      <c r="N1341" s="1211">
        <v>0</v>
      </c>
      <c r="O1341" s="1034">
        <v>0.11899999999999999</v>
      </c>
      <c r="P1341" s="1034" t="s">
        <v>2241</v>
      </c>
      <c r="Q1341" s="1034" t="s">
        <v>2752</v>
      </c>
    </row>
    <row r="1342" spans="1:17" ht="24" x14ac:dyDescent="0.2">
      <c r="A1342" s="1205">
        <v>9</v>
      </c>
      <c r="B1342" s="1205"/>
      <c r="C1342" s="1205" t="s">
        <v>2552</v>
      </c>
      <c r="D1342" s="1001" t="s">
        <v>4555</v>
      </c>
      <c r="E1342" s="1205" t="s">
        <v>204</v>
      </c>
      <c r="F1342" s="1207" t="s">
        <v>1011</v>
      </c>
      <c r="G1342" s="986" t="s">
        <v>2588</v>
      </c>
      <c r="H1342" s="1207" t="s">
        <v>4556</v>
      </c>
      <c r="I1342" s="1205">
        <v>0.91600000000000004</v>
      </c>
      <c r="J1342" s="1205"/>
      <c r="K1342" s="1205">
        <v>0.91600000000000004</v>
      </c>
      <c r="L1342" s="1205"/>
      <c r="M1342" s="1205"/>
      <c r="N1342" s="1210">
        <v>0</v>
      </c>
      <c r="O1342" s="1205">
        <v>0.91600000000000004</v>
      </c>
      <c r="P1342" s="1205" t="s">
        <v>2241</v>
      </c>
      <c r="Q1342" s="1205" t="s">
        <v>2752</v>
      </c>
    </row>
    <row r="1343" spans="1:17" x14ac:dyDescent="0.2">
      <c r="A1343" s="986">
        <v>10</v>
      </c>
      <c r="B1343" s="986"/>
      <c r="C1343" s="986" t="s">
        <v>2553</v>
      </c>
      <c r="D1343" s="1538" t="s">
        <v>4557</v>
      </c>
      <c r="E1343" s="1538" t="s">
        <v>209</v>
      </c>
      <c r="F1343" s="1521" t="s">
        <v>4558</v>
      </c>
      <c r="G1343" s="1538" t="s">
        <v>2588</v>
      </c>
      <c r="H1343" s="1538" t="s">
        <v>3057</v>
      </c>
      <c r="I1343" s="829">
        <v>0.27600000000000002</v>
      </c>
      <c r="J1343" s="871"/>
      <c r="K1343" s="829">
        <v>0.27600000000000002</v>
      </c>
      <c r="L1343" s="871"/>
      <c r="M1343" s="871"/>
      <c r="N1343" s="829">
        <v>0</v>
      </c>
      <c r="O1343" s="829">
        <v>0.27600000000000002</v>
      </c>
      <c r="P1343" s="986" t="s">
        <v>2241</v>
      </c>
      <c r="Q1343" s="1034" t="s">
        <v>2590</v>
      </c>
    </row>
    <row r="1344" spans="1:17" ht="29.25" customHeight="1" x14ac:dyDescent="0.2">
      <c r="A1344" s="986">
        <v>11</v>
      </c>
      <c r="B1344" s="986"/>
      <c r="C1344" s="986" t="s">
        <v>2554</v>
      </c>
      <c r="D1344" s="1538"/>
      <c r="E1344" s="1538"/>
      <c r="F1344" s="1521"/>
      <c r="G1344" s="1538"/>
      <c r="H1344" s="1538"/>
      <c r="I1344" s="829">
        <v>0.60399999999999998</v>
      </c>
      <c r="J1344" s="871"/>
      <c r="K1344" s="829">
        <v>0.60399999999999998</v>
      </c>
      <c r="L1344" s="871"/>
      <c r="M1344" s="871"/>
      <c r="N1344" s="829">
        <v>0</v>
      </c>
      <c r="O1344" s="829">
        <v>0.60399999999999998</v>
      </c>
      <c r="P1344" s="986" t="s">
        <v>2241</v>
      </c>
      <c r="Q1344" s="1034" t="s">
        <v>2590</v>
      </c>
    </row>
    <row r="1345" spans="1:17" ht="13.5" thickBot="1" x14ac:dyDescent="0.25">
      <c r="A1345" s="1206">
        <v>12</v>
      </c>
      <c r="B1345" s="1206"/>
      <c r="C1345" s="1206"/>
      <c r="D1345" s="822"/>
      <c r="E1345" s="1206" t="s">
        <v>210</v>
      </c>
      <c r="F1345" s="1208" t="s">
        <v>1466</v>
      </c>
      <c r="G1345" s="822" t="s">
        <v>2588</v>
      </c>
      <c r="H1345" s="1208"/>
      <c r="I1345" s="1206">
        <v>0.55000000000000004</v>
      </c>
      <c r="J1345" s="1206"/>
      <c r="K1345" s="1206">
        <v>0.55000000000000004</v>
      </c>
      <c r="L1345" s="1206"/>
      <c r="M1345" s="1206"/>
      <c r="N1345" s="1212">
        <v>0</v>
      </c>
      <c r="O1345" s="1206">
        <v>0.55000000000000004</v>
      </c>
      <c r="P1345" s="1206" t="s">
        <v>2241</v>
      </c>
      <c r="Q1345" s="1206"/>
    </row>
    <row r="1346" spans="1:17" ht="13.5" thickBot="1" x14ac:dyDescent="0.25">
      <c r="A1346" s="1590" t="s">
        <v>81</v>
      </c>
      <c r="B1346" s="1591"/>
      <c r="C1346" s="1591"/>
      <c r="D1346" s="1591"/>
      <c r="E1346" s="1591"/>
      <c r="F1346" s="1591"/>
      <c r="G1346" s="1588"/>
      <c r="H1346" s="1589"/>
      <c r="I1346" s="952">
        <f>SUM(I1334:I1345)</f>
        <v>12.783000000000001</v>
      </c>
      <c r="J1346" s="954"/>
      <c r="K1346" s="955"/>
      <c r="L1346" s="955"/>
      <c r="M1346" s="955"/>
      <c r="N1346" s="1004"/>
      <c r="O1346" s="1004"/>
      <c r="P1346" s="1004"/>
      <c r="Q1346" s="1005"/>
    </row>
    <row r="1347" spans="1:17" ht="12.75" customHeight="1" x14ac:dyDescent="0.2">
      <c r="A1347" s="1439" t="s">
        <v>5939</v>
      </c>
      <c r="B1347" s="1439"/>
      <c r="C1347" s="1439"/>
      <c r="D1347" s="1439"/>
      <c r="E1347" s="1439"/>
      <c r="F1347" s="1439"/>
      <c r="G1347" s="996"/>
      <c r="H1347" s="996"/>
      <c r="I1347" s="777"/>
      <c r="J1347" s="1202">
        <f>SUM(J1334:J1345)</f>
        <v>0</v>
      </c>
      <c r="K1347" s="777"/>
      <c r="L1347" s="777"/>
      <c r="M1347" s="777"/>
      <c r="N1347" s="683"/>
      <c r="O1347" s="683"/>
      <c r="P1347" s="683"/>
      <c r="Q1347" s="683"/>
    </row>
    <row r="1348" spans="1:17" ht="12.75" customHeight="1" x14ac:dyDescent="0.2">
      <c r="A1348" s="1440" t="s">
        <v>5933</v>
      </c>
      <c r="B1348" s="1440"/>
      <c r="C1348" s="1440"/>
      <c r="D1348" s="1440"/>
      <c r="E1348" s="1440"/>
      <c r="F1348" s="1440"/>
      <c r="G1348" s="499"/>
      <c r="H1348" s="499"/>
      <c r="I1348" s="346"/>
      <c r="J1348" s="346"/>
      <c r="K1348" s="348">
        <f>SUM(K1334:K1345)</f>
        <v>9.9550000000000001</v>
      </c>
      <c r="L1348" s="346"/>
      <c r="M1348" s="346"/>
      <c r="N1348" s="461"/>
      <c r="O1348" s="461"/>
      <c r="P1348" s="461"/>
      <c r="Q1348" s="461"/>
    </row>
    <row r="1349" spans="1:17" ht="12.75" customHeight="1" x14ac:dyDescent="0.2">
      <c r="A1349" s="1441" t="s">
        <v>5934</v>
      </c>
      <c r="B1349" s="1441"/>
      <c r="C1349" s="1441"/>
      <c r="D1349" s="1441"/>
      <c r="E1349" s="1441"/>
      <c r="F1349" s="1441"/>
      <c r="G1349" s="465"/>
      <c r="H1349" s="465"/>
      <c r="I1349" s="346"/>
      <c r="J1349" s="346"/>
      <c r="K1349" s="346"/>
      <c r="L1349" s="349">
        <f>SUM(L1334:L1345)</f>
        <v>2.8280000000000003</v>
      </c>
      <c r="M1349" s="349"/>
      <c r="N1349" s="461"/>
      <c r="O1349" s="461"/>
      <c r="P1349" s="461"/>
      <c r="Q1349" s="461"/>
    </row>
    <row r="1350" spans="1:17" ht="12.75" customHeight="1" x14ac:dyDescent="0.2">
      <c r="A1350" s="1436" t="s">
        <v>5937</v>
      </c>
      <c r="B1350" s="1437"/>
      <c r="C1350" s="1437"/>
      <c r="D1350" s="1437"/>
      <c r="E1350" s="1437"/>
      <c r="F1350" s="1437"/>
      <c r="G1350" s="491"/>
      <c r="H1350" s="491"/>
      <c r="I1350" s="350"/>
      <c r="J1350" s="350"/>
      <c r="K1350" s="350"/>
      <c r="L1350" s="350"/>
      <c r="M1350" s="357">
        <f>SUM(M1334:M1345)</f>
        <v>0</v>
      </c>
      <c r="N1350" s="461"/>
      <c r="O1350" s="461"/>
      <c r="P1350" s="461"/>
      <c r="Q1350" s="461"/>
    </row>
    <row r="1351" spans="1:17" ht="13.5" thickBot="1" x14ac:dyDescent="0.25">
      <c r="A1351" s="847"/>
      <c r="B1351" s="847"/>
      <c r="C1351" s="847"/>
      <c r="D1351" s="847"/>
      <c r="E1351" s="847"/>
      <c r="F1351" s="847"/>
      <c r="G1351" s="847"/>
      <c r="H1351" s="847"/>
      <c r="I1351" s="1158"/>
      <c r="J1351" s="1158"/>
      <c r="K1351" s="1158"/>
      <c r="L1351" s="1159"/>
      <c r="M1351" s="1159"/>
      <c r="N1351" s="1199"/>
      <c r="O1351" s="1199"/>
      <c r="P1351" s="1199"/>
      <c r="Q1351" s="1199"/>
    </row>
    <row r="1352" spans="1:17" ht="13.5" thickBot="1" x14ac:dyDescent="0.25">
      <c r="A1352" s="1586" t="s">
        <v>881</v>
      </c>
      <c r="B1352" s="1587"/>
      <c r="C1352" s="1587"/>
      <c r="D1352" s="1587"/>
      <c r="E1352" s="1587"/>
      <c r="F1352" s="1587"/>
      <c r="G1352" s="1598"/>
      <c r="H1352" s="1598"/>
      <c r="I1352" s="1598"/>
      <c r="J1352" s="1598"/>
      <c r="K1352" s="1598"/>
      <c r="L1352" s="1598"/>
      <c r="M1352" s="1598"/>
      <c r="N1352" s="1598"/>
      <c r="O1352" s="1598"/>
      <c r="P1352" s="1598"/>
      <c r="Q1352" s="1599"/>
    </row>
    <row r="1353" spans="1:17" x14ac:dyDescent="0.2">
      <c r="A1353" s="835">
        <v>1</v>
      </c>
      <c r="B1353" s="835"/>
      <c r="C1353" s="835"/>
      <c r="D1353" s="835"/>
      <c r="E1353" s="835" t="s">
        <v>1109</v>
      </c>
      <c r="F1353" s="1030" t="s">
        <v>1108</v>
      </c>
      <c r="G1353" s="835"/>
      <c r="H1353" s="835"/>
      <c r="I1353" s="1214">
        <v>0.6</v>
      </c>
      <c r="J1353" s="1214"/>
      <c r="K1353" s="1214">
        <v>0.6</v>
      </c>
      <c r="L1353" s="1214"/>
      <c r="M1353" s="1214"/>
      <c r="N1353" s="1031">
        <v>0</v>
      </c>
      <c r="O1353" s="1214">
        <v>0.6</v>
      </c>
      <c r="P1353" s="1214" t="s">
        <v>2241</v>
      </c>
      <c r="Q1353" s="1214" t="s">
        <v>2752</v>
      </c>
    </row>
    <row r="1354" spans="1:17" ht="36.75" thickBot="1" x14ac:dyDescent="0.25">
      <c r="A1354" s="987">
        <v>2</v>
      </c>
      <c r="B1354" s="987">
        <v>120523</v>
      </c>
      <c r="C1354" s="1213" t="s">
        <v>2134</v>
      </c>
      <c r="D1354" s="987" t="s">
        <v>4559</v>
      </c>
      <c r="E1354" s="987" t="s">
        <v>2555</v>
      </c>
      <c r="F1354" s="1000" t="s">
        <v>403</v>
      </c>
      <c r="G1354" s="822" t="s">
        <v>2588</v>
      </c>
      <c r="H1354" s="987" t="s">
        <v>4560</v>
      </c>
      <c r="I1354" s="879">
        <v>0.33600000000000002</v>
      </c>
      <c r="J1354" s="1213"/>
      <c r="K1354" s="879">
        <v>0.33600000000000002</v>
      </c>
      <c r="L1354" s="1213"/>
      <c r="M1354" s="1213"/>
      <c r="N1354" s="879">
        <v>0</v>
      </c>
      <c r="O1354" s="879">
        <v>0.33600000000000002</v>
      </c>
      <c r="P1354" s="1213" t="s">
        <v>2241</v>
      </c>
      <c r="Q1354" s="987" t="s">
        <v>2590</v>
      </c>
    </row>
    <row r="1355" spans="1:17" ht="13.5" thickBot="1" x14ac:dyDescent="0.25">
      <c r="A1355" s="1590" t="s">
        <v>82</v>
      </c>
      <c r="B1355" s="1591"/>
      <c r="C1355" s="1591"/>
      <c r="D1355" s="1591"/>
      <c r="E1355" s="1591"/>
      <c r="F1355" s="1591"/>
      <c r="G1355" s="1588"/>
      <c r="H1355" s="1589"/>
      <c r="I1355" s="952">
        <f>SUM(I1353:I1354)</f>
        <v>0.93599999999999994</v>
      </c>
      <c r="J1355" s="954"/>
      <c r="K1355" s="955"/>
      <c r="L1355" s="955"/>
      <c r="M1355" s="955"/>
      <c r="N1355" s="1004"/>
      <c r="O1355" s="1004"/>
      <c r="P1355" s="1004"/>
      <c r="Q1355" s="1005"/>
    </row>
    <row r="1356" spans="1:17" ht="12.75" customHeight="1" x14ac:dyDescent="0.2">
      <c r="A1356" s="1439" t="s">
        <v>5939</v>
      </c>
      <c r="B1356" s="1439"/>
      <c r="C1356" s="1439"/>
      <c r="D1356" s="1439"/>
      <c r="E1356" s="1439"/>
      <c r="F1356" s="1439"/>
      <c r="G1356" s="996"/>
      <c r="H1356" s="996"/>
      <c r="I1356" s="777"/>
      <c r="J1356" s="1202">
        <f>SUM(J1353:J1354)</f>
        <v>0</v>
      </c>
      <c r="K1356" s="777"/>
      <c r="L1356" s="777"/>
      <c r="M1356" s="777"/>
      <c r="N1356" s="683"/>
      <c r="O1356" s="683"/>
      <c r="P1356" s="683"/>
      <c r="Q1356" s="683"/>
    </row>
    <row r="1357" spans="1:17" ht="12.75" customHeight="1" x14ac:dyDescent="0.2">
      <c r="A1357" s="1440" t="s">
        <v>5933</v>
      </c>
      <c r="B1357" s="1440"/>
      <c r="C1357" s="1440"/>
      <c r="D1357" s="1440"/>
      <c r="E1357" s="1440"/>
      <c r="F1357" s="1440"/>
      <c r="G1357" s="499"/>
      <c r="H1357" s="499"/>
      <c r="I1357" s="346"/>
      <c r="J1357" s="346"/>
      <c r="K1357" s="348">
        <f>SUM(K1353:K1354)</f>
        <v>0.93599999999999994</v>
      </c>
      <c r="L1357" s="346"/>
      <c r="M1357" s="346"/>
      <c r="N1357" s="461"/>
      <c r="O1357" s="461"/>
      <c r="P1357" s="461"/>
      <c r="Q1357" s="461"/>
    </row>
    <row r="1358" spans="1:17" ht="12.75" customHeight="1" x14ac:dyDescent="0.2">
      <c r="A1358" s="1441" t="s">
        <v>5934</v>
      </c>
      <c r="B1358" s="1441"/>
      <c r="C1358" s="1441"/>
      <c r="D1358" s="1441"/>
      <c r="E1358" s="1441"/>
      <c r="F1358" s="1441"/>
      <c r="G1358" s="465"/>
      <c r="H1358" s="465"/>
      <c r="I1358" s="346"/>
      <c r="J1358" s="346"/>
      <c r="K1358" s="346"/>
      <c r="L1358" s="349">
        <f>SUM(L1353:L1354)</f>
        <v>0</v>
      </c>
      <c r="M1358" s="349"/>
      <c r="N1358" s="461"/>
      <c r="O1358" s="461"/>
      <c r="P1358" s="461"/>
      <c r="Q1358" s="461"/>
    </row>
    <row r="1359" spans="1:17" ht="12.75" customHeight="1" x14ac:dyDescent="0.2">
      <c r="A1359" s="1436" t="s">
        <v>5937</v>
      </c>
      <c r="B1359" s="1437"/>
      <c r="C1359" s="1437"/>
      <c r="D1359" s="1437"/>
      <c r="E1359" s="1437"/>
      <c r="F1359" s="1437"/>
      <c r="G1359" s="491"/>
      <c r="H1359" s="491"/>
      <c r="I1359" s="350"/>
      <c r="J1359" s="350"/>
      <c r="K1359" s="350"/>
      <c r="L1359" s="350"/>
      <c r="M1359" s="357">
        <f>SUM(M1353:M1354)</f>
        <v>0</v>
      </c>
      <c r="N1359" s="461"/>
      <c r="O1359" s="461"/>
      <c r="P1359" s="461"/>
      <c r="Q1359" s="461"/>
    </row>
    <row r="1360" spans="1:17" ht="13.5" thickBot="1" x14ac:dyDescent="0.25">
      <c r="A1360" s="999"/>
      <c r="B1360" s="999"/>
      <c r="C1360" s="999"/>
      <c r="D1360" s="999"/>
      <c r="E1360" s="999"/>
      <c r="F1360" s="999"/>
      <c r="G1360" s="999"/>
      <c r="H1360" s="999"/>
      <c r="I1360" s="780"/>
      <c r="J1360" s="780"/>
      <c r="K1360" s="780"/>
      <c r="L1360" s="780"/>
      <c r="M1360" s="780"/>
      <c r="N1360" s="580"/>
      <c r="O1360" s="580"/>
      <c r="P1360" s="580"/>
      <c r="Q1360" s="580"/>
    </row>
    <row r="1361" spans="1:17" ht="13.5" thickBot="1" x14ac:dyDescent="0.25">
      <c r="A1361" s="1586" t="s">
        <v>910</v>
      </c>
      <c r="B1361" s="1600"/>
      <c r="C1361" s="1600"/>
      <c r="D1361" s="1600"/>
      <c r="E1361" s="1600"/>
      <c r="F1361" s="1600"/>
      <c r="G1361" s="1598"/>
      <c r="H1361" s="1598"/>
      <c r="I1361" s="1598"/>
      <c r="J1361" s="1598"/>
      <c r="K1361" s="1598"/>
      <c r="L1361" s="1598"/>
      <c r="M1361" s="1598"/>
      <c r="N1361" s="1598"/>
      <c r="O1361" s="1598"/>
      <c r="P1361" s="1598"/>
      <c r="Q1361" s="1599"/>
    </row>
    <row r="1362" spans="1:17" ht="36" x14ac:dyDescent="0.2">
      <c r="A1362" s="983">
        <v>1</v>
      </c>
      <c r="B1362" s="983">
        <v>120528</v>
      </c>
      <c r="C1362" s="983" t="s">
        <v>2135</v>
      </c>
      <c r="D1362" s="983" t="s">
        <v>4562</v>
      </c>
      <c r="E1362" s="983" t="s">
        <v>548</v>
      </c>
      <c r="F1362" s="839" t="s">
        <v>5640</v>
      </c>
      <c r="G1362" s="835" t="s">
        <v>2588</v>
      </c>
      <c r="H1362" s="983" t="s">
        <v>2720</v>
      </c>
      <c r="I1362" s="983">
        <v>1.9850000000000001</v>
      </c>
      <c r="J1362" s="983">
        <v>2E-3</v>
      </c>
      <c r="K1362" s="983">
        <v>0.23799999999999999</v>
      </c>
      <c r="L1362" s="983">
        <v>1.7450000000000001</v>
      </c>
      <c r="M1362" s="983"/>
      <c r="N1362" s="874">
        <v>0</v>
      </c>
      <c r="O1362" s="983">
        <v>1.9850000000000001</v>
      </c>
      <c r="P1362" s="983" t="s">
        <v>3458</v>
      </c>
      <c r="Q1362" s="983" t="s">
        <v>2590</v>
      </c>
    </row>
    <row r="1363" spans="1:17" ht="36.75" thickBot="1" x14ac:dyDescent="0.25">
      <c r="A1363" s="987">
        <v>2</v>
      </c>
      <c r="B1363" s="987">
        <v>120535</v>
      </c>
      <c r="C1363" s="987" t="s">
        <v>2136</v>
      </c>
      <c r="D1363" s="987" t="s">
        <v>4563</v>
      </c>
      <c r="E1363" s="987" t="s">
        <v>550</v>
      </c>
      <c r="F1363" s="1000" t="s">
        <v>1612</v>
      </c>
      <c r="G1363" s="822" t="s">
        <v>2588</v>
      </c>
      <c r="H1363" s="987" t="s">
        <v>4564</v>
      </c>
      <c r="I1363" s="987">
        <v>0.76400000000000001</v>
      </c>
      <c r="J1363" s="987"/>
      <c r="K1363" s="987"/>
      <c r="L1363" s="987">
        <v>0.76400000000000001</v>
      </c>
      <c r="M1363" s="987"/>
      <c r="N1363" s="879">
        <v>0</v>
      </c>
      <c r="O1363" s="987">
        <v>0.76400000000000001</v>
      </c>
      <c r="P1363" s="987" t="s">
        <v>2244</v>
      </c>
      <c r="Q1363" s="987" t="s">
        <v>2590</v>
      </c>
    </row>
    <row r="1364" spans="1:17" ht="13.5" thickBot="1" x14ac:dyDescent="0.25">
      <c r="A1364" s="1590" t="s">
        <v>83</v>
      </c>
      <c r="B1364" s="1591"/>
      <c r="C1364" s="1591"/>
      <c r="D1364" s="1591"/>
      <c r="E1364" s="1591"/>
      <c r="F1364" s="1591"/>
      <c r="G1364" s="1588"/>
      <c r="H1364" s="1589"/>
      <c r="I1364" s="1215">
        <f>SUM(I1362:I1363)</f>
        <v>2.7490000000000001</v>
      </c>
      <c r="J1364" s="1006"/>
      <c r="K1364" s="1007"/>
      <c r="L1364" s="1007"/>
      <c r="M1364" s="1007"/>
      <c r="N1364" s="1157"/>
      <c r="O1364" s="929"/>
      <c r="P1364" s="929"/>
      <c r="Q1364" s="956"/>
    </row>
    <row r="1365" spans="1:17" ht="12.75" customHeight="1" x14ac:dyDescent="0.2">
      <c r="A1365" s="1439" t="s">
        <v>5939</v>
      </c>
      <c r="B1365" s="1439"/>
      <c r="C1365" s="1439"/>
      <c r="D1365" s="1439"/>
      <c r="E1365" s="1439"/>
      <c r="F1365" s="1439"/>
      <c r="G1365" s="996"/>
      <c r="H1365" s="996"/>
      <c r="I1365" s="1038"/>
      <c r="J1365" s="1216">
        <f>SUM(J1362:J1363)</f>
        <v>2E-3</v>
      </c>
      <c r="K1365" s="1038"/>
      <c r="L1365" s="1038"/>
      <c r="M1365" s="1038"/>
      <c r="N1365" s="1136"/>
      <c r="O1365" s="951"/>
      <c r="P1365" s="951"/>
      <c r="Q1365" s="951"/>
    </row>
    <row r="1366" spans="1:17" ht="12.75" customHeight="1" x14ac:dyDescent="0.2">
      <c r="A1366" s="1440" t="s">
        <v>5933</v>
      </c>
      <c r="B1366" s="1440"/>
      <c r="C1366" s="1440"/>
      <c r="D1366" s="1440"/>
      <c r="E1366" s="1440"/>
      <c r="F1366" s="1440"/>
      <c r="G1366" s="499"/>
      <c r="H1366" s="499"/>
      <c r="I1366" s="458"/>
      <c r="J1366" s="458"/>
      <c r="K1366" s="298">
        <f>SUM(K1362:K1363)</f>
        <v>0.23799999999999999</v>
      </c>
      <c r="L1366" s="458"/>
      <c r="M1366" s="458"/>
      <c r="N1366" s="189"/>
      <c r="O1366" s="463"/>
      <c r="P1366" s="463"/>
      <c r="Q1366" s="463"/>
    </row>
    <row r="1367" spans="1:17" ht="12.75" customHeight="1" x14ac:dyDescent="0.2">
      <c r="A1367" s="1441" t="s">
        <v>5934</v>
      </c>
      <c r="B1367" s="1441"/>
      <c r="C1367" s="1441"/>
      <c r="D1367" s="1441"/>
      <c r="E1367" s="1441"/>
      <c r="F1367" s="1441"/>
      <c r="G1367" s="465"/>
      <c r="H1367" s="465"/>
      <c r="I1367" s="458"/>
      <c r="J1367" s="458"/>
      <c r="K1367" s="458"/>
      <c r="L1367" s="299">
        <f>SUM(L1362:L1363)</f>
        <v>2.5090000000000003</v>
      </c>
      <c r="M1367" s="299"/>
      <c r="N1367" s="189"/>
      <c r="O1367" s="463"/>
      <c r="P1367" s="463"/>
      <c r="Q1367" s="463"/>
    </row>
    <row r="1368" spans="1:17" ht="12.75" customHeight="1" x14ac:dyDescent="0.2">
      <c r="A1368" s="1436" t="s">
        <v>5937</v>
      </c>
      <c r="B1368" s="1437"/>
      <c r="C1368" s="1437"/>
      <c r="D1368" s="1437"/>
      <c r="E1368" s="1437"/>
      <c r="F1368" s="1437"/>
      <c r="G1368" s="491"/>
      <c r="H1368" s="491"/>
      <c r="I1368" s="350"/>
      <c r="J1368" s="350"/>
      <c r="K1368" s="350"/>
      <c r="L1368" s="350"/>
      <c r="M1368" s="357">
        <f>SUM(M1362:M1363)</f>
        <v>0</v>
      </c>
      <c r="N1368" s="189"/>
      <c r="O1368" s="463"/>
      <c r="P1368" s="463"/>
      <c r="Q1368" s="463"/>
    </row>
    <row r="1369" spans="1:17" x14ac:dyDescent="0.2">
      <c r="A1369" s="455"/>
      <c r="B1369" s="455"/>
      <c r="C1369" s="455"/>
      <c r="D1369" s="455"/>
      <c r="E1369" s="455"/>
      <c r="F1369" s="455"/>
      <c r="G1369" s="455"/>
      <c r="H1369" s="455"/>
      <c r="I1369" s="458"/>
      <c r="J1369" s="458"/>
      <c r="K1369" s="458"/>
      <c r="L1369" s="458"/>
      <c r="M1369" s="458"/>
      <c r="N1369" s="189"/>
      <c r="O1369" s="463"/>
      <c r="P1369" s="463"/>
      <c r="Q1369" s="463"/>
    </row>
    <row r="1370" spans="1:17" x14ac:dyDescent="0.2">
      <c r="A1370" s="1434" t="s">
        <v>949</v>
      </c>
      <c r="B1370" s="1669"/>
      <c r="C1370" s="1669"/>
      <c r="D1370" s="1669"/>
      <c r="E1370" s="1669"/>
      <c r="F1370" s="1669"/>
      <c r="G1370" s="457"/>
      <c r="H1370" s="457"/>
      <c r="I1370" s="346">
        <f>SUM(I1199+I1225+I1238+I1262+I1273+I1290+I1308+I1327+I1346+I1355+I1364)</f>
        <v>71.543000000000006</v>
      </c>
      <c r="J1370" s="346"/>
      <c r="K1370" s="346"/>
      <c r="L1370" s="346"/>
      <c r="M1370" s="346"/>
      <c r="N1370" s="189"/>
      <c r="O1370" s="189"/>
      <c r="P1370" s="189"/>
      <c r="Q1370" s="189"/>
    </row>
    <row r="1371" spans="1:17" x14ac:dyDescent="0.2">
      <c r="A1371" s="1483" t="s">
        <v>135</v>
      </c>
      <c r="B1371" s="1483"/>
      <c r="C1371" s="1483"/>
      <c r="D1371" s="1483"/>
      <c r="E1371" s="1483"/>
      <c r="F1371" s="1483"/>
      <c r="G1371" s="464"/>
      <c r="H1371" s="464"/>
      <c r="I1371" s="383">
        <f>SUM(I1194+I1370)</f>
        <v>934.68110000000001</v>
      </c>
      <c r="J1371" s="228"/>
      <c r="K1371" s="228"/>
      <c r="L1371" s="228"/>
      <c r="M1371" s="228"/>
      <c r="N1371" s="459"/>
      <c r="O1371" s="459"/>
      <c r="P1371" s="459"/>
      <c r="Q1371" s="459"/>
    </row>
    <row r="1372" spans="1:17" ht="12.75" customHeight="1" x14ac:dyDescent="0.2">
      <c r="A1372" s="1439" t="s">
        <v>6183</v>
      </c>
      <c r="B1372" s="1439"/>
      <c r="C1372" s="1439"/>
      <c r="D1372" s="1439"/>
      <c r="E1372" s="1439"/>
      <c r="F1372" s="1439"/>
      <c r="G1372" s="498"/>
      <c r="H1372" s="498"/>
      <c r="I1372" s="384">
        <f>SUM(J70+J114+J155+J203+J236+J289+J329+J362+J411+J451+J481+J541+J569+J598+J627+J657+J682+J721+J1030+J1060+J1115+J1150+J1183+J1200+J1226+J1239+J1263+J1274+J1291+J1309+J1328+J1347+J1356+J1365)</f>
        <v>176.5690000000001</v>
      </c>
      <c r="J1372" s="228"/>
      <c r="K1372" s="228"/>
      <c r="L1372" s="228"/>
      <c r="M1372" s="228"/>
      <c r="N1372" s="459"/>
      <c r="O1372" s="459"/>
      <c r="P1372" s="459"/>
      <c r="Q1372" s="459"/>
    </row>
    <row r="1373" spans="1:17" ht="12.75" customHeight="1" x14ac:dyDescent="0.2">
      <c r="A1373" s="1440" t="s">
        <v>6184</v>
      </c>
      <c r="B1373" s="1440"/>
      <c r="C1373" s="1440"/>
      <c r="D1373" s="1440"/>
      <c r="E1373" s="1440"/>
      <c r="F1373" s="1440"/>
      <c r="G1373" s="499"/>
      <c r="H1373" s="499"/>
      <c r="I1373" s="385">
        <f>SUM(K71+K115+K156+K204+K237+K290+K330+K363+K412+K452+K482+K542+K570+K599+K628+K658+K683+K722+K1031+K1061+K1116+K1151+K1184+K1201+K1227+K1240+K1264+K1275+K1292+K1310+K1329+K1348+K1357+K1366)</f>
        <v>724.08420000000012</v>
      </c>
      <c r="J1373" s="228"/>
      <c r="K1373" s="228"/>
      <c r="L1373" s="228"/>
      <c r="M1373" s="228"/>
      <c r="N1373" s="459"/>
      <c r="O1373" s="459"/>
      <c r="P1373" s="459"/>
      <c r="Q1373" s="459"/>
    </row>
    <row r="1374" spans="1:17" ht="12.75" customHeight="1" x14ac:dyDescent="0.2">
      <c r="A1374" s="1441" t="s">
        <v>6185</v>
      </c>
      <c r="B1374" s="1441"/>
      <c r="C1374" s="1441"/>
      <c r="D1374" s="1441"/>
      <c r="E1374" s="1441"/>
      <c r="F1374" s="1441"/>
      <c r="G1374" s="465"/>
      <c r="H1374" s="465"/>
      <c r="I1374" s="386">
        <f>SUM(L72+L116+L157+L205+L238+L291+L331+L364+L413+L453+L483+L543+L571+L600+L629+L659+L684+L723+L1032+L1062+L1117+L1152+L1185+L1202+L1228+L1241+L1265+L1276+L1293+L1311+L1330+L1349+L1358+L1367)</f>
        <v>29.76</v>
      </c>
      <c r="J1374" s="228"/>
      <c r="K1374" s="228"/>
      <c r="L1374" s="228"/>
      <c r="M1374" s="228"/>
      <c r="N1374" s="459"/>
      <c r="O1374" s="459"/>
      <c r="P1374" s="459"/>
      <c r="Q1374" s="459"/>
    </row>
    <row r="1375" spans="1:17" ht="12.75" customHeight="1" x14ac:dyDescent="0.2">
      <c r="A1375" s="1436" t="s">
        <v>6186</v>
      </c>
      <c r="B1375" s="1437"/>
      <c r="C1375" s="1437"/>
      <c r="D1375" s="1437"/>
      <c r="E1375" s="1437"/>
      <c r="F1375" s="1437"/>
      <c r="G1375" s="491"/>
      <c r="H1375" s="491"/>
      <c r="I1375" s="357">
        <f>SUM(M73+M117+M158+M206+M239+M292+M332+M365+M414+M454+M484+M544+M572+M601+M630+M660+M685+M724+M1033+M1063+M1118+M1153+M1186+M1203+M1229+M1242+M1266+M1277+M1294+M1312+M1331+M1350+M1359+M1368)</f>
        <v>4.2559999999999993</v>
      </c>
      <c r="J1375" s="228"/>
      <c r="K1375" s="228"/>
      <c r="L1375" s="228"/>
      <c r="M1375" s="228"/>
      <c r="N1375" s="459"/>
      <c r="O1375" s="459"/>
      <c r="P1375" s="459"/>
      <c r="Q1375" s="459"/>
    </row>
    <row r="1376" spans="1:17" x14ac:dyDescent="0.2">
      <c r="A1376" s="1434"/>
      <c r="B1376" s="1434"/>
      <c r="C1376" s="1434"/>
      <c r="D1376" s="1434"/>
      <c r="E1376" s="1434"/>
      <c r="F1376" s="1434"/>
      <c r="G1376" s="457"/>
      <c r="H1376" s="457"/>
      <c r="I1376" s="228"/>
      <c r="J1376" s="228"/>
      <c r="K1376" s="228"/>
      <c r="L1376" s="228"/>
      <c r="M1376" s="228"/>
      <c r="N1376" s="459"/>
      <c r="O1376" s="459"/>
      <c r="P1376" s="459"/>
      <c r="Q1376" s="459"/>
    </row>
    <row r="1377" spans="1:17" ht="13.5" thickBot="1" x14ac:dyDescent="0.25">
      <c r="A1377" s="1643"/>
      <c r="B1377" s="1643"/>
      <c r="C1377" s="1643"/>
      <c r="D1377" s="1643"/>
      <c r="E1377" s="1643"/>
      <c r="F1377" s="1643"/>
      <c r="G1377" s="1643"/>
      <c r="H1377" s="1643"/>
      <c r="I1377" s="1643"/>
      <c r="J1377" s="1643"/>
      <c r="K1377" s="1643"/>
      <c r="L1377" s="1643"/>
      <c r="M1377" s="1643"/>
      <c r="N1377" s="1643"/>
      <c r="O1377" s="1643"/>
      <c r="P1377" s="690"/>
      <c r="Q1377" s="690"/>
    </row>
    <row r="1378" spans="1:17" ht="13.5" thickBot="1" x14ac:dyDescent="0.25">
      <c r="A1378" s="1594" t="s">
        <v>1395</v>
      </c>
      <c r="B1378" s="1595"/>
      <c r="C1378" s="1595"/>
      <c r="D1378" s="1595"/>
      <c r="E1378" s="1595"/>
      <c r="F1378" s="1595"/>
      <c r="G1378" s="1595"/>
      <c r="H1378" s="1595"/>
      <c r="I1378" s="1595"/>
      <c r="J1378" s="1595"/>
      <c r="K1378" s="1595"/>
      <c r="L1378" s="1595"/>
      <c r="M1378" s="1595"/>
      <c r="N1378" s="1595"/>
      <c r="O1378" s="1595"/>
      <c r="P1378" s="1596"/>
      <c r="Q1378" s="1597"/>
    </row>
    <row r="1379" spans="1:17" ht="13.5" thickBot="1" x14ac:dyDescent="0.25">
      <c r="A1379" s="1586" t="s">
        <v>559</v>
      </c>
      <c r="B1379" s="1600"/>
      <c r="C1379" s="1600"/>
      <c r="D1379" s="1600"/>
      <c r="E1379" s="1600"/>
      <c r="F1379" s="1600"/>
      <c r="G1379" s="1598"/>
      <c r="H1379" s="1598"/>
      <c r="I1379" s="1598"/>
      <c r="J1379" s="1598"/>
      <c r="K1379" s="1598"/>
      <c r="L1379" s="1598"/>
      <c r="M1379" s="1598"/>
      <c r="N1379" s="1598"/>
      <c r="O1379" s="1598"/>
      <c r="P1379" s="1598"/>
      <c r="Q1379" s="1599"/>
    </row>
    <row r="1380" spans="1:17" ht="13.5" thickBot="1" x14ac:dyDescent="0.25">
      <c r="A1380" s="1601" t="s">
        <v>409</v>
      </c>
      <c r="B1380" s="1602"/>
      <c r="C1380" s="1602"/>
      <c r="D1380" s="1602"/>
      <c r="E1380" s="1602"/>
      <c r="F1380" s="1602"/>
      <c r="G1380" s="1603"/>
      <c r="H1380" s="1604"/>
      <c r="I1380" s="1217" t="s">
        <v>953</v>
      </c>
      <c r="J1380" s="1218"/>
      <c r="K1380" s="1219"/>
      <c r="L1380" s="1219"/>
      <c r="M1380" s="1219"/>
      <c r="N1380" s="602"/>
      <c r="O1380" s="602"/>
      <c r="P1380" s="602"/>
      <c r="Q1380" s="1196"/>
    </row>
    <row r="1381" spans="1:17" ht="24" x14ac:dyDescent="0.2">
      <c r="A1381" s="983">
        <v>1</v>
      </c>
      <c r="B1381" s="983">
        <v>130249</v>
      </c>
      <c r="C1381" s="983" t="s">
        <v>1351</v>
      </c>
      <c r="D1381" s="983" t="s">
        <v>4565</v>
      </c>
      <c r="E1381" s="983" t="s">
        <v>955</v>
      </c>
      <c r="F1381" s="839" t="s">
        <v>4575</v>
      </c>
      <c r="G1381" s="983" t="s">
        <v>3198</v>
      </c>
      <c r="H1381" s="1002" t="s">
        <v>2657</v>
      </c>
      <c r="I1381" s="983">
        <v>652.87</v>
      </c>
      <c r="J1381" s="983"/>
      <c r="K1381" s="983"/>
      <c r="L1381" s="983"/>
      <c r="M1381" s="983"/>
      <c r="N1381" s="983"/>
      <c r="O1381" s="983"/>
      <c r="P1381" s="983" t="s">
        <v>2354</v>
      </c>
      <c r="Q1381" s="983" t="s">
        <v>3176</v>
      </c>
    </row>
    <row r="1382" spans="1:17" ht="36" x14ac:dyDescent="0.2">
      <c r="A1382" s="986">
        <v>2</v>
      </c>
      <c r="B1382" s="986">
        <v>130248</v>
      </c>
      <c r="C1382" s="986" t="s">
        <v>1352</v>
      </c>
      <c r="D1382" s="986" t="s">
        <v>4566</v>
      </c>
      <c r="E1382" s="986" t="s">
        <v>954</v>
      </c>
      <c r="F1382" s="998" t="s">
        <v>5814</v>
      </c>
      <c r="G1382" s="986" t="s">
        <v>3198</v>
      </c>
      <c r="H1382" s="993" t="s">
        <v>2657</v>
      </c>
      <c r="I1382" s="986">
        <v>857.11</v>
      </c>
      <c r="J1382" s="986"/>
      <c r="K1382" s="986"/>
      <c r="L1382" s="986"/>
      <c r="M1382" s="986"/>
      <c r="N1382" s="986"/>
      <c r="O1382" s="986"/>
      <c r="P1382" s="986" t="s">
        <v>2479</v>
      </c>
      <c r="Q1382" s="986" t="s">
        <v>3176</v>
      </c>
    </row>
    <row r="1383" spans="1:17" ht="24" x14ac:dyDescent="0.2">
      <c r="A1383" s="986">
        <v>3</v>
      </c>
      <c r="B1383" s="986">
        <v>130250</v>
      </c>
      <c r="C1383" s="986" t="s">
        <v>1353</v>
      </c>
      <c r="D1383" s="986" t="s">
        <v>4567</v>
      </c>
      <c r="E1383" s="986" t="s">
        <v>956</v>
      </c>
      <c r="F1383" s="998" t="s">
        <v>4575</v>
      </c>
      <c r="G1383" s="986" t="s">
        <v>3198</v>
      </c>
      <c r="H1383" s="993" t="s">
        <v>2657</v>
      </c>
      <c r="I1383" s="871">
        <v>1202.78</v>
      </c>
      <c r="J1383" s="871"/>
      <c r="K1383" s="871"/>
      <c r="L1383" s="871"/>
      <c r="M1383" s="871"/>
      <c r="N1383" s="986"/>
      <c r="O1383" s="986"/>
      <c r="P1383" s="986" t="s">
        <v>2354</v>
      </c>
      <c r="Q1383" s="986" t="s">
        <v>3176</v>
      </c>
    </row>
    <row r="1384" spans="1:17" ht="24" x14ac:dyDescent="0.2">
      <c r="A1384" s="986">
        <v>4</v>
      </c>
      <c r="B1384" s="986">
        <v>130246</v>
      </c>
      <c r="C1384" s="986" t="s">
        <v>1354</v>
      </c>
      <c r="D1384" s="986" t="s">
        <v>4568</v>
      </c>
      <c r="E1384" s="986" t="s">
        <v>957</v>
      </c>
      <c r="F1384" s="998" t="s">
        <v>4575</v>
      </c>
      <c r="G1384" s="986" t="s">
        <v>3198</v>
      </c>
      <c r="H1384" s="993" t="s">
        <v>2657</v>
      </c>
      <c r="I1384" s="986">
        <v>460.07</v>
      </c>
      <c r="J1384" s="986"/>
      <c r="K1384" s="986"/>
      <c r="L1384" s="986"/>
      <c r="M1384" s="986"/>
      <c r="N1384" s="986"/>
      <c r="O1384" s="986"/>
      <c r="P1384" s="986" t="s">
        <v>2354</v>
      </c>
      <c r="Q1384" s="986" t="s">
        <v>3176</v>
      </c>
    </row>
    <row r="1385" spans="1:17" ht="24.75" thickBot="1" x14ac:dyDescent="0.25">
      <c r="A1385" s="991">
        <v>5</v>
      </c>
      <c r="B1385" s="991">
        <v>130247</v>
      </c>
      <c r="C1385" s="991" t="s">
        <v>1356</v>
      </c>
      <c r="D1385" s="991" t="s">
        <v>4569</v>
      </c>
      <c r="E1385" s="991" t="s">
        <v>5816</v>
      </c>
      <c r="F1385" s="1220" t="s">
        <v>5815</v>
      </c>
      <c r="G1385" s="991" t="s">
        <v>3198</v>
      </c>
      <c r="H1385" s="1045" t="s">
        <v>2657</v>
      </c>
      <c r="I1385" s="987">
        <v>2331.06</v>
      </c>
      <c r="J1385" s="987"/>
      <c r="K1385" s="987"/>
      <c r="L1385" s="987"/>
      <c r="M1385" s="987"/>
      <c r="N1385" s="987"/>
      <c r="O1385" s="987"/>
      <c r="P1385" s="987" t="s">
        <v>2479</v>
      </c>
      <c r="Q1385" s="987" t="s">
        <v>3176</v>
      </c>
    </row>
    <row r="1386" spans="1:17" ht="13.5" thickBot="1" x14ac:dyDescent="0.25">
      <c r="A1386" s="1601" t="s">
        <v>2209</v>
      </c>
      <c r="B1386" s="1613"/>
      <c r="C1386" s="1613"/>
      <c r="D1386" s="1613"/>
      <c r="E1386" s="1613"/>
      <c r="F1386" s="1614"/>
      <c r="G1386" s="1614"/>
      <c r="H1386" s="1615"/>
      <c r="I1386" s="1217">
        <f>SUM(I1381:I1385)</f>
        <v>5503.89</v>
      </c>
      <c r="J1386" s="1218"/>
      <c r="K1386" s="1219"/>
      <c r="L1386" s="1219"/>
      <c r="M1386" s="1219"/>
      <c r="N1386" s="601"/>
      <c r="O1386" s="601"/>
      <c r="P1386" s="601"/>
      <c r="Q1386" s="1221"/>
    </row>
    <row r="1387" spans="1:17" ht="13.5" thickBot="1" x14ac:dyDescent="0.25">
      <c r="A1387" s="1670"/>
      <c r="B1387" s="1670"/>
      <c r="C1387" s="1670"/>
      <c r="D1387" s="1670"/>
      <c r="E1387" s="1670"/>
      <c r="F1387" s="1670"/>
      <c r="G1387" s="1670"/>
      <c r="H1387" s="1670"/>
      <c r="I1387" s="1670"/>
      <c r="J1387" s="1670"/>
      <c r="K1387" s="1670"/>
      <c r="L1387" s="1670"/>
      <c r="M1387" s="1670"/>
      <c r="N1387" s="1670"/>
      <c r="O1387" s="1670"/>
      <c r="P1387" s="1222"/>
      <c r="Q1387" s="1222"/>
    </row>
    <row r="1388" spans="1:17" ht="13.5" thickBot="1" x14ac:dyDescent="0.25">
      <c r="A1388" s="1586" t="s">
        <v>611</v>
      </c>
      <c r="B1388" s="1600"/>
      <c r="C1388" s="1600"/>
      <c r="D1388" s="1600"/>
      <c r="E1388" s="1600"/>
      <c r="F1388" s="1600"/>
      <c r="G1388" s="1598"/>
      <c r="H1388" s="1598"/>
      <c r="I1388" s="1598"/>
      <c r="J1388" s="1598"/>
      <c r="K1388" s="1598"/>
      <c r="L1388" s="1598"/>
      <c r="M1388" s="1598"/>
      <c r="N1388" s="1598"/>
      <c r="O1388" s="1598"/>
      <c r="P1388" s="1598"/>
      <c r="Q1388" s="1599"/>
    </row>
    <row r="1389" spans="1:17" ht="13.5" thickBot="1" x14ac:dyDescent="0.25">
      <c r="A1389" s="1601" t="s">
        <v>409</v>
      </c>
      <c r="B1389" s="1602"/>
      <c r="C1389" s="1602"/>
      <c r="D1389" s="1602"/>
      <c r="E1389" s="1602"/>
      <c r="F1389" s="1602"/>
      <c r="G1389" s="1603"/>
      <c r="H1389" s="1604"/>
      <c r="I1389" s="1217" t="s">
        <v>953</v>
      </c>
      <c r="J1389" s="1218"/>
      <c r="K1389" s="1219"/>
      <c r="L1389" s="1219"/>
      <c r="M1389" s="1219"/>
      <c r="N1389" s="602"/>
      <c r="O1389" s="602"/>
      <c r="P1389" s="602"/>
      <c r="Q1389" s="1196"/>
    </row>
    <row r="1390" spans="1:17" ht="36" x14ac:dyDescent="0.2">
      <c r="A1390" s="1032">
        <v>1</v>
      </c>
      <c r="B1390" s="1032">
        <v>120536</v>
      </c>
      <c r="C1390" s="1032"/>
      <c r="D1390" s="1032"/>
      <c r="E1390" s="1032" t="s">
        <v>360</v>
      </c>
      <c r="F1390" s="1035" t="s">
        <v>5817</v>
      </c>
      <c r="G1390" s="1225"/>
      <c r="H1390" s="1225"/>
      <c r="I1390" s="1032">
        <v>200</v>
      </c>
      <c r="J1390" s="1032"/>
      <c r="K1390" s="1032"/>
      <c r="L1390" s="1032"/>
      <c r="M1390" s="1032"/>
      <c r="N1390" s="1035"/>
      <c r="O1390" s="1035"/>
      <c r="P1390" s="1032" t="s">
        <v>2241</v>
      </c>
      <c r="Q1390" s="1032" t="s">
        <v>3216</v>
      </c>
    </row>
    <row r="1391" spans="1:17" ht="24" x14ac:dyDescent="0.2">
      <c r="A1391" s="1033">
        <v>2</v>
      </c>
      <c r="B1391" s="1033">
        <v>120537</v>
      </c>
      <c r="C1391" s="1033"/>
      <c r="D1391" s="1033"/>
      <c r="E1391" s="1033" t="s">
        <v>361</v>
      </c>
      <c r="F1391" s="1036" t="s">
        <v>5818</v>
      </c>
      <c r="G1391" s="1037"/>
      <c r="H1391" s="1037"/>
      <c r="I1391" s="1033">
        <v>300</v>
      </c>
      <c r="J1391" s="1033"/>
      <c r="K1391" s="1033"/>
      <c r="L1391" s="1033"/>
      <c r="M1391" s="1033"/>
      <c r="N1391" s="1036"/>
      <c r="O1391" s="1036"/>
      <c r="P1391" s="1033" t="s">
        <v>2241</v>
      </c>
      <c r="Q1391" s="1033" t="s">
        <v>3216</v>
      </c>
    </row>
    <row r="1392" spans="1:17" ht="36" x14ac:dyDescent="0.2">
      <c r="A1392" s="1033">
        <v>3</v>
      </c>
      <c r="B1392" s="1033">
        <v>120538</v>
      </c>
      <c r="C1392" s="1033"/>
      <c r="D1392" s="1033"/>
      <c r="E1392" s="1033" t="s">
        <v>362</v>
      </c>
      <c r="F1392" s="1036" t="s">
        <v>5819</v>
      </c>
      <c r="G1392" s="1037"/>
      <c r="H1392" s="1037"/>
      <c r="I1392" s="1033">
        <v>60</v>
      </c>
      <c r="J1392" s="1033"/>
      <c r="K1392" s="1033"/>
      <c r="L1392" s="1033"/>
      <c r="M1392" s="1033"/>
      <c r="N1392" s="1036"/>
      <c r="O1392" s="1036"/>
      <c r="P1392" s="1033" t="s">
        <v>2354</v>
      </c>
      <c r="Q1392" s="1033" t="s">
        <v>3216</v>
      </c>
    </row>
    <row r="1393" spans="1:17" ht="36" x14ac:dyDescent="0.2">
      <c r="A1393" s="1033">
        <v>4</v>
      </c>
      <c r="B1393" s="1033">
        <v>120539</v>
      </c>
      <c r="C1393" s="1033"/>
      <c r="D1393" s="1033"/>
      <c r="E1393" s="1033" t="s">
        <v>363</v>
      </c>
      <c r="F1393" s="1036" t="s">
        <v>5820</v>
      </c>
      <c r="G1393" s="1037"/>
      <c r="H1393" s="1037"/>
      <c r="I1393" s="1033">
        <v>300</v>
      </c>
      <c r="J1393" s="1033"/>
      <c r="K1393" s="1033"/>
      <c r="L1393" s="1033"/>
      <c r="M1393" s="1033"/>
      <c r="N1393" s="1036"/>
      <c r="O1393" s="1036"/>
      <c r="P1393" s="1033" t="s">
        <v>2479</v>
      </c>
      <c r="Q1393" s="1033" t="s">
        <v>3216</v>
      </c>
    </row>
    <row r="1394" spans="1:17" ht="36" x14ac:dyDescent="0.2">
      <c r="A1394" s="1223">
        <v>5</v>
      </c>
      <c r="B1394" s="1223">
        <v>120540</v>
      </c>
      <c r="C1394" s="1223"/>
      <c r="D1394" s="1223"/>
      <c r="E1394" s="1223" t="s">
        <v>364</v>
      </c>
      <c r="F1394" s="1224" t="s">
        <v>5821</v>
      </c>
      <c r="G1394" s="1224"/>
      <c r="H1394" s="1224"/>
      <c r="I1394" s="1223">
        <v>150</v>
      </c>
      <c r="J1394" s="1223"/>
      <c r="K1394" s="1223"/>
      <c r="L1394" s="1223"/>
      <c r="M1394" s="1223"/>
      <c r="N1394" s="1224"/>
      <c r="O1394" s="1224"/>
      <c r="P1394" s="1033" t="s">
        <v>2354</v>
      </c>
      <c r="Q1394" s="1033" t="s">
        <v>3216</v>
      </c>
    </row>
    <row r="1395" spans="1:17" ht="36" x14ac:dyDescent="0.2">
      <c r="A1395" s="1223">
        <v>6</v>
      </c>
      <c r="B1395" s="1223">
        <v>120542</v>
      </c>
      <c r="C1395" s="1223"/>
      <c r="D1395" s="1223"/>
      <c r="E1395" s="1223" t="s">
        <v>365</v>
      </c>
      <c r="F1395" s="1224" t="s">
        <v>5822</v>
      </c>
      <c r="G1395" s="1224"/>
      <c r="H1395" s="1224"/>
      <c r="I1395" s="1223">
        <v>300</v>
      </c>
      <c r="J1395" s="1223"/>
      <c r="K1395" s="1223"/>
      <c r="L1395" s="1223"/>
      <c r="M1395" s="1223"/>
      <c r="N1395" s="1224"/>
      <c r="O1395" s="1224"/>
      <c r="P1395" s="1033" t="s">
        <v>2354</v>
      </c>
      <c r="Q1395" s="1033" t="s">
        <v>3216</v>
      </c>
    </row>
    <row r="1396" spans="1:17" ht="36.75" thickBot="1" x14ac:dyDescent="0.25">
      <c r="A1396" s="1027">
        <v>7</v>
      </c>
      <c r="B1396" s="1027">
        <v>120543</v>
      </c>
      <c r="C1396" s="1027"/>
      <c r="D1396" s="1027"/>
      <c r="E1396" s="1027" t="s">
        <v>366</v>
      </c>
      <c r="F1396" s="1133" t="s">
        <v>5823</v>
      </c>
      <c r="G1396" s="1133"/>
      <c r="H1396" s="1133"/>
      <c r="I1396" s="1027">
        <v>80</v>
      </c>
      <c r="J1396" s="1027"/>
      <c r="K1396" s="1027"/>
      <c r="L1396" s="1027"/>
      <c r="M1396" s="1027"/>
      <c r="N1396" s="1133"/>
      <c r="O1396" s="1133"/>
      <c r="P1396" s="1027" t="s">
        <v>2241</v>
      </c>
      <c r="Q1396" s="1027" t="s">
        <v>3216</v>
      </c>
    </row>
    <row r="1397" spans="1:17" ht="13.5" thickBot="1" x14ac:dyDescent="0.25">
      <c r="A1397" s="1586" t="s">
        <v>938</v>
      </c>
      <c r="B1397" s="1600"/>
      <c r="C1397" s="1600"/>
      <c r="D1397" s="1600"/>
      <c r="E1397" s="1600"/>
      <c r="F1397" s="1600"/>
      <c r="G1397" s="1598"/>
      <c r="H1397" s="1599"/>
      <c r="I1397" s="1226">
        <f>SUM(I1390:I1396)</f>
        <v>1390</v>
      </c>
      <c r="J1397" s="1006"/>
      <c r="K1397" s="1007"/>
      <c r="L1397" s="1007"/>
      <c r="M1397" s="1007"/>
      <c r="N1397" s="1004"/>
      <c r="O1397" s="1004"/>
      <c r="P1397" s="1004"/>
      <c r="Q1397" s="1005"/>
    </row>
    <row r="1398" spans="1:17" ht="13.5" thickBot="1" x14ac:dyDescent="0.25">
      <c r="A1398" s="1670"/>
      <c r="B1398" s="1670"/>
      <c r="C1398" s="1670"/>
      <c r="D1398" s="1670"/>
      <c r="E1398" s="1670"/>
      <c r="F1398" s="1670"/>
      <c r="G1398" s="1670"/>
      <c r="H1398" s="1670"/>
      <c r="I1398" s="1670"/>
      <c r="J1398" s="1670"/>
      <c r="K1398" s="1670"/>
      <c r="L1398" s="1670"/>
      <c r="M1398" s="1670"/>
      <c r="N1398" s="1670"/>
      <c r="O1398" s="1670"/>
      <c r="P1398" s="1222"/>
      <c r="Q1398" s="1222"/>
    </row>
    <row r="1399" spans="1:17" ht="13.5" thickBot="1" x14ac:dyDescent="0.25">
      <c r="A1399" s="1586" t="s">
        <v>679</v>
      </c>
      <c r="B1399" s="1600"/>
      <c r="C1399" s="1600"/>
      <c r="D1399" s="1600"/>
      <c r="E1399" s="1600"/>
      <c r="F1399" s="1600"/>
      <c r="G1399" s="1598"/>
      <c r="H1399" s="1598"/>
      <c r="I1399" s="1598"/>
      <c r="J1399" s="1598"/>
      <c r="K1399" s="1598"/>
      <c r="L1399" s="1598"/>
      <c r="M1399" s="1598"/>
      <c r="N1399" s="1598"/>
      <c r="O1399" s="1598"/>
      <c r="P1399" s="1598"/>
      <c r="Q1399" s="1599"/>
    </row>
    <row r="1400" spans="1:17" ht="13.5" thickBot="1" x14ac:dyDescent="0.25">
      <c r="A1400" s="1601" t="s">
        <v>409</v>
      </c>
      <c r="B1400" s="1602"/>
      <c r="C1400" s="1602"/>
      <c r="D1400" s="1602"/>
      <c r="E1400" s="1602"/>
      <c r="F1400" s="1602"/>
      <c r="G1400" s="1603"/>
      <c r="H1400" s="1604"/>
      <c r="I1400" s="1217" t="s">
        <v>953</v>
      </c>
      <c r="J1400" s="1218"/>
      <c r="K1400" s="1219"/>
      <c r="L1400" s="1219"/>
      <c r="M1400" s="1219"/>
      <c r="N1400" s="602"/>
      <c r="O1400" s="602"/>
      <c r="P1400" s="602"/>
      <c r="Q1400" s="1196"/>
    </row>
    <row r="1401" spans="1:17" ht="36.75" thickBot="1" x14ac:dyDescent="0.25">
      <c r="A1401" s="1032">
        <v>1</v>
      </c>
      <c r="B1401" s="1032">
        <v>120545</v>
      </c>
      <c r="C1401" s="1032"/>
      <c r="D1401" s="1032"/>
      <c r="E1401" s="1032" t="s">
        <v>370</v>
      </c>
      <c r="F1401" s="1227" t="s">
        <v>5824</v>
      </c>
      <c r="G1401" s="1227"/>
      <c r="H1401" s="1227"/>
      <c r="I1401" s="1032">
        <v>1650</v>
      </c>
      <c r="J1401" s="1032"/>
      <c r="K1401" s="1032"/>
      <c r="L1401" s="1032"/>
      <c r="M1401" s="1032"/>
      <c r="N1401" s="1035"/>
      <c r="O1401" s="1035"/>
      <c r="P1401" s="1032" t="s">
        <v>2354</v>
      </c>
      <c r="Q1401" s="1027" t="s">
        <v>3216</v>
      </c>
    </row>
    <row r="1402" spans="1:17" ht="36.75" thickBot="1" x14ac:dyDescent="0.25">
      <c r="A1402" s="1027">
        <v>2</v>
      </c>
      <c r="B1402" s="1027">
        <v>120546</v>
      </c>
      <c r="C1402" s="1027"/>
      <c r="D1402" s="1027"/>
      <c r="E1402" s="1027" t="s">
        <v>371</v>
      </c>
      <c r="F1402" s="1133" t="s">
        <v>5825</v>
      </c>
      <c r="G1402" s="1133"/>
      <c r="H1402" s="1133"/>
      <c r="I1402" s="1027">
        <v>300</v>
      </c>
      <c r="J1402" s="1027"/>
      <c r="K1402" s="1027"/>
      <c r="L1402" s="1027"/>
      <c r="M1402" s="1027"/>
      <c r="N1402" s="1133"/>
      <c r="O1402" s="1133"/>
      <c r="P1402" s="1027" t="s">
        <v>2354</v>
      </c>
      <c r="Q1402" s="1027" t="s">
        <v>3216</v>
      </c>
    </row>
    <row r="1403" spans="1:17" ht="13.5" thickBot="1" x14ac:dyDescent="0.25">
      <c r="A1403" s="1586" t="s">
        <v>939</v>
      </c>
      <c r="B1403" s="1600"/>
      <c r="C1403" s="1600"/>
      <c r="D1403" s="1600"/>
      <c r="E1403" s="1600"/>
      <c r="F1403" s="1598"/>
      <c r="G1403" s="1598"/>
      <c r="H1403" s="1599"/>
      <c r="I1403" s="1226">
        <f>SUM(I1401:I1402)</f>
        <v>1950</v>
      </c>
      <c r="J1403" s="1006"/>
      <c r="K1403" s="1007"/>
      <c r="L1403" s="1007"/>
      <c r="M1403" s="1007"/>
      <c r="N1403" s="1004"/>
      <c r="O1403" s="1004"/>
      <c r="P1403" s="1004"/>
      <c r="Q1403" s="1005"/>
    </row>
    <row r="1404" spans="1:17" ht="13.5" thickBot="1" x14ac:dyDescent="0.25">
      <c r="A1404" s="1670"/>
      <c r="B1404" s="1670"/>
      <c r="C1404" s="1670"/>
      <c r="D1404" s="1670"/>
      <c r="E1404" s="1670"/>
      <c r="F1404" s="1670"/>
      <c r="G1404" s="1670"/>
      <c r="H1404" s="1670"/>
      <c r="I1404" s="1670"/>
      <c r="J1404" s="1670"/>
      <c r="K1404" s="1670"/>
      <c r="L1404" s="1670"/>
      <c r="M1404" s="1670"/>
      <c r="N1404" s="1670"/>
      <c r="O1404" s="1670"/>
      <c r="P1404" s="1222"/>
      <c r="Q1404" s="1222"/>
    </row>
    <row r="1405" spans="1:17" ht="13.5" thickBot="1" x14ac:dyDescent="0.25">
      <c r="A1405" s="1586" t="s">
        <v>724</v>
      </c>
      <c r="B1405" s="1600"/>
      <c r="C1405" s="1600"/>
      <c r="D1405" s="1600"/>
      <c r="E1405" s="1600"/>
      <c r="F1405" s="1598"/>
      <c r="G1405" s="1598"/>
      <c r="H1405" s="1598"/>
      <c r="I1405" s="1598"/>
      <c r="J1405" s="1598"/>
      <c r="K1405" s="1598"/>
      <c r="L1405" s="1598"/>
      <c r="M1405" s="1598"/>
      <c r="N1405" s="1598"/>
      <c r="O1405" s="1598"/>
      <c r="P1405" s="1598"/>
      <c r="Q1405" s="1599"/>
    </row>
    <row r="1406" spans="1:17" ht="13.5" thickBot="1" x14ac:dyDescent="0.25">
      <c r="A1406" s="1601" t="s">
        <v>409</v>
      </c>
      <c r="B1406" s="1602"/>
      <c r="C1406" s="1602"/>
      <c r="D1406" s="1602"/>
      <c r="E1406" s="1602"/>
      <c r="F1406" s="1602"/>
      <c r="G1406" s="1603"/>
      <c r="H1406" s="1604"/>
      <c r="I1406" s="1217" t="s">
        <v>953</v>
      </c>
      <c r="J1406" s="1218"/>
      <c r="K1406" s="1219"/>
      <c r="L1406" s="1219"/>
      <c r="M1406" s="1219"/>
      <c r="N1406" s="602"/>
      <c r="O1406" s="602"/>
      <c r="P1406" s="602"/>
      <c r="Q1406" s="1196"/>
    </row>
    <row r="1407" spans="1:17" ht="36" x14ac:dyDescent="0.2">
      <c r="A1407" s="1032">
        <v>1</v>
      </c>
      <c r="B1407" s="1032">
        <v>120548</v>
      </c>
      <c r="C1407" s="1032"/>
      <c r="D1407" s="1032"/>
      <c r="E1407" s="1032" t="s">
        <v>372</v>
      </c>
      <c r="F1407" s="1035" t="s">
        <v>5826</v>
      </c>
      <c r="G1407" s="1035"/>
      <c r="H1407" s="1035"/>
      <c r="I1407" s="1032">
        <v>1050</v>
      </c>
      <c r="J1407" s="1032"/>
      <c r="K1407" s="1032"/>
      <c r="L1407" s="1032"/>
      <c r="M1407" s="1032"/>
      <c r="N1407" s="1035"/>
      <c r="O1407" s="1035"/>
      <c r="P1407" s="983" t="s">
        <v>2354</v>
      </c>
      <c r="Q1407" s="1322" t="s">
        <v>3216</v>
      </c>
    </row>
    <row r="1408" spans="1:17" ht="36" x14ac:dyDescent="0.2">
      <c r="A1408" s="1033">
        <v>2</v>
      </c>
      <c r="B1408" s="1033">
        <v>120549</v>
      </c>
      <c r="C1408" s="1033"/>
      <c r="D1408" s="1033"/>
      <c r="E1408" s="1033" t="s">
        <v>116</v>
      </c>
      <c r="F1408" s="1036" t="s">
        <v>5827</v>
      </c>
      <c r="G1408" s="1036"/>
      <c r="H1408" s="1036"/>
      <c r="I1408" s="1033">
        <v>480</v>
      </c>
      <c r="J1408" s="1033"/>
      <c r="K1408" s="1033"/>
      <c r="L1408" s="1033"/>
      <c r="M1408" s="1033"/>
      <c r="N1408" s="1036"/>
      <c r="O1408" s="1036"/>
      <c r="P1408" s="986" t="s">
        <v>2354</v>
      </c>
      <c r="Q1408" s="1320" t="s">
        <v>3216</v>
      </c>
    </row>
    <row r="1409" spans="1:17" ht="36" x14ac:dyDescent="0.2">
      <c r="A1409" s="1033">
        <v>3</v>
      </c>
      <c r="B1409" s="1033">
        <v>120550</v>
      </c>
      <c r="C1409" s="1033"/>
      <c r="D1409" s="1033"/>
      <c r="E1409" s="1033" t="s">
        <v>373</v>
      </c>
      <c r="F1409" s="1036" t="s">
        <v>5828</v>
      </c>
      <c r="G1409" s="1036"/>
      <c r="H1409" s="1036"/>
      <c r="I1409" s="1033">
        <v>360</v>
      </c>
      <c r="J1409" s="1033"/>
      <c r="K1409" s="1033"/>
      <c r="L1409" s="1033"/>
      <c r="M1409" s="1033"/>
      <c r="N1409" s="1036"/>
      <c r="O1409" s="1036"/>
      <c r="P1409" s="986" t="s">
        <v>2354</v>
      </c>
      <c r="Q1409" s="1320" t="s">
        <v>3216</v>
      </c>
    </row>
    <row r="1410" spans="1:17" ht="36" x14ac:dyDescent="0.2">
      <c r="A1410" s="1033">
        <v>4</v>
      </c>
      <c r="B1410" s="1033">
        <v>120551</v>
      </c>
      <c r="C1410" s="1033"/>
      <c r="D1410" s="1033"/>
      <c r="E1410" s="1033" t="s">
        <v>374</v>
      </c>
      <c r="F1410" s="1036" t="s">
        <v>5829</v>
      </c>
      <c r="G1410" s="1036"/>
      <c r="H1410" s="1036"/>
      <c r="I1410" s="1033">
        <v>540</v>
      </c>
      <c r="J1410" s="1033"/>
      <c r="K1410" s="1033"/>
      <c r="L1410" s="1033"/>
      <c r="M1410" s="1033"/>
      <c r="N1410" s="1036"/>
      <c r="O1410" s="1036"/>
      <c r="P1410" s="986" t="s">
        <v>2241</v>
      </c>
      <c r="Q1410" s="1320" t="s">
        <v>3216</v>
      </c>
    </row>
    <row r="1411" spans="1:17" ht="36.75" thickBot="1" x14ac:dyDescent="0.25">
      <c r="A1411" s="1027">
        <v>5</v>
      </c>
      <c r="B1411" s="1027" t="s">
        <v>6093</v>
      </c>
      <c r="C1411" s="987" t="s">
        <v>4572</v>
      </c>
      <c r="D1411" s="987" t="s">
        <v>4573</v>
      </c>
      <c r="E1411" s="987" t="s">
        <v>4574</v>
      </c>
      <c r="F1411" s="985" t="s">
        <v>4575</v>
      </c>
      <c r="G1411" s="987" t="s">
        <v>4576</v>
      </c>
      <c r="H1411" s="987" t="s">
        <v>4577</v>
      </c>
      <c r="I1411" s="987">
        <v>398.01</v>
      </c>
      <c r="J1411" s="987"/>
      <c r="K1411" s="987"/>
      <c r="L1411" s="987"/>
      <c r="M1411" s="987"/>
      <c r="N1411" s="985"/>
      <c r="O1411" s="985"/>
      <c r="P1411" s="987" t="s">
        <v>2354</v>
      </c>
      <c r="Q1411" s="1321" t="s">
        <v>3176</v>
      </c>
    </row>
    <row r="1412" spans="1:17" ht="13.5" thickBot="1" x14ac:dyDescent="0.25">
      <c r="A1412" s="1586" t="s">
        <v>940</v>
      </c>
      <c r="B1412" s="1600"/>
      <c r="C1412" s="1600"/>
      <c r="D1412" s="1600"/>
      <c r="E1412" s="1600"/>
      <c r="F1412" s="1600"/>
      <c r="G1412" s="1598"/>
      <c r="H1412" s="1599"/>
      <c r="I1412" s="1226">
        <f>SUM(I1407:I1411)</f>
        <v>2828.01</v>
      </c>
      <c r="J1412" s="1006"/>
      <c r="K1412" s="1007"/>
      <c r="L1412" s="1007"/>
      <c r="M1412" s="1007"/>
      <c r="N1412" s="1004"/>
      <c r="O1412" s="1004"/>
      <c r="P1412" s="1004"/>
      <c r="Q1412" s="1005"/>
    </row>
    <row r="1413" spans="1:17" ht="13.5" thickBot="1" x14ac:dyDescent="0.25">
      <c r="A1413" s="1670"/>
      <c r="B1413" s="1670"/>
      <c r="C1413" s="1670"/>
      <c r="D1413" s="1670"/>
      <c r="E1413" s="1670"/>
      <c r="F1413" s="1670"/>
      <c r="G1413" s="1670"/>
      <c r="H1413" s="1670"/>
      <c r="I1413" s="1670"/>
      <c r="J1413" s="1670"/>
      <c r="K1413" s="1670"/>
      <c r="L1413" s="1670"/>
      <c r="M1413" s="1670"/>
      <c r="N1413" s="1670"/>
      <c r="O1413" s="1670"/>
      <c r="P1413" s="1222"/>
      <c r="Q1413" s="1222"/>
    </row>
    <row r="1414" spans="1:17" ht="13.5" thickBot="1" x14ac:dyDescent="0.25">
      <c r="A1414" s="1609" t="s">
        <v>726</v>
      </c>
      <c r="B1414" s="1600"/>
      <c r="C1414" s="1600"/>
      <c r="D1414" s="1600"/>
      <c r="E1414" s="1600"/>
      <c r="F1414" s="1600"/>
      <c r="G1414" s="1598"/>
      <c r="H1414" s="1598"/>
      <c r="I1414" s="1598"/>
      <c r="J1414" s="1598"/>
      <c r="K1414" s="1598"/>
      <c r="L1414" s="1598"/>
      <c r="M1414" s="1598"/>
      <c r="N1414" s="1598"/>
      <c r="O1414" s="1598"/>
      <c r="P1414" s="1598"/>
      <c r="Q1414" s="1599"/>
    </row>
    <row r="1415" spans="1:17" ht="13.5" thickBot="1" x14ac:dyDescent="0.25">
      <c r="A1415" s="1601" t="s">
        <v>409</v>
      </c>
      <c r="B1415" s="1602"/>
      <c r="C1415" s="1602"/>
      <c r="D1415" s="1602"/>
      <c r="E1415" s="1602"/>
      <c r="F1415" s="1602"/>
      <c r="G1415" s="1603"/>
      <c r="H1415" s="1604"/>
      <c r="I1415" s="1217" t="s">
        <v>104</v>
      </c>
      <c r="J1415" s="1218"/>
      <c r="K1415" s="1219"/>
      <c r="L1415" s="1219"/>
      <c r="M1415" s="1219"/>
      <c r="N1415" s="602"/>
      <c r="O1415" s="602"/>
      <c r="P1415" s="602"/>
      <c r="Q1415" s="1196"/>
    </row>
    <row r="1416" spans="1:17" ht="36" x14ac:dyDescent="0.2">
      <c r="A1416" s="1032">
        <v>1</v>
      </c>
      <c r="B1416" s="1032">
        <v>120552</v>
      </c>
      <c r="C1416" s="1032"/>
      <c r="D1416" s="1032"/>
      <c r="E1416" s="1032" t="s">
        <v>94</v>
      </c>
      <c r="F1416" s="1035" t="s">
        <v>5830</v>
      </c>
      <c r="G1416" s="1035"/>
      <c r="H1416" s="1035"/>
      <c r="I1416" s="983">
        <v>200</v>
      </c>
      <c r="J1416" s="1032"/>
      <c r="K1416" s="1032"/>
      <c r="L1416" s="1032"/>
      <c r="M1416" s="1032"/>
      <c r="N1416" s="1035"/>
      <c r="O1416" s="1035"/>
      <c r="P1416" s="983" t="s">
        <v>2354</v>
      </c>
      <c r="Q1416" s="983" t="s">
        <v>3216</v>
      </c>
    </row>
    <row r="1417" spans="1:17" ht="36" x14ac:dyDescent="0.2">
      <c r="A1417" s="1033">
        <v>2</v>
      </c>
      <c r="B1417" s="1033">
        <v>120554</v>
      </c>
      <c r="C1417" s="1033"/>
      <c r="D1417" s="1033"/>
      <c r="E1417" s="1033" t="s">
        <v>96</v>
      </c>
      <c r="F1417" s="1036" t="s">
        <v>5831</v>
      </c>
      <c r="G1417" s="1037"/>
      <c r="H1417" s="1037"/>
      <c r="I1417" s="986">
        <v>357</v>
      </c>
      <c r="J1417" s="1033"/>
      <c r="K1417" s="1033"/>
      <c r="L1417" s="1033"/>
      <c r="M1417" s="1033"/>
      <c r="N1417" s="1036"/>
      <c r="O1417" s="1036"/>
      <c r="P1417" s="986" t="s">
        <v>2354</v>
      </c>
      <c r="Q1417" s="986" t="s">
        <v>3216</v>
      </c>
    </row>
    <row r="1418" spans="1:17" ht="36" x14ac:dyDescent="0.2">
      <c r="A1418" s="1033">
        <v>3</v>
      </c>
      <c r="B1418" s="1033">
        <v>120555</v>
      </c>
      <c r="C1418" s="1033"/>
      <c r="D1418" s="1033"/>
      <c r="E1418" s="1033" t="s">
        <v>97</v>
      </c>
      <c r="F1418" s="1153" t="s">
        <v>5641</v>
      </c>
      <c r="G1418" s="1153"/>
      <c r="H1418" s="1153"/>
      <c r="I1418" s="986">
        <v>184</v>
      </c>
      <c r="J1418" s="1033"/>
      <c r="K1418" s="1033"/>
      <c r="L1418" s="1033"/>
      <c r="M1418" s="1033"/>
      <c r="N1418" s="1036"/>
      <c r="O1418" s="1036"/>
      <c r="P1418" s="986" t="s">
        <v>2354</v>
      </c>
      <c r="Q1418" s="986" t="s">
        <v>3216</v>
      </c>
    </row>
    <row r="1419" spans="1:17" ht="36" x14ac:dyDescent="0.2">
      <c r="A1419" s="1033">
        <v>4</v>
      </c>
      <c r="B1419" s="1033">
        <v>120559</v>
      </c>
      <c r="C1419" s="1033"/>
      <c r="D1419" s="1033"/>
      <c r="E1419" s="1033" t="s">
        <v>101</v>
      </c>
      <c r="F1419" s="1036" t="s">
        <v>5642</v>
      </c>
      <c r="G1419" s="1036"/>
      <c r="H1419" s="1036"/>
      <c r="I1419" s="1033">
        <v>783</v>
      </c>
      <c r="J1419" s="1033"/>
      <c r="K1419" s="1033"/>
      <c r="L1419" s="1033"/>
      <c r="M1419" s="1033"/>
      <c r="N1419" s="1036"/>
      <c r="O1419" s="1036"/>
      <c r="P1419" s="986" t="s">
        <v>2241</v>
      </c>
      <c r="Q1419" s="986" t="s">
        <v>3216</v>
      </c>
    </row>
    <row r="1420" spans="1:17" ht="48.75" thickBot="1" x14ac:dyDescent="0.25">
      <c r="A1420" s="1027">
        <v>5</v>
      </c>
      <c r="B1420" s="1027">
        <v>120560</v>
      </c>
      <c r="C1420" s="1027"/>
      <c r="D1420" s="1027"/>
      <c r="E1420" s="1027" t="s">
        <v>103</v>
      </c>
      <c r="F1420" s="1133" t="s">
        <v>5832</v>
      </c>
      <c r="G1420" s="1133"/>
      <c r="H1420" s="1133"/>
      <c r="I1420" s="1027">
        <v>167</v>
      </c>
      <c r="J1420" s="1027"/>
      <c r="K1420" s="1027"/>
      <c r="L1420" s="1027"/>
      <c r="M1420" s="1027"/>
      <c r="N1420" s="1133"/>
      <c r="O1420" s="1133"/>
      <c r="P1420" s="987" t="s">
        <v>2354</v>
      </c>
      <c r="Q1420" s="987" t="s">
        <v>3216</v>
      </c>
    </row>
    <row r="1421" spans="1:17" ht="13.5" thickBot="1" x14ac:dyDescent="0.25">
      <c r="A1421" s="1586" t="s">
        <v>941</v>
      </c>
      <c r="B1421" s="1600"/>
      <c r="C1421" s="1600"/>
      <c r="D1421" s="1600"/>
      <c r="E1421" s="1600"/>
      <c r="F1421" s="1600"/>
      <c r="G1421" s="1598"/>
      <c r="H1421" s="1599"/>
      <c r="I1421" s="1226">
        <f>SUM(I1416:I1420)</f>
        <v>1691</v>
      </c>
      <c r="J1421" s="1006"/>
      <c r="K1421" s="1007"/>
      <c r="L1421" s="1007"/>
      <c r="M1421" s="1007"/>
      <c r="N1421" s="602"/>
      <c r="O1421" s="602"/>
      <c r="P1421" s="602"/>
      <c r="Q1421" s="1196"/>
    </row>
    <row r="1422" spans="1:17" ht="13.5" thickBot="1" x14ac:dyDescent="0.25">
      <c r="A1422" s="1671"/>
      <c r="B1422" s="1671"/>
      <c r="C1422" s="1671"/>
      <c r="D1422" s="1671"/>
      <c r="E1422" s="1671"/>
      <c r="F1422" s="1671"/>
      <c r="G1422" s="698"/>
      <c r="H1422" s="698"/>
      <c r="I1422" s="1228"/>
      <c r="J1422" s="1228"/>
      <c r="K1422" s="1228"/>
      <c r="L1422" s="1228"/>
      <c r="M1422" s="1228"/>
      <c r="N1422" s="685"/>
      <c r="O1422" s="685"/>
      <c r="P1422" s="685"/>
      <c r="Q1422" s="685"/>
    </row>
    <row r="1423" spans="1:17" ht="13.5" thickBot="1" x14ac:dyDescent="0.25">
      <c r="A1423" s="1586" t="s">
        <v>755</v>
      </c>
      <c r="B1423" s="1600"/>
      <c r="C1423" s="1600"/>
      <c r="D1423" s="1600"/>
      <c r="E1423" s="1600"/>
      <c r="F1423" s="1600"/>
      <c r="G1423" s="1598"/>
      <c r="H1423" s="1598"/>
      <c r="I1423" s="1598"/>
      <c r="J1423" s="1598"/>
      <c r="K1423" s="1598"/>
      <c r="L1423" s="1598"/>
      <c r="M1423" s="1598"/>
      <c r="N1423" s="1598"/>
      <c r="O1423" s="1598"/>
      <c r="P1423" s="1598"/>
      <c r="Q1423" s="1599"/>
    </row>
    <row r="1424" spans="1:17" ht="13.5" thickBot="1" x14ac:dyDescent="0.25">
      <c r="A1424" s="1601" t="s">
        <v>409</v>
      </c>
      <c r="B1424" s="1602"/>
      <c r="C1424" s="1602"/>
      <c r="D1424" s="1602"/>
      <c r="E1424" s="1602"/>
      <c r="F1424" s="1602"/>
      <c r="G1424" s="1603"/>
      <c r="H1424" s="1604"/>
      <c r="I1424" s="1217" t="s">
        <v>104</v>
      </c>
      <c r="J1424" s="1218"/>
      <c r="K1424" s="1219"/>
      <c r="L1424" s="1219"/>
      <c r="M1424" s="1219"/>
      <c r="N1424" s="602"/>
      <c r="O1424" s="602"/>
      <c r="P1424" s="602"/>
      <c r="Q1424" s="1235"/>
    </row>
    <row r="1425" spans="1:17" ht="24" x14ac:dyDescent="0.2">
      <c r="A1425" s="1229">
        <v>1</v>
      </c>
      <c r="B1425" s="983">
        <v>120561</v>
      </c>
      <c r="C1425" s="1032" t="s">
        <v>1334</v>
      </c>
      <c r="D1425" s="1520" t="s">
        <v>4585</v>
      </c>
      <c r="E1425" s="1032" t="s">
        <v>411</v>
      </c>
      <c r="F1425" s="1035" t="s">
        <v>4575</v>
      </c>
      <c r="G1425" s="1520" t="s">
        <v>3198</v>
      </c>
      <c r="H1425" s="1520" t="s">
        <v>4586</v>
      </c>
      <c r="I1425" s="1032">
        <v>214.76</v>
      </c>
      <c r="J1425" s="1032"/>
      <c r="K1425" s="1032"/>
      <c r="L1425" s="1032"/>
      <c r="M1425" s="1032"/>
      <c r="N1425" s="1035"/>
      <c r="O1425" s="1035"/>
      <c r="P1425" s="1232" t="s">
        <v>2479</v>
      </c>
      <c r="Q1425" s="983" t="s">
        <v>3176</v>
      </c>
    </row>
    <row r="1426" spans="1:17" x14ac:dyDescent="0.2">
      <c r="A1426" s="1230">
        <v>2</v>
      </c>
      <c r="B1426" s="986" t="s">
        <v>4588</v>
      </c>
      <c r="C1426" s="1026" t="s">
        <v>1335</v>
      </c>
      <c r="D1426" s="1538"/>
      <c r="E1426" s="1026" t="s">
        <v>4589</v>
      </c>
      <c r="F1426" s="1673" t="s">
        <v>4575</v>
      </c>
      <c r="G1426" s="1521"/>
      <c r="H1426" s="1538"/>
      <c r="I1426" s="1026">
        <v>265.24</v>
      </c>
      <c r="J1426" s="1026"/>
      <c r="K1426" s="1026"/>
      <c r="L1426" s="1026"/>
      <c r="M1426" s="1026"/>
      <c r="N1426" s="1036"/>
      <c r="O1426" s="1036"/>
      <c r="P1426" s="1233" t="s">
        <v>2354</v>
      </c>
      <c r="Q1426" s="986" t="s">
        <v>3176</v>
      </c>
    </row>
    <row r="1427" spans="1:17" x14ac:dyDescent="0.2">
      <c r="A1427" s="1230">
        <v>3</v>
      </c>
      <c r="B1427" s="986" t="s">
        <v>4591</v>
      </c>
      <c r="C1427" s="1026" t="s">
        <v>1336</v>
      </c>
      <c r="D1427" s="1672"/>
      <c r="E1427" s="1026" t="s">
        <v>412</v>
      </c>
      <c r="F1427" s="1674"/>
      <c r="G1427" s="1521"/>
      <c r="H1427" s="1538"/>
      <c r="I1427" s="1026">
        <v>315.95999999999998</v>
      </c>
      <c r="J1427" s="1026"/>
      <c r="K1427" s="1026"/>
      <c r="L1427" s="1026"/>
      <c r="M1427" s="1026"/>
      <c r="N1427" s="1036"/>
      <c r="O1427" s="1036"/>
      <c r="P1427" s="1233" t="s">
        <v>2354</v>
      </c>
      <c r="Q1427" s="986" t="s">
        <v>3176</v>
      </c>
    </row>
    <row r="1428" spans="1:17" ht="24" x14ac:dyDescent="0.2">
      <c r="A1428" s="1230">
        <v>4</v>
      </c>
      <c r="B1428" s="1033">
        <v>130098</v>
      </c>
      <c r="C1428" s="1026"/>
      <c r="D1428" s="1026"/>
      <c r="E1428" s="1026" t="s">
        <v>413</v>
      </c>
      <c r="F1428" s="1036" t="s">
        <v>5833</v>
      </c>
      <c r="G1428" s="1037"/>
      <c r="H1428" s="1037"/>
      <c r="I1428" s="1026">
        <v>320</v>
      </c>
      <c r="J1428" s="1026"/>
      <c r="K1428" s="1026"/>
      <c r="L1428" s="1026"/>
      <c r="M1428" s="1026"/>
      <c r="N1428" s="1036"/>
      <c r="O1428" s="1036"/>
      <c r="P1428" s="1233" t="s">
        <v>2479</v>
      </c>
      <c r="Q1428" s="986" t="s">
        <v>3216</v>
      </c>
    </row>
    <row r="1429" spans="1:17" ht="36" x14ac:dyDescent="0.2">
      <c r="A1429" s="1230">
        <v>5</v>
      </c>
      <c r="B1429" s="1033">
        <v>120566</v>
      </c>
      <c r="C1429" s="1026"/>
      <c r="D1429" s="1026"/>
      <c r="E1429" s="1026" t="s">
        <v>415</v>
      </c>
      <c r="F1429" s="1036" t="s">
        <v>5834</v>
      </c>
      <c r="G1429" s="1037"/>
      <c r="H1429" s="1037"/>
      <c r="I1429" s="1026">
        <v>661</v>
      </c>
      <c r="J1429" s="1026"/>
      <c r="K1429" s="1026"/>
      <c r="L1429" s="1026"/>
      <c r="M1429" s="1026"/>
      <c r="N1429" s="1036"/>
      <c r="O1429" s="1036"/>
      <c r="P1429" s="1233" t="s">
        <v>6007</v>
      </c>
      <c r="Q1429" s="986" t="s">
        <v>3216</v>
      </c>
    </row>
    <row r="1430" spans="1:17" ht="36" x14ac:dyDescent="0.2">
      <c r="A1430" s="1230">
        <v>6</v>
      </c>
      <c r="B1430" s="1033">
        <v>120569</v>
      </c>
      <c r="C1430" s="1026"/>
      <c r="D1430" s="1026"/>
      <c r="E1430" s="1026" t="s">
        <v>418</v>
      </c>
      <c r="F1430" s="1036" t="s">
        <v>6095</v>
      </c>
      <c r="G1430" s="1036"/>
      <c r="H1430" s="1036"/>
      <c r="I1430" s="1026">
        <v>500</v>
      </c>
      <c r="J1430" s="1026"/>
      <c r="K1430" s="1026"/>
      <c r="L1430" s="1026"/>
      <c r="M1430" s="1026"/>
      <c r="N1430" s="1036"/>
      <c r="O1430" s="1036"/>
      <c r="P1430" s="1233" t="s">
        <v>2241</v>
      </c>
      <c r="Q1430" s="986" t="s">
        <v>3216</v>
      </c>
    </row>
    <row r="1431" spans="1:17" ht="36" x14ac:dyDescent="0.2">
      <c r="A1431" s="1230">
        <v>7</v>
      </c>
      <c r="B1431" s="1033">
        <v>120570</v>
      </c>
      <c r="C1431" s="1026"/>
      <c r="D1431" s="1026"/>
      <c r="E1431" s="1026" t="s">
        <v>419</v>
      </c>
      <c r="F1431" s="1153" t="s">
        <v>6094</v>
      </c>
      <c r="G1431" s="1036"/>
      <c r="H1431" s="1036"/>
      <c r="I1431" s="1026">
        <v>400</v>
      </c>
      <c r="J1431" s="1026"/>
      <c r="K1431" s="1026"/>
      <c r="L1431" s="1026"/>
      <c r="M1431" s="1026"/>
      <c r="N1431" s="1036"/>
      <c r="O1431" s="1036"/>
      <c r="P1431" s="1233" t="s">
        <v>2244</v>
      </c>
      <c r="Q1431" s="986" t="s">
        <v>3216</v>
      </c>
    </row>
    <row r="1432" spans="1:17" ht="36.75" thickBot="1" x14ac:dyDescent="0.25">
      <c r="A1432" s="1231">
        <v>8</v>
      </c>
      <c r="B1432" s="1027" t="s">
        <v>6096</v>
      </c>
      <c r="C1432" s="909" t="s">
        <v>1610</v>
      </c>
      <c r="D1432" s="909" t="s">
        <v>4592</v>
      </c>
      <c r="E1432" s="909" t="s">
        <v>1261</v>
      </c>
      <c r="F1432" s="950" t="s">
        <v>4575</v>
      </c>
      <c r="G1432" s="909" t="s">
        <v>4593</v>
      </c>
      <c r="H1432" s="909" t="s">
        <v>4594</v>
      </c>
      <c r="I1432" s="909">
        <v>186.07</v>
      </c>
      <c r="J1432" s="909"/>
      <c r="K1432" s="909"/>
      <c r="L1432" s="909"/>
      <c r="M1432" s="909"/>
      <c r="N1432" s="909"/>
      <c r="O1432" s="909"/>
      <c r="P1432" s="1234" t="s">
        <v>2354</v>
      </c>
      <c r="Q1432" s="987" t="s">
        <v>3176</v>
      </c>
    </row>
    <row r="1433" spans="1:17" ht="13.5" thickBot="1" x14ac:dyDescent="0.25">
      <c r="A1433" s="1586" t="s">
        <v>1262</v>
      </c>
      <c r="B1433" s="1587"/>
      <c r="C1433" s="1587"/>
      <c r="D1433" s="1587"/>
      <c r="E1433" s="1587"/>
      <c r="F1433" s="1587"/>
      <c r="G1433" s="1588"/>
      <c r="H1433" s="1589"/>
      <c r="I1433" s="1226">
        <f>SUM(I1425:I1432)</f>
        <v>2863.03</v>
      </c>
      <c r="J1433" s="1006"/>
      <c r="K1433" s="1007"/>
      <c r="L1433" s="1007"/>
      <c r="M1433" s="1007"/>
      <c r="N1433" s="602"/>
      <c r="O1433" s="602"/>
      <c r="P1433" s="602"/>
      <c r="Q1433" s="1196"/>
    </row>
    <row r="1434" spans="1:17" ht="13.5" thickBot="1" x14ac:dyDescent="0.25">
      <c r="A1434" s="1670"/>
      <c r="B1434" s="1670"/>
      <c r="C1434" s="1670"/>
      <c r="D1434" s="1670"/>
      <c r="E1434" s="1670"/>
      <c r="F1434" s="1670"/>
      <c r="G1434" s="1670"/>
      <c r="H1434" s="1670"/>
      <c r="I1434" s="1670"/>
      <c r="J1434" s="1670"/>
      <c r="K1434" s="1670"/>
      <c r="L1434" s="1670"/>
      <c r="M1434" s="1670"/>
      <c r="N1434" s="1670"/>
      <c r="O1434" s="1670"/>
      <c r="P1434" s="1222"/>
      <c r="Q1434" s="1222"/>
    </row>
    <row r="1435" spans="1:17" ht="13.5" thickBot="1" x14ac:dyDescent="0.25">
      <c r="A1435" s="1586" t="s">
        <v>946</v>
      </c>
      <c r="B1435" s="1587"/>
      <c r="C1435" s="1587"/>
      <c r="D1435" s="1587"/>
      <c r="E1435" s="1587"/>
      <c r="F1435" s="1587"/>
      <c r="G1435" s="1598"/>
      <c r="H1435" s="1598"/>
      <c r="I1435" s="1598"/>
      <c r="J1435" s="1598"/>
      <c r="K1435" s="1598"/>
      <c r="L1435" s="1598"/>
      <c r="M1435" s="1598"/>
      <c r="N1435" s="1598"/>
      <c r="O1435" s="1598"/>
      <c r="P1435" s="1598"/>
      <c r="Q1435" s="1599"/>
    </row>
    <row r="1436" spans="1:17" ht="13.5" thickBot="1" x14ac:dyDescent="0.25">
      <c r="A1436" s="1601" t="s">
        <v>409</v>
      </c>
      <c r="B1436" s="1602"/>
      <c r="C1436" s="1602"/>
      <c r="D1436" s="1602"/>
      <c r="E1436" s="1602"/>
      <c r="F1436" s="1602"/>
      <c r="G1436" s="1603"/>
      <c r="H1436" s="1604"/>
      <c r="I1436" s="1217" t="s">
        <v>104</v>
      </c>
      <c r="J1436" s="1218"/>
      <c r="K1436" s="1219"/>
      <c r="L1436" s="1219"/>
      <c r="M1436" s="1219"/>
      <c r="N1436" s="602"/>
      <c r="O1436" s="602"/>
      <c r="P1436" s="602"/>
      <c r="Q1436" s="1196"/>
    </row>
    <row r="1437" spans="1:17" ht="36" x14ac:dyDescent="0.2">
      <c r="A1437" s="1032">
        <v>1</v>
      </c>
      <c r="B1437" s="1032">
        <v>130222</v>
      </c>
      <c r="C1437" s="1032"/>
      <c r="D1437" s="1032"/>
      <c r="E1437" s="1032" t="s">
        <v>447</v>
      </c>
      <c r="F1437" s="1035" t="s">
        <v>5835</v>
      </c>
      <c r="G1437" s="1035"/>
      <c r="H1437" s="1035"/>
      <c r="I1437" s="1032">
        <v>1224</v>
      </c>
      <c r="J1437" s="1032"/>
      <c r="K1437" s="1032"/>
      <c r="L1437" s="1032"/>
      <c r="M1437" s="1032"/>
      <c r="N1437" s="1032"/>
      <c r="O1437" s="1032"/>
      <c r="P1437" s="1032" t="s">
        <v>2354</v>
      </c>
      <c r="Q1437" s="1032" t="s">
        <v>3216</v>
      </c>
    </row>
    <row r="1438" spans="1:17" ht="48" x14ac:dyDescent="0.2">
      <c r="A1438" s="1327">
        <v>2</v>
      </c>
      <c r="B1438" s="1327">
        <v>130983</v>
      </c>
      <c r="C1438" s="1327"/>
      <c r="D1438" s="1327"/>
      <c r="E1438" s="1327" t="s">
        <v>448</v>
      </c>
      <c r="F1438" s="1326" t="s">
        <v>5643</v>
      </c>
      <c r="G1438" s="1326"/>
      <c r="H1438" s="1326"/>
      <c r="I1438" s="1327">
        <v>640</v>
      </c>
      <c r="J1438" s="1327"/>
      <c r="K1438" s="1327"/>
      <c r="L1438" s="1327"/>
      <c r="M1438" s="1327"/>
      <c r="N1438" s="1327"/>
      <c r="O1438" s="1327"/>
      <c r="P1438" s="1327" t="s">
        <v>2354</v>
      </c>
      <c r="Q1438" s="1327" t="s">
        <v>3216</v>
      </c>
    </row>
    <row r="1439" spans="1:17" ht="36" x14ac:dyDescent="0.2">
      <c r="A1439" s="1327">
        <v>3</v>
      </c>
      <c r="B1439" s="1327">
        <v>120609</v>
      </c>
      <c r="C1439" s="1327"/>
      <c r="D1439" s="1327"/>
      <c r="E1439" s="1327" t="s">
        <v>449</v>
      </c>
      <c r="F1439" s="1326" t="s">
        <v>5836</v>
      </c>
      <c r="G1439" s="1326"/>
      <c r="H1439" s="1326"/>
      <c r="I1439" s="1327">
        <v>470</v>
      </c>
      <c r="J1439" s="1327"/>
      <c r="K1439" s="1327"/>
      <c r="L1439" s="1327"/>
      <c r="M1439" s="1327"/>
      <c r="N1439" s="1327"/>
      <c r="O1439" s="1327"/>
      <c r="P1439" s="1327" t="s">
        <v>2354</v>
      </c>
      <c r="Q1439" s="1327" t="s">
        <v>3216</v>
      </c>
    </row>
    <row r="1440" spans="1:17" ht="36" x14ac:dyDescent="0.2">
      <c r="A1440" s="1327">
        <v>4</v>
      </c>
      <c r="B1440" s="1327">
        <v>130985</v>
      </c>
      <c r="C1440" s="1327"/>
      <c r="D1440" s="1327"/>
      <c r="E1440" s="1327" t="s">
        <v>451</v>
      </c>
      <c r="F1440" s="1326" t="s">
        <v>5837</v>
      </c>
      <c r="G1440" s="1326"/>
      <c r="H1440" s="1326"/>
      <c r="I1440" s="1327">
        <v>350</v>
      </c>
      <c r="J1440" s="1327"/>
      <c r="K1440" s="1327"/>
      <c r="L1440" s="1327"/>
      <c r="M1440" s="1327"/>
      <c r="N1440" s="1327"/>
      <c r="O1440" s="1327"/>
      <c r="P1440" s="1327" t="s">
        <v>2354</v>
      </c>
      <c r="Q1440" s="1327" t="s">
        <v>3216</v>
      </c>
    </row>
    <row r="1441" spans="1:17" ht="24" x14ac:dyDescent="0.2">
      <c r="A1441" s="1327">
        <v>5</v>
      </c>
      <c r="B1441" s="1320">
        <v>130133</v>
      </c>
      <c r="C1441" s="1320" t="s">
        <v>1286</v>
      </c>
      <c r="D1441" s="1320" t="s">
        <v>3695</v>
      </c>
      <c r="E1441" s="1320" t="s">
        <v>452</v>
      </c>
      <c r="F1441" s="1323" t="s">
        <v>5838</v>
      </c>
      <c r="G1441" s="1320" t="s">
        <v>3198</v>
      </c>
      <c r="H1441" s="1320" t="s">
        <v>4596</v>
      </c>
      <c r="I1441" s="1320">
        <v>5210.1400000000003</v>
      </c>
      <c r="J1441" s="1327"/>
      <c r="K1441" s="1327"/>
      <c r="L1441" s="1327"/>
      <c r="M1441" s="1327"/>
      <c r="N1441" s="1327"/>
      <c r="O1441" s="1327"/>
      <c r="P1441" s="1327" t="s">
        <v>2354</v>
      </c>
      <c r="Q1441" s="1327" t="s">
        <v>3176</v>
      </c>
    </row>
    <row r="1442" spans="1:17" ht="24" x14ac:dyDescent="0.2">
      <c r="A1442" s="1327">
        <v>6</v>
      </c>
      <c r="B1442" s="1320">
        <v>130205</v>
      </c>
      <c r="C1442" s="1320" t="s">
        <v>1291</v>
      </c>
      <c r="D1442" s="1320" t="s">
        <v>4598</v>
      </c>
      <c r="E1442" s="1320" t="s">
        <v>454</v>
      </c>
      <c r="F1442" s="1323" t="s">
        <v>5838</v>
      </c>
      <c r="G1442" s="1320" t="s">
        <v>3198</v>
      </c>
      <c r="H1442" s="1320" t="s">
        <v>3678</v>
      </c>
      <c r="I1442" s="1327">
        <v>1026.71</v>
      </c>
      <c r="J1442" s="1327"/>
      <c r="K1442" s="1327"/>
      <c r="L1442" s="1327"/>
      <c r="M1442" s="1327"/>
      <c r="N1442" s="1327"/>
      <c r="O1442" s="1327"/>
      <c r="P1442" s="1327" t="s">
        <v>2479</v>
      </c>
      <c r="Q1442" s="1327" t="s">
        <v>3176</v>
      </c>
    </row>
    <row r="1443" spans="1:17" ht="36" x14ac:dyDescent="0.2">
      <c r="A1443" s="1327">
        <v>7</v>
      </c>
      <c r="B1443" s="1327" t="s">
        <v>6097</v>
      </c>
      <c r="C1443" s="1327"/>
      <c r="D1443" s="1327"/>
      <c r="E1443" s="1327" t="s">
        <v>456</v>
      </c>
      <c r="F1443" s="1326" t="s">
        <v>5839</v>
      </c>
      <c r="G1443" s="1326"/>
      <c r="H1443" s="1326"/>
      <c r="I1443" s="1327">
        <v>1080</v>
      </c>
      <c r="J1443" s="1327"/>
      <c r="K1443" s="1327"/>
      <c r="L1443" s="1327"/>
      <c r="M1443" s="1327"/>
      <c r="N1443" s="1327"/>
      <c r="O1443" s="1327"/>
      <c r="P1443" s="1327" t="s">
        <v>2354</v>
      </c>
      <c r="Q1443" s="1327" t="s">
        <v>3216</v>
      </c>
    </row>
    <row r="1444" spans="1:17" ht="36" x14ac:dyDescent="0.2">
      <c r="A1444" s="1327">
        <v>8</v>
      </c>
      <c r="B1444" s="1327">
        <v>130221</v>
      </c>
      <c r="C1444" s="1327"/>
      <c r="D1444" s="1327"/>
      <c r="E1444" s="1327" t="s">
        <v>457</v>
      </c>
      <c r="F1444" s="1326" t="s">
        <v>5644</v>
      </c>
      <c r="G1444" s="1326"/>
      <c r="H1444" s="1326"/>
      <c r="I1444" s="1327">
        <v>965</v>
      </c>
      <c r="J1444" s="1327"/>
      <c r="K1444" s="1327"/>
      <c r="L1444" s="1327"/>
      <c r="M1444" s="1327"/>
      <c r="N1444" s="1327"/>
      <c r="O1444" s="1327"/>
      <c r="P1444" s="1327" t="s">
        <v>2241</v>
      </c>
      <c r="Q1444" s="1327" t="s">
        <v>3216</v>
      </c>
    </row>
    <row r="1445" spans="1:17" ht="24" x14ac:dyDescent="0.2">
      <c r="A1445" s="1327">
        <v>9</v>
      </c>
      <c r="B1445" s="1327">
        <v>130224</v>
      </c>
      <c r="C1445" s="1327"/>
      <c r="D1445" s="1327"/>
      <c r="E1445" s="1327" t="s">
        <v>460</v>
      </c>
      <c r="F1445" s="1326" t="s">
        <v>5645</v>
      </c>
      <c r="G1445" s="1326"/>
      <c r="H1445" s="1326"/>
      <c r="I1445" s="1327">
        <v>1590</v>
      </c>
      <c r="J1445" s="1327"/>
      <c r="K1445" s="1327"/>
      <c r="L1445" s="1327"/>
      <c r="M1445" s="1327"/>
      <c r="N1445" s="1327"/>
      <c r="O1445" s="1327"/>
      <c r="P1445" s="1327"/>
      <c r="Q1445" s="1327" t="s">
        <v>3216</v>
      </c>
    </row>
    <row r="1446" spans="1:17" ht="24" x14ac:dyDescent="0.2">
      <c r="A1446" s="1327">
        <v>10</v>
      </c>
      <c r="B1446" s="1327">
        <v>130991</v>
      </c>
      <c r="C1446" s="1327"/>
      <c r="D1446" s="1327"/>
      <c r="E1446" s="1327" t="s">
        <v>464</v>
      </c>
      <c r="F1446" s="1326" t="s">
        <v>5840</v>
      </c>
      <c r="G1446" s="1326"/>
      <c r="H1446" s="1326"/>
      <c r="I1446" s="1327">
        <v>120</v>
      </c>
      <c r="J1446" s="1327"/>
      <c r="K1446" s="1327"/>
      <c r="L1446" s="1327"/>
      <c r="M1446" s="1327"/>
      <c r="N1446" s="1327"/>
      <c r="O1446" s="1327"/>
      <c r="P1446" s="1327" t="s">
        <v>2354</v>
      </c>
      <c r="Q1446" s="1327" t="s">
        <v>3216</v>
      </c>
    </row>
    <row r="1447" spans="1:17" ht="36" x14ac:dyDescent="0.2">
      <c r="A1447" s="1327">
        <v>11</v>
      </c>
      <c r="B1447" s="1327">
        <v>130993</v>
      </c>
      <c r="C1447" s="1327"/>
      <c r="D1447" s="1327"/>
      <c r="E1447" s="1327" t="s">
        <v>466</v>
      </c>
      <c r="F1447" s="1326" t="s">
        <v>5841</v>
      </c>
      <c r="G1447" s="1326"/>
      <c r="H1447" s="1326"/>
      <c r="I1447" s="1327">
        <v>800</v>
      </c>
      <c r="J1447" s="1327"/>
      <c r="K1447" s="1327"/>
      <c r="L1447" s="1327"/>
      <c r="M1447" s="1327"/>
      <c r="N1447" s="1327"/>
      <c r="O1447" s="1327"/>
      <c r="P1447" s="1327" t="s">
        <v>2354</v>
      </c>
      <c r="Q1447" s="1327" t="s">
        <v>3216</v>
      </c>
    </row>
    <row r="1448" spans="1:17" ht="24" x14ac:dyDescent="0.2">
      <c r="A1448" s="1327">
        <v>12</v>
      </c>
      <c r="B1448" s="1320" t="s">
        <v>4607</v>
      </c>
      <c r="C1448" s="1327" t="s">
        <v>1318</v>
      </c>
      <c r="D1448" s="1320" t="s">
        <v>4608</v>
      </c>
      <c r="E1448" s="1327" t="s">
        <v>469</v>
      </c>
      <c r="F1448" s="1326" t="s">
        <v>4575</v>
      </c>
      <c r="G1448" s="1320" t="s">
        <v>3198</v>
      </c>
      <c r="H1448" s="1320" t="s">
        <v>4609</v>
      </c>
      <c r="I1448" s="1327">
        <v>1256.24</v>
      </c>
      <c r="J1448" s="1327"/>
      <c r="K1448" s="1327"/>
      <c r="L1448" s="1327"/>
      <c r="M1448" s="1327"/>
      <c r="N1448" s="1327"/>
      <c r="O1448" s="1327"/>
      <c r="P1448" s="1327" t="s">
        <v>2354</v>
      </c>
      <c r="Q1448" s="1327" t="s">
        <v>3176</v>
      </c>
    </row>
    <row r="1449" spans="1:17" ht="36" x14ac:dyDescent="0.2">
      <c r="A1449" s="1327">
        <v>13</v>
      </c>
      <c r="B1449" s="1320">
        <v>130252</v>
      </c>
      <c r="C1449" s="1327" t="s">
        <v>2137</v>
      </c>
      <c r="D1449" s="1320" t="s">
        <v>4611</v>
      </c>
      <c r="E1449" s="1327" t="s">
        <v>470</v>
      </c>
      <c r="F1449" s="1326" t="s">
        <v>5838</v>
      </c>
      <c r="G1449" s="1320" t="s">
        <v>4593</v>
      </c>
      <c r="H1449" s="1320" t="s">
        <v>3065</v>
      </c>
      <c r="I1449" s="1327">
        <v>387.35</v>
      </c>
      <c r="J1449" s="1327"/>
      <c r="K1449" s="1327"/>
      <c r="L1449" s="1327"/>
      <c r="M1449" s="1327"/>
      <c r="N1449" s="1327"/>
      <c r="O1449" s="1327"/>
      <c r="P1449" s="1327" t="s">
        <v>2354</v>
      </c>
      <c r="Q1449" s="1327" t="s">
        <v>3176</v>
      </c>
    </row>
    <row r="1450" spans="1:17" ht="36" x14ac:dyDescent="0.2">
      <c r="A1450" s="1327">
        <v>14</v>
      </c>
      <c r="B1450" s="1320">
        <v>130257</v>
      </c>
      <c r="C1450" s="1327" t="s">
        <v>2138</v>
      </c>
      <c r="D1450" s="1320" t="s">
        <v>4612</v>
      </c>
      <c r="E1450" s="1327" t="s">
        <v>471</v>
      </c>
      <c r="F1450" s="1326" t="s">
        <v>5838</v>
      </c>
      <c r="G1450" s="1320" t="s">
        <v>4593</v>
      </c>
      <c r="H1450" s="1320" t="s">
        <v>3065</v>
      </c>
      <c r="I1450" s="1327">
        <v>124.03</v>
      </c>
      <c r="J1450" s="1327"/>
      <c r="K1450" s="1327"/>
      <c r="L1450" s="1327"/>
      <c r="M1450" s="1327"/>
      <c r="N1450" s="1327"/>
      <c r="O1450" s="1327"/>
      <c r="P1450" s="1327" t="s">
        <v>2354</v>
      </c>
      <c r="Q1450" s="1327" t="s">
        <v>3176</v>
      </c>
    </row>
    <row r="1451" spans="1:17" ht="36" x14ac:dyDescent="0.2">
      <c r="A1451" s="1327">
        <v>15</v>
      </c>
      <c r="B1451" s="1320">
        <v>130258</v>
      </c>
      <c r="C1451" s="1327" t="s">
        <v>2139</v>
      </c>
      <c r="D1451" s="1320" t="s">
        <v>4613</v>
      </c>
      <c r="E1451" s="1327" t="s">
        <v>472</v>
      </c>
      <c r="F1451" s="1326" t="s">
        <v>5838</v>
      </c>
      <c r="G1451" s="1320" t="s">
        <v>4593</v>
      </c>
      <c r="H1451" s="1320" t="s">
        <v>3065</v>
      </c>
      <c r="I1451" s="1327">
        <v>125.79</v>
      </c>
      <c r="J1451" s="1327"/>
      <c r="K1451" s="1327"/>
      <c r="L1451" s="1327"/>
      <c r="M1451" s="1327"/>
      <c r="N1451" s="1327"/>
      <c r="O1451" s="1327"/>
      <c r="P1451" s="1327" t="s">
        <v>2354</v>
      </c>
      <c r="Q1451" s="1327" t="s">
        <v>3176</v>
      </c>
    </row>
    <row r="1452" spans="1:17" ht="36" x14ac:dyDescent="0.2">
      <c r="A1452" s="1327">
        <v>16</v>
      </c>
      <c r="B1452" s="1320">
        <v>130259</v>
      </c>
      <c r="C1452" s="1327" t="s">
        <v>2140</v>
      </c>
      <c r="D1452" s="1320" t="s">
        <v>4614</v>
      </c>
      <c r="E1452" s="1327" t="s">
        <v>473</v>
      </c>
      <c r="F1452" s="1326" t="s">
        <v>5838</v>
      </c>
      <c r="G1452" s="1320" t="s">
        <v>4593</v>
      </c>
      <c r="H1452" s="1320" t="s">
        <v>3065</v>
      </c>
      <c r="I1452" s="1327">
        <v>312.19</v>
      </c>
      <c r="J1452" s="1327"/>
      <c r="K1452" s="1327"/>
      <c r="L1452" s="1327"/>
      <c r="M1452" s="1327"/>
      <c r="N1452" s="1327"/>
      <c r="O1452" s="1327"/>
      <c r="P1452" s="1327" t="s">
        <v>2354</v>
      </c>
      <c r="Q1452" s="1327" t="s">
        <v>3176</v>
      </c>
    </row>
    <row r="1453" spans="1:17" ht="36" x14ac:dyDescent="0.2">
      <c r="A1453" s="1327">
        <v>17</v>
      </c>
      <c r="B1453" s="1320">
        <v>130266</v>
      </c>
      <c r="C1453" s="1327" t="s">
        <v>2141</v>
      </c>
      <c r="D1453" s="1320" t="s">
        <v>4615</v>
      </c>
      <c r="E1453" s="1327" t="s">
        <v>2145</v>
      </c>
      <c r="F1453" s="1326" t="s">
        <v>5838</v>
      </c>
      <c r="G1453" s="1320" t="s">
        <v>4593</v>
      </c>
      <c r="H1453" s="1320" t="s">
        <v>3065</v>
      </c>
      <c r="I1453" s="1327">
        <v>361.27</v>
      </c>
      <c r="J1453" s="1327"/>
      <c r="K1453" s="1327"/>
      <c r="L1453" s="1327"/>
      <c r="M1453" s="1327"/>
      <c r="N1453" s="1327"/>
      <c r="O1453" s="1327"/>
      <c r="P1453" s="1327" t="s">
        <v>2354</v>
      </c>
      <c r="Q1453" s="1327" t="s">
        <v>3176</v>
      </c>
    </row>
    <row r="1454" spans="1:17" ht="36" x14ac:dyDescent="0.2">
      <c r="A1454" s="1327">
        <v>18</v>
      </c>
      <c r="B1454" s="1320">
        <v>130263</v>
      </c>
      <c r="C1454" s="1327" t="s">
        <v>2142</v>
      </c>
      <c r="D1454" s="1320" t="s">
        <v>4616</v>
      </c>
      <c r="E1454" s="1327" t="s">
        <v>2146</v>
      </c>
      <c r="F1454" s="1326" t="s">
        <v>5838</v>
      </c>
      <c r="G1454" s="1320" t="s">
        <v>4593</v>
      </c>
      <c r="H1454" s="1320" t="s">
        <v>3065</v>
      </c>
      <c r="I1454" s="1327">
        <v>139.94</v>
      </c>
      <c r="J1454" s="1327"/>
      <c r="K1454" s="1327"/>
      <c r="L1454" s="1327"/>
      <c r="M1454" s="1327"/>
      <c r="N1454" s="1327"/>
      <c r="O1454" s="1327"/>
      <c r="P1454" s="1327" t="s">
        <v>2354</v>
      </c>
      <c r="Q1454" s="1327" t="s">
        <v>3176</v>
      </c>
    </row>
    <row r="1455" spans="1:17" ht="36" x14ac:dyDescent="0.2">
      <c r="A1455" s="1327">
        <v>19</v>
      </c>
      <c r="B1455" s="1320">
        <v>130264</v>
      </c>
      <c r="C1455" s="1327" t="s">
        <v>2143</v>
      </c>
      <c r="D1455" s="1320" t="s">
        <v>4617</v>
      </c>
      <c r="E1455" s="1327" t="s">
        <v>2147</v>
      </c>
      <c r="F1455" s="1326" t="s">
        <v>5838</v>
      </c>
      <c r="G1455" s="1320" t="s">
        <v>4593</v>
      </c>
      <c r="H1455" s="1320" t="s">
        <v>3065</v>
      </c>
      <c r="I1455" s="1327">
        <v>154.35</v>
      </c>
      <c r="J1455" s="1327"/>
      <c r="K1455" s="1327"/>
      <c r="L1455" s="1327"/>
      <c r="M1455" s="1327"/>
      <c r="N1455" s="1327"/>
      <c r="O1455" s="1327"/>
      <c r="P1455" s="1327" t="s">
        <v>2354</v>
      </c>
      <c r="Q1455" s="1327" t="s">
        <v>3176</v>
      </c>
    </row>
    <row r="1456" spans="1:17" ht="36" x14ac:dyDescent="0.2">
      <c r="A1456" s="1327">
        <v>20</v>
      </c>
      <c r="B1456" s="1320">
        <v>130265</v>
      </c>
      <c r="C1456" s="1327" t="s">
        <v>2144</v>
      </c>
      <c r="D1456" s="1320" t="s">
        <v>4618</v>
      </c>
      <c r="E1456" s="1327" t="s">
        <v>2148</v>
      </c>
      <c r="F1456" s="1326" t="s">
        <v>5838</v>
      </c>
      <c r="G1456" s="1320" t="s">
        <v>4593</v>
      </c>
      <c r="H1456" s="1320" t="s">
        <v>3065</v>
      </c>
      <c r="I1456" s="1327">
        <v>141.03</v>
      </c>
      <c r="J1456" s="1327"/>
      <c r="K1456" s="1327"/>
      <c r="L1456" s="1327"/>
      <c r="M1456" s="1327"/>
      <c r="N1456" s="1327"/>
      <c r="O1456" s="1327"/>
      <c r="P1456" s="1327" t="s">
        <v>2354</v>
      </c>
      <c r="Q1456" s="1327" t="s">
        <v>3176</v>
      </c>
    </row>
    <row r="1457" spans="1:19" s="2" customFormat="1" ht="24" x14ac:dyDescent="0.2">
      <c r="A1457" s="1327">
        <v>21</v>
      </c>
      <c r="B1457" s="1327"/>
      <c r="C1457" s="1327" t="s">
        <v>4619</v>
      </c>
      <c r="D1457" s="1320" t="s">
        <v>4620</v>
      </c>
      <c r="E1457" s="1327" t="s">
        <v>4621</v>
      </c>
      <c r="F1457" s="1326" t="s">
        <v>5838</v>
      </c>
      <c r="G1457" s="1320" t="s">
        <v>3198</v>
      </c>
      <c r="H1457" s="1320" t="s">
        <v>4622</v>
      </c>
      <c r="I1457" s="1327">
        <v>384.12</v>
      </c>
      <c r="J1457" s="1327"/>
      <c r="K1457" s="1327"/>
      <c r="L1457" s="1327"/>
      <c r="M1457" s="1327"/>
      <c r="N1457" s="1327"/>
      <c r="O1457" s="1327"/>
      <c r="P1457" s="1327" t="s">
        <v>2354</v>
      </c>
      <c r="Q1457" s="1327" t="s">
        <v>3176</v>
      </c>
    </row>
    <row r="1458" spans="1:19" s="2" customFormat="1" ht="36" x14ac:dyDescent="0.2">
      <c r="A1458" s="1327">
        <v>22</v>
      </c>
      <c r="B1458" s="1327"/>
      <c r="C1458" s="1327" t="s">
        <v>4623</v>
      </c>
      <c r="D1458" s="1320" t="s">
        <v>4624</v>
      </c>
      <c r="E1458" s="1327" t="s">
        <v>4625</v>
      </c>
      <c r="F1458" s="1326" t="s">
        <v>5838</v>
      </c>
      <c r="G1458" s="1320" t="s">
        <v>4593</v>
      </c>
      <c r="H1458" s="1320" t="s">
        <v>4622</v>
      </c>
      <c r="I1458" s="1327">
        <v>417.01</v>
      </c>
      <c r="J1458" s="1327"/>
      <c r="K1458" s="1327"/>
      <c r="L1458" s="1327"/>
      <c r="M1458" s="1327"/>
      <c r="N1458" s="1327"/>
      <c r="O1458" s="1327"/>
      <c r="P1458" s="1327" t="s">
        <v>2354</v>
      </c>
      <c r="Q1458" s="1327" t="s">
        <v>3176</v>
      </c>
    </row>
    <row r="1459" spans="1:19" s="2" customFormat="1" ht="36" x14ac:dyDescent="0.2">
      <c r="A1459" s="1327">
        <v>23</v>
      </c>
      <c r="B1459" s="1327">
        <v>192152</v>
      </c>
      <c r="C1459" s="1327" t="s">
        <v>4626</v>
      </c>
      <c r="D1459" s="1320" t="s">
        <v>4627</v>
      </c>
      <c r="E1459" s="1327" t="s">
        <v>4628</v>
      </c>
      <c r="F1459" s="1326" t="s">
        <v>4637</v>
      </c>
      <c r="G1459" s="1320" t="s">
        <v>4593</v>
      </c>
      <c r="H1459" s="1320" t="s">
        <v>4629</v>
      </c>
      <c r="I1459" s="1327">
        <v>608.9</v>
      </c>
      <c r="J1459" s="1327"/>
      <c r="K1459" s="1327"/>
      <c r="L1459" s="1327"/>
      <c r="M1459" s="1327"/>
      <c r="N1459" s="1327"/>
      <c r="O1459" s="1327"/>
      <c r="P1459" s="1327" t="s">
        <v>2354</v>
      </c>
      <c r="Q1459" s="1327" t="s">
        <v>3176</v>
      </c>
    </row>
    <row r="1460" spans="1:19" s="2" customFormat="1" ht="36" x14ac:dyDescent="0.2">
      <c r="A1460" s="1327">
        <v>24</v>
      </c>
      <c r="B1460" s="1327">
        <v>192151</v>
      </c>
      <c r="C1460" s="1327" t="s">
        <v>4630</v>
      </c>
      <c r="D1460" s="1320" t="s">
        <v>4631</v>
      </c>
      <c r="E1460" s="1327" t="s">
        <v>4632</v>
      </c>
      <c r="F1460" s="1326" t="s">
        <v>5842</v>
      </c>
      <c r="G1460" s="1320" t="s">
        <v>4593</v>
      </c>
      <c r="H1460" s="1320" t="s">
        <v>4633</v>
      </c>
      <c r="I1460" s="1327">
        <v>749.24</v>
      </c>
      <c r="J1460" s="1327"/>
      <c r="K1460" s="1327"/>
      <c r="L1460" s="1327"/>
      <c r="M1460" s="1327"/>
      <c r="N1460" s="1327"/>
      <c r="O1460" s="1327"/>
      <c r="P1460" s="1327" t="s">
        <v>2354</v>
      </c>
      <c r="Q1460" s="1327" t="s">
        <v>3176</v>
      </c>
    </row>
    <row r="1461" spans="1:19" s="2" customFormat="1" ht="36" x14ac:dyDescent="0.2">
      <c r="A1461" s="1327">
        <v>25</v>
      </c>
      <c r="B1461" s="1327">
        <v>192085</v>
      </c>
      <c r="C1461" s="1327" t="s">
        <v>4634</v>
      </c>
      <c r="D1461" s="1320" t="s">
        <v>4635</v>
      </c>
      <c r="E1461" s="1327" t="s">
        <v>4636</v>
      </c>
      <c r="F1461" s="1326" t="s">
        <v>4637</v>
      </c>
      <c r="G1461" s="1320" t="s">
        <v>4593</v>
      </c>
      <c r="H1461" s="1326" t="s">
        <v>4638</v>
      </c>
      <c r="I1461" s="1327">
        <v>2230.41</v>
      </c>
      <c r="J1461" s="1327"/>
      <c r="K1461" s="1327"/>
      <c r="L1461" s="1327"/>
      <c r="M1461" s="1327"/>
      <c r="N1461" s="1327"/>
      <c r="O1461" s="1327"/>
      <c r="P1461" s="1327" t="s">
        <v>6242</v>
      </c>
      <c r="Q1461" s="1327" t="s">
        <v>3176</v>
      </c>
    </row>
    <row r="1462" spans="1:19" s="2" customFormat="1" ht="36" x14ac:dyDescent="0.2">
      <c r="A1462" s="1327">
        <v>26</v>
      </c>
      <c r="B1462" s="1327">
        <v>101058</v>
      </c>
      <c r="C1462" s="1327" t="s">
        <v>4639</v>
      </c>
      <c r="D1462" s="1320" t="s">
        <v>4640</v>
      </c>
      <c r="E1462" s="1327" t="s">
        <v>4641</v>
      </c>
      <c r="F1462" s="1326" t="s">
        <v>4637</v>
      </c>
      <c r="G1462" s="1320" t="s">
        <v>4593</v>
      </c>
      <c r="H1462" s="1320" t="s">
        <v>4642</v>
      </c>
      <c r="I1462" s="1327">
        <v>330.07</v>
      </c>
      <c r="J1462" s="1327"/>
      <c r="K1462" s="1327"/>
      <c r="L1462" s="1327"/>
      <c r="M1462" s="1327"/>
      <c r="N1462" s="1327"/>
      <c r="O1462" s="1327"/>
      <c r="P1462" s="1327" t="s">
        <v>2354</v>
      </c>
      <c r="Q1462" s="1327" t="s">
        <v>3176</v>
      </c>
    </row>
    <row r="1463" spans="1:19" s="2" customFormat="1" ht="36" x14ac:dyDescent="0.2">
      <c r="A1463" s="1327">
        <v>27</v>
      </c>
      <c r="B1463" s="1327"/>
      <c r="C1463" s="1327" t="s">
        <v>4643</v>
      </c>
      <c r="D1463" s="1320" t="s">
        <v>4644</v>
      </c>
      <c r="E1463" s="1327" t="s">
        <v>4645</v>
      </c>
      <c r="F1463" s="1326" t="s">
        <v>4637</v>
      </c>
      <c r="G1463" s="1320" t="s">
        <v>4593</v>
      </c>
      <c r="H1463" s="1320" t="s">
        <v>4646</v>
      </c>
      <c r="I1463" s="1327">
        <v>1786.18</v>
      </c>
      <c r="J1463" s="1327"/>
      <c r="K1463" s="1327"/>
      <c r="L1463" s="1327"/>
      <c r="M1463" s="1327"/>
      <c r="N1463" s="1327"/>
      <c r="O1463" s="1327"/>
      <c r="P1463" s="1327" t="s">
        <v>2479</v>
      </c>
      <c r="Q1463" s="1327" t="s">
        <v>3176</v>
      </c>
    </row>
    <row r="1464" spans="1:19" s="2" customFormat="1" ht="36" x14ac:dyDescent="0.2">
      <c r="A1464" s="1327">
        <v>28</v>
      </c>
      <c r="B1464" s="1327"/>
      <c r="C1464" s="1327" t="s">
        <v>4647</v>
      </c>
      <c r="D1464" s="1320" t="s">
        <v>4648</v>
      </c>
      <c r="E1464" s="1327" t="s">
        <v>4649</v>
      </c>
      <c r="F1464" s="1326" t="s">
        <v>4650</v>
      </c>
      <c r="G1464" s="1320" t="s">
        <v>4593</v>
      </c>
      <c r="H1464" s="1320" t="s">
        <v>4651</v>
      </c>
      <c r="I1464" s="1327">
        <v>1473.97</v>
      </c>
      <c r="J1464" s="1327"/>
      <c r="K1464" s="1327"/>
      <c r="L1464" s="1327"/>
      <c r="M1464" s="1327"/>
      <c r="N1464" s="1327"/>
      <c r="O1464" s="1327"/>
      <c r="P1464" s="1327" t="s">
        <v>2479</v>
      </c>
      <c r="Q1464" s="1327" t="s">
        <v>3176</v>
      </c>
    </row>
    <row r="1465" spans="1:19" s="2" customFormat="1" ht="36" x14ac:dyDescent="0.2">
      <c r="A1465" s="1327">
        <v>29</v>
      </c>
      <c r="B1465" s="1327"/>
      <c r="C1465" s="1320" t="s">
        <v>6188</v>
      </c>
      <c r="D1465" s="1320" t="s">
        <v>6189</v>
      </c>
      <c r="E1465" s="1320" t="s">
        <v>6191</v>
      </c>
      <c r="F1465" s="1323" t="s">
        <v>5842</v>
      </c>
      <c r="G1465" s="1320" t="s">
        <v>4593</v>
      </c>
      <c r="H1465" s="1320" t="s">
        <v>6190</v>
      </c>
      <c r="I1465" s="1327">
        <v>513.52</v>
      </c>
      <c r="J1465" s="1327"/>
      <c r="K1465" s="1327"/>
      <c r="L1465" s="1327"/>
      <c r="M1465" s="1327"/>
      <c r="N1465" s="1327"/>
      <c r="O1465" s="1327"/>
      <c r="P1465" s="1327" t="s">
        <v>2354</v>
      </c>
      <c r="Q1465" s="1327" t="s">
        <v>3176</v>
      </c>
      <c r="R1465" s="612"/>
      <c r="S1465" s="603"/>
    </row>
    <row r="1466" spans="1:19" s="2" customFormat="1" ht="36.75" thickBot="1" x14ac:dyDescent="0.25">
      <c r="A1466" s="1777">
        <v>30</v>
      </c>
      <c r="B1466" s="1777"/>
      <c r="C1466" s="1321" t="s">
        <v>6192</v>
      </c>
      <c r="D1466" s="1321" t="s">
        <v>6193</v>
      </c>
      <c r="E1466" s="1321" t="s">
        <v>6194</v>
      </c>
      <c r="F1466" s="1329" t="s">
        <v>5842</v>
      </c>
      <c r="G1466" s="1321" t="s">
        <v>4593</v>
      </c>
      <c r="H1466" s="1321" t="s">
        <v>6195</v>
      </c>
      <c r="I1466" s="1321">
        <v>454.75</v>
      </c>
      <c r="J1466" s="1321"/>
      <c r="K1466" s="1321"/>
      <c r="L1466" s="1321"/>
      <c r="M1466" s="1321"/>
      <c r="N1466" s="1321"/>
      <c r="O1466" s="1321"/>
      <c r="P1466" s="1321" t="s">
        <v>2354</v>
      </c>
      <c r="Q1466" s="1321" t="s">
        <v>3216</v>
      </c>
      <c r="R1466" s="545"/>
      <c r="S1466" s="545"/>
    </row>
    <row r="1467" spans="1:19" ht="13.5" thickBot="1" x14ac:dyDescent="0.25">
      <c r="A1467" s="1605" t="s">
        <v>5858</v>
      </c>
      <c r="B1467" s="1606"/>
      <c r="C1467" s="1606"/>
      <c r="D1467" s="1606"/>
      <c r="E1467" s="1606"/>
      <c r="F1467" s="1606"/>
      <c r="G1467" s="1607"/>
      <c r="H1467" s="1608"/>
      <c r="I1467" s="1333">
        <f>SUM(I1437:I1466)</f>
        <v>25426.210000000006</v>
      </c>
      <c r="J1467" s="1334"/>
      <c r="K1467" s="1335"/>
      <c r="L1467" s="1335"/>
      <c r="M1467" s="1335"/>
      <c r="N1467" s="1336"/>
      <c r="O1467" s="1336"/>
      <c r="P1467" s="1336"/>
      <c r="Q1467" s="1337"/>
    </row>
    <row r="1468" spans="1:19" ht="13.5" thickBot="1" x14ac:dyDescent="0.25">
      <c r="A1468" s="698"/>
      <c r="B1468" s="698"/>
      <c r="C1468" s="698"/>
      <c r="D1468" s="698"/>
      <c r="E1468" s="1222"/>
      <c r="F1468" s="685"/>
      <c r="G1468" s="685"/>
      <c r="H1468" s="685"/>
      <c r="I1468" s="1228"/>
      <c r="J1468" s="1228"/>
      <c r="K1468" s="1228"/>
      <c r="L1468" s="1228"/>
      <c r="M1468" s="1228"/>
      <c r="N1468" s="685"/>
      <c r="O1468" s="685"/>
      <c r="P1468" s="685"/>
      <c r="Q1468" s="685"/>
    </row>
    <row r="1469" spans="1:19" ht="13.5" thickBot="1" x14ac:dyDescent="0.25">
      <c r="A1469" s="1586" t="s">
        <v>788</v>
      </c>
      <c r="B1469" s="1587"/>
      <c r="C1469" s="1587"/>
      <c r="D1469" s="1587"/>
      <c r="E1469" s="1587"/>
      <c r="F1469" s="1587"/>
      <c r="G1469" s="1598"/>
      <c r="H1469" s="1598"/>
      <c r="I1469" s="1598"/>
      <c r="J1469" s="1598"/>
      <c r="K1469" s="1598"/>
      <c r="L1469" s="1598"/>
      <c r="M1469" s="1598"/>
      <c r="N1469" s="1598"/>
      <c r="O1469" s="1598"/>
      <c r="P1469" s="1598"/>
      <c r="Q1469" s="1599"/>
    </row>
    <row r="1470" spans="1:19" ht="13.5" thickBot="1" x14ac:dyDescent="0.25">
      <c r="A1470" s="1601" t="s">
        <v>409</v>
      </c>
      <c r="B1470" s="1602"/>
      <c r="C1470" s="1602"/>
      <c r="D1470" s="1602"/>
      <c r="E1470" s="1602"/>
      <c r="F1470" s="1602"/>
      <c r="G1470" s="1603"/>
      <c r="H1470" s="1604"/>
      <c r="I1470" s="1217" t="s">
        <v>104</v>
      </c>
      <c r="J1470" s="1218"/>
      <c r="K1470" s="1219"/>
      <c r="L1470" s="1219"/>
      <c r="M1470" s="1219"/>
      <c r="N1470" s="602"/>
      <c r="O1470" s="602"/>
      <c r="P1470" s="602"/>
      <c r="Q1470" s="1196"/>
    </row>
    <row r="1471" spans="1:19" ht="36" x14ac:dyDescent="0.2">
      <c r="A1471" s="1032">
        <v>1</v>
      </c>
      <c r="B1471" s="1032">
        <v>120577</v>
      </c>
      <c r="C1471" s="1032"/>
      <c r="D1471" s="1032"/>
      <c r="E1471" s="1032" t="s">
        <v>122</v>
      </c>
      <c r="F1471" s="1035" t="s">
        <v>5843</v>
      </c>
      <c r="G1471" s="1035"/>
      <c r="H1471" s="1035"/>
      <c r="I1471" s="983">
        <v>126</v>
      </c>
      <c r="J1471" s="1032"/>
      <c r="K1471" s="1032"/>
      <c r="L1471" s="1032"/>
      <c r="M1471" s="1032"/>
      <c r="N1471" s="1032"/>
      <c r="O1471" s="1032"/>
      <c r="P1471" s="1032" t="s">
        <v>2241</v>
      </c>
      <c r="Q1471" s="1032" t="s">
        <v>3216</v>
      </c>
    </row>
    <row r="1472" spans="1:19" ht="24" x14ac:dyDescent="0.2">
      <c r="A1472" s="1033">
        <v>2</v>
      </c>
      <c r="B1472" s="1033">
        <v>120579</v>
      </c>
      <c r="C1472" s="1033"/>
      <c r="D1472" s="1033"/>
      <c r="E1472" s="1033" t="s">
        <v>124</v>
      </c>
      <c r="F1472" s="1036" t="s">
        <v>5844</v>
      </c>
      <c r="G1472" s="1036"/>
      <c r="H1472" s="1036"/>
      <c r="I1472" s="986">
        <v>135</v>
      </c>
      <c r="J1472" s="1033"/>
      <c r="K1472" s="1033"/>
      <c r="L1472" s="1033"/>
      <c r="M1472" s="1033"/>
      <c r="N1472" s="1033"/>
      <c r="O1472" s="1033"/>
      <c r="P1472" s="1033" t="s">
        <v>2241</v>
      </c>
      <c r="Q1472" s="1033" t="s">
        <v>3216</v>
      </c>
    </row>
    <row r="1473" spans="1:17" ht="24" x14ac:dyDescent="0.2">
      <c r="A1473" s="1033">
        <v>3</v>
      </c>
      <c r="B1473" s="1033">
        <v>120581</v>
      </c>
      <c r="C1473" s="1033"/>
      <c r="D1473" s="1033"/>
      <c r="E1473" s="1033" t="s">
        <v>126</v>
      </c>
      <c r="F1473" s="1036" t="s">
        <v>5845</v>
      </c>
      <c r="G1473" s="1036"/>
      <c r="H1473" s="1036"/>
      <c r="I1473" s="986">
        <v>480</v>
      </c>
      <c r="J1473" s="1033"/>
      <c r="K1473" s="1033"/>
      <c r="L1473" s="1033"/>
      <c r="M1473" s="1033"/>
      <c r="N1473" s="1033"/>
      <c r="O1473" s="1033"/>
      <c r="P1473" s="1033" t="s">
        <v>2354</v>
      </c>
      <c r="Q1473" s="1033" t="s">
        <v>3216</v>
      </c>
    </row>
    <row r="1474" spans="1:17" ht="36" x14ac:dyDescent="0.2">
      <c r="A1474" s="1033">
        <v>4</v>
      </c>
      <c r="B1474" s="1033">
        <v>120582</v>
      </c>
      <c r="C1474" s="1033"/>
      <c r="D1474" s="1033"/>
      <c r="E1474" s="1033" t="s">
        <v>127</v>
      </c>
      <c r="F1474" s="1036" t="s">
        <v>5846</v>
      </c>
      <c r="G1474" s="1036"/>
      <c r="H1474" s="1036"/>
      <c r="I1474" s="986">
        <v>230</v>
      </c>
      <c r="J1474" s="1033"/>
      <c r="K1474" s="1033"/>
      <c r="L1474" s="1033"/>
      <c r="M1474" s="1033"/>
      <c r="N1474" s="1033"/>
      <c r="O1474" s="1033"/>
      <c r="P1474" s="1033" t="s">
        <v>2354</v>
      </c>
      <c r="Q1474" s="1033" t="s">
        <v>3216</v>
      </c>
    </row>
    <row r="1475" spans="1:17" ht="36" x14ac:dyDescent="0.2">
      <c r="A1475" s="1033">
        <v>5</v>
      </c>
      <c r="B1475" s="1033">
        <v>120585</v>
      </c>
      <c r="C1475" s="1033"/>
      <c r="D1475" s="1033"/>
      <c r="E1475" s="1033" t="s">
        <v>130</v>
      </c>
      <c r="F1475" s="1036" t="s">
        <v>5847</v>
      </c>
      <c r="G1475" s="1036"/>
      <c r="H1475" s="1036"/>
      <c r="I1475" s="986">
        <v>400</v>
      </c>
      <c r="J1475" s="1033"/>
      <c r="K1475" s="1033"/>
      <c r="L1475" s="1033"/>
      <c r="M1475" s="1033"/>
      <c r="N1475" s="1033"/>
      <c r="O1475" s="1033"/>
      <c r="P1475" s="1033" t="s">
        <v>2354</v>
      </c>
      <c r="Q1475" s="1033" t="s">
        <v>3216</v>
      </c>
    </row>
    <row r="1476" spans="1:17" ht="36" x14ac:dyDescent="0.2">
      <c r="A1476" s="1033">
        <v>6</v>
      </c>
      <c r="B1476" s="1033">
        <v>120588</v>
      </c>
      <c r="C1476" s="1033"/>
      <c r="D1476" s="1033"/>
      <c r="E1476" s="1033" t="s">
        <v>133</v>
      </c>
      <c r="F1476" s="1036" t="s">
        <v>5848</v>
      </c>
      <c r="G1476" s="1036"/>
      <c r="H1476" s="1036"/>
      <c r="I1476" s="986">
        <v>280</v>
      </c>
      <c r="J1476" s="1033"/>
      <c r="K1476" s="1033"/>
      <c r="L1476" s="1033"/>
      <c r="M1476" s="1033"/>
      <c r="N1476" s="1033"/>
      <c r="O1476" s="1033"/>
      <c r="P1476" s="1033" t="s">
        <v>2354</v>
      </c>
      <c r="Q1476" s="1033" t="s">
        <v>3216</v>
      </c>
    </row>
    <row r="1477" spans="1:17" ht="24.75" thickBot="1" x14ac:dyDescent="0.25">
      <c r="A1477" s="1027">
        <v>7</v>
      </c>
      <c r="B1477" s="1027">
        <v>120589</v>
      </c>
      <c r="C1477" s="1027"/>
      <c r="D1477" s="1027"/>
      <c r="E1477" s="1027" t="s">
        <v>134</v>
      </c>
      <c r="F1477" s="1133" t="s">
        <v>5849</v>
      </c>
      <c r="G1477" s="1133"/>
      <c r="H1477" s="1133"/>
      <c r="I1477" s="987">
        <v>540</v>
      </c>
      <c r="J1477" s="1027"/>
      <c r="K1477" s="1027"/>
      <c r="L1477" s="1027"/>
      <c r="M1477" s="1027"/>
      <c r="N1477" s="1027"/>
      <c r="O1477" s="1027"/>
      <c r="P1477" s="1027" t="s">
        <v>2354</v>
      </c>
      <c r="Q1477" s="1027" t="s">
        <v>3216</v>
      </c>
    </row>
    <row r="1478" spans="1:17" ht="13.5" thickBot="1" x14ac:dyDescent="0.25">
      <c r="A1478" s="1586" t="s">
        <v>942</v>
      </c>
      <c r="B1478" s="1600"/>
      <c r="C1478" s="1600"/>
      <c r="D1478" s="1600"/>
      <c r="E1478" s="1600"/>
      <c r="F1478" s="1600"/>
      <c r="G1478" s="1598"/>
      <c r="H1478" s="1599"/>
      <c r="I1478" s="586">
        <f>SUM(I1471:I1477)</f>
        <v>2191</v>
      </c>
      <c r="J1478" s="1006"/>
      <c r="K1478" s="1007"/>
      <c r="L1478" s="1007"/>
      <c r="M1478" s="1007"/>
      <c r="N1478" s="1004"/>
      <c r="O1478" s="1004"/>
      <c r="P1478" s="1004"/>
      <c r="Q1478" s="1005"/>
    </row>
    <row r="1479" spans="1:17" ht="13.5" thickBot="1" x14ac:dyDescent="0.25">
      <c r="A1479" s="1670"/>
      <c r="B1479" s="1670"/>
      <c r="C1479" s="1670"/>
      <c r="D1479" s="1670"/>
      <c r="E1479" s="1670"/>
      <c r="F1479" s="1670"/>
      <c r="G1479" s="1670"/>
      <c r="H1479" s="1670"/>
      <c r="I1479" s="1670"/>
      <c r="J1479" s="1670"/>
      <c r="K1479" s="1670"/>
      <c r="L1479" s="1670"/>
      <c r="M1479" s="1670"/>
      <c r="N1479" s="1670"/>
      <c r="O1479" s="1670"/>
      <c r="P1479" s="1222"/>
      <c r="Q1479" s="1222"/>
    </row>
    <row r="1480" spans="1:17" ht="13.5" thickBot="1" x14ac:dyDescent="0.25">
      <c r="A1480" s="1586" t="s">
        <v>816</v>
      </c>
      <c r="B1480" s="1600"/>
      <c r="C1480" s="1600"/>
      <c r="D1480" s="1600"/>
      <c r="E1480" s="1600"/>
      <c r="F1480" s="1600"/>
      <c r="G1480" s="1598"/>
      <c r="H1480" s="1598"/>
      <c r="I1480" s="1598"/>
      <c r="J1480" s="1598"/>
      <c r="K1480" s="1598"/>
      <c r="L1480" s="1598"/>
      <c r="M1480" s="1598"/>
      <c r="N1480" s="1598"/>
      <c r="O1480" s="1598"/>
      <c r="P1480" s="1598"/>
      <c r="Q1480" s="1599"/>
    </row>
    <row r="1481" spans="1:17" ht="13.5" thickBot="1" x14ac:dyDescent="0.25">
      <c r="A1481" s="1601" t="s">
        <v>409</v>
      </c>
      <c r="B1481" s="1602"/>
      <c r="C1481" s="1602"/>
      <c r="D1481" s="1602"/>
      <c r="E1481" s="1602"/>
      <c r="F1481" s="1602"/>
      <c r="G1481" s="1603"/>
      <c r="H1481" s="1604"/>
      <c r="I1481" s="1217" t="s">
        <v>104</v>
      </c>
      <c r="J1481" s="1218"/>
      <c r="K1481" s="1219"/>
      <c r="L1481" s="1219"/>
      <c r="M1481" s="1219"/>
      <c r="N1481" s="602"/>
      <c r="O1481" s="602"/>
      <c r="P1481" s="602"/>
      <c r="Q1481" s="1196"/>
    </row>
    <row r="1482" spans="1:17" ht="36" x14ac:dyDescent="0.2">
      <c r="A1482" s="1032">
        <v>1</v>
      </c>
      <c r="B1482" s="1032">
        <v>22</v>
      </c>
      <c r="C1482" s="1032"/>
      <c r="D1482" s="1032"/>
      <c r="E1482" s="1032" t="s">
        <v>376</v>
      </c>
      <c r="F1482" s="1035" t="s">
        <v>5850</v>
      </c>
      <c r="G1482" s="1035"/>
      <c r="H1482" s="1035"/>
      <c r="I1482" s="1032">
        <v>812</v>
      </c>
      <c r="J1482" s="1249"/>
      <c r="K1482" s="1032"/>
      <c r="L1482" s="1032"/>
      <c r="M1482" s="1032"/>
      <c r="N1482" s="1035"/>
      <c r="O1482" s="1035"/>
      <c r="P1482" s="975" t="s">
        <v>2354</v>
      </c>
      <c r="Q1482" s="983" t="s">
        <v>3216</v>
      </c>
    </row>
    <row r="1483" spans="1:17" s="2" customFormat="1" ht="36" x14ac:dyDescent="0.2">
      <c r="A1483" s="1230">
        <v>2</v>
      </c>
      <c r="B1483" s="1288">
        <v>20</v>
      </c>
      <c r="C1483" s="1288" t="s">
        <v>6230</v>
      </c>
      <c r="D1483" s="1288" t="s">
        <v>6231</v>
      </c>
      <c r="E1483" s="1288" t="s">
        <v>377</v>
      </c>
      <c r="F1483" s="1286" t="s">
        <v>4666</v>
      </c>
      <c r="G1483" s="1286" t="s">
        <v>4593</v>
      </c>
      <c r="H1483" s="1288" t="s">
        <v>2720</v>
      </c>
      <c r="I1483" s="1288">
        <v>318.37</v>
      </c>
      <c r="J1483" s="1317"/>
      <c r="K1483" s="1288"/>
      <c r="L1483" s="1288"/>
      <c r="M1483" s="1288"/>
      <c r="N1483" s="1316"/>
      <c r="O1483" s="1316"/>
      <c r="P1483" s="1278" t="s">
        <v>2354</v>
      </c>
      <c r="Q1483" s="1288" t="s">
        <v>3216</v>
      </c>
    </row>
    <row r="1484" spans="1:17" ht="24" x14ac:dyDescent="0.2">
      <c r="A1484" s="1033">
        <v>3</v>
      </c>
      <c r="B1484" s="1033" t="s">
        <v>6098</v>
      </c>
      <c r="C1484" s="1301" t="s">
        <v>1376</v>
      </c>
      <c r="D1484" s="1288" t="s">
        <v>4309</v>
      </c>
      <c r="E1484" s="1312" t="s">
        <v>380</v>
      </c>
      <c r="F1484" s="1036" t="s">
        <v>5851</v>
      </c>
      <c r="G1484" s="1288" t="s">
        <v>2588</v>
      </c>
      <c r="H1484" s="1288" t="s">
        <v>3036</v>
      </c>
      <c r="I1484" s="1237">
        <v>1442</v>
      </c>
      <c r="J1484" s="1345"/>
      <c r="K1484" s="1237"/>
      <c r="L1484" s="1237"/>
      <c r="M1484" s="1237"/>
      <c r="N1484" s="1036"/>
      <c r="O1484" s="1036"/>
      <c r="P1484" s="986" t="s">
        <v>2479</v>
      </c>
      <c r="Q1484" s="986" t="s">
        <v>3176</v>
      </c>
    </row>
    <row r="1485" spans="1:17" ht="24.75" thickBot="1" x14ac:dyDescent="0.25">
      <c r="A1485" s="1027">
        <v>4</v>
      </c>
      <c r="B1485" s="1027" t="s">
        <v>6099</v>
      </c>
      <c r="C1485" s="1314" t="s">
        <v>1377</v>
      </c>
      <c r="D1485" s="1289" t="s">
        <v>4668</v>
      </c>
      <c r="E1485" s="1313" t="s">
        <v>445</v>
      </c>
      <c r="F1485" s="1133" t="s">
        <v>4575</v>
      </c>
      <c r="G1485" s="1313" t="s">
        <v>3198</v>
      </c>
      <c r="H1485" s="1315" t="s">
        <v>4322</v>
      </c>
      <c r="I1485" s="1313">
        <v>498.53</v>
      </c>
      <c r="J1485" s="1251"/>
      <c r="K1485" s="1027"/>
      <c r="L1485" s="1027"/>
      <c r="M1485" s="1027"/>
      <c r="N1485" s="1133"/>
      <c r="O1485" s="1133"/>
      <c r="P1485" s="1027" t="s">
        <v>2354</v>
      </c>
      <c r="Q1485" s="987" t="s">
        <v>3176</v>
      </c>
    </row>
    <row r="1486" spans="1:17" ht="13.5" thickBot="1" x14ac:dyDescent="0.25">
      <c r="A1486" s="1586" t="s">
        <v>943</v>
      </c>
      <c r="B1486" s="1600"/>
      <c r="C1486" s="1600"/>
      <c r="D1486" s="1600"/>
      <c r="E1486" s="1600"/>
      <c r="F1486" s="1600"/>
      <c r="G1486" s="1598"/>
      <c r="H1486" s="1599"/>
      <c r="I1486" s="1217">
        <f>SUM(I1482:I1485)</f>
        <v>3070.8999999999996</v>
      </c>
      <c r="J1486" s="1218"/>
      <c r="K1486" s="1219"/>
      <c r="L1486" s="1219"/>
      <c r="M1486" s="1219"/>
      <c r="N1486" s="1004"/>
      <c r="O1486" s="1004"/>
      <c r="P1486" s="1004"/>
      <c r="Q1486" s="1005"/>
    </row>
    <row r="1487" spans="1:17" ht="13.5" thickBot="1" x14ac:dyDescent="0.25">
      <c r="A1487" s="685"/>
      <c r="B1487" s="685"/>
      <c r="C1487" s="685"/>
      <c r="D1487" s="685"/>
      <c r="E1487" s="685"/>
      <c r="F1487" s="685"/>
      <c r="G1487" s="685"/>
      <c r="H1487" s="685"/>
      <c r="I1487" s="1238"/>
      <c r="J1487" s="1238"/>
      <c r="K1487" s="1238"/>
      <c r="L1487" s="1238"/>
      <c r="M1487" s="1238"/>
      <c r="N1487" s="685"/>
      <c r="O1487" s="685"/>
      <c r="P1487" s="685"/>
      <c r="Q1487" s="685"/>
    </row>
    <row r="1488" spans="1:17" ht="13.5" thickBot="1" x14ac:dyDescent="0.25">
      <c r="A1488" s="1586" t="s">
        <v>881</v>
      </c>
      <c r="B1488" s="1600"/>
      <c r="C1488" s="1600"/>
      <c r="D1488" s="1600"/>
      <c r="E1488" s="1600"/>
      <c r="F1488" s="1600"/>
      <c r="G1488" s="1598"/>
      <c r="H1488" s="1598"/>
      <c r="I1488" s="1598"/>
      <c r="J1488" s="1598"/>
      <c r="K1488" s="1598"/>
      <c r="L1488" s="1598"/>
      <c r="M1488" s="1598"/>
      <c r="N1488" s="1598"/>
      <c r="O1488" s="1598"/>
      <c r="P1488" s="1598"/>
      <c r="Q1488" s="1599"/>
    </row>
    <row r="1489" spans="1:17" ht="13.5" thickBot="1" x14ac:dyDescent="0.25">
      <c r="A1489" s="1601" t="s">
        <v>409</v>
      </c>
      <c r="B1489" s="1602"/>
      <c r="C1489" s="1602"/>
      <c r="D1489" s="1602"/>
      <c r="E1489" s="1602"/>
      <c r="F1489" s="1602"/>
      <c r="G1489" s="1603"/>
      <c r="H1489" s="1604"/>
      <c r="I1489" s="1217" t="s">
        <v>104</v>
      </c>
      <c r="J1489" s="1218"/>
      <c r="K1489" s="1219"/>
      <c r="L1489" s="1219"/>
      <c r="M1489" s="1219"/>
      <c r="N1489" s="602"/>
      <c r="O1489" s="602"/>
      <c r="P1489" s="602"/>
      <c r="Q1489" s="1196"/>
    </row>
    <row r="1490" spans="1:17" ht="36" x14ac:dyDescent="0.2">
      <c r="A1490" s="1032">
        <v>1</v>
      </c>
      <c r="B1490" s="1032">
        <v>120594</v>
      </c>
      <c r="C1490" s="1032"/>
      <c r="D1490" s="1032"/>
      <c r="E1490" s="1032" t="s">
        <v>108</v>
      </c>
      <c r="F1490" s="1035" t="s">
        <v>5646</v>
      </c>
      <c r="G1490" s="1035"/>
      <c r="H1490" s="1035"/>
      <c r="I1490" s="983">
        <v>300</v>
      </c>
      <c r="J1490" s="1032"/>
      <c r="K1490" s="1032"/>
      <c r="L1490" s="1032"/>
      <c r="M1490" s="1032"/>
      <c r="N1490" s="1035"/>
      <c r="O1490" s="1035"/>
      <c r="P1490" s="1271" t="s">
        <v>2354</v>
      </c>
      <c r="Q1490" s="1032" t="s">
        <v>3216</v>
      </c>
    </row>
    <row r="1491" spans="1:17" ht="24" x14ac:dyDescent="0.2">
      <c r="A1491" s="1033">
        <v>2</v>
      </c>
      <c r="B1491" s="1033" t="s">
        <v>6100</v>
      </c>
      <c r="C1491" s="1033"/>
      <c r="D1491" s="1033"/>
      <c r="E1491" s="1033" t="s">
        <v>110</v>
      </c>
      <c r="F1491" s="1036" t="s">
        <v>5852</v>
      </c>
      <c r="G1491" s="1036"/>
      <c r="H1491" s="1036"/>
      <c r="I1491" s="986">
        <v>400</v>
      </c>
      <c r="J1491" s="1033"/>
      <c r="K1491" s="1033"/>
      <c r="L1491" s="1033"/>
      <c r="M1491" s="1033"/>
      <c r="N1491" s="1036"/>
      <c r="O1491" s="1036"/>
      <c r="P1491" s="1271" t="s">
        <v>2354</v>
      </c>
      <c r="Q1491" s="1033" t="s">
        <v>3216</v>
      </c>
    </row>
    <row r="1492" spans="1:17" ht="36.75" thickBot="1" x14ac:dyDescent="0.25">
      <c r="A1492" s="1027">
        <v>3</v>
      </c>
      <c r="B1492" s="1027">
        <v>120597</v>
      </c>
      <c r="C1492" s="1027"/>
      <c r="D1492" s="1027"/>
      <c r="E1492" s="1027" t="s">
        <v>1611</v>
      </c>
      <c r="F1492" s="1133" t="s">
        <v>5853</v>
      </c>
      <c r="G1492" s="1133"/>
      <c r="H1492" s="1133"/>
      <c r="I1492" s="1027">
        <v>80</v>
      </c>
      <c r="J1492" s="1027"/>
      <c r="K1492" s="1027"/>
      <c r="L1492" s="1027"/>
      <c r="M1492" s="1027"/>
      <c r="N1492" s="1133"/>
      <c r="O1492" s="1133"/>
      <c r="P1492" s="1271" t="s">
        <v>2354</v>
      </c>
      <c r="Q1492" s="1027" t="s">
        <v>3216</v>
      </c>
    </row>
    <row r="1493" spans="1:17" ht="13.5" thickBot="1" x14ac:dyDescent="0.25">
      <c r="A1493" s="1586" t="s">
        <v>944</v>
      </c>
      <c r="B1493" s="1587"/>
      <c r="C1493" s="1587"/>
      <c r="D1493" s="1587"/>
      <c r="E1493" s="1587"/>
      <c r="F1493" s="1587"/>
      <c r="G1493" s="1588"/>
      <c r="H1493" s="1589"/>
      <c r="I1493" s="1239">
        <f>SUM(I1490:I1492)</f>
        <v>780</v>
      </c>
      <c r="J1493" s="1240"/>
      <c r="K1493" s="1241"/>
      <c r="L1493" s="1241"/>
      <c r="M1493" s="1241"/>
      <c r="N1493" s="1004"/>
      <c r="O1493" s="1004"/>
      <c r="P1493" s="1004"/>
      <c r="Q1493" s="1005"/>
    </row>
    <row r="1494" spans="1:17" ht="13.5" thickBot="1" x14ac:dyDescent="0.25">
      <c r="A1494" s="685"/>
      <c r="B1494" s="685"/>
      <c r="C1494" s="685"/>
      <c r="D1494" s="685"/>
      <c r="E1494" s="685"/>
      <c r="F1494" s="685"/>
      <c r="G1494" s="685"/>
      <c r="H1494" s="685"/>
      <c r="I1494" s="1238"/>
      <c r="J1494" s="1238"/>
      <c r="K1494" s="1238"/>
      <c r="L1494" s="1238"/>
      <c r="M1494" s="1238"/>
      <c r="N1494" s="685"/>
      <c r="O1494" s="685"/>
      <c r="P1494" s="685"/>
      <c r="Q1494" s="685"/>
    </row>
    <row r="1495" spans="1:17" ht="13.5" thickBot="1" x14ac:dyDescent="0.25">
      <c r="A1495" s="1586" t="s">
        <v>910</v>
      </c>
      <c r="B1495" s="1600"/>
      <c r="C1495" s="1600"/>
      <c r="D1495" s="1600"/>
      <c r="E1495" s="1600"/>
      <c r="F1495" s="1600"/>
      <c r="G1495" s="1598"/>
      <c r="H1495" s="1598"/>
      <c r="I1495" s="1598"/>
      <c r="J1495" s="1598"/>
      <c r="K1495" s="1598"/>
      <c r="L1495" s="1598"/>
      <c r="M1495" s="1598"/>
      <c r="N1495" s="1598"/>
      <c r="O1495" s="1598"/>
      <c r="P1495" s="1598"/>
      <c r="Q1495" s="1599"/>
    </row>
    <row r="1496" spans="1:17" ht="13.5" thickBot="1" x14ac:dyDescent="0.25">
      <c r="A1496" s="1601" t="s">
        <v>409</v>
      </c>
      <c r="B1496" s="1602"/>
      <c r="C1496" s="1602"/>
      <c r="D1496" s="1602"/>
      <c r="E1496" s="1602"/>
      <c r="F1496" s="1602"/>
      <c r="G1496" s="1603"/>
      <c r="H1496" s="1604"/>
      <c r="I1496" s="1217" t="s">
        <v>104</v>
      </c>
      <c r="J1496" s="1218"/>
      <c r="K1496" s="1219"/>
      <c r="L1496" s="1219"/>
      <c r="M1496" s="1219"/>
      <c r="N1496" s="602"/>
      <c r="O1496" s="602"/>
      <c r="P1496" s="602"/>
      <c r="Q1496" s="1196"/>
    </row>
    <row r="1497" spans="1:17" ht="36" x14ac:dyDescent="0.2">
      <c r="A1497" s="1032">
        <v>1</v>
      </c>
      <c r="B1497" s="1032" t="s">
        <v>6101</v>
      </c>
      <c r="C1497" s="1032"/>
      <c r="D1497" s="1032"/>
      <c r="E1497" s="1032" t="s">
        <v>966</v>
      </c>
      <c r="F1497" s="1035" t="s">
        <v>5854</v>
      </c>
      <c r="G1497" s="1035"/>
      <c r="H1497" s="1035"/>
      <c r="I1497" s="1032">
        <v>234</v>
      </c>
      <c r="J1497" s="1032"/>
      <c r="K1497" s="1032"/>
      <c r="L1497" s="1032"/>
      <c r="M1497" s="1032"/>
      <c r="N1497" s="1035"/>
      <c r="O1497" s="1035"/>
      <c r="P1497" s="983" t="s">
        <v>2241</v>
      </c>
      <c r="Q1497" s="983" t="s">
        <v>3216</v>
      </c>
    </row>
    <row r="1498" spans="1:17" ht="24" x14ac:dyDescent="0.2">
      <c r="A1498" s="1033">
        <v>2</v>
      </c>
      <c r="B1498" s="1033">
        <v>120602</v>
      </c>
      <c r="C1498" s="1033"/>
      <c r="D1498" s="1033"/>
      <c r="E1498" s="1033" t="s">
        <v>969</v>
      </c>
      <c r="F1498" s="1036" t="s">
        <v>5855</v>
      </c>
      <c r="G1498" s="1036"/>
      <c r="H1498" s="1036"/>
      <c r="I1498" s="1033">
        <v>458</v>
      </c>
      <c r="J1498" s="1033"/>
      <c r="K1498" s="1033"/>
      <c r="L1498" s="1033"/>
      <c r="M1498" s="1033"/>
      <c r="N1498" s="1036"/>
      <c r="O1498" s="1036"/>
      <c r="P1498" s="986" t="s">
        <v>2354</v>
      </c>
      <c r="Q1498" s="986" t="s">
        <v>3216</v>
      </c>
    </row>
    <row r="1499" spans="1:17" ht="36" x14ac:dyDescent="0.2">
      <c r="A1499" s="1033">
        <v>3</v>
      </c>
      <c r="B1499" s="1033" t="s">
        <v>6102</v>
      </c>
      <c r="C1499" s="1033"/>
      <c r="D1499" s="1033"/>
      <c r="E1499" s="1033" t="s">
        <v>971</v>
      </c>
      <c r="F1499" s="1036" t="s">
        <v>5856</v>
      </c>
      <c r="G1499" s="1036"/>
      <c r="H1499" s="1036"/>
      <c r="I1499" s="1033">
        <v>306</v>
      </c>
      <c r="J1499" s="1033"/>
      <c r="K1499" s="1033"/>
      <c r="L1499" s="1033"/>
      <c r="M1499" s="1033"/>
      <c r="N1499" s="1036"/>
      <c r="O1499" s="1036"/>
      <c r="P1499" s="986" t="s">
        <v>2241</v>
      </c>
      <c r="Q1499" s="986" t="s">
        <v>3216</v>
      </c>
    </row>
    <row r="1500" spans="1:17" ht="24.75" thickBot="1" x14ac:dyDescent="0.25">
      <c r="A1500" s="1027">
        <v>4</v>
      </c>
      <c r="B1500" s="1027">
        <v>120525</v>
      </c>
      <c r="C1500" s="1027"/>
      <c r="D1500" s="1027"/>
      <c r="E1500" s="1027" t="s">
        <v>1440</v>
      </c>
      <c r="F1500" s="1133" t="s">
        <v>5857</v>
      </c>
      <c r="G1500" s="1133"/>
      <c r="H1500" s="1133"/>
      <c r="I1500" s="1027">
        <v>230</v>
      </c>
      <c r="J1500" s="1027"/>
      <c r="K1500" s="1027"/>
      <c r="L1500" s="1027"/>
      <c r="M1500" s="1027"/>
      <c r="N1500" s="1133"/>
      <c r="O1500" s="1133"/>
      <c r="P1500" s="987" t="s">
        <v>2241</v>
      </c>
      <c r="Q1500" s="987" t="s">
        <v>3216</v>
      </c>
    </row>
    <row r="1501" spans="1:17" ht="13.5" thickBot="1" x14ac:dyDescent="0.25">
      <c r="A1501" s="1586" t="s">
        <v>945</v>
      </c>
      <c r="B1501" s="1600"/>
      <c r="C1501" s="1600"/>
      <c r="D1501" s="1600"/>
      <c r="E1501" s="1600"/>
      <c r="F1501" s="1600"/>
      <c r="G1501" s="1598"/>
      <c r="H1501" s="1599"/>
      <c r="I1501" s="1217">
        <f>SUM(I1497:I1500)</f>
        <v>1228</v>
      </c>
      <c r="J1501" s="1218"/>
      <c r="K1501" s="1219"/>
      <c r="L1501" s="1219"/>
      <c r="M1501" s="1219"/>
      <c r="N1501" s="602"/>
      <c r="O1501" s="602"/>
      <c r="P1501" s="602"/>
      <c r="Q1501" s="1196"/>
    </row>
    <row r="1502" spans="1:17" ht="13.5" thickBot="1" x14ac:dyDescent="0.25">
      <c r="A1502" s="1616" t="s">
        <v>1394</v>
      </c>
      <c r="B1502" s="1617"/>
      <c r="C1502" s="1617"/>
      <c r="D1502" s="1617"/>
      <c r="E1502" s="1617"/>
      <c r="F1502" s="1617"/>
      <c r="G1502" s="1675"/>
      <c r="H1502" s="1676"/>
      <c r="I1502" s="1351">
        <f>SUM(I1386+I1397+I1403+I1412+I1421+I1433+I1467+I1478+I1486+I1493+I1501)</f>
        <v>48922.040000000008</v>
      </c>
      <c r="J1502" s="1242"/>
      <c r="K1502" s="1243"/>
      <c r="L1502" s="1243"/>
      <c r="M1502" s="1243"/>
      <c r="N1502" s="1004"/>
      <c r="O1502" s="1004"/>
      <c r="P1502" s="1004"/>
      <c r="Q1502" s="1005"/>
    </row>
    <row r="1503" spans="1:17" ht="13.5" thickBot="1" x14ac:dyDescent="0.25">
      <c r="A1503" s="1187"/>
      <c r="B1503" s="1187"/>
      <c r="C1503" s="1187"/>
      <c r="D1503" s="1187"/>
      <c r="E1503" s="1187"/>
      <c r="F1503" s="1187"/>
      <c r="G1503" s="1187"/>
      <c r="H1503" s="1187"/>
      <c r="I1503" s="1244"/>
      <c r="J1503" s="1244"/>
      <c r="K1503" s="1244"/>
      <c r="L1503" s="1244"/>
      <c r="M1503" s="1244"/>
      <c r="N1503" s="1126"/>
      <c r="O1503" s="1126"/>
      <c r="P1503" s="1126"/>
      <c r="Q1503" s="1126"/>
    </row>
    <row r="1504" spans="1:17" ht="13.5" thickBot="1" x14ac:dyDescent="0.25">
      <c r="A1504" s="1594" t="s">
        <v>1396</v>
      </c>
      <c r="B1504" s="1595"/>
      <c r="C1504" s="1595"/>
      <c r="D1504" s="1595"/>
      <c r="E1504" s="1595"/>
      <c r="F1504" s="1595"/>
      <c r="G1504" s="1595"/>
      <c r="H1504" s="1595"/>
      <c r="I1504" s="1595"/>
      <c r="J1504" s="1595"/>
      <c r="K1504" s="1595"/>
      <c r="L1504" s="1595"/>
      <c r="M1504" s="1595"/>
      <c r="N1504" s="1595"/>
      <c r="O1504" s="1595"/>
      <c r="P1504" s="1596"/>
      <c r="Q1504" s="1597"/>
    </row>
    <row r="1505" spans="1:17" ht="13.5" thickBot="1" x14ac:dyDescent="0.25">
      <c r="A1505" s="1228"/>
      <c r="B1505" s="1228"/>
      <c r="C1505" s="1228"/>
      <c r="D1505" s="1228"/>
      <c r="E1505" s="1222"/>
      <c r="F1505" s="1222"/>
      <c r="G1505" s="1222"/>
      <c r="H1505" s="1222"/>
      <c r="I1505" s="1222"/>
      <c r="J1505" s="1222"/>
      <c r="K1505" s="1222"/>
      <c r="L1505" s="1222"/>
      <c r="M1505" s="1222"/>
      <c r="N1505" s="1222"/>
      <c r="O1505" s="1222"/>
      <c r="P1505" s="1222"/>
      <c r="Q1505" s="1222"/>
    </row>
    <row r="1506" spans="1:17" ht="13.5" thickBot="1" x14ac:dyDescent="0.25">
      <c r="A1506" s="1586" t="s">
        <v>946</v>
      </c>
      <c r="B1506" s="1587"/>
      <c r="C1506" s="1587"/>
      <c r="D1506" s="1587"/>
      <c r="E1506" s="1587"/>
      <c r="F1506" s="1587"/>
      <c r="G1506" s="1598"/>
      <c r="H1506" s="1598"/>
      <c r="I1506" s="1598"/>
      <c r="J1506" s="1598"/>
      <c r="K1506" s="1598"/>
      <c r="L1506" s="1598"/>
      <c r="M1506" s="1598"/>
      <c r="N1506" s="1598"/>
      <c r="O1506" s="1598"/>
      <c r="P1506" s="1598"/>
      <c r="Q1506" s="1599"/>
    </row>
    <row r="1507" spans="1:17" ht="13.5" thickBot="1" x14ac:dyDescent="0.25">
      <c r="A1507" s="1586" t="s">
        <v>1226</v>
      </c>
      <c r="B1507" s="1587"/>
      <c r="C1507" s="1587"/>
      <c r="D1507" s="1587"/>
      <c r="E1507" s="1587"/>
      <c r="F1507" s="1587"/>
      <c r="G1507" s="1588"/>
      <c r="H1507" s="1589"/>
      <c r="I1507" s="1226" t="s">
        <v>1227</v>
      </c>
      <c r="J1507" s="1006"/>
      <c r="K1507" s="1007"/>
      <c r="L1507" s="1007"/>
      <c r="M1507" s="1007"/>
      <c r="N1507" s="1004"/>
      <c r="O1507" s="1004"/>
      <c r="P1507" s="1004"/>
      <c r="Q1507" s="1005"/>
    </row>
    <row r="1508" spans="1:17" ht="24" x14ac:dyDescent="0.2">
      <c r="A1508" s="1032">
        <v>1</v>
      </c>
      <c r="B1508" s="1032">
        <v>120613</v>
      </c>
      <c r="C1508" s="1032"/>
      <c r="D1508" s="1032"/>
      <c r="E1508" s="1032" t="s">
        <v>1232</v>
      </c>
      <c r="F1508" s="1035" t="s">
        <v>1233</v>
      </c>
      <c r="G1508" s="1035"/>
      <c r="H1508" s="1035"/>
      <c r="I1508" s="1032">
        <v>0.14499999999999999</v>
      </c>
      <c r="J1508" s="1032"/>
      <c r="K1508" s="1032"/>
      <c r="L1508" s="1032"/>
      <c r="M1508" s="1032"/>
      <c r="N1508" s="1035"/>
      <c r="O1508" s="1035"/>
      <c r="P1508" s="1322" t="s">
        <v>2354</v>
      </c>
      <c r="Q1508" s="1319" t="s">
        <v>3216</v>
      </c>
    </row>
    <row r="1509" spans="1:17" ht="24.75" thickBot="1" x14ac:dyDescent="0.25">
      <c r="A1509" s="1027">
        <v>2</v>
      </c>
      <c r="B1509" s="1027">
        <v>120614</v>
      </c>
      <c r="C1509" s="1027"/>
      <c r="D1509" s="1027"/>
      <c r="E1509" s="1027" t="s">
        <v>1234</v>
      </c>
      <c r="F1509" s="1133" t="s">
        <v>1235</v>
      </c>
      <c r="G1509" s="1133"/>
      <c r="H1509" s="1133"/>
      <c r="I1509" s="1027">
        <v>5.0000000000000001E-3</v>
      </c>
      <c r="J1509" s="1245"/>
      <c r="K1509" s="1245"/>
      <c r="L1509" s="1245"/>
      <c r="M1509" s="1245"/>
      <c r="N1509" s="1246"/>
      <c r="O1509" s="1246"/>
      <c r="P1509" s="1330" t="s">
        <v>2406</v>
      </c>
      <c r="Q1509" s="1324" t="s">
        <v>3216</v>
      </c>
    </row>
    <row r="1510" spans="1:17" ht="13.5" thickBot="1" x14ac:dyDescent="0.25">
      <c r="A1510" s="1586" t="s">
        <v>947</v>
      </c>
      <c r="B1510" s="1600"/>
      <c r="C1510" s="1600"/>
      <c r="D1510" s="1600"/>
      <c r="E1510" s="1600"/>
      <c r="F1510" s="1600"/>
      <c r="G1510" s="1598"/>
      <c r="H1510" s="1599"/>
      <c r="I1510" s="1226">
        <f>SUM(I1508:I1509)</f>
        <v>0.15</v>
      </c>
      <c r="J1510" s="1006"/>
      <c r="K1510" s="1007"/>
      <c r="L1510" s="1007"/>
      <c r="M1510" s="1007"/>
      <c r="N1510" s="1004"/>
      <c r="O1510" s="1004"/>
      <c r="P1510" s="1004"/>
      <c r="Q1510" s="1005"/>
    </row>
    <row r="1511" spans="1:17" ht="13.5" thickBot="1" x14ac:dyDescent="0.25">
      <c r="A1511" s="1222"/>
      <c r="B1511" s="1222"/>
      <c r="C1511" s="1222"/>
      <c r="D1511" s="1222"/>
      <c r="E1511" s="1222"/>
      <c r="F1511" s="685"/>
      <c r="G1511" s="685"/>
      <c r="H1511" s="685"/>
      <c r="I1511" s="1228"/>
      <c r="J1511" s="1228"/>
      <c r="K1511" s="1228"/>
      <c r="L1511" s="1228"/>
      <c r="M1511" s="1228"/>
      <c r="N1511" s="685"/>
      <c r="O1511" s="685"/>
      <c r="P1511" s="685"/>
      <c r="Q1511" s="685"/>
    </row>
    <row r="1512" spans="1:17" ht="13.5" thickBot="1" x14ac:dyDescent="0.25">
      <c r="A1512" s="1586" t="s">
        <v>910</v>
      </c>
      <c r="B1512" s="1600"/>
      <c r="C1512" s="1600"/>
      <c r="D1512" s="1600"/>
      <c r="E1512" s="1600"/>
      <c r="F1512" s="1600"/>
      <c r="G1512" s="1598"/>
      <c r="H1512" s="1598"/>
      <c r="I1512" s="1598"/>
      <c r="J1512" s="1598"/>
      <c r="K1512" s="1598"/>
      <c r="L1512" s="1598"/>
      <c r="M1512" s="1598"/>
      <c r="N1512" s="1598"/>
      <c r="O1512" s="1598"/>
      <c r="P1512" s="1598"/>
      <c r="Q1512" s="1599"/>
    </row>
    <row r="1513" spans="1:17" ht="13.5" thickBot="1" x14ac:dyDescent="0.25">
      <c r="A1513" s="1586" t="s">
        <v>1226</v>
      </c>
      <c r="B1513" s="1587"/>
      <c r="C1513" s="1587"/>
      <c r="D1513" s="1587"/>
      <c r="E1513" s="1587"/>
      <c r="F1513" s="1587"/>
      <c r="G1513" s="1588"/>
      <c r="H1513" s="1589"/>
      <c r="I1513" s="1226" t="s">
        <v>1227</v>
      </c>
      <c r="J1513" s="1006"/>
      <c r="K1513" s="1007"/>
      <c r="L1513" s="1007"/>
      <c r="M1513" s="1007"/>
      <c r="N1513" s="1004"/>
      <c r="O1513" s="1004"/>
      <c r="P1513" s="1004"/>
      <c r="Q1513" s="1005"/>
    </row>
    <row r="1514" spans="1:17" x14ac:dyDescent="0.2">
      <c r="A1514" s="1135">
        <v>1</v>
      </c>
      <c r="B1514" s="1135">
        <v>130008</v>
      </c>
      <c r="C1514" s="1135"/>
      <c r="D1514" s="1135"/>
      <c r="E1514" s="1135" t="s">
        <v>1238</v>
      </c>
      <c r="F1514" s="1048" t="s">
        <v>1239</v>
      </c>
      <c r="G1514" s="1247"/>
      <c r="H1514" s="1247"/>
      <c r="I1514" s="1135">
        <v>1.2E-2</v>
      </c>
      <c r="J1514" s="1135"/>
      <c r="K1514" s="1135"/>
      <c r="L1514" s="1135"/>
      <c r="M1514" s="1135"/>
      <c r="N1514" s="1048"/>
      <c r="O1514" s="1048"/>
      <c r="P1514" s="1135" t="s">
        <v>2406</v>
      </c>
      <c r="Q1514" s="1135" t="s">
        <v>3216</v>
      </c>
    </row>
    <row r="1515" spans="1:17" ht="13.5" thickBot="1" x14ac:dyDescent="0.25">
      <c r="A1515" s="1137">
        <v>2</v>
      </c>
      <c r="B1515" s="1137">
        <v>120617</v>
      </c>
      <c r="C1515" s="1137"/>
      <c r="D1515" s="1137"/>
      <c r="E1515" s="1137" t="s">
        <v>1240</v>
      </c>
      <c r="F1515" s="1061" t="s">
        <v>1241</v>
      </c>
      <c r="G1515" s="1061"/>
      <c r="H1515" s="1061"/>
      <c r="I1515" s="1137">
        <v>6.0000000000000001E-3</v>
      </c>
      <c r="J1515" s="1137"/>
      <c r="K1515" s="1137"/>
      <c r="L1515" s="1137"/>
      <c r="M1515" s="1137"/>
      <c r="N1515" s="1061"/>
      <c r="O1515" s="1061"/>
      <c r="P1515" s="1325" t="s">
        <v>2406</v>
      </c>
      <c r="Q1515" s="1325" t="s">
        <v>3216</v>
      </c>
    </row>
    <row r="1516" spans="1:17" ht="13.5" thickBot="1" x14ac:dyDescent="0.25">
      <c r="A1516" s="1586" t="s">
        <v>945</v>
      </c>
      <c r="B1516" s="1600"/>
      <c r="C1516" s="1600"/>
      <c r="D1516" s="1600"/>
      <c r="E1516" s="1600"/>
      <c r="F1516" s="1600"/>
      <c r="G1516" s="1598"/>
      <c r="H1516" s="1599"/>
      <c r="I1516" s="1226">
        <f>SUM(I1514:I1515)</f>
        <v>1.8000000000000002E-2</v>
      </c>
      <c r="J1516" s="1006"/>
      <c r="K1516" s="1007"/>
      <c r="L1516" s="1007"/>
      <c r="M1516" s="1007"/>
      <c r="N1516" s="1004"/>
      <c r="O1516" s="1004"/>
      <c r="P1516" s="1004"/>
      <c r="Q1516" s="1005"/>
    </row>
    <row r="1517" spans="1:17" ht="13.5" thickBot="1" x14ac:dyDescent="0.25">
      <c r="A1517" s="1590" t="s">
        <v>1397</v>
      </c>
      <c r="B1517" s="1591"/>
      <c r="C1517" s="1591"/>
      <c r="D1517" s="1591"/>
      <c r="E1517" s="1591"/>
      <c r="F1517" s="1591"/>
      <c r="G1517" s="1592"/>
      <c r="H1517" s="1593"/>
      <c r="I1517" s="1215">
        <f>SUM(I1510+I1516)</f>
        <v>0.16799999999999998</v>
      </c>
      <c r="J1517" s="1006"/>
      <c r="K1517" s="1007"/>
      <c r="L1517" s="1007"/>
      <c r="M1517" s="1007"/>
      <c r="N1517" s="1004"/>
      <c r="O1517" s="1004"/>
      <c r="P1517" s="1004"/>
      <c r="Q1517" s="1005"/>
    </row>
    <row r="1518" spans="1:17" ht="13.5" thickBot="1" x14ac:dyDescent="0.25">
      <c r="A1518" s="698"/>
      <c r="B1518" s="698"/>
      <c r="C1518" s="698"/>
      <c r="D1518" s="698"/>
      <c r="E1518" s="698"/>
      <c r="F1518" s="698"/>
      <c r="G1518" s="698"/>
      <c r="H1518" s="698"/>
      <c r="I1518" s="1228"/>
      <c r="J1518" s="1228"/>
      <c r="K1518" s="1228"/>
      <c r="L1518" s="1228"/>
      <c r="M1518" s="1228"/>
      <c r="N1518" s="685"/>
      <c r="O1518" s="685"/>
      <c r="P1518" s="685"/>
      <c r="Q1518" s="685"/>
    </row>
    <row r="1519" spans="1:17" ht="13.5" thickBot="1" x14ac:dyDescent="0.25">
      <c r="A1519" s="1594" t="s">
        <v>1422</v>
      </c>
      <c r="B1519" s="1595"/>
      <c r="C1519" s="1595"/>
      <c r="D1519" s="1595"/>
      <c r="E1519" s="1595"/>
      <c r="F1519" s="1595"/>
      <c r="G1519" s="1595"/>
      <c r="H1519" s="1595"/>
      <c r="I1519" s="1595"/>
      <c r="J1519" s="1595"/>
      <c r="K1519" s="1595"/>
      <c r="L1519" s="1595"/>
      <c r="M1519" s="1595"/>
      <c r="N1519" s="1595"/>
      <c r="O1519" s="1595"/>
      <c r="P1519" s="1596"/>
      <c r="Q1519" s="1597"/>
    </row>
    <row r="1520" spans="1:17" ht="13.5" thickBot="1" x14ac:dyDescent="0.25">
      <c r="A1520" s="1228"/>
      <c r="B1520" s="1228"/>
      <c r="C1520" s="1228"/>
      <c r="D1520" s="1228"/>
      <c r="E1520" s="1222"/>
      <c r="F1520" s="1222"/>
      <c r="G1520" s="1222"/>
      <c r="H1520" s="1222"/>
      <c r="I1520" s="1222"/>
      <c r="J1520" s="1222"/>
      <c r="K1520" s="1222"/>
      <c r="L1520" s="1222"/>
      <c r="M1520" s="1222"/>
      <c r="N1520" s="1222"/>
      <c r="O1520" s="1222"/>
      <c r="P1520" s="1222"/>
      <c r="Q1520" s="1222"/>
    </row>
    <row r="1521" spans="1:18" ht="13.5" thickBot="1" x14ac:dyDescent="0.25">
      <c r="A1521" s="1586" t="s">
        <v>1400</v>
      </c>
      <c r="B1521" s="1587"/>
      <c r="C1521" s="1587"/>
      <c r="D1521" s="1587"/>
      <c r="E1521" s="1587"/>
      <c r="F1521" s="1587"/>
      <c r="G1521" s="1588"/>
      <c r="H1521" s="1589"/>
      <c r="I1521" s="1226" t="s">
        <v>953</v>
      </c>
      <c r="J1521" s="1006"/>
      <c r="K1521" s="1007"/>
      <c r="L1521" s="1007"/>
      <c r="M1521" s="1007"/>
      <c r="N1521" s="929"/>
      <c r="O1521" s="929"/>
      <c r="P1521" s="929"/>
      <c r="Q1521" s="1779"/>
    </row>
    <row r="1522" spans="1:18" ht="24" x14ac:dyDescent="0.2">
      <c r="A1522" s="983">
        <v>1</v>
      </c>
      <c r="B1522" s="983">
        <v>130241</v>
      </c>
      <c r="C1522" s="983" t="s">
        <v>1369</v>
      </c>
      <c r="D1522" s="983" t="s">
        <v>4680</v>
      </c>
      <c r="E1522" s="983" t="s">
        <v>1412</v>
      </c>
      <c r="F1522" s="832" t="s">
        <v>5859</v>
      </c>
      <c r="G1522" s="983" t="s">
        <v>3198</v>
      </c>
      <c r="H1522" s="983" t="s">
        <v>2657</v>
      </c>
      <c r="I1522" s="983">
        <v>240.91</v>
      </c>
      <c r="J1522" s="983"/>
      <c r="K1522" s="983"/>
      <c r="L1522" s="983"/>
      <c r="M1522" s="983"/>
      <c r="N1522" s="869"/>
      <c r="O1522" s="983"/>
      <c r="P1522" s="1233" t="s">
        <v>2354</v>
      </c>
      <c r="Q1522" s="1032" t="s">
        <v>2590</v>
      </c>
    </row>
    <row r="1523" spans="1:18" ht="24" x14ac:dyDescent="0.2">
      <c r="A1523" s="986">
        <v>2</v>
      </c>
      <c r="B1523" s="986">
        <v>130244</v>
      </c>
      <c r="C1523" s="986" t="s">
        <v>1370</v>
      </c>
      <c r="D1523" s="986" t="s">
        <v>4681</v>
      </c>
      <c r="E1523" s="986" t="s">
        <v>1413</v>
      </c>
      <c r="F1523" s="984" t="s">
        <v>5860</v>
      </c>
      <c r="G1523" s="986" t="s">
        <v>3198</v>
      </c>
      <c r="H1523" s="986" t="s">
        <v>2657</v>
      </c>
      <c r="I1523" s="986">
        <v>125.65</v>
      </c>
      <c r="J1523" s="986"/>
      <c r="K1523" s="986"/>
      <c r="L1523" s="986"/>
      <c r="M1523" s="986"/>
      <c r="N1523" s="871"/>
      <c r="O1523" s="986"/>
      <c r="P1523" s="1233" t="s">
        <v>2354</v>
      </c>
      <c r="Q1523" s="1327" t="s">
        <v>2590</v>
      </c>
    </row>
    <row r="1524" spans="1:18" s="456" customFormat="1" ht="36" x14ac:dyDescent="0.2">
      <c r="A1524" s="986">
        <v>3</v>
      </c>
      <c r="B1524" s="986">
        <v>120193</v>
      </c>
      <c r="C1524" s="1033" t="s">
        <v>1368</v>
      </c>
      <c r="D1524" s="1033" t="s">
        <v>4696</v>
      </c>
      <c r="E1524" s="1033" t="s">
        <v>481</v>
      </c>
      <c r="F1524" s="1036" t="s">
        <v>5922</v>
      </c>
      <c r="G1524" s="986" t="s">
        <v>3198</v>
      </c>
      <c r="H1524" s="986" t="s">
        <v>5920</v>
      </c>
      <c r="I1524" s="986">
        <v>1050</v>
      </c>
      <c r="J1524" s="986"/>
      <c r="K1524" s="1033"/>
      <c r="L1524" s="1033"/>
      <c r="M1524" s="1033"/>
      <c r="N1524" s="1033"/>
      <c r="O1524" s="1237"/>
      <c r="P1524" s="1775" t="s">
        <v>4684</v>
      </c>
      <c r="Q1524" s="1327" t="s">
        <v>2590</v>
      </c>
      <c r="R1524" s="585"/>
    </row>
    <row r="1525" spans="1:18" ht="36" x14ac:dyDescent="0.2">
      <c r="A1525" s="1033">
        <v>4</v>
      </c>
      <c r="B1525" s="1033" t="s">
        <v>6103</v>
      </c>
      <c r="C1525" s="1033" t="s">
        <v>1357</v>
      </c>
      <c r="D1525" s="1033" t="s">
        <v>3629</v>
      </c>
      <c r="E1525" s="1033" t="s">
        <v>4682</v>
      </c>
      <c r="F1525" s="1036" t="s">
        <v>4686</v>
      </c>
      <c r="G1525" s="986" t="s">
        <v>3198</v>
      </c>
      <c r="H1525" s="986" t="s">
        <v>4683</v>
      </c>
      <c r="I1525" s="1033">
        <v>448.88</v>
      </c>
      <c r="J1525" s="1033"/>
      <c r="K1525" s="1033"/>
      <c r="L1525" s="1033"/>
      <c r="M1525" s="1033"/>
      <c r="N1525" s="1237"/>
      <c r="O1525" s="1033"/>
      <c r="P1525" s="1233" t="s">
        <v>4684</v>
      </c>
      <c r="Q1525" s="1327" t="s">
        <v>2590</v>
      </c>
    </row>
    <row r="1526" spans="1:18" ht="36" x14ac:dyDescent="0.2">
      <c r="A1526" s="1033">
        <v>5</v>
      </c>
      <c r="B1526" s="1033" t="s">
        <v>6104</v>
      </c>
      <c r="C1526" s="1033" t="s">
        <v>1358</v>
      </c>
      <c r="D1526" s="1033" t="s">
        <v>3629</v>
      </c>
      <c r="E1526" s="1033" t="s">
        <v>4685</v>
      </c>
      <c r="F1526" s="1036" t="s">
        <v>4686</v>
      </c>
      <c r="G1526" s="986" t="s">
        <v>3198</v>
      </c>
      <c r="H1526" s="986" t="s">
        <v>4683</v>
      </c>
      <c r="I1526" s="1033">
        <v>309.77999999999997</v>
      </c>
      <c r="J1526" s="1033"/>
      <c r="K1526" s="1033"/>
      <c r="L1526" s="1033"/>
      <c r="M1526" s="1033"/>
      <c r="N1526" s="1237"/>
      <c r="O1526" s="1033"/>
      <c r="P1526" s="1233" t="s">
        <v>4684</v>
      </c>
      <c r="Q1526" s="1327" t="s">
        <v>2590</v>
      </c>
    </row>
    <row r="1527" spans="1:18" ht="36" x14ac:dyDescent="0.2">
      <c r="A1527" s="1033">
        <v>6</v>
      </c>
      <c r="B1527" s="1033" t="s">
        <v>6105</v>
      </c>
      <c r="C1527" s="1033" t="s">
        <v>1359</v>
      </c>
      <c r="D1527" s="1033" t="s">
        <v>3629</v>
      </c>
      <c r="E1527" s="1033" t="s">
        <v>4687</v>
      </c>
      <c r="F1527" s="1036" t="s">
        <v>4686</v>
      </c>
      <c r="G1527" s="986" t="s">
        <v>3198</v>
      </c>
      <c r="H1527" s="986" t="s">
        <v>4683</v>
      </c>
      <c r="I1527" s="1033">
        <v>576.80999999999995</v>
      </c>
      <c r="J1527" s="1033"/>
      <c r="K1527" s="1033"/>
      <c r="L1527" s="1033"/>
      <c r="M1527" s="1033"/>
      <c r="N1527" s="1237"/>
      <c r="O1527" s="1033"/>
      <c r="P1527" s="1233" t="s">
        <v>4684</v>
      </c>
      <c r="Q1527" s="1327" t="s">
        <v>2590</v>
      </c>
    </row>
    <row r="1528" spans="1:18" ht="36" x14ac:dyDescent="0.2">
      <c r="A1528" s="1033">
        <v>7</v>
      </c>
      <c r="B1528" s="1033" t="s">
        <v>6106</v>
      </c>
      <c r="C1528" s="1033" t="s">
        <v>1360</v>
      </c>
      <c r="D1528" s="1033" t="s">
        <v>3629</v>
      </c>
      <c r="E1528" s="1033" t="s">
        <v>4688</v>
      </c>
      <c r="F1528" s="1036" t="s">
        <v>4686</v>
      </c>
      <c r="G1528" s="986" t="s">
        <v>3198</v>
      </c>
      <c r="H1528" s="986" t="s">
        <v>4683</v>
      </c>
      <c r="I1528" s="1033">
        <v>156.85</v>
      </c>
      <c r="J1528" s="1033"/>
      <c r="K1528" s="1033"/>
      <c r="L1528" s="1033"/>
      <c r="M1528" s="1033"/>
      <c r="N1528" s="1237"/>
      <c r="O1528" s="1033"/>
      <c r="P1528" s="1233" t="s">
        <v>4684</v>
      </c>
      <c r="Q1528" s="1327" t="s">
        <v>2590</v>
      </c>
    </row>
    <row r="1529" spans="1:18" ht="36" x14ac:dyDescent="0.2">
      <c r="A1529" s="1033">
        <v>8</v>
      </c>
      <c r="B1529" s="1033" t="s">
        <v>6107</v>
      </c>
      <c r="C1529" s="1033" t="s">
        <v>1361</v>
      </c>
      <c r="D1529" s="1033" t="s">
        <v>3629</v>
      </c>
      <c r="E1529" s="1033" t="s">
        <v>4689</v>
      </c>
      <c r="F1529" s="1036" t="s">
        <v>4686</v>
      </c>
      <c r="G1529" s="986" t="s">
        <v>3198</v>
      </c>
      <c r="H1529" s="986" t="s">
        <v>4683</v>
      </c>
      <c r="I1529" s="1033">
        <v>145.21</v>
      </c>
      <c r="J1529" s="1033"/>
      <c r="K1529" s="1033"/>
      <c r="L1529" s="1033"/>
      <c r="M1529" s="1033"/>
      <c r="N1529" s="1237"/>
      <c r="O1529" s="1033"/>
      <c r="P1529" s="1233" t="s">
        <v>4684</v>
      </c>
      <c r="Q1529" s="1327" t="s">
        <v>2590</v>
      </c>
    </row>
    <row r="1530" spans="1:18" ht="36" x14ac:dyDescent="0.2">
      <c r="A1530" s="1033">
        <v>9</v>
      </c>
      <c r="B1530" s="1033" t="s">
        <v>6108</v>
      </c>
      <c r="C1530" s="1033" t="s">
        <v>1362</v>
      </c>
      <c r="D1530" s="1033" t="s">
        <v>3629</v>
      </c>
      <c r="E1530" s="1033" t="s">
        <v>4690</v>
      </c>
      <c r="F1530" s="1036" t="s">
        <v>4686</v>
      </c>
      <c r="G1530" s="986" t="s">
        <v>3198</v>
      </c>
      <c r="H1530" s="986" t="s">
        <v>4683</v>
      </c>
      <c r="I1530" s="1033">
        <v>113.41</v>
      </c>
      <c r="J1530" s="1033"/>
      <c r="K1530" s="1033"/>
      <c r="L1530" s="1033"/>
      <c r="M1530" s="1033"/>
      <c r="N1530" s="1237"/>
      <c r="O1530" s="1033"/>
      <c r="P1530" s="1233" t="s">
        <v>4684</v>
      </c>
      <c r="Q1530" s="1327" t="s">
        <v>2590</v>
      </c>
    </row>
    <row r="1531" spans="1:18" ht="36" x14ac:dyDescent="0.2">
      <c r="A1531" s="1033">
        <v>10</v>
      </c>
      <c r="B1531" s="1033" t="s">
        <v>6109</v>
      </c>
      <c r="C1531" s="1033" t="s">
        <v>1363</v>
      </c>
      <c r="D1531" s="1033" t="s">
        <v>3629</v>
      </c>
      <c r="E1531" s="1033" t="s">
        <v>4691</v>
      </c>
      <c r="F1531" s="1036" t="s">
        <v>4686</v>
      </c>
      <c r="G1531" s="986" t="s">
        <v>3198</v>
      </c>
      <c r="H1531" s="986" t="s">
        <v>4683</v>
      </c>
      <c r="I1531" s="1033">
        <v>116.68</v>
      </c>
      <c r="J1531" s="1033"/>
      <c r="K1531" s="1033"/>
      <c r="L1531" s="1033"/>
      <c r="M1531" s="1033"/>
      <c r="N1531" s="1237"/>
      <c r="O1531" s="1033"/>
      <c r="P1531" s="1233" t="s">
        <v>4684</v>
      </c>
      <c r="Q1531" s="1327" t="s">
        <v>2590</v>
      </c>
    </row>
    <row r="1532" spans="1:18" ht="36" x14ac:dyDescent="0.2">
      <c r="A1532" s="1033">
        <v>11</v>
      </c>
      <c r="B1532" s="1033" t="s">
        <v>6110</v>
      </c>
      <c r="C1532" s="1033" t="s">
        <v>1364</v>
      </c>
      <c r="D1532" s="1033" t="s">
        <v>3629</v>
      </c>
      <c r="E1532" s="1033" t="s">
        <v>4692</v>
      </c>
      <c r="F1532" s="1036" t="s">
        <v>4686</v>
      </c>
      <c r="G1532" s="986" t="s">
        <v>3198</v>
      </c>
      <c r="H1532" s="986" t="s">
        <v>4683</v>
      </c>
      <c r="I1532" s="1033">
        <v>65.8</v>
      </c>
      <c r="J1532" s="1033"/>
      <c r="K1532" s="1033"/>
      <c r="L1532" s="1033"/>
      <c r="M1532" s="1033"/>
      <c r="N1532" s="1237"/>
      <c r="O1532" s="1033"/>
      <c r="P1532" s="1233" t="s">
        <v>4684</v>
      </c>
      <c r="Q1532" s="1327" t="s">
        <v>2590</v>
      </c>
    </row>
    <row r="1533" spans="1:18" ht="36" x14ac:dyDescent="0.2">
      <c r="A1533" s="1033">
        <v>12</v>
      </c>
      <c r="B1533" s="1033" t="s">
        <v>6111</v>
      </c>
      <c r="C1533" s="1033" t="s">
        <v>1365</v>
      </c>
      <c r="D1533" s="1033" t="s">
        <v>3629</v>
      </c>
      <c r="E1533" s="1033" t="s">
        <v>4693</v>
      </c>
      <c r="F1533" s="1036" t="s">
        <v>4686</v>
      </c>
      <c r="G1533" s="986" t="s">
        <v>3198</v>
      </c>
      <c r="H1533" s="986" t="s">
        <v>4683</v>
      </c>
      <c r="I1533" s="1033">
        <v>694.06</v>
      </c>
      <c r="J1533" s="1033"/>
      <c r="K1533" s="1033"/>
      <c r="L1533" s="1033"/>
      <c r="M1533" s="1033"/>
      <c r="N1533" s="1237"/>
      <c r="O1533" s="1033"/>
      <c r="P1533" s="1233" t="s">
        <v>4684</v>
      </c>
      <c r="Q1533" s="1327" t="s">
        <v>2590</v>
      </c>
    </row>
    <row r="1534" spans="1:18" ht="36" x14ac:dyDescent="0.2">
      <c r="A1534" s="1033">
        <v>13</v>
      </c>
      <c r="B1534" s="1033" t="s">
        <v>6112</v>
      </c>
      <c r="C1534" s="1033" t="s">
        <v>1366</v>
      </c>
      <c r="D1534" s="1033" t="s">
        <v>3629</v>
      </c>
      <c r="E1534" s="1033" t="s">
        <v>4694</v>
      </c>
      <c r="F1534" s="1036" t="s">
        <v>4686</v>
      </c>
      <c r="G1534" s="986" t="s">
        <v>3198</v>
      </c>
      <c r="H1534" s="986" t="s">
        <v>4683</v>
      </c>
      <c r="I1534" s="1033">
        <v>108.18</v>
      </c>
      <c r="J1534" s="1033"/>
      <c r="K1534" s="1033"/>
      <c r="L1534" s="1033"/>
      <c r="M1534" s="1033"/>
      <c r="N1534" s="1237"/>
      <c r="O1534" s="1033"/>
      <c r="P1534" s="1233" t="s">
        <v>4684</v>
      </c>
      <c r="Q1534" s="1327" t="s">
        <v>2590</v>
      </c>
    </row>
    <row r="1535" spans="1:18" ht="36" x14ac:dyDescent="0.2">
      <c r="A1535" s="1033">
        <v>14</v>
      </c>
      <c r="B1535" s="1033" t="s">
        <v>6113</v>
      </c>
      <c r="C1535" s="1033" t="s">
        <v>1367</v>
      </c>
      <c r="D1535" s="1033" t="s">
        <v>3629</v>
      </c>
      <c r="E1535" s="1033" t="s">
        <v>4695</v>
      </c>
      <c r="F1535" s="1036" t="s">
        <v>4686</v>
      </c>
      <c r="G1535" s="986" t="s">
        <v>3198</v>
      </c>
      <c r="H1535" s="986" t="s">
        <v>4683</v>
      </c>
      <c r="I1535" s="1033">
        <v>35.39</v>
      </c>
      <c r="J1535" s="1033"/>
      <c r="K1535" s="1033"/>
      <c r="L1535" s="1033"/>
      <c r="M1535" s="1033"/>
      <c r="N1535" s="1237"/>
      <c r="O1535" s="1033"/>
      <c r="P1535" s="1233" t="s">
        <v>4684</v>
      </c>
      <c r="Q1535" s="1327" t="s">
        <v>2590</v>
      </c>
    </row>
    <row r="1536" spans="1:18" ht="24" x14ac:dyDescent="0.2">
      <c r="A1536" s="1033">
        <v>15</v>
      </c>
      <c r="B1536" s="1033">
        <v>130243</v>
      </c>
      <c r="C1536" s="1033" t="s">
        <v>1371</v>
      </c>
      <c r="D1536" s="1033" t="s">
        <v>4699</v>
      </c>
      <c r="E1536" s="1033" t="s">
        <v>4697</v>
      </c>
      <c r="F1536" s="1036" t="s">
        <v>4686</v>
      </c>
      <c r="G1536" s="986" t="s">
        <v>3198</v>
      </c>
      <c r="H1536" s="986" t="s">
        <v>2657</v>
      </c>
      <c r="I1536" s="1033">
        <v>202.62</v>
      </c>
      <c r="J1536" s="1033"/>
      <c r="K1536" s="1033"/>
      <c r="L1536" s="1033"/>
      <c r="M1536" s="1033"/>
      <c r="N1536" s="1237"/>
      <c r="O1536" s="1033"/>
      <c r="P1536" s="1233" t="s">
        <v>4684</v>
      </c>
      <c r="Q1536" s="1327" t="s">
        <v>2590</v>
      </c>
    </row>
    <row r="1537" spans="1:17" ht="36.75" thickBot="1" x14ac:dyDescent="0.25">
      <c r="A1537" s="1027">
        <v>16</v>
      </c>
      <c r="B1537" s="1027">
        <v>130245</v>
      </c>
      <c r="C1537" s="1027" t="s">
        <v>1355</v>
      </c>
      <c r="D1537" s="1027" t="s">
        <v>4568</v>
      </c>
      <c r="E1537" s="1027" t="s">
        <v>4700</v>
      </c>
      <c r="F1537" s="1133" t="s">
        <v>4698</v>
      </c>
      <c r="G1537" s="987" t="s">
        <v>4593</v>
      </c>
      <c r="H1537" s="987" t="s">
        <v>2657</v>
      </c>
      <c r="I1537" s="1027">
        <v>417.96</v>
      </c>
      <c r="J1537" s="1027"/>
      <c r="K1537" s="1027"/>
      <c r="L1537" s="1027"/>
      <c r="M1537" s="1027"/>
      <c r="N1537" s="1027"/>
      <c r="O1537" s="1027"/>
      <c r="P1537" s="1234" t="s">
        <v>4578</v>
      </c>
      <c r="Q1537" s="1328" t="s">
        <v>2590</v>
      </c>
    </row>
    <row r="1538" spans="1:17" ht="13.5" thickBot="1" x14ac:dyDescent="0.25">
      <c r="A1538" s="1601" t="s">
        <v>6181</v>
      </c>
      <c r="B1538" s="1602"/>
      <c r="C1538" s="1602"/>
      <c r="D1538" s="1602"/>
      <c r="E1538" s="1602"/>
      <c r="F1538" s="1602"/>
      <c r="G1538" s="1603"/>
      <c r="H1538" s="1604"/>
      <c r="I1538" s="1248">
        <f>SUM(I1522:I1537)</f>
        <v>4808.1900000000005</v>
      </c>
      <c r="J1538" s="1218"/>
      <c r="K1538" s="1219"/>
      <c r="L1538" s="1219"/>
      <c r="M1538" s="1219"/>
      <c r="N1538" s="601"/>
      <c r="O1538" s="601"/>
      <c r="P1538" s="601"/>
      <c r="Q1538" s="1337"/>
    </row>
    <row r="1539" spans="1:17" ht="13.5" thickBot="1" x14ac:dyDescent="0.25">
      <c r="A1539" s="1125"/>
      <c r="B1539" s="1125"/>
      <c r="C1539" s="1125"/>
      <c r="D1539" s="1125"/>
      <c r="E1539" s="1125"/>
      <c r="F1539" s="1126"/>
      <c r="G1539" s="1126"/>
      <c r="H1539" s="1126"/>
      <c r="I1539" s="1125"/>
      <c r="J1539" s="1125"/>
      <c r="K1539" s="1125"/>
      <c r="L1539" s="1125"/>
      <c r="M1539" s="1125"/>
      <c r="N1539" s="1125"/>
      <c r="O1539" s="1125"/>
      <c r="P1539" s="1125"/>
      <c r="Q1539" s="1125"/>
    </row>
    <row r="1540" spans="1:17" ht="13.5" thickBot="1" x14ac:dyDescent="0.25">
      <c r="A1540" s="1601" t="s">
        <v>1402</v>
      </c>
      <c r="B1540" s="1602"/>
      <c r="C1540" s="1602"/>
      <c r="D1540" s="1602"/>
      <c r="E1540" s="1602"/>
      <c r="F1540" s="1602"/>
      <c r="G1540" s="1603"/>
      <c r="H1540" s="1604"/>
      <c r="I1540" s="1226" t="s">
        <v>953</v>
      </c>
      <c r="J1540" s="1006"/>
      <c r="K1540" s="1007"/>
      <c r="L1540" s="1007"/>
      <c r="M1540" s="1007"/>
      <c r="N1540" s="601"/>
      <c r="O1540" s="601"/>
      <c r="P1540" s="601"/>
      <c r="Q1540" s="1262"/>
    </row>
    <row r="1541" spans="1:17" ht="24" x14ac:dyDescent="0.2">
      <c r="A1541" s="1229">
        <v>1</v>
      </c>
      <c r="B1541" s="1032" t="s">
        <v>6114</v>
      </c>
      <c r="C1541" s="983" t="s">
        <v>1339</v>
      </c>
      <c r="D1541" s="1520" t="s">
        <v>4701</v>
      </c>
      <c r="E1541" s="1520" t="s">
        <v>266</v>
      </c>
      <c r="F1541" s="1035" t="s">
        <v>4704</v>
      </c>
      <c r="G1541" s="983" t="s">
        <v>3198</v>
      </c>
      <c r="H1541" s="983" t="s">
        <v>4702</v>
      </c>
      <c r="I1541" s="1032">
        <v>35.1</v>
      </c>
      <c r="J1541" s="1032"/>
      <c r="K1541" s="1249"/>
      <c r="L1541" s="1032"/>
      <c r="M1541" s="1032"/>
      <c r="N1541" s="1252"/>
      <c r="O1541" s="1032"/>
      <c r="P1541" s="1778" t="s">
        <v>4703</v>
      </c>
      <c r="Q1541" s="1032" t="s">
        <v>2590</v>
      </c>
    </row>
    <row r="1542" spans="1:17" ht="24" x14ac:dyDescent="0.2">
      <c r="A1542" s="1230">
        <v>2</v>
      </c>
      <c r="B1542" s="1036" t="s">
        <v>6115</v>
      </c>
      <c r="C1542" s="1033" t="s">
        <v>1340</v>
      </c>
      <c r="D1542" s="1668"/>
      <c r="E1542" s="1521"/>
      <c r="F1542" s="1036" t="s">
        <v>4704</v>
      </c>
      <c r="G1542" s="986" t="s">
        <v>3198</v>
      </c>
      <c r="H1542" s="986" t="s">
        <v>4702</v>
      </c>
      <c r="I1542" s="1033">
        <v>70.88</v>
      </c>
      <c r="J1542" s="1033"/>
      <c r="K1542" s="1250"/>
      <c r="L1542" s="1033"/>
      <c r="M1542" s="1033"/>
      <c r="N1542" s="1237"/>
      <c r="O1542" s="1033"/>
      <c r="P1542" s="1233" t="s">
        <v>4703</v>
      </c>
      <c r="Q1542" s="1327" t="s">
        <v>2590</v>
      </c>
    </row>
    <row r="1543" spans="1:17" ht="24" x14ac:dyDescent="0.2">
      <c r="A1543" s="1230">
        <v>3</v>
      </c>
      <c r="B1543" s="1036" t="s">
        <v>6116</v>
      </c>
      <c r="C1543" s="1033" t="s">
        <v>1341</v>
      </c>
      <c r="D1543" s="1668"/>
      <c r="E1543" s="1521"/>
      <c r="F1543" s="1036" t="s">
        <v>4704</v>
      </c>
      <c r="G1543" s="986" t="s">
        <v>3198</v>
      </c>
      <c r="H1543" s="986" t="s">
        <v>4702</v>
      </c>
      <c r="I1543" s="1033">
        <v>64.47</v>
      </c>
      <c r="J1543" s="1033"/>
      <c r="K1543" s="1250"/>
      <c r="L1543" s="1033"/>
      <c r="M1543" s="1033"/>
      <c r="N1543" s="1237"/>
      <c r="O1543" s="1033"/>
      <c r="P1543" s="1233" t="s">
        <v>4703</v>
      </c>
      <c r="Q1543" s="1327" t="s">
        <v>2590</v>
      </c>
    </row>
    <row r="1544" spans="1:17" ht="24" x14ac:dyDescent="0.2">
      <c r="A1544" s="1230">
        <v>4</v>
      </c>
      <c r="B1544" s="1036" t="s">
        <v>6117</v>
      </c>
      <c r="C1544" s="1033" t="s">
        <v>2149</v>
      </c>
      <c r="D1544" s="1668"/>
      <c r="E1544" s="1521"/>
      <c r="F1544" s="1036" t="s">
        <v>4704</v>
      </c>
      <c r="G1544" s="986" t="s">
        <v>3198</v>
      </c>
      <c r="H1544" s="986" t="s">
        <v>4702</v>
      </c>
      <c r="I1544" s="1033">
        <v>33.36</v>
      </c>
      <c r="J1544" s="1033"/>
      <c r="K1544" s="1250"/>
      <c r="L1544" s="1033"/>
      <c r="M1544" s="1033"/>
      <c r="N1544" s="1237"/>
      <c r="O1544" s="1033"/>
      <c r="P1544" s="1233" t="s">
        <v>4703</v>
      </c>
      <c r="Q1544" s="1327" t="s">
        <v>2590</v>
      </c>
    </row>
    <row r="1545" spans="1:17" ht="24" x14ac:dyDescent="0.2">
      <c r="A1545" s="1230">
        <v>5</v>
      </c>
      <c r="B1545" s="1036" t="s">
        <v>6118</v>
      </c>
      <c r="C1545" s="1033" t="s">
        <v>2150</v>
      </c>
      <c r="D1545" s="1668"/>
      <c r="E1545" s="1521"/>
      <c r="F1545" s="1036" t="s">
        <v>4704</v>
      </c>
      <c r="G1545" s="986" t="s">
        <v>3198</v>
      </c>
      <c r="H1545" s="986" t="s">
        <v>4702</v>
      </c>
      <c r="I1545" s="1033">
        <v>610.54999999999995</v>
      </c>
      <c r="J1545" s="1033"/>
      <c r="K1545" s="1250"/>
      <c r="L1545" s="1033"/>
      <c r="M1545" s="1033"/>
      <c r="N1545" s="1237"/>
      <c r="O1545" s="1033"/>
      <c r="P1545" s="1233" t="s">
        <v>4703</v>
      </c>
      <c r="Q1545" s="1327" t="s">
        <v>2590</v>
      </c>
    </row>
    <row r="1546" spans="1:17" ht="24" x14ac:dyDescent="0.2">
      <c r="A1546" s="1230">
        <v>6</v>
      </c>
      <c r="B1546" s="1036" t="s">
        <v>6119</v>
      </c>
      <c r="C1546" s="1033" t="s">
        <v>2151</v>
      </c>
      <c r="D1546" s="1668"/>
      <c r="E1546" s="1521"/>
      <c r="F1546" s="1036" t="s">
        <v>4704</v>
      </c>
      <c r="G1546" s="986" t="s">
        <v>3198</v>
      </c>
      <c r="H1546" s="986" t="s">
        <v>4702</v>
      </c>
      <c r="I1546" s="1033">
        <v>420.28</v>
      </c>
      <c r="J1546" s="1033"/>
      <c r="K1546" s="1250"/>
      <c r="L1546" s="1033"/>
      <c r="M1546" s="1033"/>
      <c r="N1546" s="1237"/>
      <c r="O1546" s="1033"/>
      <c r="P1546" s="1233" t="s">
        <v>4703</v>
      </c>
      <c r="Q1546" s="1327" t="s">
        <v>2590</v>
      </c>
    </row>
    <row r="1547" spans="1:17" ht="24" x14ac:dyDescent="0.2">
      <c r="A1547" s="1230">
        <v>7</v>
      </c>
      <c r="B1547" s="1036" t="s">
        <v>6120</v>
      </c>
      <c r="C1547" s="1033" t="s">
        <v>2152</v>
      </c>
      <c r="D1547" s="1668"/>
      <c r="E1547" s="1521"/>
      <c r="F1547" s="1036" t="s">
        <v>4704</v>
      </c>
      <c r="G1547" s="986" t="s">
        <v>3198</v>
      </c>
      <c r="H1547" s="986" t="s">
        <v>4702</v>
      </c>
      <c r="I1547" s="1033">
        <v>27.85</v>
      </c>
      <c r="J1547" s="1033"/>
      <c r="K1547" s="1250"/>
      <c r="L1547" s="1033"/>
      <c r="M1547" s="1033"/>
      <c r="N1547" s="1237"/>
      <c r="O1547" s="1033"/>
      <c r="P1547" s="1233" t="s">
        <v>4703</v>
      </c>
      <c r="Q1547" s="1327" t="s">
        <v>2590</v>
      </c>
    </row>
    <row r="1548" spans="1:17" ht="24" x14ac:dyDescent="0.2">
      <c r="A1548" s="1230">
        <v>8</v>
      </c>
      <c r="B1548" s="1036" t="s">
        <v>6121</v>
      </c>
      <c r="C1548" s="1033" t="s">
        <v>2153</v>
      </c>
      <c r="D1548" s="1668"/>
      <c r="E1548" s="1521"/>
      <c r="F1548" s="1036" t="s">
        <v>4704</v>
      </c>
      <c r="G1548" s="986" t="s">
        <v>3198</v>
      </c>
      <c r="H1548" s="986" t="s">
        <v>4702</v>
      </c>
      <c r="I1548" s="1033">
        <v>422.28</v>
      </c>
      <c r="J1548" s="1033"/>
      <c r="K1548" s="1250"/>
      <c r="L1548" s="1033"/>
      <c r="M1548" s="1033"/>
      <c r="N1548" s="1237"/>
      <c r="O1548" s="1033"/>
      <c r="P1548" s="1233" t="s">
        <v>4703</v>
      </c>
      <c r="Q1548" s="1327" t="s">
        <v>2590</v>
      </c>
    </row>
    <row r="1549" spans="1:17" ht="24" x14ac:dyDescent="0.2">
      <c r="A1549" s="1230">
        <v>9</v>
      </c>
      <c r="B1549" s="1036" t="s">
        <v>6122</v>
      </c>
      <c r="C1549" s="1033" t="s">
        <v>2154</v>
      </c>
      <c r="D1549" s="1668"/>
      <c r="E1549" s="1521"/>
      <c r="F1549" s="1036" t="s">
        <v>4704</v>
      </c>
      <c r="G1549" s="986" t="s">
        <v>3198</v>
      </c>
      <c r="H1549" s="986" t="s">
        <v>4702</v>
      </c>
      <c r="I1549" s="1033">
        <v>157.4</v>
      </c>
      <c r="J1549" s="1033"/>
      <c r="K1549" s="1250"/>
      <c r="L1549" s="1033"/>
      <c r="M1549" s="1033"/>
      <c r="N1549" s="1237"/>
      <c r="O1549" s="1033"/>
      <c r="P1549" s="1233" t="s">
        <v>4703</v>
      </c>
      <c r="Q1549" s="1327" t="s">
        <v>2590</v>
      </c>
    </row>
    <row r="1550" spans="1:17" ht="24" x14ac:dyDescent="0.2">
      <c r="A1550" s="1230">
        <v>10</v>
      </c>
      <c r="B1550" s="1036" t="s">
        <v>6123</v>
      </c>
      <c r="C1550" s="1033" t="s">
        <v>2155</v>
      </c>
      <c r="D1550" s="1668"/>
      <c r="E1550" s="1521"/>
      <c r="F1550" s="1036" t="s">
        <v>4704</v>
      </c>
      <c r="G1550" s="986" t="s">
        <v>3198</v>
      </c>
      <c r="H1550" s="986" t="s">
        <v>4702</v>
      </c>
      <c r="I1550" s="1033">
        <v>173.73</v>
      </c>
      <c r="J1550" s="1033"/>
      <c r="K1550" s="1250"/>
      <c r="L1550" s="1033"/>
      <c r="M1550" s="1033"/>
      <c r="N1550" s="1237"/>
      <c r="O1550" s="1033"/>
      <c r="P1550" s="1233" t="s">
        <v>4703</v>
      </c>
      <c r="Q1550" s="1327" t="s">
        <v>2590</v>
      </c>
    </row>
    <row r="1551" spans="1:17" ht="24" x14ac:dyDescent="0.2">
      <c r="A1551" s="1230">
        <v>11</v>
      </c>
      <c r="B1551" s="1036" t="s">
        <v>6124</v>
      </c>
      <c r="C1551" s="1033" t="s">
        <v>2156</v>
      </c>
      <c r="D1551" s="1668"/>
      <c r="E1551" s="1521"/>
      <c r="F1551" s="1036" t="s">
        <v>4704</v>
      </c>
      <c r="G1551" s="986" t="s">
        <v>3198</v>
      </c>
      <c r="H1551" s="986" t="s">
        <v>4702</v>
      </c>
      <c r="I1551" s="1033">
        <v>538.39</v>
      </c>
      <c r="J1551" s="1033"/>
      <c r="K1551" s="1250"/>
      <c r="L1551" s="1033"/>
      <c r="M1551" s="1033"/>
      <c r="N1551" s="1237"/>
      <c r="O1551" s="1033"/>
      <c r="P1551" s="1233" t="s">
        <v>4703</v>
      </c>
      <c r="Q1551" s="1327" t="s">
        <v>2590</v>
      </c>
    </row>
    <row r="1552" spans="1:17" ht="36" x14ac:dyDescent="0.2">
      <c r="A1552" s="1230">
        <v>12</v>
      </c>
      <c r="B1552" s="1036" t="s">
        <v>6125</v>
      </c>
      <c r="C1552" s="1033" t="s">
        <v>4705</v>
      </c>
      <c r="D1552" s="1033" t="s">
        <v>4573</v>
      </c>
      <c r="E1552" s="1033" t="s">
        <v>4706</v>
      </c>
      <c r="F1552" s="1036" t="s">
        <v>4686</v>
      </c>
      <c r="G1552" s="1036" t="s">
        <v>3198</v>
      </c>
      <c r="H1552" s="1036" t="s">
        <v>4707</v>
      </c>
      <c r="I1552" s="1237">
        <v>219.7</v>
      </c>
      <c r="J1552" s="1033"/>
      <c r="K1552" s="1250"/>
      <c r="L1552" s="1033"/>
      <c r="M1552" s="1033"/>
      <c r="N1552" s="1237"/>
      <c r="O1552" s="1033"/>
      <c r="P1552" s="1775" t="s">
        <v>2479</v>
      </c>
      <c r="Q1552" s="1327" t="s">
        <v>2590</v>
      </c>
    </row>
    <row r="1553" spans="1:17" ht="36.75" thickBot="1" x14ac:dyDescent="0.25">
      <c r="A1553" s="1231">
        <v>13</v>
      </c>
      <c r="B1553" s="1133" t="s">
        <v>6126</v>
      </c>
      <c r="C1553" s="1027" t="s">
        <v>4708</v>
      </c>
      <c r="D1553" s="1027" t="s">
        <v>4573</v>
      </c>
      <c r="E1553" s="1027" t="s">
        <v>4709</v>
      </c>
      <c r="F1553" s="1133" t="s">
        <v>4686</v>
      </c>
      <c r="G1553" s="1133" t="s">
        <v>3198</v>
      </c>
      <c r="H1553" s="1133" t="s">
        <v>4707</v>
      </c>
      <c r="I1553" s="1027">
        <v>259.01</v>
      </c>
      <c r="J1553" s="1027"/>
      <c r="K1553" s="1251"/>
      <c r="L1553" s="1027"/>
      <c r="M1553" s="1027"/>
      <c r="N1553" s="1253"/>
      <c r="O1553" s="1027"/>
      <c r="P1553" s="1261" t="s">
        <v>2479</v>
      </c>
      <c r="Q1553" s="1328" t="s">
        <v>2590</v>
      </c>
    </row>
    <row r="1554" spans="1:17" ht="13.5" thickBot="1" x14ac:dyDescent="0.25">
      <c r="A1554" s="1677" t="s">
        <v>1414</v>
      </c>
      <c r="B1554" s="1678"/>
      <c r="C1554" s="1678"/>
      <c r="D1554" s="1678"/>
      <c r="E1554" s="1678"/>
      <c r="F1554" s="1678"/>
      <c r="G1554" s="1622"/>
      <c r="H1554" s="1623"/>
      <c r="I1554" s="1217">
        <f>SUM(I1541:I1553)</f>
        <v>3033</v>
      </c>
      <c r="J1554" s="1218"/>
      <c r="K1554" s="1219"/>
      <c r="L1554" s="1219"/>
      <c r="M1554" s="1219"/>
      <c r="N1554" s="1254"/>
      <c r="O1554" s="601"/>
      <c r="P1554" s="601"/>
      <c r="Q1554" s="1337"/>
    </row>
    <row r="1555" spans="1:17" ht="13.5" thickBot="1" x14ac:dyDescent="0.25">
      <c r="A1555" s="1143"/>
      <c r="B1555" s="1143"/>
      <c r="C1555" s="1143"/>
      <c r="D1555" s="1143"/>
      <c r="E1555" s="698"/>
      <c r="F1555" s="698"/>
      <c r="G1555" s="698"/>
      <c r="H1555" s="698"/>
      <c r="I1555" s="1125"/>
      <c r="J1555" s="1125"/>
      <c r="K1555" s="1125"/>
      <c r="L1555" s="1125"/>
      <c r="M1555" s="1125"/>
      <c r="N1555" s="1255"/>
      <c r="O1555" s="1125"/>
      <c r="P1555" s="1125"/>
      <c r="Q1555" s="1125"/>
    </row>
    <row r="1556" spans="1:17" ht="13.5" thickBot="1" x14ac:dyDescent="0.25">
      <c r="A1556" s="1677" t="s">
        <v>1403</v>
      </c>
      <c r="B1556" s="1678"/>
      <c r="C1556" s="1678"/>
      <c r="D1556" s="1678"/>
      <c r="E1556" s="1678"/>
      <c r="F1556" s="1678"/>
      <c r="G1556" s="1622"/>
      <c r="H1556" s="1623"/>
      <c r="I1556" s="1226" t="s">
        <v>953</v>
      </c>
      <c r="J1556" s="1006"/>
      <c r="K1556" s="1007"/>
      <c r="L1556" s="1007"/>
      <c r="M1556" s="1007"/>
      <c r="N1556" s="1254"/>
      <c r="O1556" s="601"/>
      <c r="P1556" s="601"/>
      <c r="Q1556" s="1221"/>
    </row>
    <row r="1557" spans="1:17" ht="24" x14ac:dyDescent="0.2">
      <c r="A1557" s="813">
        <v>1</v>
      </c>
      <c r="B1557" s="983" t="s">
        <v>6127</v>
      </c>
      <c r="C1557" s="983" t="s">
        <v>1389</v>
      </c>
      <c r="D1557" s="1520" t="s">
        <v>4710</v>
      </c>
      <c r="E1557" s="1520" t="s">
        <v>283</v>
      </c>
      <c r="F1557" s="1679" t="s">
        <v>5859</v>
      </c>
      <c r="G1557" s="1520" t="s">
        <v>3198</v>
      </c>
      <c r="H1557" s="1520" t="s">
        <v>3430</v>
      </c>
      <c r="I1557" s="983">
        <v>141.44</v>
      </c>
      <c r="J1557" s="983"/>
      <c r="K1557" s="983"/>
      <c r="L1557" s="983"/>
      <c r="M1557" s="983"/>
      <c r="N1557" s="983"/>
      <c r="O1557" s="983"/>
      <c r="P1557" s="983" t="s">
        <v>2354</v>
      </c>
      <c r="Q1557" s="983" t="s">
        <v>2590</v>
      </c>
    </row>
    <row r="1558" spans="1:17" ht="24" x14ac:dyDescent="0.2">
      <c r="A1558" s="814">
        <v>2</v>
      </c>
      <c r="B1558" s="986" t="s">
        <v>6128</v>
      </c>
      <c r="C1558" s="986" t="s">
        <v>1390</v>
      </c>
      <c r="D1558" s="1538"/>
      <c r="E1558" s="1538"/>
      <c r="F1558" s="1521"/>
      <c r="G1558" s="1538"/>
      <c r="H1558" s="1521"/>
      <c r="I1558" s="986">
        <v>175.35</v>
      </c>
      <c r="J1558" s="986"/>
      <c r="K1558" s="986"/>
      <c r="L1558" s="986"/>
      <c r="M1558" s="986"/>
      <c r="N1558" s="986"/>
      <c r="O1558" s="986"/>
      <c r="P1558" s="986" t="s">
        <v>2354</v>
      </c>
      <c r="Q1558" s="986" t="s">
        <v>2590</v>
      </c>
    </row>
    <row r="1559" spans="1:17" ht="24" x14ac:dyDescent="0.2">
      <c r="A1559" s="814">
        <v>3</v>
      </c>
      <c r="B1559" s="986" t="s">
        <v>6129</v>
      </c>
      <c r="C1559" s="986" t="s">
        <v>1391</v>
      </c>
      <c r="D1559" s="1538"/>
      <c r="E1559" s="1538"/>
      <c r="F1559" s="1521"/>
      <c r="G1559" s="1538"/>
      <c r="H1559" s="1521"/>
      <c r="I1559" s="986">
        <v>32.08</v>
      </c>
      <c r="J1559" s="986"/>
      <c r="K1559" s="986"/>
      <c r="L1559" s="986"/>
      <c r="M1559" s="986"/>
      <c r="N1559" s="986"/>
      <c r="O1559" s="986"/>
      <c r="P1559" s="986" t="s">
        <v>2354</v>
      </c>
      <c r="Q1559" s="986" t="s">
        <v>2590</v>
      </c>
    </row>
    <row r="1560" spans="1:17" ht="24" x14ac:dyDescent="0.2">
      <c r="A1560" s="814">
        <v>4</v>
      </c>
      <c r="B1560" s="986" t="s">
        <v>6130</v>
      </c>
      <c r="C1560" s="986" t="s">
        <v>1392</v>
      </c>
      <c r="D1560" s="1538"/>
      <c r="E1560" s="1538"/>
      <c r="F1560" s="1521"/>
      <c r="G1560" s="1538"/>
      <c r="H1560" s="1521"/>
      <c r="I1560" s="986">
        <v>42.6</v>
      </c>
      <c r="J1560" s="986"/>
      <c r="K1560" s="986"/>
      <c r="L1560" s="986"/>
      <c r="M1560" s="986"/>
      <c r="N1560" s="986"/>
      <c r="O1560" s="986"/>
      <c r="P1560" s="986" t="s">
        <v>2354</v>
      </c>
      <c r="Q1560" s="986" t="s">
        <v>2590</v>
      </c>
    </row>
    <row r="1561" spans="1:17" s="988" customFormat="1" ht="48" x14ac:dyDescent="0.2">
      <c r="A1561" s="814">
        <v>5</v>
      </c>
      <c r="B1561" s="986"/>
      <c r="C1561" s="986"/>
      <c r="D1561" s="986"/>
      <c r="E1561" s="986" t="s">
        <v>6055</v>
      </c>
      <c r="F1561" s="984" t="s">
        <v>4686</v>
      </c>
      <c r="G1561" s="986" t="s">
        <v>3198</v>
      </c>
      <c r="H1561" s="986" t="s">
        <v>6049</v>
      </c>
      <c r="I1561" s="986">
        <v>300</v>
      </c>
      <c r="J1561" s="986"/>
      <c r="K1561" s="986"/>
      <c r="L1561" s="986"/>
      <c r="M1561" s="986"/>
      <c r="N1561" s="986"/>
      <c r="O1561" s="986"/>
      <c r="P1561" s="986" t="s">
        <v>6059</v>
      </c>
      <c r="Q1561" s="986" t="s">
        <v>2752</v>
      </c>
    </row>
    <row r="1562" spans="1:17" s="988" customFormat="1" ht="48" x14ac:dyDescent="0.2">
      <c r="A1562" s="814">
        <v>6</v>
      </c>
      <c r="B1562" s="986"/>
      <c r="C1562" s="986"/>
      <c r="D1562" s="986"/>
      <c r="E1562" s="986" t="s">
        <v>6054</v>
      </c>
      <c r="F1562" s="984" t="s">
        <v>4686</v>
      </c>
      <c r="G1562" s="986" t="s">
        <v>3198</v>
      </c>
      <c r="H1562" s="986" t="s">
        <v>6051</v>
      </c>
      <c r="I1562" s="986">
        <v>1112</v>
      </c>
      <c r="J1562" s="986"/>
      <c r="K1562" s="986"/>
      <c r="L1562" s="986"/>
      <c r="M1562" s="986"/>
      <c r="N1562" s="986"/>
      <c r="O1562" s="986"/>
      <c r="P1562" s="986" t="s">
        <v>5959</v>
      </c>
      <c r="Q1562" s="986" t="s">
        <v>2752</v>
      </c>
    </row>
    <row r="1563" spans="1:17" s="988" customFormat="1" ht="48" x14ac:dyDescent="0.2">
      <c r="A1563" s="814">
        <v>7</v>
      </c>
      <c r="B1563" s="986"/>
      <c r="C1563" s="986"/>
      <c r="D1563" s="986"/>
      <c r="E1563" s="986" t="s">
        <v>6056</v>
      </c>
      <c r="F1563" s="984" t="s">
        <v>4686</v>
      </c>
      <c r="G1563" s="986" t="s">
        <v>3198</v>
      </c>
      <c r="H1563" s="986" t="s">
        <v>6050</v>
      </c>
      <c r="I1563" s="986">
        <v>227</v>
      </c>
      <c r="J1563" s="986"/>
      <c r="K1563" s="986"/>
      <c r="L1563" s="986"/>
      <c r="M1563" s="986"/>
      <c r="N1563" s="986"/>
      <c r="O1563" s="986"/>
      <c r="P1563" s="986" t="s">
        <v>6059</v>
      </c>
      <c r="Q1563" s="986" t="s">
        <v>2752</v>
      </c>
    </row>
    <row r="1564" spans="1:17" s="988" customFormat="1" ht="48" x14ac:dyDescent="0.2">
      <c r="A1564" s="814">
        <v>8</v>
      </c>
      <c r="B1564" s="986"/>
      <c r="C1564" s="986"/>
      <c r="D1564" s="986"/>
      <c r="E1564" s="986" t="s">
        <v>6057</v>
      </c>
      <c r="F1564" s="984" t="s">
        <v>4686</v>
      </c>
      <c r="G1564" s="986" t="s">
        <v>3198</v>
      </c>
      <c r="H1564" s="986" t="s">
        <v>6052</v>
      </c>
      <c r="I1564" s="986">
        <v>639</v>
      </c>
      <c r="J1564" s="986"/>
      <c r="K1564" s="986"/>
      <c r="L1564" s="986"/>
      <c r="M1564" s="986"/>
      <c r="N1564" s="986"/>
      <c r="O1564" s="986"/>
      <c r="P1564" s="986" t="s">
        <v>2354</v>
      </c>
      <c r="Q1564" s="986" t="s">
        <v>2752</v>
      </c>
    </row>
    <row r="1565" spans="1:17" s="988" customFormat="1" ht="48.75" thickBot="1" x14ac:dyDescent="0.25">
      <c r="A1565" s="816">
        <v>9</v>
      </c>
      <c r="B1565" s="987"/>
      <c r="C1565" s="987"/>
      <c r="D1565" s="987"/>
      <c r="E1565" s="987" t="s">
        <v>6058</v>
      </c>
      <c r="F1565" s="985" t="s">
        <v>4686</v>
      </c>
      <c r="G1565" s="987" t="s">
        <v>3198</v>
      </c>
      <c r="H1565" s="987" t="s">
        <v>6053</v>
      </c>
      <c r="I1565" s="987">
        <v>1100</v>
      </c>
      <c r="J1565" s="987"/>
      <c r="K1565" s="987"/>
      <c r="L1565" s="987"/>
      <c r="M1565" s="987"/>
      <c r="N1565" s="987"/>
      <c r="O1565" s="987"/>
      <c r="P1565" s="987" t="s">
        <v>2354</v>
      </c>
      <c r="Q1565" s="987" t="s">
        <v>2752</v>
      </c>
    </row>
    <row r="1566" spans="1:17" ht="13.5" thickBot="1" x14ac:dyDescent="0.25">
      <c r="A1566" s="1677" t="s">
        <v>1415</v>
      </c>
      <c r="B1566" s="1678"/>
      <c r="C1566" s="1678"/>
      <c r="D1566" s="1678"/>
      <c r="E1566" s="1678"/>
      <c r="F1566" s="1678"/>
      <c r="G1566" s="1622"/>
      <c r="H1566" s="1623"/>
      <c r="I1566" s="1217">
        <f>SUM(I1557:I1565)</f>
        <v>3769.4700000000003</v>
      </c>
      <c r="J1566" s="1218"/>
      <c r="K1566" s="1219"/>
      <c r="L1566" s="1219"/>
      <c r="M1566" s="1219"/>
      <c r="N1566" s="1254"/>
      <c r="O1566" s="601"/>
      <c r="P1566" s="601"/>
      <c r="Q1566" s="1221"/>
    </row>
    <row r="1567" spans="1:17" ht="13.5" thickBot="1" x14ac:dyDescent="0.25">
      <c r="A1567" s="1143"/>
      <c r="B1567" s="1143"/>
      <c r="C1567" s="1143"/>
      <c r="D1567" s="1143"/>
      <c r="E1567" s="698"/>
      <c r="F1567" s="698"/>
      <c r="G1567" s="698"/>
      <c r="H1567" s="698"/>
      <c r="I1567" s="1125"/>
      <c r="J1567" s="1125"/>
      <c r="K1567" s="1125"/>
      <c r="L1567" s="1125"/>
      <c r="M1567" s="1125"/>
      <c r="N1567" s="1255"/>
      <c r="O1567" s="1125"/>
      <c r="P1567" s="1125"/>
      <c r="Q1567" s="1125"/>
    </row>
    <row r="1568" spans="1:17" ht="13.5" thickBot="1" x14ac:dyDescent="0.25">
      <c r="A1568" s="1677" t="s">
        <v>1404</v>
      </c>
      <c r="B1568" s="1678"/>
      <c r="C1568" s="1678"/>
      <c r="D1568" s="1678"/>
      <c r="E1568" s="1678"/>
      <c r="F1568" s="1678"/>
      <c r="G1568" s="1622"/>
      <c r="H1568" s="1623"/>
      <c r="I1568" s="1226" t="s">
        <v>953</v>
      </c>
      <c r="J1568" s="1006"/>
      <c r="K1568" s="1007"/>
      <c r="L1568" s="1007"/>
      <c r="M1568" s="1007"/>
      <c r="N1568" s="1254"/>
      <c r="O1568" s="601"/>
      <c r="P1568" s="601"/>
      <c r="Q1568" s="1262"/>
    </row>
    <row r="1569" spans="1:17" ht="36" x14ac:dyDescent="0.2">
      <c r="A1569" s="813">
        <v>1</v>
      </c>
      <c r="B1569" s="1256"/>
      <c r="C1569" s="983" t="s">
        <v>4711</v>
      </c>
      <c r="D1569" s="1520" t="s">
        <v>4585</v>
      </c>
      <c r="E1569" s="1520" t="s">
        <v>165</v>
      </c>
      <c r="F1569" s="1035" t="s">
        <v>4686</v>
      </c>
      <c r="G1569" s="1032" t="s">
        <v>3198</v>
      </c>
      <c r="H1569" s="983" t="s">
        <v>4712</v>
      </c>
      <c r="I1569" s="983">
        <v>532.94000000000005</v>
      </c>
      <c r="J1569" s="1134"/>
      <c r="K1569" s="1134"/>
      <c r="L1569" s="1134"/>
      <c r="M1569" s="1134"/>
      <c r="N1569" s="1252"/>
      <c r="O1569" s="1032"/>
      <c r="P1569" s="1259"/>
      <c r="Q1569" s="983" t="s">
        <v>2590</v>
      </c>
    </row>
    <row r="1570" spans="1:17" ht="36" x14ac:dyDescent="0.2">
      <c r="A1570" s="814">
        <v>2</v>
      </c>
      <c r="B1570" s="1257"/>
      <c r="C1570" s="986" t="s">
        <v>4714</v>
      </c>
      <c r="D1570" s="1672"/>
      <c r="E1570" s="1672"/>
      <c r="F1570" s="1036" t="s">
        <v>4686</v>
      </c>
      <c r="G1570" s="1033" t="s">
        <v>3198</v>
      </c>
      <c r="H1570" s="986" t="s">
        <v>4712</v>
      </c>
      <c r="I1570" s="986">
        <v>174.58</v>
      </c>
      <c r="J1570" s="1258"/>
      <c r="K1570" s="1258"/>
      <c r="L1570" s="1258"/>
      <c r="M1570" s="1258"/>
      <c r="N1570" s="1237"/>
      <c r="O1570" s="1033"/>
      <c r="P1570" s="1260" t="s">
        <v>2479</v>
      </c>
      <c r="Q1570" s="986" t="s">
        <v>2590</v>
      </c>
    </row>
    <row r="1571" spans="1:17" ht="36" x14ac:dyDescent="0.2">
      <c r="A1571" s="814">
        <v>3</v>
      </c>
      <c r="B1571" s="1033"/>
      <c r="C1571" s="1237" t="s">
        <v>4715</v>
      </c>
      <c r="D1571" s="1672"/>
      <c r="E1571" s="1672"/>
      <c r="F1571" s="1036" t="s">
        <v>5860</v>
      </c>
      <c r="G1571" s="1033" t="s">
        <v>3198</v>
      </c>
      <c r="H1571" s="986" t="s">
        <v>4712</v>
      </c>
      <c r="I1571" s="1237">
        <v>212.76</v>
      </c>
      <c r="J1571" s="1237"/>
      <c r="K1571" s="1237"/>
      <c r="L1571" s="1237"/>
      <c r="M1571" s="1237"/>
      <c r="N1571" s="1237"/>
      <c r="O1571" s="1237"/>
      <c r="P1571" s="1260" t="s">
        <v>2479</v>
      </c>
      <c r="Q1571" s="986" t="s">
        <v>2590</v>
      </c>
    </row>
    <row r="1572" spans="1:17" ht="36" x14ac:dyDescent="0.2">
      <c r="A1572" s="814">
        <v>4</v>
      </c>
      <c r="B1572" s="1033"/>
      <c r="C1572" s="1237" t="s">
        <v>4716</v>
      </c>
      <c r="D1572" s="1672"/>
      <c r="E1572" s="1672"/>
      <c r="F1572" s="1036" t="s">
        <v>4686</v>
      </c>
      <c r="G1572" s="1033" t="s">
        <v>3198</v>
      </c>
      <c r="H1572" s="986" t="s">
        <v>4712</v>
      </c>
      <c r="I1572" s="1237">
        <v>110.76</v>
      </c>
      <c r="J1572" s="1237"/>
      <c r="K1572" s="1237"/>
      <c r="L1572" s="1237"/>
      <c r="M1572" s="1237"/>
      <c r="N1572" s="1237"/>
      <c r="O1572" s="1237"/>
      <c r="P1572" s="1260" t="s">
        <v>2479</v>
      </c>
      <c r="Q1572" s="986" t="s">
        <v>2590</v>
      </c>
    </row>
    <row r="1573" spans="1:17" ht="36" x14ac:dyDescent="0.2">
      <c r="A1573" s="814">
        <v>5</v>
      </c>
      <c r="B1573" s="1033"/>
      <c r="C1573" s="1237" t="s">
        <v>4718</v>
      </c>
      <c r="D1573" s="1672"/>
      <c r="E1573" s="1672"/>
      <c r="F1573" s="1036" t="s">
        <v>4686</v>
      </c>
      <c r="G1573" s="1033" t="s">
        <v>3198</v>
      </c>
      <c r="H1573" s="986" t="s">
        <v>4712</v>
      </c>
      <c r="I1573" s="1237">
        <v>28.54</v>
      </c>
      <c r="J1573" s="1237"/>
      <c r="K1573" s="1237"/>
      <c r="L1573" s="1237"/>
      <c r="M1573" s="1237"/>
      <c r="N1573" s="1237"/>
      <c r="O1573" s="1237"/>
      <c r="P1573" s="1260" t="s">
        <v>2479</v>
      </c>
      <c r="Q1573" s="986" t="s">
        <v>2590</v>
      </c>
    </row>
    <row r="1574" spans="1:17" ht="36" x14ac:dyDescent="0.2">
      <c r="A1574" s="814">
        <v>6</v>
      </c>
      <c r="B1574" s="1033"/>
      <c r="C1574" s="1237" t="s">
        <v>4719</v>
      </c>
      <c r="D1574" s="1672"/>
      <c r="E1574" s="1672"/>
      <c r="F1574" s="1036" t="s">
        <v>4686</v>
      </c>
      <c r="G1574" s="1033" t="s">
        <v>3198</v>
      </c>
      <c r="H1574" s="986" t="s">
        <v>4712</v>
      </c>
      <c r="I1574" s="1237">
        <v>446.46</v>
      </c>
      <c r="J1574" s="1237"/>
      <c r="K1574" s="1237"/>
      <c r="L1574" s="1237"/>
      <c r="M1574" s="1237"/>
      <c r="N1574" s="1237"/>
      <c r="O1574" s="1237"/>
      <c r="P1574" s="1260" t="s">
        <v>2479</v>
      </c>
      <c r="Q1574" s="986" t="s">
        <v>2590</v>
      </c>
    </row>
    <row r="1575" spans="1:17" ht="36" x14ac:dyDescent="0.2">
      <c r="A1575" s="814">
        <v>7</v>
      </c>
      <c r="B1575" s="1033"/>
      <c r="C1575" s="1237" t="s">
        <v>4720</v>
      </c>
      <c r="D1575" s="1672"/>
      <c r="E1575" s="1672"/>
      <c r="F1575" s="1036" t="s">
        <v>4686</v>
      </c>
      <c r="G1575" s="1033" t="s">
        <v>3198</v>
      </c>
      <c r="H1575" s="986" t="s">
        <v>4712</v>
      </c>
      <c r="I1575" s="1237">
        <v>135.81</v>
      </c>
      <c r="J1575" s="1237"/>
      <c r="K1575" s="1237"/>
      <c r="L1575" s="1237"/>
      <c r="M1575" s="1237"/>
      <c r="N1575" s="1237"/>
      <c r="O1575" s="1237"/>
      <c r="P1575" s="1260" t="s">
        <v>2479</v>
      </c>
      <c r="Q1575" s="986" t="s">
        <v>2590</v>
      </c>
    </row>
    <row r="1576" spans="1:17" ht="36" x14ac:dyDescent="0.2">
      <c r="A1576" s="814">
        <v>8</v>
      </c>
      <c r="B1576" s="1033"/>
      <c r="C1576" s="1237" t="s">
        <v>4721</v>
      </c>
      <c r="D1576" s="1672"/>
      <c r="E1576" s="1672"/>
      <c r="F1576" s="1036" t="s">
        <v>4686</v>
      </c>
      <c r="G1576" s="1033" t="s">
        <v>3198</v>
      </c>
      <c r="H1576" s="986" t="s">
        <v>4712</v>
      </c>
      <c r="I1576" s="1237">
        <v>196.75</v>
      </c>
      <c r="J1576" s="1237"/>
      <c r="K1576" s="1237"/>
      <c r="L1576" s="1237"/>
      <c r="M1576" s="1237"/>
      <c r="N1576" s="1237"/>
      <c r="O1576" s="1237"/>
      <c r="P1576" s="1260" t="s">
        <v>2479</v>
      </c>
      <c r="Q1576" s="986" t="s">
        <v>2590</v>
      </c>
    </row>
    <row r="1577" spans="1:17" ht="36" x14ac:dyDescent="0.2">
      <c r="A1577" s="814">
        <v>9</v>
      </c>
      <c r="B1577" s="1033"/>
      <c r="C1577" s="1237" t="s">
        <v>4722</v>
      </c>
      <c r="D1577" s="1672"/>
      <c r="E1577" s="1672"/>
      <c r="F1577" s="1036" t="s">
        <v>4686</v>
      </c>
      <c r="G1577" s="1033" t="s">
        <v>3198</v>
      </c>
      <c r="H1577" s="986" t="s">
        <v>4712</v>
      </c>
      <c r="I1577" s="1237">
        <v>304.70999999999998</v>
      </c>
      <c r="J1577" s="1237"/>
      <c r="K1577" s="1237"/>
      <c r="L1577" s="1237"/>
      <c r="M1577" s="1237"/>
      <c r="N1577" s="1237"/>
      <c r="O1577" s="1237"/>
      <c r="P1577" s="1260" t="s">
        <v>2479</v>
      </c>
      <c r="Q1577" s="986" t="s">
        <v>2590</v>
      </c>
    </row>
    <row r="1578" spans="1:17" ht="24" x14ac:dyDescent="0.2">
      <c r="A1578" s="814">
        <v>10</v>
      </c>
      <c r="B1578" s="1033"/>
      <c r="C1578" s="1237" t="s">
        <v>4723</v>
      </c>
      <c r="D1578" s="1538" t="s">
        <v>4724</v>
      </c>
      <c r="E1578" s="1538" t="s">
        <v>166</v>
      </c>
      <c r="F1578" s="1036" t="s">
        <v>5864</v>
      </c>
      <c r="G1578" s="1033" t="s">
        <v>3198</v>
      </c>
      <c r="H1578" s="986" t="s">
        <v>4725</v>
      </c>
      <c r="I1578" s="1237">
        <v>238.1</v>
      </c>
      <c r="J1578" s="1237"/>
      <c r="K1578" s="1237"/>
      <c r="L1578" s="1237"/>
      <c r="M1578" s="1237"/>
      <c r="N1578" s="1237"/>
      <c r="O1578" s="1237"/>
      <c r="P1578" s="1260" t="s">
        <v>2479</v>
      </c>
      <c r="Q1578" s="986" t="s">
        <v>2590</v>
      </c>
    </row>
    <row r="1579" spans="1:17" ht="24" x14ac:dyDescent="0.2">
      <c r="A1579" s="814">
        <v>11</v>
      </c>
      <c r="B1579" s="1033"/>
      <c r="C1579" s="1237" t="s">
        <v>4727</v>
      </c>
      <c r="D1579" s="1538"/>
      <c r="E1579" s="1538"/>
      <c r="F1579" s="1036" t="s">
        <v>4686</v>
      </c>
      <c r="G1579" s="1033" t="s">
        <v>3198</v>
      </c>
      <c r="H1579" s="986" t="s">
        <v>4725</v>
      </c>
      <c r="I1579" s="1237">
        <v>71.73</v>
      </c>
      <c r="J1579" s="1237"/>
      <c r="K1579" s="1237"/>
      <c r="L1579" s="1237"/>
      <c r="M1579" s="1237"/>
      <c r="N1579" s="1237"/>
      <c r="O1579" s="1237"/>
      <c r="P1579" s="1260" t="s">
        <v>4703</v>
      </c>
      <c r="Q1579" s="986" t="s">
        <v>2590</v>
      </c>
    </row>
    <row r="1580" spans="1:17" ht="24" x14ac:dyDescent="0.2">
      <c r="A1580" s="814">
        <v>12</v>
      </c>
      <c r="B1580" s="1033"/>
      <c r="C1580" s="1237" t="s">
        <v>4728</v>
      </c>
      <c r="D1580" s="1538"/>
      <c r="E1580" s="1538"/>
      <c r="F1580" s="1036" t="s">
        <v>4686</v>
      </c>
      <c r="G1580" s="1033" t="s">
        <v>3198</v>
      </c>
      <c r="H1580" s="986" t="s">
        <v>4725</v>
      </c>
      <c r="I1580" s="1237">
        <v>73.400000000000006</v>
      </c>
      <c r="J1580" s="1237"/>
      <c r="K1580" s="1237"/>
      <c r="L1580" s="1237"/>
      <c r="M1580" s="1237"/>
      <c r="N1580" s="1237"/>
      <c r="O1580" s="1237"/>
      <c r="P1580" s="1260" t="s">
        <v>4703</v>
      </c>
      <c r="Q1580" s="986" t="s">
        <v>2590</v>
      </c>
    </row>
    <row r="1581" spans="1:17" ht="24" x14ac:dyDescent="0.2">
      <c r="A1581" s="814">
        <v>13</v>
      </c>
      <c r="B1581" s="1033"/>
      <c r="C1581" s="1237" t="s">
        <v>4729</v>
      </c>
      <c r="D1581" s="1538"/>
      <c r="E1581" s="1538"/>
      <c r="F1581" s="1036" t="s">
        <v>4686</v>
      </c>
      <c r="G1581" s="1033" t="s">
        <v>3198</v>
      </c>
      <c r="H1581" s="986" t="s">
        <v>4725</v>
      </c>
      <c r="I1581" s="1237">
        <v>27.37</v>
      </c>
      <c r="J1581" s="1237"/>
      <c r="K1581" s="1237"/>
      <c r="L1581" s="1237"/>
      <c r="M1581" s="1237"/>
      <c r="N1581" s="1237"/>
      <c r="O1581" s="1237"/>
      <c r="P1581" s="1260" t="s">
        <v>4703</v>
      </c>
      <c r="Q1581" s="986" t="s">
        <v>2590</v>
      </c>
    </row>
    <row r="1582" spans="1:17" ht="24.75" thickBot="1" x14ac:dyDescent="0.25">
      <c r="A1582" s="816">
        <v>14</v>
      </c>
      <c r="B1582" s="1027"/>
      <c r="C1582" s="1253" t="s">
        <v>1333</v>
      </c>
      <c r="D1582" s="1539"/>
      <c r="E1582" s="1539"/>
      <c r="F1582" s="1133" t="s">
        <v>4686</v>
      </c>
      <c r="G1582" s="1027" t="s">
        <v>3198</v>
      </c>
      <c r="H1582" s="987" t="s">
        <v>4725</v>
      </c>
      <c r="I1582" s="1253">
        <v>654.64</v>
      </c>
      <c r="J1582" s="1253"/>
      <c r="K1582" s="1253"/>
      <c r="L1582" s="1253"/>
      <c r="M1582" s="1253"/>
      <c r="N1582" s="1253"/>
      <c r="O1582" s="1253"/>
      <c r="P1582" s="1261" t="s">
        <v>2354</v>
      </c>
      <c r="Q1582" s="987" t="s">
        <v>2590</v>
      </c>
    </row>
    <row r="1583" spans="1:17" ht="13.5" thickBot="1" x14ac:dyDescent="0.25">
      <c r="A1583" s="1677" t="s">
        <v>1416</v>
      </c>
      <c r="B1583" s="1678"/>
      <c r="C1583" s="1678"/>
      <c r="D1583" s="1678"/>
      <c r="E1583" s="1678"/>
      <c r="F1583" s="1678"/>
      <c r="G1583" s="1622"/>
      <c r="H1583" s="1623"/>
      <c r="I1583" s="1248">
        <f>SUM(I1569:I1582)</f>
        <v>3208.5499999999997</v>
      </c>
      <c r="J1583" s="1194"/>
      <c r="K1583" s="1195"/>
      <c r="L1583" s="1195"/>
      <c r="M1583" s="1195"/>
      <c r="N1583" s="1254"/>
      <c r="O1583" s="601"/>
      <c r="P1583" s="601"/>
      <c r="Q1583" s="1221"/>
    </row>
    <row r="1584" spans="1:17" ht="13.5" thickBot="1" x14ac:dyDescent="0.25">
      <c r="A1584" s="1143"/>
      <c r="B1584" s="1143"/>
      <c r="C1584" s="1143"/>
      <c r="D1584" s="1143"/>
      <c r="E1584" s="698"/>
      <c r="F1584" s="698"/>
      <c r="G1584" s="698"/>
      <c r="H1584" s="698"/>
      <c r="I1584" s="1125"/>
      <c r="J1584" s="1125"/>
      <c r="K1584" s="1125"/>
      <c r="L1584" s="1125"/>
      <c r="M1584" s="1125"/>
      <c r="N1584" s="1255"/>
      <c r="O1584" s="1125"/>
      <c r="P1584" s="1125"/>
      <c r="Q1584" s="1125"/>
    </row>
    <row r="1585" spans="1:17" ht="13.5" thickBot="1" x14ac:dyDescent="0.25">
      <c r="A1585" s="1677" t="s">
        <v>1399</v>
      </c>
      <c r="B1585" s="1678"/>
      <c r="C1585" s="1678"/>
      <c r="D1585" s="1678"/>
      <c r="E1585" s="1678"/>
      <c r="F1585" s="1678"/>
      <c r="G1585" s="1622"/>
      <c r="H1585" s="1623"/>
      <c r="I1585" s="1226" t="s">
        <v>953</v>
      </c>
      <c r="J1585" s="1006"/>
      <c r="K1585" s="1007"/>
      <c r="L1585" s="1007"/>
      <c r="M1585" s="1007"/>
      <c r="N1585" s="1254"/>
      <c r="O1585" s="1219"/>
      <c r="P1585" s="601"/>
      <c r="Q1585" s="1221"/>
    </row>
    <row r="1586" spans="1:17" ht="24" x14ac:dyDescent="0.2">
      <c r="A1586" s="1229">
        <v>1</v>
      </c>
      <c r="B1586" s="1032">
        <v>130261</v>
      </c>
      <c r="C1586" s="1032" t="s">
        <v>2165</v>
      </c>
      <c r="D1586" s="983" t="s">
        <v>4730</v>
      </c>
      <c r="E1586" s="1032" t="s">
        <v>2167</v>
      </c>
      <c r="F1586" s="1035" t="s">
        <v>5860</v>
      </c>
      <c r="G1586" s="1032" t="s">
        <v>3198</v>
      </c>
      <c r="H1586" s="983" t="s">
        <v>3538</v>
      </c>
      <c r="I1586" s="1032">
        <v>281.67</v>
      </c>
      <c r="J1586" s="1032"/>
      <c r="K1586" s="1032"/>
      <c r="L1586" s="1032"/>
      <c r="M1586" s="1032"/>
      <c r="N1586" s="1252"/>
      <c r="O1586" s="1032"/>
      <c r="P1586" s="1032" t="s">
        <v>2479</v>
      </c>
      <c r="Q1586" s="1032" t="s">
        <v>2590</v>
      </c>
    </row>
    <row r="1587" spans="1:17" x14ac:dyDescent="0.2">
      <c r="A1587" s="814">
        <v>2</v>
      </c>
      <c r="B1587" s="986" t="s">
        <v>6131</v>
      </c>
      <c r="C1587" s="1033" t="s">
        <v>1277</v>
      </c>
      <c r="D1587" s="1538" t="s">
        <v>4732</v>
      </c>
      <c r="E1587" s="1538" t="s">
        <v>1071</v>
      </c>
      <c r="F1587" s="1612" t="s">
        <v>5865</v>
      </c>
      <c r="G1587" s="1538" t="s">
        <v>3198</v>
      </c>
      <c r="H1587" s="1538" t="s">
        <v>4733</v>
      </c>
      <c r="I1587" s="1033">
        <v>3855.42</v>
      </c>
      <c r="J1587" s="1033"/>
      <c r="K1587" s="1033"/>
      <c r="L1587" s="1033"/>
      <c r="M1587" s="1033"/>
      <c r="N1587" s="1237"/>
      <c r="O1587" s="1263"/>
      <c r="P1587" s="986" t="s">
        <v>2354</v>
      </c>
      <c r="Q1587" s="986" t="s">
        <v>2590</v>
      </c>
    </row>
    <row r="1588" spans="1:17" ht="24" x14ac:dyDescent="0.2">
      <c r="A1588" s="814">
        <v>3</v>
      </c>
      <c r="B1588" s="986"/>
      <c r="C1588" s="1033" t="s">
        <v>4734</v>
      </c>
      <c r="D1588" s="1538"/>
      <c r="E1588" s="1538"/>
      <c r="F1588" s="1660"/>
      <c r="G1588" s="1538"/>
      <c r="H1588" s="1668"/>
      <c r="I1588" s="1033">
        <v>62.75</v>
      </c>
      <c r="J1588" s="1033"/>
      <c r="K1588" s="1033"/>
      <c r="L1588" s="1033"/>
      <c r="M1588" s="1033"/>
      <c r="N1588" s="1237"/>
      <c r="O1588" s="1263"/>
      <c r="P1588" s="1033" t="s">
        <v>4703</v>
      </c>
      <c r="Q1588" s="986" t="s">
        <v>2590</v>
      </c>
    </row>
    <row r="1589" spans="1:17" x14ac:dyDescent="0.2">
      <c r="A1589" s="814">
        <v>4</v>
      </c>
      <c r="B1589" s="986"/>
      <c r="C1589" s="1033" t="s">
        <v>4736</v>
      </c>
      <c r="D1589" s="1538"/>
      <c r="E1589" s="1538"/>
      <c r="F1589" s="1660"/>
      <c r="G1589" s="1538"/>
      <c r="H1589" s="1668"/>
      <c r="I1589" s="1033">
        <v>80.760000000000005</v>
      </c>
      <c r="J1589" s="1033"/>
      <c r="K1589" s="1033"/>
      <c r="L1589" s="1033"/>
      <c r="M1589" s="1033"/>
      <c r="N1589" s="1237"/>
      <c r="O1589" s="1263"/>
      <c r="P1589" s="986" t="s">
        <v>2354</v>
      </c>
      <c r="Q1589" s="986" t="s">
        <v>2590</v>
      </c>
    </row>
    <row r="1590" spans="1:17" ht="24" x14ac:dyDescent="0.2">
      <c r="A1590" s="814">
        <v>5</v>
      </c>
      <c r="B1590" s="986"/>
      <c r="C1590" s="1033" t="s">
        <v>4737</v>
      </c>
      <c r="D1590" s="1538"/>
      <c r="E1590" s="1538"/>
      <c r="F1590" s="1660"/>
      <c r="G1590" s="1538"/>
      <c r="H1590" s="1668"/>
      <c r="I1590" s="1033">
        <v>21.55</v>
      </c>
      <c r="J1590" s="1033"/>
      <c r="K1590" s="1033"/>
      <c r="L1590" s="1033"/>
      <c r="M1590" s="1033"/>
      <c r="N1590" s="1237"/>
      <c r="O1590" s="1263"/>
      <c r="P1590" s="1033" t="s">
        <v>4703</v>
      </c>
      <c r="Q1590" s="986" t="s">
        <v>2590</v>
      </c>
    </row>
    <row r="1591" spans="1:17" ht="24" x14ac:dyDescent="0.2">
      <c r="A1591" s="814">
        <v>6</v>
      </c>
      <c r="B1591" s="986"/>
      <c r="C1591" s="1033" t="s">
        <v>4738</v>
      </c>
      <c r="D1591" s="1538"/>
      <c r="E1591" s="1538"/>
      <c r="F1591" s="1660"/>
      <c r="G1591" s="1538"/>
      <c r="H1591" s="1668"/>
      <c r="I1591" s="1033">
        <v>134.19</v>
      </c>
      <c r="J1591" s="1033"/>
      <c r="K1591" s="1033"/>
      <c r="L1591" s="1033"/>
      <c r="M1591" s="1033"/>
      <c r="N1591" s="1237"/>
      <c r="O1591" s="1263"/>
      <c r="P1591" s="1033" t="s">
        <v>4703</v>
      </c>
      <c r="Q1591" s="986" t="s">
        <v>2590</v>
      </c>
    </row>
    <row r="1592" spans="1:17" x14ac:dyDescent="0.2">
      <c r="A1592" s="814">
        <v>7</v>
      </c>
      <c r="B1592" s="986"/>
      <c r="C1592" s="1033" t="s">
        <v>4739</v>
      </c>
      <c r="D1592" s="1538"/>
      <c r="E1592" s="1538"/>
      <c r="F1592" s="1660"/>
      <c r="G1592" s="1538"/>
      <c r="H1592" s="1668"/>
      <c r="I1592" s="1033">
        <v>371.8</v>
      </c>
      <c r="J1592" s="1033"/>
      <c r="K1592" s="1033"/>
      <c r="L1592" s="1033"/>
      <c r="M1592" s="1033"/>
      <c r="N1592" s="1237"/>
      <c r="O1592" s="1263"/>
      <c r="P1592" s="986" t="s">
        <v>2354</v>
      </c>
      <c r="Q1592" s="986" t="s">
        <v>2590</v>
      </c>
    </row>
    <row r="1593" spans="1:17" x14ac:dyDescent="0.2">
      <c r="A1593" s="814">
        <v>8</v>
      </c>
      <c r="B1593" s="986"/>
      <c r="C1593" s="1033" t="s">
        <v>4740</v>
      </c>
      <c r="D1593" s="1538"/>
      <c r="E1593" s="1538"/>
      <c r="F1593" s="1660"/>
      <c r="G1593" s="1538"/>
      <c r="H1593" s="1668"/>
      <c r="I1593" s="1033">
        <v>245.57</v>
      </c>
      <c r="J1593" s="1033"/>
      <c r="K1593" s="1033"/>
      <c r="L1593" s="1033"/>
      <c r="M1593" s="1033"/>
      <c r="N1593" s="1237"/>
      <c r="O1593" s="1263"/>
      <c r="P1593" s="986" t="s">
        <v>2354</v>
      </c>
      <c r="Q1593" s="986" t="s">
        <v>2590</v>
      </c>
    </row>
    <row r="1594" spans="1:17" ht="24" x14ac:dyDescent="0.2">
      <c r="A1594" s="814">
        <v>9</v>
      </c>
      <c r="B1594" s="986"/>
      <c r="C1594" s="1033" t="s">
        <v>4741</v>
      </c>
      <c r="D1594" s="1538"/>
      <c r="E1594" s="1538"/>
      <c r="F1594" s="1660"/>
      <c r="G1594" s="1538"/>
      <c r="H1594" s="1668"/>
      <c r="I1594" s="1033">
        <v>209.53</v>
      </c>
      <c r="J1594" s="1033"/>
      <c r="K1594" s="1033"/>
      <c r="L1594" s="1033"/>
      <c r="M1594" s="1033"/>
      <c r="N1594" s="1237"/>
      <c r="O1594" s="1263"/>
      <c r="P1594" s="1033" t="s">
        <v>4703</v>
      </c>
      <c r="Q1594" s="986" t="s">
        <v>2590</v>
      </c>
    </row>
    <row r="1595" spans="1:17" ht="24" x14ac:dyDescent="0.2">
      <c r="A1595" s="814">
        <v>10</v>
      </c>
      <c r="B1595" s="986"/>
      <c r="C1595" s="1033" t="s">
        <v>4742</v>
      </c>
      <c r="D1595" s="1538"/>
      <c r="E1595" s="1538"/>
      <c r="F1595" s="1660"/>
      <c r="G1595" s="1538"/>
      <c r="H1595" s="1668"/>
      <c r="I1595" s="1033">
        <v>167.01</v>
      </c>
      <c r="J1595" s="1033"/>
      <c r="K1595" s="1033"/>
      <c r="L1595" s="1033"/>
      <c r="M1595" s="1033"/>
      <c r="N1595" s="1237"/>
      <c r="O1595" s="1263"/>
      <c r="P1595" s="1033" t="s">
        <v>4703</v>
      </c>
      <c r="Q1595" s="986" t="s">
        <v>2590</v>
      </c>
    </row>
    <row r="1596" spans="1:17" ht="36" x14ac:dyDescent="0.2">
      <c r="A1596" s="986">
        <v>11</v>
      </c>
      <c r="B1596" s="986" t="s">
        <v>6132</v>
      </c>
      <c r="C1596" s="986"/>
      <c r="D1596" s="986"/>
      <c r="E1596" s="1033" t="s">
        <v>442</v>
      </c>
      <c r="F1596" s="1036" t="s">
        <v>1242</v>
      </c>
      <c r="G1596" s="1036"/>
      <c r="H1596" s="1036"/>
      <c r="I1596" s="1033">
        <v>720</v>
      </c>
      <c r="J1596" s="1033"/>
      <c r="K1596" s="1033"/>
      <c r="L1596" s="1033"/>
      <c r="M1596" s="1033"/>
      <c r="N1596" s="1237">
        <v>0</v>
      </c>
      <c r="O1596" s="1033">
        <v>0.36</v>
      </c>
      <c r="P1596" s="1033" t="s">
        <v>2241</v>
      </c>
      <c r="Q1596" s="1033" t="s">
        <v>2752</v>
      </c>
    </row>
    <row r="1597" spans="1:17" ht="36" x14ac:dyDescent="0.2">
      <c r="A1597" s="986">
        <v>12</v>
      </c>
      <c r="B1597" s="986" t="s">
        <v>6133</v>
      </c>
      <c r="C1597" s="986"/>
      <c r="D1597" s="986"/>
      <c r="E1597" s="1033" t="s">
        <v>443</v>
      </c>
      <c r="F1597" s="1036" t="s">
        <v>1243</v>
      </c>
      <c r="G1597" s="1036"/>
      <c r="H1597" s="1036"/>
      <c r="I1597" s="1033">
        <v>460</v>
      </c>
      <c r="J1597" s="1033"/>
      <c r="K1597" s="1033"/>
      <c r="L1597" s="1033"/>
      <c r="M1597" s="1033"/>
      <c r="N1597" s="1237">
        <v>0</v>
      </c>
      <c r="O1597" s="1033">
        <v>0.23</v>
      </c>
      <c r="P1597" s="1033" t="s">
        <v>2241</v>
      </c>
      <c r="Q1597" s="1033" t="s">
        <v>2752</v>
      </c>
    </row>
    <row r="1598" spans="1:17" ht="24" x14ac:dyDescent="0.2">
      <c r="A1598" s="1033">
        <v>13</v>
      </c>
      <c r="B1598" s="1033">
        <v>130262</v>
      </c>
      <c r="C1598" s="986" t="s">
        <v>2166</v>
      </c>
      <c r="D1598" s="986" t="s">
        <v>4743</v>
      </c>
      <c r="E1598" s="1033" t="s">
        <v>2168</v>
      </c>
      <c r="F1598" s="1036" t="s">
        <v>5860</v>
      </c>
      <c r="G1598" s="1033" t="s">
        <v>3198</v>
      </c>
      <c r="H1598" s="986" t="s">
        <v>3538</v>
      </c>
      <c r="I1598" s="1033">
        <v>201.71</v>
      </c>
      <c r="J1598" s="1033"/>
      <c r="K1598" s="1033"/>
      <c r="L1598" s="1033"/>
      <c r="M1598" s="1033"/>
      <c r="N1598" s="1237"/>
      <c r="O1598" s="1033"/>
      <c r="P1598" s="1033" t="s">
        <v>2479</v>
      </c>
      <c r="Q1598" s="1033" t="s">
        <v>2590</v>
      </c>
    </row>
    <row r="1599" spans="1:17" ht="24" x14ac:dyDescent="0.2">
      <c r="A1599" s="986">
        <v>14</v>
      </c>
      <c r="B1599" s="986" t="s">
        <v>6074</v>
      </c>
      <c r="C1599" s="986"/>
      <c r="D1599" s="986"/>
      <c r="E1599" s="1033" t="s">
        <v>1223</v>
      </c>
      <c r="F1599" s="1036" t="s">
        <v>1267</v>
      </c>
      <c r="G1599" s="1036"/>
      <c r="H1599" s="1036"/>
      <c r="I1599" s="1033">
        <v>2670</v>
      </c>
      <c r="J1599" s="1033"/>
      <c r="K1599" s="1033"/>
      <c r="L1599" s="1033"/>
      <c r="M1599" s="1033"/>
      <c r="N1599" s="1237">
        <v>0</v>
      </c>
      <c r="O1599" s="1033">
        <v>1.78</v>
      </c>
      <c r="P1599" s="1033" t="s">
        <v>5959</v>
      </c>
      <c r="Q1599" s="1033" t="s">
        <v>2752</v>
      </c>
    </row>
    <row r="1600" spans="1:17" ht="24" x14ac:dyDescent="0.2">
      <c r="A1600" s="986">
        <v>15</v>
      </c>
      <c r="B1600" s="986" t="s">
        <v>6134</v>
      </c>
      <c r="C1600" s="1033" t="s">
        <v>1287</v>
      </c>
      <c r="D1600" s="1538" t="s">
        <v>4598</v>
      </c>
      <c r="E1600" s="1033" t="s">
        <v>1405</v>
      </c>
      <c r="F1600" s="1036" t="s">
        <v>5866</v>
      </c>
      <c r="G1600" s="1538" t="s">
        <v>3198</v>
      </c>
      <c r="H1600" s="1538" t="s">
        <v>3743</v>
      </c>
      <c r="I1600" s="1033">
        <v>2418.19</v>
      </c>
      <c r="J1600" s="1033"/>
      <c r="K1600" s="1033"/>
      <c r="L1600" s="1033"/>
      <c r="M1600" s="1033"/>
      <c r="N1600" s="1237"/>
      <c r="O1600" s="1033"/>
      <c r="P1600" s="1033" t="s">
        <v>4745</v>
      </c>
      <c r="Q1600" s="1033" t="s">
        <v>2590</v>
      </c>
    </row>
    <row r="1601" spans="1:17" ht="24" x14ac:dyDescent="0.2">
      <c r="A1601" s="986">
        <v>16</v>
      </c>
      <c r="B1601" s="986" t="s">
        <v>6135</v>
      </c>
      <c r="C1601" s="1033" t="s">
        <v>1288</v>
      </c>
      <c r="D1601" s="1538"/>
      <c r="E1601" s="1033" t="s">
        <v>1406</v>
      </c>
      <c r="F1601" s="1036" t="s">
        <v>5866</v>
      </c>
      <c r="G1601" s="1668"/>
      <c r="H1601" s="1668"/>
      <c r="I1601" s="1033">
        <v>2197.85</v>
      </c>
      <c r="J1601" s="1033"/>
      <c r="K1601" s="1033"/>
      <c r="L1601" s="1033"/>
      <c r="M1601" s="1033"/>
      <c r="N1601" s="1237"/>
      <c r="O1601" s="1033"/>
      <c r="P1601" s="1033" t="s">
        <v>4745</v>
      </c>
      <c r="Q1601" s="1033" t="s">
        <v>2590</v>
      </c>
    </row>
    <row r="1602" spans="1:17" ht="24" x14ac:dyDescent="0.2">
      <c r="A1602" s="986">
        <v>17</v>
      </c>
      <c r="B1602" s="986" t="s">
        <v>6136</v>
      </c>
      <c r="C1602" s="1033" t="s">
        <v>1289</v>
      </c>
      <c r="D1602" s="1538"/>
      <c r="E1602" s="1033" t="s">
        <v>1407</v>
      </c>
      <c r="F1602" s="1037" t="s">
        <v>5867</v>
      </c>
      <c r="G1602" s="1668"/>
      <c r="H1602" s="1668"/>
      <c r="I1602" s="1033">
        <v>6411.93</v>
      </c>
      <c r="J1602" s="1033"/>
      <c r="K1602" s="1033"/>
      <c r="L1602" s="1033"/>
      <c r="M1602" s="1033"/>
      <c r="N1602" s="1237"/>
      <c r="O1602" s="1033"/>
      <c r="P1602" s="1033" t="s">
        <v>2354</v>
      </c>
      <c r="Q1602" s="1033" t="s">
        <v>2590</v>
      </c>
    </row>
    <row r="1603" spans="1:17" ht="24" x14ac:dyDescent="0.2">
      <c r="A1603" s="986">
        <v>18</v>
      </c>
      <c r="B1603" s="986" t="s">
        <v>6137</v>
      </c>
      <c r="C1603" s="1033" t="s">
        <v>1290</v>
      </c>
      <c r="D1603" s="1538"/>
      <c r="E1603" s="1033" t="s">
        <v>1408</v>
      </c>
      <c r="F1603" s="1036" t="s">
        <v>5868</v>
      </c>
      <c r="G1603" s="1668"/>
      <c r="H1603" s="1668"/>
      <c r="I1603" s="1033">
        <v>6295.85</v>
      </c>
      <c r="J1603" s="1033"/>
      <c r="K1603" s="1033"/>
      <c r="L1603" s="1033"/>
      <c r="M1603" s="1033"/>
      <c r="N1603" s="1237"/>
      <c r="O1603" s="1033"/>
      <c r="P1603" s="1033" t="s">
        <v>2479</v>
      </c>
      <c r="Q1603" s="1033" t="s">
        <v>2590</v>
      </c>
    </row>
    <row r="1604" spans="1:17" ht="36" x14ac:dyDescent="0.2">
      <c r="A1604" s="1033">
        <v>19</v>
      </c>
      <c r="B1604" s="1033">
        <v>101059</v>
      </c>
      <c r="C1604" s="1033" t="s">
        <v>4746</v>
      </c>
      <c r="D1604" s="986" t="s">
        <v>4640</v>
      </c>
      <c r="E1604" s="1033" t="s">
        <v>4747</v>
      </c>
      <c r="F1604" s="1036" t="s">
        <v>4748</v>
      </c>
      <c r="G1604" s="1033" t="s">
        <v>3198</v>
      </c>
      <c r="H1604" s="1033" t="s">
        <v>4749</v>
      </c>
      <c r="I1604" s="1033">
        <v>434.91</v>
      </c>
      <c r="J1604" s="1033"/>
      <c r="K1604" s="1033"/>
      <c r="L1604" s="1033"/>
      <c r="M1604" s="1033"/>
      <c r="N1604" s="1237"/>
      <c r="O1604" s="1033"/>
      <c r="P1604" s="1033" t="s">
        <v>2479</v>
      </c>
      <c r="Q1604" s="1033" t="s">
        <v>2590</v>
      </c>
    </row>
    <row r="1605" spans="1:17" ht="24" x14ac:dyDescent="0.2">
      <c r="A1605" s="1230">
        <v>20</v>
      </c>
      <c r="B1605" s="1033" t="s">
        <v>6138</v>
      </c>
      <c r="C1605" s="1033" t="s">
        <v>2157</v>
      </c>
      <c r="D1605" s="1538" t="s">
        <v>4751</v>
      </c>
      <c r="E1605" s="1680" t="s">
        <v>243</v>
      </c>
      <c r="F1605" s="1036" t="s">
        <v>5860</v>
      </c>
      <c r="G1605" s="1538" t="s">
        <v>3198</v>
      </c>
      <c r="H1605" s="1538" t="s">
        <v>4752</v>
      </c>
      <c r="I1605" s="1033">
        <v>303.02999999999997</v>
      </c>
      <c r="J1605" s="1033"/>
      <c r="K1605" s="1033"/>
      <c r="L1605" s="1033"/>
      <c r="M1605" s="1033"/>
      <c r="N1605" s="1237"/>
      <c r="O1605" s="1033"/>
      <c r="P1605" s="1033" t="s">
        <v>2479</v>
      </c>
      <c r="Q1605" s="1033" t="s">
        <v>2590</v>
      </c>
    </row>
    <row r="1606" spans="1:17" ht="24" x14ac:dyDescent="0.2">
      <c r="A1606" s="1230">
        <v>21</v>
      </c>
      <c r="B1606" s="1033" t="s">
        <v>6139</v>
      </c>
      <c r="C1606" s="1033" t="s">
        <v>2158</v>
      </c>
      <c r="D1606" s="1538"/>
      <c r="E1606" s="1680"/>
      <c r="F1606" s="1036" t="s">
        <v>5860</v>
      </c>
      <c r="G1606" s="1538"/>
      <c r="H1606" s="1538"/>
      <c r="I1606" s="1033">
        <v>609.92999999999995</v>
      </c>
      <c r="J1606" s="1033"/>
      <c r="K1606" s="1033"/>
      <c r="L1606" s="1033"/>
      <c r="M1606" s="1033"/>
      <c r="N1606" s="1237"/>
      <c r="O1606" s="1033"/>
      <c r="P1606" s="1033" t="s">
        <v>2479</v>
      </c>
      <c r="Q1606" s="1033" t="s">
        <v>2590</v>
      </c>
    </row>
    <row r="1607" spans="1:17" ht="24" x14ac:dyDescent="0.2">
      <c r="A1607" s="1230">
        <v>22</v>
      </c>
      <c r="B1607" s="1033" t="s">
        <v>6140</v>
      </c>
      <c r="C1607" s="1033" t="s">
        <v>2159</v>
      </c>
      <c r="D1607" s="1538"/>
      <c r="E1607" s="1680"/>
      <c r="F1607" s="1036" t="s">
        <v>4686</v>
      </c>
      <c r="G1607" s="1538"/>
      <c r="H1607" s="1538"/>
      <c r="I1607" s="1033">
        <v>813.27</v>
      </c>
      <c r="J1607" s="1033"/>
      <c r="K1607" s="1033"/>
      <c r="L1607" s="1033"/>
      <c r="M1607" s="1033"/>
      <c r="N1607" s="1237"/>
      <c r="O1607" s="1033"/>
      <c r="P1607" s="1033" t="s">
        <v>2479</v>
      </c>
      <c r="Q1607" s="1033" t="s">
        <v>2590</v>
      </c>
    </row>
    <row r="1608" spans="1:17" ht="24" x14ac:dyDescent="0.2">
      <c r="A1608" s="1230">
        <v>23</v>
      </c>
      <c r="B1608" s="1033" t="s">
        <v>6141</v>
      </c>
      <c r="C1608" s="1033" t="s">
        <v>2160</v>
      </c>
      <c r="D1608" s="1538"/>
      <c r="E1608" s="1680"/>
      <c r="F1608" s="1036" t="s">
        <v>5860</v>
      </c>
      <c r="G1608" s="1538"/>
      <c r="H1608" s="1538"/>
      <c r="I1608" s="1033">
        <v>167.34</v>
      </c>
      <c r="J1608" s="1033"/>
      <c r="K1608" s="1033"/>
      <c r="L1608" s="1033"/>
      <c r="M1608" s="1033"/>
      <c r="N1608" s="1237"/>
      <c r="O1608" s="1033"/>
      <c r="P1608" s="1033" t="s">
        <v>2479</v>
      </c>
      <c r="Q1608" s="1033" t="s">
        <v>2590</v>
      </c>
    </row>
    <row r="1609" spans="1:17" ht="24" x14ac:dyDescent="0.2">
      <c r="A1609" s="1230">
        <v>24</v>
      </c>
      <c r="B1609" s="1033" t="s">
        <v>6142</v>
      </c>
      <c r="C1609" s="1033" t="s">
        <v>2161</v>
      </c>
      <c r="D1609" s="1538"/>
      <c r="E1609" s="1680"/>
      <c r="F1609" s="1036" t="s">
        <v>5860</v>
      </c>
      <c r="G1609" s="1538"/>
      <c r="H1609" s="1538"/>
      <c r="I1609" s="1033">
        <v>150.5</v>
      </c>
      <c r="J1609" s="1033"/>
      <c r="K1609" s="1033"/>
      <c r="L1609" s="1033"/>
      <c r="M1609" s="1033"/>
      <c r="N1609" s="1237"/>
      <c r="O1609" s="1033"/>
      <c r="P1609" s="1033" t="s">
        <v>2479</v>
      </c>
      <c r="Q1609" s="1033" t="s">
        <v>2590</v>
      </c>
    </row>
    <row r="1610" spans="1:17" ht="24" x14ac:dyDescent="0.2">
      <c r="A1610" s="1230">
        <v>25</v>
      </c>
      <c r="B1610" s="1033" t="s">
        <v>6143</v>
      </c>
      <c r="C1610" s="1033" t="s">
        <v>2162</v>
      </c>
      <c r="D1610" s="1538"/>
      <c r="E1610" s="1680"/>
      <c r="F1610" s="1036" t="s">
        <v>4686</v>
      </c>
      <c r="G1610" s="1538"/>
      <c r="H1610" s="1538"/>
      <c r="I1610" s="1033">
        <v>360.62</v>
      </c>
      <c r="J1610" s="1033"/>
      <c r="K1610" s="1033"/>
      <c r="L1610" s="1033"/>
      <c r="M1610" s="1033"/>
      <c r="N1610" s="1237"/>
      <c r="O1610" s="1033"/>
      <c r="P1610" s="1033" t="s">
        <v>2479</v>
      </c>
      <c r="Q1610" s="1033" t="s">
        <v>2590</v>
      </c>
    </row>
    <row r="1611" spans="1:17" ht="24" x14ac:dyDescent="0.2">
      <c r="A1611" s="1230">
        <v>26</v>
      </c>
      <c r="B1611" s="1033" t="s">
        <v>6144</v>
      </c>
      <c r="C1611" s="1033"/>
      <c r="D1611" s="1033"/>
      <c r="E1611" s="1680"/>
      <c r="F1611" s="1036" t="s">
        <v>238</v>
      </c>
      <c r="G1611" s="1036"/>
      <c r="H1611" s="986"/>
      <c r="I1611" s="1033">
        <v>8580</v>
      </c>
      <c r="J1611" s="1033"/>
      <c r="K1611" s="1033"/>
      <c r="L1611" s="1033"/>
      <c r="M1611" s="1033"/>
      <c r="N1611" s="1237"/>
      <c r="O1611" s="1033"/>
      <c r="P1611" s="1033" t="s">
        <v>5959</v>
      </c>
      <c r="Q1611" s="1033" t="s">
        <v>2752</v>
      </c>
    </row>
    <row r="1612" spans="1:17" x14ac:dyDescent="0.2">
      <c r="A1612" s="1033">
        <v>27</v>
      </c>
      <c r="B1612" s="1033">
        <v>130100</v>
      </c>
      <c r="C1612" s="1033"/>
      <c r="D1612" s="1033"/>
      <c r="E1612" s="1033" t="s">
        <v>1411</v>
      </c>
      <c r="F1612" s="1036" t="s">
        <v>1423</v>
      </c>
      <c r="G1612" s="1036"/>
      <c r="H1612" s="986"/>
      <c r="I1612" s="1033">
        <v>5940</v>
      </c>
      <c r="J1612" s="1033"/>
      <c r="K1612" s="1033"/>
      <c r="L1612" s="1033"/>
      <c r="M1612" s="1033"/>
      <c r="N1612" s="1237">
        <v>0</v>
      </c>
      <c r="O1612" s="1033">
        <v>1.98</v>
      </c>
      <c r="P1612" s="1033" t="s">
        <v>5960</v>
      </c>
      <c r="Q1612" s="1033" t="s">
        <v>2752</v>
      </c>
    </row>
    <row r="1613" spans="1:17" ht="24" x14ac:dyDescent="0.2">
      <c r="A1613" s="1230">
        <v>28</v>
      </c>
      <c r="B1613" s="1033" t="s">
        <v>6145</v>
      </c>
      <c r="C1613" s="1033" t="s">
        <v>2163</v>
      </c>
      <c r="D1613" s="1538" t="s">
        <v>4754</v>
      </c>
      <c r="E1613" s="1680" t="s">
        <v>251</v>
      </c>
      <c r="F1613" s="1673" t="s">
        <v>4686</v>
      </c>
      <c r="G1613" s="1680" t="s">
        <v>3198</v>
      </c>
      <c r="H1613" s="1538" t="s">
        <v>4755</v>
      </c>
      <c r="I1613" s="1033">
        <v>68</v>
      </c>
      <c r="J1613" s="1033"/>
      <c r="K1613" s="1033"/>
      <c r="L1613" s="1033"/>
      <c r="M1613" s="1033"/>
      <c r="N1613" s="1237"/>
      <c r="O1613" s="1033"/>
      <c r="P1613" s="1033" t="s">
        <v>2479</v>
      </c>
      <c r="Q1613" s="1033" t="s">
        <v>2590</v>
      </c>
    </row>
    <row r="1614" spans="1:17" ht="24.75" thickBot="1" x14ac:dyDescent="0.25">
      <c r="A1614" s="1231">
        <v>29</v>
      </c>
      <c r="B1614" s="1027" t="s">
        <v>6146</v>
      </c>
      <c r="C1614" s="1027" t="s">
        <v>2164</v>
      </c>
      <c r="D1614" s="1539"/>
      <c r="E1614" s="1681"/>
      <c r="F1614" s="1682"/>
      <c r="G1614" s="1681"/>
      <c r="H1614" s="1539"/>
      <c r="I1614" s="1027">
        <v>80</v>
      </c>
      <c r="J1614" s="1027"/>
      <c r="K1614" s="1027"/>
      <c r="L1614" s="1027"/>
      <c r="M1614" s="1027"/>
      <c r="N1614" s="1253"/>
      <c r="O1614" s="1027"/>
      <c r="P1614" s="1027" t="s">
        <v>2479</v>
      </c>
      <c r="Q1614" s="1027" t="s">
        <v>2590</v>
      </c>
    </row>
    <row r="1615" spans="1:17" ht="13.5" thickBot="1" x14ac:dyDescent="0.25">
      <c r="A1615" s="1586" t="s">
        <v>1417</v>
      </c>
      <c r="B1615" s="1587"/>
      <c r="C1615" s="1587"/>
      <c r="D1615" s="1587"/>
      <c r="E1615" s="1587"/>
      <c r="F1615" s="1587"/>
      <c r="G1615" s="1588"/>
      <c r="H1615" s="1589"/>
      <c r="I1615" s="1217">
        <f>SUM(I1586:I1614)</f>
        <v>44313.38</v>
      </c>
      <c r="J1615" s="1218"/>
      <c r="K1615" s="1219"/>
      <c r="L1615" s="1219"/>
      <c r="M1615" s="1219"/>
      <c r="N1615" s="1004"/>
      <c r="O1615" s="1264"/>
      <c r="P1615" s="1004"/>
      <c r="Q1615" s="1005"/>
    </row>
    <row r="1616" spans="1:17" ht="13.5" thickBot="1" x14ac:dyDescent="0.25">
      <c r="A1616" s="698"/>
      <c r="B1616" s="698"/>
      <c r="C1616" s="698"/>
      <c r="D1616" s="698"/>
      <c r="E1616" s="1124"/>
      <c r="F1616" s="1124"/>
      <c r="G1616" s="1124"/>
      <c r="H1616" s="1124"/>
      <c r="I1616" s="1228"/>
      <c r="J1616" s="1228"/>
      <c r="K1616" s="1228"/>
      <c r="L1616" s="1228"/>
      <c r="M1616" s="1228"/>
      <c r="N1616" s="685"/>
      <c r="O1616" s="685"/>
      <c r="P1616" s="685"/>
      <c r="Q1616" s="685"/>
    </row>
    <row r="1617" spans="1:17" ht="13.5" thickBot="1" x14ac:dyDescent="0.25">
      <c r="A1617" s="1586" t="s">
        <v>788</v>
      </c>
      <c r="B1617" s="1587"/>
      <c r="C1617" s="1587"/>
      <c r="D1617" s="1587"/>
      <c r="E1617" s="1587"/>
      <c r="F1617" s="1587"/>
      <c r="G1617" s="1588"/>
      <c r="H1617" s="1589"/>
      <c r="I1617" s="1226" t="s">
        <v>953</v>
      </c>
      <c r="J1617" s="1006"/>
      <c r="K1617" s="1007"/>
      <c r="L1617" s="1007"/>
      <c r="M1617" s="1007"/>
      <c r="N1617" s="1004"/>
      <c r="O1617" s="1004"/>
      <c r="P1617" s="1004"/>
      <c r="Q1617" s="1005"/>
    </row>
    <row r="1618" spans="1:17" ht="24" x14ac:dyDescent="0.2">
      <c r="A1618" s="1032">
        <v>1</v>
      </c>
      <c r="B1618" s="1032">
        <v>120327</v>
      </c>
      <c r="C1618" s="1032"/>
      <c r="D1618" s="1032"/>
      <c r="E1618" s="1032" t="s">
        <v>117</v>
      </c>
      <c r="F1618" s="1035" t="s">
        <v>5869</v>
      </c>
      <c r="G1618" s="1035"/>
      <c r="H1618" s="1035"/>
      <c r="I1618" s="1032">
        <v>560</v>
      </c>
      <c r="J1618" s="1032"/>
      <c r="K1618" s="1032"/>
      <c r="L1618" s="1032"/>
      <c r="M1618" s="1032"/>
      <c r="N1618" s="1252">
        <v>0</v>
      </c>
      <c r="O1618" s="1032">
        <v>0.14000000000000001</v>
      </c>
      <c r="P1618" s="983" t="s">
        <v>5997</v>
      </c>
      <c r="Q1618" s="1032" t="s">
        <v>2752</v>
      </c>
    </row>
    <row r="1619" spans="1:17" ht="24" x14ac:dyDescent="0.2">
      <c r="A1619" s="1033">
        <v>2</v>
      </c>
      <c r="B1619" s="1033">
        <v>120336</v>
      </c>
      <c r="C1619" s="1033"/>
      <c r="D1619" s="1033"/>
      <c r="E1619" s="1033" t="s">
        <v>119</v>
      </c>
      <c r="F1619" s="1036" t="s">
        <v>5870</v>
      </c>
      <c r="G1619" s="1036"/>
      <c r="H1619" s="1036"/>
      <c r="I1619" s="1033">
        <v>100</v>
      </c>
      <c r="J1619" s="1033"/>
      <c r="K1619" s="1033"/>
      <c r="L1619" s="1033"/>
      <c r="M1619" s="1033"/>
      <c r="N1619" s="1237">
        <v>0</v>
      </c>
      <c r="O1619" s="1033">
        <v>0.05</v>
      </c>
      <c r="P1619" s="986" t="s">
        <v>5998</v>
      </c>
      <c r="Q1619" s="1033" t="s">
        <v>2752</v>
      </c>
    </row>
    <row r="1620" spans="1:17" ht="24.75" thickBot="1" x14ac:dyDescent="0.25">
      <c r="A1620" s="1027">
        <v>3</v>
      </c>
      <c r="B1620" s="1027">
        <v>120337</v>
      </c>
      <c r="C1620" s="1027"/>
      <c r="D1620" s="1027"/>
      <c r="E1620" s="1027" t="s">
        <v>120</v>
      </c>
      <c r="F1620" s="1133" t="s">
        <v>5871</v>
      </c>
      <c r="G1620" s="1133"/>
      <c r="H1620" s="1133"/>
      <c r="I1620" s="1027">
        <v>2400</v>
      </c>
      <c r="J1620" s="1027"/>
      <c r="K1620" s="1027"/>
      <c r="L1620" s="1027"/>
      <c r="M1620" s="1027"/>
      <c r="N1620" s="1253">
        <v>0</v>
      </c>
      <c r="O1620" s="1027">
        <v>1.2</v>
      </c>
      <c r="P1620" s="987" t="s">
        <v>5997</v>
      </c>
      <c r="Q1620" s="1027" t="s">
        <v>2752</v>
      </c>
    </row>
    <row r="1621" spans="1:17" ht="13.5" thickBot="1" x14ac:dyDescent="0.25">
      <c r="A1621" s="1677" t="s">
        <v>1435</v>
      </c>
      <c r="B1621" s="1678"/>
      <c r="C1621" s="1678"/>
      <c r="D1621" s="1678"/>
      <c r="E1621" s="1678"/>
      <c r="F1621" s="1678"/>
      <c r="G1621" s="1622"/>
      <c r="H1621" s="1623"/>
      <c r="I1621" s="1226">
        <f>SUM(I1618:I1620)</f>
        <v>3060</v>
      </c>
      <c r="J1621" s="1006"/>
      <c r="K1621" s="1007"/>
      <c r="L1621" s="1007"/>
      <c r="M1621" s="1007"/>
      <c r="N1621" s="1004"/>
      <c r="O1621" s="1004"/>
      <c r="P1621" s="1004"/>
      <c r="Q1621" s="1005"/>
    </row>
    <row r="1622" spans="1:17" ht="13.5" thickBot="1" x14ac:dyDescent="0.25">
      <c r="A1622" s="698"/>
      <c r="B1622" s="698"/>
      <c r="C1622" s="698"/>
      <c r="D1622" s="698"/>
      <c r="E1622" s="698"/>
      <c r="F1622" s="698"/>
      <c r="G1622" s="698"/>
      <c r="H1622" s="698"/>
      <c r="I1622" s="1228"/>
      <c r="J1622" s="1228"/>
      <c r="K1622" s="1228"/>
      <c r="L1622" s="1228"/>
      <c r="M1622" s="1228"/>
      <c r="N1622" s="685"/>
      <c r="O1622" s="685"/>
      <c r="P1622" s="685"/>
      <c r="Q1622" s="685"/>
    </row>
    <row r="1623" spans="1:17" ht="13.5" thickBot="1" x14ac:dyDescent="0.25">
      <c r="A1623" s="1586" t="s">
        <v>816</v>
      </c>
      <c r="B1623" s="1587"/>
      <c r="C1623" s="1587"/>
      <c r="D1623" s="1587"/>
      <c r="E1623" s="1587"/>
      <c r="F1623" s="1587"/>
      <c r="G1623" s="1588"/>
      <c r="H1623" s="1589"/>
      <c r="I1623" s="1226" t="s">
        <v>953</v>
      </c>
      <c r="J1623" s="1006"/>
      <c r="K1623" s="1007"/>
      <c r="L1623" s="1007"/>
      <c r="M1623" s="1007"/>
      <c r="N1623" s="1004"/>
      <c r="O1623" s="1004"/>
      <c r="P1623" s="1004"/>
      <c r="Q1623" s="1265"/>
    </row>
    <row r="1624" spans="1:17" ht="24" x14ac:dyDescent="0.2">
      <c r="A1624" s="1032">
        <v>1</v>
      </c>
      <c r="B1624" s="1032" t="s">
        <v>6147</v>
      </c>
      <c r="C1624" s="983" t="s">
        <v>1380</v>
      </c>
      <c r="D1624" s="983" t="s">
        <v>4309</v>
      </c>
      <c r="E1624" s="1032" t="s">
        <v>1614</v>
      </c>
      <c r="F1624" s="1035" t="s">
        <v>5860</v>
      </c>
      <c r="G1624" s="983" t="s">
        <v>3544</v>
      </c>
      <c r="H1624" s="983" t="s">
        <v>3036</v>
      </c>
      <c r="I1624" s="1032">
        <v>427</v>
      </c>
      <c r="J1624" s="1032"/>
      <c r="K1624" s="1032"/>
      <c r="L1624" s="1032"/>
      <c r="M1624" s="1032"/>
      <c r="N1624" s="1032"/>
      <c r="O1624" s="1032"/>
      <c r="P1624" s="983" t="s">
        <v>2479</v>
      </c>
      <c r="Q1624" s="983" t="s">
        <v>2590</v>
      </c>
    </row>
    <row r="1625" spans="1:17" ht="36" x14ac:dyDescent="0.2">
      <c r="A1625" s="1033">
        <v>2</v>
      </c>
      <c r="B1625" s="1033">
        <v>120363</v>
      </c>
      <c r="C1625" s="986" t="s">
        <v>1383</v>
      </c>
      <c r="D1625" s="986" t="s">
        <v>4757</v>
      </c>
      <c r="E1625" s="1033" t="s">
        <v>1615</v>
      </c>
      <c r="F1625" s="1036" t="s">
        <v>5859</v>
      </c>
      <c r="G1625" s="986" t="s">
        <v>3544</v>
      </c>
      <c r="H1625" s="986" t="s">
        <v>4758</v>
      </c>
      <c r="I1625" s="1033">
        <v>138</v>
      </c>
      <c r="J1625" s="1033"/>
      <c r="K1625" s="1033"/>
      <c r="L1625" s="1033"/>
      <c r="M1625" s="1033"/>
      <c r="N1625" s="1033"/>
      <c r="O1625" s="1033"/>
      <c r="P1625" s="986" t="s">
        <v>2479</v>
      </c>
      <c r="Q1625" s="986" t="s">
        <v>2590</v>
      </c>
    </row>
    <row r="1626" spans="1:17" ht="24" x14ac:dyDescent="0.2">
      <c r="A1626" s="1033">
        <v>3</v>
      </c>
      <c r="B1626" s="1033" t="s">
        <v>6148</v>
      </c>
      <c r="C1626" s="986" t="s">
        <v>1384</v>
      </c>
      <c r="D1626" s="986" t="s">
        <v>4668</v>
      </c>
      <c r="E1626" s="1033" t="s">
        <v>1442</v>
      </c>
      <c r="F1626" s="1036" t="s">
        <v>5860</v>
      </c>
      <c r="G1626" s="986" t="s">
        <v>3198</v>
      </c>
      <c r="H1626" s="986" t="s">
        <v>4322</v>
      </c>
      <c r="I1626" s="1033">
        <v>245.76</v>
      </c>
      <c r="J1626" s="1033"/>
      <c r="K1626" s="1033"/>
      <c r="L1626" s="1033"/>
      <c r="M1626" s="1033"/>
      <c r="N1626" s="1033"/>
      <c r="O1626" s="1033"/>
      <c r="P1626" s="986" t="s">
        <v>2479</v>
      </c>
      <c r="Q1626" s="986" t="s">
        <v>2590</v>
      </c>
    </row>
    <row r="1627" spans="1:17" ht="24" x14ac:dyDescent="0.2">
      <c r="A1627" s="1033">
        <v>4</v>
      </c>
      <c r="B1627" s="1033" t="s">
        <v>6149</v>
      </c>
      <c r="C1627" s="986" t="s">
        <v>1388</v>
      </c>
      <c r="D1627" s="986" t="s">
        <v>4759</v>
      </c>
      <c r="E1627" s="1033" t="s">
        <v>1443</v>
      </c>
      <c r="F1627" s="1153" t="s">
        <v>5872</v>
      </c>
      <c r="G1627" s="986" t="s">
        <v>3544</v>
      </c>
      <c r="H1627" s="986" t="s">
        <v>3036</v>
      </c>
      <c r="I1627" s="1033">
        <v>680</v>
      </c>
      <c r="J1627" s="1033"/>
      <c r="K1627" s="1033"/>
      <c r="L1627" s="1033"/>
      <c r="M1627" s="1033"/>
      <c r="N1627" s="1033"/>
      <c r="O1627" s="1033"/>
      <c r="P1627" s="986" t="s">
        <v>2241</v>
      </c>
      <c r="Q1627" s="986" t="s">
        <v>2590</v>
      </c>
    </row>
    <row r="1628" spans="1:17" ht="24" x14ac:dyDescent="0.2">
      <c r="A1628" s="1033">
        <v>5</v>
      </c>
      <c r="B1628" s="1033" t="s">
        <v>6150</v>
      </c>
      <c r="C1628" s="986" t="s">
        <v>1382</v>
      </c>
      <c r="D1628" s="986" t="s">
        <v>4760</v>
      </c>
      <c r="E1628" s="1033" t="s">
        <v>1616</v>
      </c>
      <c r="F1628" s="1036" t="s">
        <v>1381</v>
      </c>
      <c r="G1628" s="986" t="s">
        <v>3198</v>
      </c>
      <c r="H1628" s="986" t="s">
        <v>3036</v>
      </c>
      <c r="I1628" s="1033">
        <v>179.89</v>
      </c>
      <c r="J1628" s="1033"/>
      <c r="K1628" s="1033"/>
      <c r="L1628" s="1033"/>
      <c r="M1628" s="1033"/>
      <c r="N1628" s="1237"/>
      <c r="O1628" s="1033"/>
      <c r="P1628" s="986" t="s">
        <v>2354</v>
      </c>
      <c r="Q1628" s="986" t="s">
        <v>2590</v>
      </c>
    </row>
    <row r="1629" spans="1:17" ht="24" x14ac:dyDescent="0.2">
      <c r="A1629" s="1033">
        <v>6</v>
      </c>
      <c r="B1629" s="1033" t="s">
        <v>6151</v>
      </c>
      <c r="C1629" s="1034" t="s">
        <v>1385</v>
      </c>
      <c r="D1629" s="1538" t="s">
        <v>4668</v>
      </c>
      <c r="E1629" s="1033" t="s">
        <v>1444</v>
      </c>
      <c r="F1629" s="1036" t="s">
        <v>5873</v>
      </c>
      <c r="G1629" s="986" t="s">
        <v>3198</v>
      </c>
      <c r="H1629" s="986" t="s">
        <v>4322</v>
      </c>
      <c r="I1629" s="1033">
        <v>18.239999999999998</v>
      </c>
      <c r="J1629" s="1033"/>
      <c r="K1629" s="1033"/>
      <c r="L1629" s="1033"/>
      <c r="M1629" s="1033"/>
      <c r="N1629" s="1237"/>
      <c r="O1629" s="1033"/>
      <c r="P1629" s="986" t="s">
        <v>2354</v>
      </c>
      <c r="Q1629" s="986" t="s">
        <v>2590</v>
      </c>
    </row>
    <row r="1630" spans="1:17" ht="24" x14ac:dyDescent="0.2">
      <c r="A1630" s="1033">
        <v>7</v>
      </c>
      <c r="B1630" s="1033" t="s">
        <v>6152</v>
      </c>
      <c r="C1630" s="1034" t="s">
        <v>1386</v>
      </c>
      <c r="D1630" s="1672"/>
      <c r="E1630" s="1033" t="s">
        <v>1445</v>
      </c>
      <c r="F1630" s="1037" t="s">
        <v>5874</v>
      </c>
      <c r="G1630" s="986" t="s">
        <v>3198</v>
      </c>
      <c r="H1630" s="986" t="s">
        <v>4322</v>
      </c>
      <c r="I1630" s="1033">
        <v>54.78</v>
      </c>
      <c r="J1630" s="1033"/>
      <c r="K1630" s="1033"/>
      <c r="L1630" s="1033"/>
      <c r="M1630" s="1033"/>
      <c r="N1630" s="1237"/>
      <c r="O1630" s="1033"/>
      <c r="P1630" s="986" t="s">
        <v>2354</v>
      </c>
      <c r="Q1630" s="986" t="s">
        <v>2590</v>
      </c>
    </row>
    <row r="1631" spans="1:17" ht="24" x14ac:dyDescent="0.2">
      <c r="A1631" s="1033">
        <v>8</v>
      </c>
      <c r="B1631" s="1033" t="s">
        <v>6153</v>
      </c>
      <c r="C1631" s="1034" t="s">
        <v>1387</v>
      </c>
      <c r="D1631" s="1672"/>
      <c r="E1631" s="1033" t="s">
        <v>1446</v>
      </c>
      <c r="F1631" s="1037" t="s">
        <v>5875</v>
      </c>
      <c r="G1631" s="986" t="s">
        <v>3198</v>
      </c>
      <c r="H1631" s="986" t="s">
        <v>4322</v>
      </c>
      <c r="I1631" s="1033">
        <v>35.659999999999997</v>
      </c>
      <c r="J1631" s="1033"/>
      <c r="K1631" s="1033"/>
      <c r="L1631" s="1033"/>
      <c r="M1631" s="1033"/>
      <c r="N1631" s="1237"/>
      <c r="O1631" s="1033"/>
      <c r="P1631" s="986" t="s">
        <v>2354</v>
      </c>
      <c r="Q1631" s="986" t="s">
        <v>2590</v>
      </c>
    </row>
    <row r="1632" spans="1:17" ht="36" x14ac:dyDescent="0.2">
      <c r="A1632" s="1033">
        <v>9</v>
      </c>
      <c r="B1632" s="1033" t="s">
        <v>6154</v>
      </c>
      <c r="C1632" s="986" t="s">
        <v>1374</v>
      </c>
      <c r="D1632" s="1033"/>
      <c r="E1632" s="1033" t="s">
        <v>4761</v>
      </c>
      <c r="F1632" s="1036" t="s">
        <v>5876</v>
      </c>
      <c r="G1632" s="986" t="s">
        <v>3544</v>
      </c>
      <c r="H1632" s="986" t="s">
        <v>4762</v>
      </c>
      <c r="I1632" s="1237">
        <v>177</v>
      </c>
      <c r="J1632" s="1237"/>
      <c r="K1632" s="1237"/>
      <c r="L1632" s="1237"/>
      <c r="M1632" s="1237"/>
      <c r="N1632" s="1237"/>
      <c r="O1632" s="1033"/>
      <c r="P1632" s="986" t="s">
        <v>2354</v>
      </c>
      <c r="Q1632" s="986" t="s">
        <v>2590</v>
      </c>
    </row>
    <row r="1633" spans="1:17" ht="36" x14ac:dyDescent="0.2">
      <c r="A1633" s="1033">
        <v>10</v>
      </c>
      <c r="B1633" s="1033" t="s">
        <v>6155</v>
      </c>
      <c r="C1633" s="986" t="s">
        <v>1375</v>
      </c>
      <c r="D1633" s="986" t="s">
        <v>4763</v>
      </c>
      <c r="E1633" s="1033" t="s">
        <v>1617</v>
      </c>
      <c r="F1633" s="1036" t="s">
        <v>5877</v>
      </c>
      <c r="G1633" s="986" t="s">
        <v>3544</v>
      </c>
      <c r="H1633" s="986" t="s">
        <v>4764</v>
      </c>
      <c r="I1633" s="1237">
        <v>160</v>
      </c>
      <c r="J1633" s="1237"/>
      <c r="K1633" s="1237"/>
      <c r="L1633" s="1237"/>
      <c r="M1633" s="1237"/>
      <c r="N1633" s="1237"/>
      <c r="O1633" s="1033"/>
      <c r="P1633" s="986" t="s">
        <v>2354</v>
      </c>
      <c r="Q1633" s="986" t="s">
        <v>2590</v>
      </c>
    </row>
    <row r="1634" spans="1:17" ht="36" x14ac:dyDescent="0.2">
      <c r="A1634" s="1033">
        <v>11</v>
      </c>
      <c r="B1634" s="1033">
        <v>12305922</v>
      </c>
      <c r="C1634" s="986" t="s">
        <v>1383</v>
      </c>
      <c r="D1634" s="986" t="s">
        <v>4757</v>
      </c>
      <c r="E1634" s="986" t="s">
        <v>1427</v>
      </c>
      <c r="F1634" s="984" t="s">
        <v>4686</v>
      </c>
      <c r="G1634" s="986" t="s">
        <v>2588</v>
      </c>
      <c r="H1634" s="986" t="s">
        <v>4758</v>
      </c>
      <c r="I1634" s="871">
        <v>138</v>
      </c>
      <c r="J1634" s="871"/>
      <c r="K1634" s="871"/>
      <c r="L1634" s="871"/>
      <c r="M1634" s="871"/>
      <c r="N1634" s="871"/>
      <c r="O1634" s="986"/>
      <c r="P1634" s="986" t="s">
        <v>2479</v>
      </c>
      <c r="Q1634" s="986" t="s">
        <v>2590</v>
      </c>
    </row>
    <row r="1635" spans="1:17" ht="24" x14ac:dyDescent="0.2">
      <c r="A1635" s="1033">
        <v>12</v>
      </c>
      <c r="B1635" s="1033">
        <v>120515</v>
      </c>
      <c r="C1635" s="1034"/>
      <c r="D1635" s="1033"/>
      <c r="E1635" s="1033" t="s">
        <v>1618</v>
      </c>
      <c r="F1635" s="1036" t="s">
        <v>444</v>
      </c>
      <c r="G1635" s="1036"/>
      <c r="H1635" s="1036"/>
      <c r="I1635" s="1033">
        <v>720</v>
      </c>
      <c r="J1635" s="1033"/>
      <c r="K1635" s="1033"/>
      <c r="L1635" s="1033"/>
      <c r="M1635" s="1033"/>
      <c r="N1635" s="1237"/>
      <c r="O1635" s="1033"/>
      <c r="P1635" s="1034"/>
      <c r="Q1635" s="1034" t="s">
        <v>2752</v>
      </c>
    </row>
    <row r="1636" spans="1:17" ht="36.75" thickBot="1" x14ac:dyDescent="0.25">
      <c r="A1636" s="1027">
        <v>13</v>
      </c>
      <c r="B1636" s="1027">
        <v>120352</v>
      </c>
      <c r="C1636" s="987" t="s">
        <v>2169</v>
      </c>
      <c r="D1636" s="987" t="s">
        <v>4765</v>
      </c>
      <c r="E1636" s="1027" t="s">
        <v>825</v>
      </c>
      <c r="F1636" s="1133" t="s">
        <v>375</v>
      </c>
      <c r="G1636" s="987" t="s">
        <v>4593</v>
      </c>
      <c r="H1636" s="987" t="s">
        <v>4766</v>
      </c>
      <c r="I1636" s="1027">
        <v>126.84</v>
      </c>
      <c r="J1636" s="1027"/>
      <c r="K1636" s="1027"/>
      <c r="L1636" s="1027"/>
      <c r="M1636" s="1027"/>
      <c r="N1636" s="1253"/>
      <c r="O1636" s="1027"/>
      <c r="P1636" s="1137" t="s">
        <v>4703</v>
      </c>
      <c r="Q1636" s="987" t="s">
        <v>2590</v>
      </c>
    </row>
    <row r="1637" spans="1:17" ht="13.5" thickBot="1" x14ac:dyDescent="0.25">
      <c r="A1637" s="1586" t="s">
        <v>1418</v>
      </c>
      <c r="B1637" s="1587"/>
      <c r="C1637" s="1587"/>
      <c r="D1637" s="1587"/>
      <c r="E1637" s="1587"/>
      <c r="F1637" s="1587"/>
      <c r="G1637" s="1588"/>
      <c r="H1637" s="1589"/>
      <c r="I1637" s="1226">
        <f>SUM(I1624:I1636)</f>
        <v>3101.17</v>
      </c>
      <c r="J1637" s="1006"/>
      <c r="K1637" s="1007"/>
      <c r="L1637" s="1007"/>
      <c r="M1637" s="1007"/>
      <c r="N1637" s="1004"/>
      <c r="O1637" s="1004"/>
      <c r="P1637" s="1004"/>
      <c r="Q1637" s="1005"/>
    </row>
    <row r="1638" spans="1:17" ht="13.5" thickBot="1" x14ac:dyDescent="0.25">
      <c r="A1638" s="698"/>
      <c r="B1638" s="698"/>
      <c r="C1638" s="698"/>
      <c r="D1638" s="698"/>
      <c r="E1638" s="698"/>
      <c r="F1638" s="698"/>
      <c r="G1638" s="698"/>
      <c r="H1638" s="698"/>
      <c r="I1638" s="1228"/>
      <c r="J1638" s="1228"/>
      <c r="K1638" s="1228"/>
      <c r="L1638" s="1228"/>
      <c r="M1638" s="1228"/>
      <c r="N1638" s="685"/>
      <c r="O1638" s="685"/>
      <c r="P1638" s="685"/>
      <c r="Q1638" s="685"/>
    </row>
    <row r="1639" spans="1:17" ht="13.5" thickBot="1" x14ac:dyDescent="0.25">
      <c r="A1639" s="1586" t="s">
        <v>881</v>
      </c>
      <c r="B1639" s="1587"/>
      <c r="C1639" s="1587"/>
      <c r="D1639" s="1587"/>
      <c r="E1639" s="1587"/>
      <c r="F1639" s="1587"/>
      <c r="G1639" s="1588"/>
      <c r="H1639" s="1589"/>
      <c r="I1639" s="1226" t="s">
        <v>953</v>
      </c>
      <c r="J1639" s="1006"/>
      <c r="K1639" s="1007"/>
      <c r="L1639" s="1007"/>
      <c r="M1639" s="1007"/>
      <c r="N1639" s="1004"/>
      <c r="O1639" s="1004"/>
      <c r="P1639" s="1004"/>
      <c r="Q1639" s="1265"/>
    </row>
    <row r="1640" spans="1:17" ht="24" x14ac:dyDescent="0.2">
      <c r="A1640" s="1229">
        <v>1</v>
      </c>
      <c r="B1640" s="1032" t="s">
        <v>6156</v>
      </c>
      <c r="C1640" s="1032" t="s">
        <v>2170</v>
      </c>
      <c r="D1640" s="1520" t="s">
        <v>4767</v>
      </c>
      <c r="E1640" s="1520" t="s">
        <v>318</v>
      </c>
      <c r="F1640" s="1686" t="s">
        <v>5878</v>
      </c>
      <c r="G1640" s="1520" t="s">
        <v>3198</v>
      </c>
      <c r="H1640" s="1520" t="s">
        <v>4768</v>
      </c>
      <c r="I1640" s="983">
        <v>42.42</v>
      </c>
      <c r="J1640" s="983"/>
      <c r="K1640" s="983"/>
      <c r="L1640" s="983"/>
      <c r="M1640" s="983"/>
      <c r="N1640" s="1252"/>
      <c r="O1640" s="1032"/>
      <c r="P1640" s="1778" t="s">
        <v>2479</v>
      </c>
      <c r="Q1640" s="1032" t="s">
        <v>2590</v>
      </c>
    </row>
    <row r="1641" spans="1:17" ht="24" x14ac:dyDescent="0.2">
      <c r="A1641" s="1230">
        <v>2</v>
      </c>
      <c r="B1641" s="1033" t="s">
        <v>6157</v>
      </c>
      <c r="C1641" s="1033" t="s">
        <v>2171</v>
      </c>
      <c r="D1641" s="1672"/>
      <c r="E1641" s="1538"/>
      <c r="F1641" s="1660"/>
      <c r="G1641" s="1538"/>
      <c r="H1641" s="1538"/>
      <c r="I1641" s="986">
        <v>81.86</v>
      </c>
      <c r="J1641" s="986"/>
      <c r="K1641" s="986"/>
      <c r="L1641" s="986"/>
      <c r="M1641" s="986"/>
      <c r="N1641" s="1237"/>
      <c r="O1641" s="1033"/>
      <c r="P1641" s="1233" t="s">
        <v>2479</v>
      </c>
      <c r="Q1641" s="1327" t="s">
        <v>2590</v>
      </c>
    </row>
    <row r="1642" spans="1:17" ht="24" x14ac:dyDescent="0.2">
      <c r="A1642" s="1230">
        <v>3</v>
      </c>
      <c r="B1642" s="1033" t="s">
        <v>6158</v>
      </c>
      <c r="C1642" s="1033" t="s">
        <v>2172</v>
      </c>
      <c r="D1642" s="1672"/>
      <c r="E1642" s="1538"/>
      <c r="F1642" s="1660"/>
      <c r="G1642" s="1538"/>
      <c r="H1642" s="1538"/>
      <c r="I1642" s="986">
        <v>55.66</v>
      </c>
      <c r="J1642" s="986"/>
      <c r="K1642" s="986"/>
      <c r="L1642" s="986"/>
      <c r="M1642" s="986"/>
      <c r="N1642" s="1237"/>
      <c r="O1642" s="1033"/>
      <c r="P1642" s="1233" t="s">
        <v>2479</v>
      </c>
      <c r="Q1642" s="1327" t="s">
        <v>2590</v>
      </c>
    </row>
    <row r="1643" spans="1:17" ht="24" x14ac:dyDescent="0.2">
      <c r="A1643" s="1230">
        <v>4</v>
      </c>
      <c r="B1643" s="1033" t="s">
        <v>6159</v>
      </c>
      <c r="C1643" s="1033" t="s">
        <v>2173</v>
      </c>
      <c r="D1643" s="1672"/>
      <c r="E1643" s="1538"/>
      <c r="F1643" s="1660"/>
      <c r="G1643" s="1538"/>
      <c r="H1643" s="1538"/>
      <c r="I1643" s="986">
        <v>66.62</v>
      </c>
      <c r="J1643" s="986"/>
      <c r="K1643" s="986"/>
      <c r="L1643" s="986"/>
      <c r="M1643" s="986"/>
      <c r="N1643" s="1237"/>
      <c r="O1643" s="1033"/>
      <c r="P1643" s="1233" t="s">
        <v>2479</v>
      </c>
      <c r="Q1643" s="1327" t="s">
        <v>2590</v>
      </c>
    </row>
    <row r="1644" spans="1:17" ht="24" x14ac:dyDescent="0.2">
      <c r="A1644" s="1230">
        <v>5</v>
      </c>
      <c r="B1644" s="1033" t="s">
        <v>6160</v>
      </c>
      <c r="C1644" s="1033" t="s">
        <v>2174</v>
      </c>
      <c r="D1644" s="1672"/>
      <c r="E1644" s="1538"/>
      <c r="F1644" s="1660"/>
      <c r="G1644" s="1668"/>
      <c r="H1644" s="1538"/>
      <c r="I1644" s="986">
        <v>105.51</v>
      </c>
      <c r="J1644" s="986"/>
      <c r="K1644" s="986"/>
      <c r="L1644" s="986"/>
      <c r="M1644" s="986"/>
      <c r="N1644" s="1036"/>
      <c r="O1644" s="1036"/>
      <c r="P1644" s="1233" t="s">
        <v>2479</v>
      </c>
      <c r="Q1644" s="1327" t="s">
        <v>2590</v>
      </c>
    </row>
    <row r="1645" spans="1:17" ht="24" x14ac:dyDescent="0.2">
      <c r="A1645" s="1230">
        <v>6</v>
      </c>
      <c r="B1645" s="1033" t="s">
        <v>6161</v>
      </c>
      <c r="C1645" s="1033" t="s">
        <v>2175</v>
      </c>
      <c r="D1645" s="1672"/>
      <c r="E1645" s="1538"/>
      <c r="F1645" s="1660"/>
      <c r="G1645" s="1668"/>
      <c r="H1645" s="1538"/>
      <c r="I1645" s="986">
        <v>99.39</v>
      </c>
      <c r="J1645" s="986"/>
      <c r="K1645" s="986"/>
      <c r="L1645" s="986"/>
      <c r="M1645" s="986"/>
      <c r="N1645" s="1036"/>
      <c r="O1645" s="1036"/>
      <c r="P1645" s="1233" t="s">
        <v>2479</v>
      </c>
      <c r="Q1645" s="1327" t="s">
        <v>2590</v>
      </c>
    </row>
    <row r="1646" spans="1:17" ht="24" x14ac:dyDescent="0.2">
      <c r="A1646" s="1230">
        <v>7</v>
      </c>
      <c r="B1646" s="1033" t="s">
        <v>6162</v>
      </c>
      <c r="C1646" s="1033" t="s">
        <v>2176</v>
      </c>
      <c r="D1646" s="1672"/>
      <c r="E1646" s="1538"/>
      <c r="F1646" s="1660"/>
      <c r="G1646" s="1668"/>
      <c r="H1646" s="1538"/>
      <c r="I1646" s="986">
        <v>117.83</v>
      </c>
      <c r="J1646" s="986"/>
      <c r="K1646" s="986"/>
      <c r="L1646" s="986"/>
      <c r="M1646" s="986"/>
      <c r="N1646" s="1036"/>
      <c r="O1646" s="1036"/>
      <c r="P1646" s="1233" t="s">
        <v>2479</v>
      </c>
      <c r="Q1646" s="1327" t="s">
        <v>2590</v>
      </c>
    </row>
    <row r="1647" spans="1:17" ht="24" x14ac:dyDescent="0.2">
      <c r="A1647" s="1230">
        <v>8</v>
      </c>
      <c r="B1647" s="1033">
        <v>120383</v>
      </c>
      <c r="C1647" s="1033"/>
      <c r="D1647" s="1033"/>
      <c r="E1647" s="1033" t="s">
        <v>319</v>
      </c>
      <c r="F1647" s="1036" t="s">
        <v>5859</v>
      </c>
      <c r="G1647" s="1036"/>
      <c r="H1647" s="1288" t="s">
        <v>4771</v>
      </c>
      <c r="I1647" s="1033">
        <v>495</v>
      </c>
      <c r="J1647" s="1033"/>
      <c r="K1647" s="1033"/>
      <c r="L1647" s="1033"/>
      <c r="M1647" s="1033"/>
      <c r="N1647" s="1237"/>
      <c r="O1647" s="1033"/>
      <c r="P1647" s="1233" t="s">
        <v>4703</v>
      </c>
      <c r="Q1647" s="1327" t="s">
        <v>2752</v>
      </c>
    </row>
    <row r="1648" spans="1:17" ht="24" x14ac:dyDescent="0.2">
      <c r="A1648" s="1230">
        <v>9</v>
      </c>
      <c r="B1648" s="1033" t="s">
        <v>6163</v>
      </c>
      <c r="C1648" s="986" t="s">
        <v>2177</v>
      </c>
      <c r="D1648" s="1538" t="s">
        <v>4772</v>
      </c>
      <c r="E1648" s="1538" t="s">
        <v>322</v>
      </c>
      <c r="F1648" s="1521" t="s">
        <v>4686</v>
      </c>
      <c r="G1648" s="1673" t="s">
        <v>3198</v>
      </c>
      <c r="H1648" s="1538" t="s">
        <v>4773</v>
      </c>
      <c r="I1648" s="986">
        <v>147.33000000000001</v>
      </c>
      <c r="J1648" s="986"/>
      <c r="K1648" s="986"/>
      <c r="L1648" s="986"/>
      <c r="M1648" s="986"/>
      <c r="N1648" s="1237"/>
      <c r="O1648" s="1033"/>
      <c r="P1648" s="1233" t="s">
        <v>2479</v>
      </c>
      <c r="Q1648" s="1327" t="s">
        <v>2590</v>
      </c>
    </row>
    <row r="1649" spans="1:17" ht="24" x14ac:dyDescent="0.2">
      <c r="A1649" s="1230">
        <v>10</v>
      </c>
      <c r="B1649" s="1033" t="s">
        <v>6164</v>
      </c>
      <c r="C1649" s="986" t="s">
        <v>2179</v>
      </c>
      <c r="D1649" s="1538"/>
      <c r="E1649" s="1538"/>
      <c r="F1649" s="1685"/>
      <c r="G1649" s="1673"/>
      <c r="H1649" s="1538"/>
      <c r="I1649" s="986">
        <v>223.6</v>
      </c>
      <c r="J1649" s="986"/>
      <c r="K1649" s="986"/>
      <c r="L1649" s="986"/>
      <c r="M1649" s="986"/>
      <c r="N1649" s="1237"/>
      <c r="O1649" s="1033"/>
      <c r="P1649" s="1233" t="s">
        <v>2479</v>
      </c>
      <c r="Q1649" s="1327" t="s">
        <v>2590</v>
      </c>
    </row>
    <row r="1650" spans="1:17" ht="24" x14ac:dyDescent="0.2">
      <c r="A1650" s="1230">
        <v>11</v>
      </c>
      <c r="B1650" s="1033" t="s">
        <v>6165</v>
      </c>
      <c r="C1650" s="986" t="s">
        <v>2180</v>
      </c>
      <c r="D1650" s="1538"/>
      <c r="E1650" s="1538"/>
      <c r="F1650" s="1685"/>
      <c r="G1650" s="1673"/>
      <c r="H1650" s="1538"/>
      <c r="I1650" s="986">
        <v>86.54</v>
      </c>
      <c r="J1650" s="986"/>
      <c r="K1650" s="986"/>
      <c r="L1650" s="986"/>
      <c r="M1650" s="986"/>
      <c r="N1650" s="1237"/>
      <c r="O1650" s="1033"/>
      <c r="P1650" s="1233" t="s">
        <v>2479</v>
      </c>
      <c r="Q1650" s="1327" t="s">
        <v>2590</v>
      </c>
    </row>
    <row r="1651" spans="1:17" ht="24" x14ac:dyDescent="0.2">
      <c r="A1651" s="1230">
        <v>12</v>
      </c>
      <c r="B1651" s="1033" t="s">
        <v>6166</v>
      </c>
      <c r="C1651" s="986" t="s">
        <v>2181</v>
      </c>
      <c r="D1651" s="1538"/>
      <c r="E1651" s="1538"/>
      <c r="F1651" s="1685"/>
      <c r="G1651" s="1673"/>
      <c r="H1651" s="1538"/>
      <c r="I1651" s="986">
        <v>154.11000000000001</v>
      </c>
      <c r="J1651" s="986"/>
      <c r="K1651" s="986"/>
      <c r="L1651" s="986"/>
      <c r="M1651" s="986"/>
      <c r="N1651" s="1237"/>
      <c r="O1651" s="1033"/>
      <c r="P1651" s="1233" t="s">
        <v>2479</v>
      </c>
      <c r="Q1651" s="1327" t="s">
        <v>2590</v>
      </c>
    </row>
    <row r="1652" spans="1:17" ht="24" x14ac:dyDescent="0.2">
      <c r="A1652" s="1230">
        <v>13</v>
      </c>
      <c r="B1652" s="1033" t="s">
        <v>6167</v>
      </c>
      <c r="C1652" s="986" t="s">
        <v>2183</v>
      </c>
      <c r="D1652" s="1538"/>
      <c r="E1652" s="1538"/>
      <c r="F1652" s="1685"/>
      <c r="G1652" s="1673"/>
      <c r="H1652" s="1538"/>
      <c r="I1652" s="986">
        <v>44.3</v>
      </c>
      <c r="J1652" s="986"/>
      <c r="K1652" s="986"/>
      <c r="L1652" s="986"/>
      <c r="M1652" s="986"/>
      <c r="N1652" s="1237"/>
      <c r="O1652" s="1033"/>
      <c r="P1652" s="1233" t="s">
        <v>2479</v>
      </c>
      <c r="Q1652" s="1327" t="s">
        <v>2590</v>
      </c>
    </row>
    <row r="1653" spans="1:17" ht="24" x14ac:dyDescent="0.2">
      <c r="A1653" s="1230">
        <v>14</v>
      </c>
      <c r="B1653" s="1033" t="s">
        <v>6168</v>
      </c>
      <c r="C1653" s="986" t="s">
        <v>2184</v>
      </c>
      <c r="D1653" s="1538"/>
      <c r="E1653" s="1538"/>
      <c r="F1653" s="1685"/>
      <c r="G1653" s="1673"/>
      <c r="H1653" s="1538"/>
      <c r="I1653" s="986">
        <v>87.61</v>
      </c>
      <c r="J1653" s="986"/>
      <c r="K1653" s="986"/>
      <c r="L1653" s="986"/>
      <c r="M1653" s="986"/>
      <c r="N1653" s="1036"/>
      <c r="O1653" s="1036"/>
      <c r="P1653" s="1233" t="s">
        <v>2479</v>
      </c>
      <c r="Q1653" s="1327" t="s">
        <v>2590</v>
      </c>
    </row>
    <row r="1654" spans="1:17" ht="24" x14ac:dyDescent="0.2">
      <c r="A1654" s="1230">
        <v>15</v>
      </c>
      <c r="B1654" s="1033" t="s">
        <v>6169</v>
      </c>
      <c r="C1654" s="986" t="s">
        <v>2185</v>
      </c>
      <c r="D1654" s="1538"/>
      <c r="E1654" s="1538"/>
      <c r="F1654" s="1685"/>
      <c r="G1654" s="1673"/>
      <c r="H1654" s="1538"/>
      <c r="I1654" s="986">
        <v>49.22</v>
      </c>
      <c r="J1654" s="986"/>
      <c r="K1654" s="986"/>
      <c r="L1654" s="986"/>
      <c r="M1654" s="986"/>
      <c r="N1654" s="1036"/>
      <c r="O1654" s="1036"/>
      <c r="P1654" s="1233" t="s">
        <v>2479</v>
      </c>
      <c r="Q1654" s="1327" t="s">
        <v>2590</v>
      </c>
    </row>
    <row r="1655" spans="1:17" ht="24" x14ac:dyDescent="0.2">
      <c r="A1655" s="1230">
        <v>16</v>
      </c>
      <c r="B1655" s="1033" t="s">
        <v>6170</v>
      </c>
      <c r="C1655" s="1033" t="s">
        <v>2186</v>
      </c>
      <c r="D1655" s="1538" t="s">
        <v>4774</v>
      </c>
      <c r="E1655" s="1538" t="s">
        <v>212</v>
      </c>
      <c r="F1655" s="1612" t="s">
        <v>5860</v>
      </c>
      <c r="G1655" s="1538" t="s">
        <v>3198</v>
      </c>
      <c r="H1655" s="1538" t="s">
        <v>4775</v>
      </c>
      <c r="I1655" s="1033">
        <v>151.51</v>
      </c>
      <c r="J1655" s="1033"/>
      <c r="K1655" s="1033"/>
      <c r="L1655" s="1033"/>
      <c r="M1655" s="1033"/>
      <c r="N1655" s="1237"/>
      <c r="O1655" s="1033"/>
      <c r="P1655" s="1233" t="s">
        <v>2479</v>
      </c>
      <c r="Q1655" s="1327" t="s">
        <v>2590</v>
      </c>
    </row>
    <row r="1656" spans="1:17" ht="24" x14ac:dyDescent="0.2">
      <c r="A1656" s="1230">
        <v>17</v>
      </c>
      <c r="B1656" s="1033" t="s">
        <v>6171</v>
      </c>
      <c r="C1656" s="1033" t="s">
        <v>2188</v>
      </c>
      <c r="D1656" s="1672"/>
      <c r="E1656" s="1538"/>
      <c r="F1656" s="1660"/>
      <c r="G1656" s="1538"/>
      <c r="H1656" s="1538"/>
      <c r="I1656" s="1237">
        <v>67.2</v>
      </c>
      <c r="J1656" s="1033"/>
      <c r="K1656" s="1033"/>
      <c r="L1656" s="1033"/>
      <c r="M1656" s="1033"/>
      <c r="N1656" s="1237"/>
      <c r="O1656" s="1033"/>
      <c r="P1656" s="1233" t="s">
        <v>2479</v>
      </c>
      <c r="Q1656" s="1327" t="s">
        <v>2590</v>
      </c>
    </row>
    <row r="1657" spans="1:17" ht="24" x14ac:dyDescent="0.2">
      <c r="A1657" s="1230">
        <v>18</v>
      </c>
      <c r="B1657" s="1033" t="s">
        <v>6172</v>
      </c>
      <c r="C1657" s="1033" t="s">
        <v>2189</v>
      </c>
      <c r="D1657" s="1672"/>
      <c r="E1657" s="1538"/>
      <c r="F1657" s="1660"/>
      <c r="G1657" s="1538"/>
      <c r="H1657" s="1538"/>
      <c r="I1657" s="1033">
        <v>79.760000000000005</v>
      </c>
      <c r="J1657" s="1033"/>
      <c r="K1657" s="1033"/>
      <c r="L1657" s="1033"/>
      <c r="M1657" s="1033"/>
      <c r="N1657" s="1237"/>
      <c r="O1657" s="1033"/>
      <c r="P1657" s="1233" t="s">
        <v>2479</v>
      </c>
      <c r="Q1657" s="1327" t="s">
        <v>2590</v>
      </c>
    </row>
    <row r="1658" spans="1:17" ht="24" x14ac:dyDescent="0.2">
      <c r="A1658" s="1230">
        <v>19</v>
      </c>
      <c r="B1658" s="1033" t="s">
        <v>6173</v>
      </c>
      <c r="C1658" s="1033" t="s">
        <v>2190</v>
      </c>
      <c r="D1658" s="1672"/>
      <c r="E1658" s="1538"/>
      <c r="F1658" s="1660"/>
      <c r="G1658" s="1538"/>
      <c r="H1658" s="1538"/>
      <c r="I1658" s="1033">
        <v>124.46</v>
      </c>
      <c r="J1658" s="1033"/>
      <c r="K1658" s="1033"/>
      <c r="L1658" s="1033"/>
      <c r="M1658" s="1033"/>
      <c r="N1658" s="1237"/>
      <c r="O1658" s="1033"/>
      <c r="P1658" s="1233" t="s">
        <v>2479</v>
      </c>
      <c r="Q1658" s="1327" t="s">
        <v>2590</v>
      </c>
    </row>
    <row r="1659" spans="1:17" ht="24" x14ac:dyDescent="0.2">
      <c r="A1659" s="1230">
        <v>20</v>
      </c>
      <c r="B1659" s="1033" t="s">
        <v>6174</v>
      </c>
      <c r="C1659" s="1033" t="s">
        <v>2192</v>
      </c>
      <c r="D1659" s="1672"/>
      <c r="E1659" s="1538"/>
      <c r="F1659" s="1660"/>
      <c r="G1659" s="1538"/>
      <c r="H1659" s="1538"/>
      <c r="I1659" s="1033">
        <v>74.92</v>
      </c>
      <c r="J1659" s="1033"/>
      <c r="K1659" s="1033"/>
      <c r="L1659" s="1033"/>
      <c r="M1659" s="1033"/>
      <c r="N1659" s="1237"/>
      <c r="O1659" s="1033"/>
      <c r="P1659" s="1233" t="s">
        <v>2479</v>
      </c>
      <c r="Q1659" s="1327" t="s">
        <v>2590</v>
      </c>
    </row>
    <row r="1660" spans="1:17" x14ac:dyDescent="0.2">
      <c r="A1660" s="1230">
        <v>21</v>
      </c>
      <c r="B1660" s="1033" t="s">
        <v>6175</v>
      </c>
      <c r="C1660" s="1033" t="s">
        <v>2193</v>
      </c>
      <c r="D1660" s="1672"/>
      <c r="E1660" s="1538"/>
      <c r="F1660" s="1660"/>
      <c r="G1660" s="1538"/>
      <c r="H1660" s="1538"/>
      <c r="I1660" s="1033">
        <v>108.77</v>
      </c>
      <c r="J1660" s="1033"/>
      <c r="K1660" s="1033"/>
      <c r="L1660" s="1033"/>
      <c r="M1660" s="1033"/>
      <c r="N1660" s="1237"/>
      <c r="O1660" s="1033"/>
      <c r="P1660" s="1233" t="s">
        <v>2354</v>
      </c>
      <c r="Q1660" s="1327" t="s">
        <v>2590</v>
      </c>
    </row>
    <row r="1661" spans="1:17" x14ac:dyDescent="0.2">
      <c r="A1661" s="1230">
        <v>22</v>
      </c>
      <c r="B1661" s="1033" t="s">
        <v>6176</v>
      </c>
      <c r="C1661" s="1033" t="s">
        <v>2195</v>
      </c>
      <c r="D1661" s="1672"/>
      <c r="E1661" s="1538"/>
      <c r="F1661" s="1660"/>
      <c r="G1661" s="1538"/>
      <c r="H1661" s="1538"/>
      <c r="I1661" s="1033">
        <v>45.19</v>
      </c>
      <c r="J1661" s="1033"/>
      <c r="K1661" s="1033"/>
      <c r="L1661" s="1033"/>
      <c r="M1661" s="1033"/>
      <c r="N1661" s="1237"/>
      <c r="O1661" s="1033"/>
      <c r="P1661" s="1233" t="s">
        <v>2354</v>
      </c>
      <c r="Q1661" s="1327" t="s">
        <v>2590</v>
      </c>
    </row>
    <row r="1662" spans="1:17" x14ac:dyDescent="0.2">
      <c r="A1662" s="1230">
        <v>23</v>
      </c>
      <c r="B1662" s="1033" t="s">
        <v>6177</v>
      </c>
      <c r="C1662" s="1033" t="s">
        <v>2196</v>
      </c>
      <c r="D1662" s="1672"/>
      <c r="E1662" s="1538"/>
      <c r="F1662" s="1660"/>
      <c r="G1662" s="1538"/>
      <c r="H1662" s="1538"/>
      <c r="I1662" s="1033">
        <v>462.88</v>
      </c>
      <c r="J1662" s="1033"/>
      <c r="K1662" s="1033"/>
      <c r="L1662" s="1033"/>
      <c r="M1662" s="1033"/>
      <c r="N1662" s="1237"/>
      <c r="O1662" s="1033"/>
      <c r="P1662" s="1233" t="s">
        <v>2354</v>
      </c>
      <c r="Q1662" s="1327" t="s">
        <v>2590</v>
      </c>
    </row>
    <row r="1663" spans="1:17" x14ac:dyDescent="0.2">
      <c r="A1663" s="1230">
        <v>24</v>
      </c>
      <c r="B1663" s="1033" t="s">
        <v>6178</v>
      </c>
      <c r="C1663" s="1033" t="s">
        <v>2197</v>
      </c>
      <c r="D1663" s="1672"/>
      <c r="E1663" s="1538"/>
      <c r="F1663" s="1660"/>
      <c r="G1663" s="1538"/>
      <c r="H1663" s="1538"/>
      <c r="I1663" s="1033">
        <v>257.63</v>
      </c>
      <c r="J1663" s="1033"/>
      <c r="K1663" s="1033"/>
      <c r="L1663" s="1033"/>
      <c r="M1663" s="1033"/>
      <c r="N1663" s="1237"/>
      <c r="O1663" s="1033"/>
      <c r="P1663" s="1233" t="s">
        <v>2354</v>
      </c>
      <c r="Q1663" s="1327" t="s">
        <v>2590</v>
      </c>
    </row>
    <row r="1664" spans="1:17" ht="13.5" thickBot="1" x14ac:dyDescent="0.25">
      <c r="A1664" s="1231">
        <v>25</v>
      </c>
      <c r="B1664" s="1027" t="s">
        <v>6179</v>
      </c>
      <c r="C1664" s="1027" t="s">
        <v>2198</v>
      </c>
      <c r="D1664" s="1683"/>
      <c r="E1664" s="1539"/>
      <c r="F1664" s="1684"/>
      <c r="G1664" s="1539"/>
      <c r="H1664" s="1539"/>
      <c r="I1664" s="1027">
        <v>57.29</v>
      </c>
      <c r="J1664" s="1027"/>
      <c r="K1664" s="1027"/>
      <c r="L1664" s="1027"/>
      <c r="M1664" s="1027"/>
      <c r="N1664" s="1253"/>
      <c r="O1664" s="1027"/>
      <c r="P1664" s="1234" t="s">
        <v>2354</v>
      </c>
      <c r="Q1664" s="1328" t="s">
        <v>2590</v>
      </c>
    </row>
    <row r="1665" spans="1:17" ht="13.5" thickBot="1" x14ac:dyDescent="0.25">
      <c r="A1665" s="1586" t="s">
        <v>1419</v>
      </c>
      <c r="B1665" s="1587"/>
      <c r="C1665" s="1587"/>
      <c r="D1665" s="1587"/>
      <c r="E1665" s="1587"/>
      <c r="F1665" s="1587"/>
      <c r="G1665" s="1588"/>
      <c r="H1665" s="1589"/>
      <c r="I1665" s="1226">
        <f>SUM(I1640:I1664)</f>
        <v>3286.61</v>
      </c>
      <c r="J1665" s="1006"/>
      <c r="K1665" s="1007"/>
      <c r="L1665" s="1007"/>
      <c r="M1665" s="1007"/>
      <c r="N1665" s="1157"/>
      <c r="O1665" s="929"/>
      <c r="P1665" s="929"/>
      <c r="Q1665" s="1780"/>
    </row>
    <row r="1666" spans="1:17" ht="13.5" thickBot="1" x14ac:dyDescent="0.25">
      <c r="A1666" s="1590" t="s">
        <v>1424</v>
      </c>
      <c r="B1666" s="1591"/>
      <c r="C1666" s="1591"/>
      <c r="D1666" s="1591"/>
      <c r="E1666" s="1591"/>
      <c r="F1666" s="1591"/>
      <c r="G1666" s="1592"/>
      <c r="H1666" s="1593"/>
      <c r="I1666" s="1169">
        <f>SUM(I1538+I1554+I1566+I1583+I1615+I1621+I1637+I1665)</f>
        <v>68580.37</v>
      </c>
      <c r="J1666" s="1164"/>
      <c r="K1666" s="777"/>
      <c r="L1666" s="777"/>
      <c r="M1666" s="777"/>
      <c r="N1666" s="1136"/>
      <c r="O1666" s="951"/>
      <c r="P1666" s="951"/>
      <c r="Q1666" s="951"/>
    </row>
    <row r="1667" spans="1:17" ht="13.5" thickBot="1" x14ac:dyDescent="0.25">
      <c r="A1667" s="1228"/>
      <c r="B1667" s="1228"/>
      <c r="C1667" s="1228"/>
      <c r="D1667" s="1228"/>
      <c r="E1667" s="1222"/>
      <c r="F1667" s="685"/>
      <c r="G1667" s="685"/>
      <c r="H1667" s="685"/>
      <c r="I1667" s="1222"/>
      <c r="J1667" s="690"/>
      <c r="K1667" s="690"/>
      <c r="L1667" s="690"/>
      <c r="M1667" s="690"/>
      <c r="N1667" s="758"/>
      <c r="O1667" s="690"/>
      <c r="P1667" s="690"/>
      <c r="Q1667" s="690"/>
    </row>
    <row r="1668" spans="1:17" ht="13.5" thickBot="1" x14ac:dyDescent="0.25">
      <c r="A1668" s="1594" t="s">
        <v>1420</v>
      </c>
      <c r="B1668" s="1595"/>
      <c r="C1668" s="1595"/>
      <c r="D1668" s="1595"/>
      <c r="E1668" s="1595"/>
      <c r="F1668" s="1595"/>
      <c r="G1668" s="1595"/>
      <c r="H1668" s="1595"/>
      <c r="I1668" s="1595"/>
      <c r="J1668" s="1595"/>
      <c r="K1668" s="1595"/>
      <c r="L1668" s="1595"/>
      <c r="M1668" s="1595"/>
      <c r="N1668" s="1595"/>
      <c r="O1668" s="1595"/>
      <c r="P1668" s="1596"/>
      <c r="Q1668" s="1597"/>
    </row>
    <row r="1669" spans="1:17" ht="13.5" thickBot="1" x14ac:dyDescent="0.25">
      <c r="A1669" s="1586" t="s">
        <v>1399</v>
      </c>
      <c r="B1669" s="1587"/>
      <c r="C1669" s="1587"/>
      <c r="D1669" s="1587"/>
      <c r="E1669" s="1587"/>
      <c r="F1669" s="1587"/>
      <c r="G1669" s="1598"/>
      <c r="H1669" s="1598"/>
      <c r="I1669" s="1598"/>
      <c r="J1669" s="1598"/>
      <c r="K1669" s="1598"/>
      <c r="L1669" s="1598"/>
      <c r="M1669" s="1598"/>
      <c r="N1669" s="1598"/>
      <c r="O1669" s="1598"/>
      <c r="P1669" s="1598"/>
      <c r="Q1669" s="1599"/>
    </row>
    <row r="1670" spans="1:17" ht="13.5" thickBot="1" x14ac:dyDescent="0.25">
      <c r="A1670" s="1586" t="s">
        <v>467</v>
      </c>
      <c r="B1670" s="1587"/>
      <c r="C1670" s="1587"/>
      <c r="D1670" s="1587"/>
      <c r="E1670" s="1587"/>
      <c r="F1670" s="1587"/>
      <c r="G1670" s="1588"/>
      <c r="H1670" s="1589"/>
      <c r="I1670" s="1226" t="s">
        <v>104</v>
      </c>
      <c r="J1670" s="1006"/>
      <c r="K1670" s="1007"/>
      <c r="L1670" s="1007"/>
      <c r="M1670" s="1007"/>
      <c r="N1670" s="1007"/>
      <c r="O1670" s="1004"/>
      <c r="P1670" s="1004"/>
      <c r="Q1670" s="1005"/>
    </row>
    <row r="1671" spans="1:17" ht="13.5" thickBot="1" x14ac:dyDescent="0.25">
      <c r="A1671" s="1266">
        <v>1</v>
      </c>
      <c r="B1671" s="929"/>
      <c r="C1671" s="929"/>
      <c r="D1671" s="929"/>
      <c r="E1671" s="929" t="s">
        <v>473</v>
      </c>
      <c r="F1671" s="1004" t="s">
        <v>468</v>
      </c>
      <c r="G1671" s="1004"/>
      <c r="H1671" s="1004"/>
      <c r="I1671" s="929">
        <v>470</v>
      </c>
      <c r="J1671" s="929"/>
      <c r="K1671" s="929"/>
      <c r="L1671" s="929"/>
      <c r="M1671" s="929"/>
      <c r="N1671" s="929"/>
      <c r="O1671" s="1004"/>
      <c r="P1671" s="1004"/>
      <c r="Q1671" s="1005"/>
    </row>
    <row r="1672" spans="1:17" ht="13.5" thickBot="1" x14ac:dyDescent="0.25">
      <c r="A1672" s="1586" t="s">
        <v>947</v>
      </c>
      <c r="B1672" s="1600"/>
      <c r="C1672" s="1600"/>
      <c r="D1672" s="1600"/>
      <c r="E1672" s="1600"/>
      <c r="F1672" s="1600"/>
      <c r="G1672" s="1598"/>
      <c r="H1672" s="1599"/>
      <c r="I1672" s="1226">
        <f>SUM(I1671:I1671)</f>
        <v>470</v>
      </c>
      <c r="J1672" s="1006"/>
      <c r="K1672" s="1007"/>
      <c r="L1672" s="1007"/>
      <c r="M1672" s="1007"/>
      <c r="N1672" s="1007"/>
      <c r="O1672" s="1004"/>
      <c r="P1672" s="1004"/>
      <c r="Q1672" s="1005"/>
    </row>
    <row r="1673" spans="1:17" ht="13.5" thickBot="1" x14ac:dyDescent="0.25">
      <c r="A1673" s="1586" t="s">
        <v>1398</v>
      </c>
      <c r="B1673" s="1587"/>
      <c r="C1673" s="1587"/>
      <c r="D1673" s="1587"/>
      <c r="E1673" s="1587"/>
      <c r="F1673" s="1587"/>
      <c r="G1673" s="1588"/>
      <c r="H1673" s="1589"/>
      <c r="I1673" s="1226">
        <f>SUM(I1672)</f>
        <v>470</v>
      </c>
      <c r="J1673" s="1006"/>
      <c r="K1673" s="1007"/>
      <c r="L1673" s="1007"/>
      <c r="M1673" s="1007"/>
      <c r="N1673" s="1007"/>
      <c r="O1673" s="1004"/>
      <c r="P1673" s="1004"/>
      <c r="Q1673" s="1005"/>
    </row>
    <row r="1674" spans="1:17" x14ac:dyDescent="0.2">
      <c r="A1674" s="43"/>
      <c r="B1674" s="43"/>
      <c r="C1674" s="43"/>
      <c r="D1674" s="43"/>
      <c r="E1674" s="43"/>
      <c r="F1674" s="43"/>
      <c r="G1674" s="43"/>
      <c r="H1674" s="43"/>
      <c r="I1674" s="43"/>
      <c r="J1674" s="43"/>
      <c r="K1674" s="43"/>
      <c r="L1674" s="43"/>
      <c r="M1674" s="43"/>
      <c r="N1674" s="43"/>
      <c r="O1674" s="43"/>
      <c r="P1674" s="43"/>
      <c r="Q1674" s="43"/>
    </row>
  </sheetData>
  <mergeCells count="802">
    <mergeCell ref="N5:Q5"/>
    <mergeCell ref="N3:Q3"/>
    <mergeCell ref="N2:Q2"/>
    <mergeCell ref="N1:Q1"/>
    <mergeCell ref="A8:Q8"/>
    <mergeCell ref="A487:F487"/>
    <mergeCell ref="A488:F488"/>
    <mergeCell ref="A489:F489"/>
    <mergeCell ref="A490:F490"/>
    <mergeCell ref="A17:Q17"/>
    <mergeCell ref="A18:Q18"/>
    <mergeCell ref="A75:Q75"/>
    <mergeCell ref="A119:Q119"/>
    <mergeCell ref="A159:Q159"/>
    <mergeCell ref="A208:Q208"/>
    <mergeCell ref="A241:Q241"/>
    <mergeCell ref="A288:H288"/>
    <mergeCell ref="A235:H235"/>
    <mergeCell ref="A202:H202"/>
    <mergeCell ref="A154:H154"/>
    <mergeCell ref="A113:H113"/>
    <mergeCell ref="A69:H69"/>
    <mergeCell ref="A295:Q295"/>
    <mergeCell ref="A334:Q334"/>
    <mergeCell ref="F96:F97"/>
    <mergeCell ref="F388:F389"/>
    <mergeCell ref="D1655:D1664"/>
    <mergeCell ref="E1655:E1664"/>
    <mergeCell ref="F1655:F1664"/>
    <mergeCell ref="G1655:G1664"/>
    <mergeCell ref="H1655:H1664"/>
    <mergeCell ref="G1640:G1646"/>
    <mergeCell ref="H1640:H1646"/>
    <mergeCell ref="D1648:D1654"/>
    <mergeCell ref="E1648:E1654"/>
    <mergeCell ref="F1648:F1654"/>
    <mergeCell ref="G1648:G1654"/>
    <mergeCell ref="H1648:H1654"/>
    <mergeCell ref="A1615:H1615"/>
    <mergeCell ref="A1617:H1617"/>
    <mergeCell ref="D1629:D1631"/>
    <mergeCell ref="D1640:D1646"/>
    <mergeCell ref="E1640:E1646"/>
    <mergeCell ref="F1640:F1646"/>
    <mergeCell ref="A1621:H1621"/>
    <mergeCell ref="A1623:H1623"/>
    <mergeCell ref="A1637:H1637"/>
    <mergeCell ref="A1639:H1639"/>
    <mergeCell ref="D1613:D1614"/>
    <mergeCell ref="E1613:E1614"/>
    <mergeCell ref="F1613:F1614"/>
    <mergeCell ref="G1613:G1614"/>
    <mergeCell ref="H1613:H1614"/>
    <mergeCell ref="D1600:D1603"/>
    <mergeCell ref="G1600:G1603"/>
    <mergeCell ref="H1600:H1603"/>
    <mergeCell ref="D1605:D1610"/>
    <mergeCell ref="E1605:E1611"/>
    <mergeCell ref="G1605:G1610"/>
    <mergeCell ref="H1605:H1610"/>
    <mergeCell ref="D1587:D1595"/>
    <mergeCell ref="E1587:E1595"/>
    <mergeCell ref="F1587:F1595"/>
    <mergeCell ref="G1587:G1595"/>
    <mergeCell ref="H1587:H1595"/>
    <mergeCell ref="D1569:D1577"/>
    <mergeCell ref="E1569:E1577"/>
    <mergeCell ref="D1578:D1582"/>
    <mergeCell ref="E1578:E1582"/>
    <mergeCell ref="A1583:H1583"/>
    <mergeCell ref="A1585:H1585"/>
    <mergeCell ref="A1554:H1554"/>
    <mergeCell ref="D1557:D1560"/>
    <mergeCell ref="E1557:E1560"/>
    <mergeCell ref="F1557:F1560"/>
    <mergeCell ref="G1557:G1560"/>
    <mergeCell ref="H1557:H1560"/>
    <mergeCell ref="A1556:H1556"/>
    <mergeCell ref="A1566:H1566"/>
    <mergeCell ref="A1568:H1568"/>
    <mergeCell ref="A1504:Q1504"/>
    <mergeCell ref="A1506:Q1506"/>
    <mergeCell ref="A1507:H1507"/>
    <mergeCell ref="A1510:H1510"/>
    <mergeCell ref="A1512:Q1512"/>
    <mergeCell ref="A1513:H1513"/>
    <mergeCell ref="A1516:H1516"/>
    <mergeCell ref="D1541:D1551"/>
    <mergeCell ref="E1541:E1551"/>
    <mergeCell ref="A1517:H1517"/>
    <mergeCell ref="A1519:Q1519"/>
    <mergeCell ref="A1521:H1521"/>
    <mergeCell ref="A1538:H1538"/>
    <mergeCell ref="A1540:H1540"/>
    <mergeCell ref="A1479:O1479"/>
    <mergeCell ref="A1486:H1486"/>
    <mergeCell ref="A1488:Q1488"/>
    <mergeCell ref="A1489:H1489"/>
    <mergeCell ref="A1493:H1493"/>
    <mergeCell ref="A1495:Q1495"/>
    <mergeCell ref="A1496:H1496"/>
    <mergeCell ref="A1501:H1501"/>
    <mergeCell ref="A1502:H1502"/>
    <mergeCell ref="A1372:F1372"/>
    <mergeCell ref="A1361:Q1361"/>
    <mergeCell ref="A1364:H1364"/>
    <mergeCell ref="A1434:O1434"/>
    <mergeCell ref="A1398:O1398"/>
    <mergeCell ref="A1404:O1404"/>
    <mergeCell ref="A1413:O1413"/>
    <mergeCell ref="A1422:F1422"/>
    <mergeCell ref="D1425:D1427"/>
    <mergeCell ref="G1425:G1427"/>
    <mergeCell ref="H1425:H1427"/>
    <mergeCell ref="A1373:F1373"/>
    <mergeCell ref="A1374:F1374"/>
    <mergeCell ref="A1375:F1375"/>
    <mergeCell ref="A1376:F1376"/>
    <mergeCell ref="A1377:O1377"/>
    <mergeCell ref="A1387:O1387"/>
    <mergeCell ref="F1426:F1427"/>
    <mergeCell ref="A1359:F1359"/>
    <mergeCell ref="A1352:Q1352"/>
    <mergeCell ref="A1355:H1355"/>
    <mergeCell ref="A1365:F1365"/>
    <mergeCell ref="A1366:F1366"/>
    <mergeCell ref="A1367:F1367"/>
    <mergeCell ref="A1368:F1368"/>
    <mergeCell ref="A1370:F1370"/>
    <mergeCell ref="A1371:F1371"/>
    <mergeCell ref="A1327:H1327"/>
    <mergeCell ref="A1333:Q1333"/>
    <mergeCell ref="A1346:H1346"/>
    <mergeCell ref="A1348:F1348"/>
    <mergeCell ref="A1349:F1349"/>
    <mergeCell ref="A1350:F1350"/>
    <mergeCell ref="A1356:F1356"/>
    <mergeCell ref="A1357:F1357"/>
    <mergeCell ref="A1358:F1358"/>
    <mergeCell ref="D1343:D1344"/>
    <mergeCell ref="E1343:E1344"/>
    <mergeCell ref="F1343:F1344"/>
    <mergeCell ref="G1343:G1344"/>
    <mergeCell ref="H1343:H1344"/>
    <mergeCell ref="A1347:F1347"/>
    <mergeCell ref="A1328:F1328"/>
    <mergeCell ref="A1329:F1329"/>
    <mergeCell ref="A1330:F1330"/>
    <mergeCell ref="A1331:F1331"/>
    <mergeCell ref="A1332:O1332"/>
    <mergeCell ref="E1340:E1341"/>
    <mergeCell ref="F1340:F1341"/>
    <mergeCell ref="G1340:G1341"/>
    <mergeCell ref="H1340:H1341"/>
    <mergeCell ref="A1309:F1309"/>
    <mergeCell ref="A1296:Q1296"/>
    <mergeCell ref="A1308:H1308"/>
    <mergeCell ref="A1310:F1310"/>
    <mergeCell ref="A1311:F1311"/>
    <mergeCell ref="A1312:F1312"/>
    <mergeCell ref="A1313:O1313"/>
    <mergeCell ref="D1315:D1316"/>
    <mergeCell ref="F1315:F1316"/>
    <mergeCell ref="G1315:G1316"/>
    <mergeCell ref="H1315:H1316"/>
    <mergeCell ref="A1314:Q1314"/>
    <mergeCell ref="A1277:F1277"/>
    <mergeCell ref="A1278:O1278"/>
    <mergeCell ref="A1291:F1291"/>
    <mergeCell ref="A1292:F1292"/>
    <mergeCell ref="A1293:F1293"/>
    <mergeCell ref="A1294:F1294"/>
    <mergeCell ref="A1279:Q1279"/>
    <mergeCell ref="A1290:H1290"/>
    <mergeCell ref="D1298:D1299"/>
    <mergeCell ref="E1298:E1299"/>
    <mergeCell ref="F1298:F1299"/>
    <mergeCell ref="G1298:G1299"/>
    <mergeCell ref="H1298:H1299"/>
    <mergeCell ref="A1264:F1264"/>
    <mergeCell ref="A1265:F1265"/>
    <mergeCell ref="A1266:F1266"/>
    <mergeCell ref="A1267:O1267"/>
    <mergeCell ref="A1274:F1274"/>
    <mergeCell ref="A1275:F1275"/>
    <mergeCell ref="A1268:Q1268"/>
    <mergeCell ref="A1273:H1273"/>
    <mergeCell ref="A1276:F1276"/>
    <mergeCell ref="F1246:F1247"/>
    <mergeCell ref="D1255:D1257"/>
    <mergeCell ref="E1255:E1257"/>
    <mergeCell ref="F1255:F1257"/>
    <mergeCell ref="G1255:G1257"/>
    <mergeCell ref="H1255:H1257"/>
    <mergeCell ref="A1263:F1263"/>
    <mergeCell ref="G1246:G1247"/>
    <mergeCell ref="H1246:H1247"/>
    <mergeCell ref="A1262:H1262"/>
    <mergeCell ref="A1117:F1117"/>
    <mergeCell ref="A1118:F1118"/>
    <mergeCell ref="A1120:O1120"/>
    <mergeCell ref="A1150:F1150"/>
    <mergeCell ref="A1151:F1151"/>
    <mergeCell ref="A1152:F1152"/>
    <mergeCell ref="A1153:F1153"/>
    <mergeCell ref="E1223:E1224"/>
    <mergeCell ref="F1223:F1224"/>
    <mergeCell ref="G1223:G1224"/>
    <mergeCell ref="H1223:H1224"/>
    <mergeCell ref="A1189:F1189"/>
    <mergeCell ref="A1190:F1190"/>
    <mergeCell ref="A1191:F1191"/>
    <mergeCell ref="A1192:F1192"/>
    <mergeCell ref="A1205:Q1205"/>
    <mergeCell ref="A1185:F1185"/>
    <mergeCell ref="A1186:F1186"/>
    <mergeCell ref="A1203:F1203"/>
    <mergeCell ref="A1204:O1204"/>
    <mergeCell ref="D1223:D1224"/>
    <mergeCell ref="D1089:D1090"/>
    <mergeCell ref="E1089:E1090"/>
    <mergeCell ref="F1089:F1090"/>
    <mergeCell ref="G1089:G1090"/>
    <mergeCell ref="H1098:H1101"/>
    <mergeCell ref="D1103:D1104"/>
    <mergeCell ref="G1103:G1104"/>
    <mergeCell ref="H1103:H1104"/>
    <mergeCell ref="D1108:D1112"/>
    <mergeCell ref="E1108:E1112"/>
    <mergeCell ref="G1108:G1112"/>
    <mergeCell ref="H1108:H1112"/>
    <mergeCell ref="E1105:E1107"/>
    <mergeCell ref="F1105:F1107"/>
    <mergeCell ref="G1105:G1107"/>
    <mergeCell ref="H1105:H1107"/>
    <mergeCell ref="D1105:D1107"/>
    <mergeCell ref="D1098:D1101"/>
    <mergeCell ref="E1098:E1099"/>
    <mergeCell ref="G1098:G1101"/>
    <mergeCell ref="G1086:G1087"/>
    <mergeCell ref="H1086:H1087"/>
    <mergeCell ref="H1089:H1090"/>
    <mergeCell ref="E1092:E1093"/>
    <mergeCell ref="F1092:F1093"/>
    <mergeCell ref="G1092:G1093"/>
    <mergeCell ref="H1092:H1093"/>
    <mergeCell ref="E1094:E1095"/>
    <mergeCell ref="F1094:F1095"/>
    <mergeCell ref="G1094:G1095"/>
    <mergeCell ref="H1094:H1095"/>
    <mergeCell ref="A1032:F1032"/>
    <mergeCell ref="A1033:F1033"/>
    <mergeCell ref="A1034:O1034"/>
    <mergeCell ref="E1038:E1039"/>
    <mergeCell ref="F1038:F1039"/>
    <mergeCell ref="G1038:G1039"/>
    <mergeCell ref="H1038:H1039"/>
    <mergeCell ref="F1042:F1043"/>
    <mergeCell ref="G1042:G1043"/>
    <mergeCell ref="H1042:H1043"/>
    <mergeCell ref="D1027:D1028"/>
    <mergeCell ref="E1027:E1028"/>
    <mergeCell ref="F1027:F1028"/>
    <mergeCell ref="G1027:G1028"/>
    <mergeCell ref="H1027:H1028"/>
    <mergeCell ref="A1030:F1030"/>
    <mergeCell ref="A1031:F1031"/>
    <mergeCell ref="H1017:H1018"/>
    <mergeCell ref="D1019:D1020"/>
    <mergeCell ref="E1019:E1020"/>
    <mergeCell ref="F1019:F1020"/>
    <mergeCell ref="G1019:G1020"/>
    <mergeCell ref="H1019:H1020"/>
    <mergeCell ref="D1022:D1024"/>
    <mergeCell ref="E1022:E1024"/>
    <mergeCell ref="F1022:F1024"/>
    <mergeCell ref="G1022:G1024"/>
    <mergeCell ref="H1022:H1024"/>
    <mergeCell ref="H1008:H1009"/>
    <mergeCell ref="D1011:D1012"/>
    <mergeCell ref="F1011:F1012"/>
    <mergeCell ref="G1011:G1012"/>
    <mergeCell ref="H1011:H1012"/>
    <mergeCell ref="D1014:D1015"/>
    <mergeCell ref="E1014:E1015"/>
    <mergeCell ref="F1014:F1015"/>
    <mergeCell ref="G1014:G1015"/>
    <mergeCell ref="H1014:H1015"/>
    <mergeCell ref="D1006:D1007"/>
    <mergeCell ref="E1006:E1007"/>
    <mergeCell ref="F1006:F1007"/>
    <mergeCell ref="G1006:G1007"/>
    <mergeCell ref="H1006:H1007"/>
    <mergeCell ref="D993:D995"/>
    <mergeCell ref="E993:E995"/>
    <mergeCell ref="G993:G995"/>
    <mergeCell ref="H993:H995"/>
    <mergeCell ref="D998:D999"/>
    <mergeCell ref="E998:E999"/>
    <mergeCell ref="F998:F999"/>
    <mergeCell ref="G998:G999"/>
    <mergeCell ref="H998:H999"/>
    <mergeCell ref="H980:H981"/>
    <mergeCell ref="D987:D988"/>
    <mergeCell ref="E987:E988"/>
    <mergeCell ref="F987:F988"/>
    <mergeCell ref="G987:G988"/>
    <mergeCell ref="H987:H988"/>
    <mergeCell ref="H969:H970"/>
    <mergeCell ref="D973:D974"/>
    <mergeCell ref="E973:E974"/>
    <mergeCell ref="F973:F974"/>
    <mergeCell ref="G973:G974"/>
    <mergeCell ref="H973:H974"/>
    <mergeCell ref="E975:E976"/>
    <mergeCell ref="F975:F976"/>
    <mergeCell ref="G975:G976"/>
    <mergeCell ref="H975:H976"/>
    <mergeCell ref="E969:E970"/>
    <mergeCell ref="F969:F970"/>
    <mergeCell ref="G969:G970"/>
    <mergeCell ref="E980:E981"/>
    <mergeCell ref="F980:F981"/>
    <mergeCell ref="G980:G981"/>
    <mergeCell ref="H953:H954"/>
    <mergeCell ref="D955:D957"/>
    <mergeCell ref="E955:E957"/>
    <mergeCell ref="F955:F957"/>
    <mergeCell ref="G955:G957"/>
    <mergeCell ref="H955:H957"/>
    <mergeCell ref="D965:D966"/>
    <mergeCell ref="E965:E966"/>
    <mergeCell ref="F965:F966"/>
    <mergeCell ref="G965:G966"/>
    <mergeCell ref="H965:H966"/>
    <mergeCell ref="G953:G954"/>
    <mergeCell ref="D953:D954"/>
    <mergeCell ref="E953:E954"/>
    <mergeCell ref="F953:F954"/>
    <mergeCell ref="H922:H923"/>
    <mergeCell ref="D933:D934"/>
    <mergeCell ref="E933:E934"/>
    <mergeCell ref="F933:F934"/>
    <mergeCell ref="G933:G934"/>
    <mergeCell ref="H933:H934"/>
    <mergeCell ref="H936:H937"/>
    <mergeCell ref="D938:D941"/>
    <mergeCell ref="E938:E941"/>
    <mergeCell ref="F938:F941"/>
    <mergeCell ref="G938:G941"/>
    <mergeCell ref="H938:H941"/>
    <mergeCell ref="D936:D937"/>
    <mergeCell ref="E936:E937"/>
    <mergeCell ref="F936:F937"/>
    <mergeCell ref="G936:G937"/>
    <mergeCell ref="E922:E923"/>
    <mergeCell ref="F922:F923"/>
    <mergeCell ref="G922:G923"/>
    <mergeCell ref="H898:H899"/>
    <mergeCell ref="D906:D907"/>
    <mergeCell ref="E906:E907"/>
    <mergeCell ref="F906:F907"/>
    <mergeCell ref="G906:G907"/>
    <mergeCell ref="H906:H907"/>
    <mergeCell ref="E917:E918"/>
    <mergeCell ref="F917:F918"/>
    <mergeCell ref="G917:G918"/>
    <mergeCell ref="H917:H918"/>
    <mergeCell ref="D898:D899"/>
    <mergeCell ref="E898:E899"/>
    <mergeCell ref="F898:F899"/>
    <mergeCell ref="G898:G899"/>
    <mergeCell ref="E883:E884"/>
    <mergeCell ref="F883:F884"/>
    <mergeCell ref="G883:G884"/>
    <mergeCell ref="H883:H884"/>
    <mergeCell ref="D890:D891"/>
    <mergeCell ref="E890:E891"/>
    <mergeCell ref="F890:F891"/>
    <mergeCell ref="G890:G891"/>
    <mergeCell ref="H890:H891"/>
    <mergeCell ref="D881:D882"/>
    <mergeCell ref="E881:E882"/>
    <mergeCell ref="F881:F882"/>
    <mergeCell ref="G881:G882"/>
    <mergeCell ref="H881:H882"/>
    <mergeCell ref="E867:E868"/>
    <mergeCell ref="F867:F868"/>
    <mergeCell ref="G867:G868"/>
    <mergeCell ref="H867:H868"/>
    <mergeCell ref="D874:D876"/>
    <mergeCell ref="E874:E876"/>
    <mergeCell ref="F874:F876"/>
    <mergeCell ref="G874:G876"/>
    <mergeCell ref="H874:H876"/>
    <mergeCell ref="D851:D852"/>
    <mergeCell ref="E851:E852"/>
    <mergeCell ref="F851:F852"/>
    <mergeCell ref="G851:G852"/>
    <mergeCell ref="H851:H852"/>
    <mergeCell ref="D854:D855"/>
    <mergeCell ref="E854:E855"/>
    <mergeCell ref="F854:F855"/>
    <mergeCell ref="G854:G855"/>
    <mergeCell ref="H854:H855"/>
    <mergeCell ref="D830:D831"/>
    <mergeCell ref="E830:E831"/>
    <mergeCell ref="F830:F831"/>
    <mergeCell ref="G830:G831"/>
    <mergeCell ref="H830:H831"/>
    <mergeCell ref="D833:D834"/>
    <mergeCell ref="E833:E834"/>
    <mergeCell ref="F833:F834"/>
    <mergeCell ref="G833:G834"/>
    <mergeCell ref="H833:H834"/>
    <mergeCell ref="D792:D793"/>
    <mergeCell ref="E792:E793"/>
    <mergeCell ref="G792:G793"/>
    <mergeCell ref="H792:H793"/>
    <mergeCell ref="D808:D809"/>
    <mergeCell ref="E808:E809"/>
    <mergeCell ref="F808:F809"/>
    <mergeCell ref="G808:G809"/>
    <mergeCell ref="H808:H809"/>
    <mergeCell ref="E790:E791"/>
    <mergeCell ref="F790:F791"/>
    <mergeCell ref="D760:D763"/>
    <mergeCell ref="G760:G763"/>
    <mergeCell ref="H760:H763"/>
    <mergeCell ref="D772:D776"/>
    <mergeCell ref="E772:E776"/>
    <mergeCell ref="F772:F776"/>
    <mergeCell ref="G772:G776"/>
    <mergeCell ref="H772:H776"/>
    <mergeCell ref="D756:D759"/>
    <mergeCell ref="E756:E759"/>
    <mergeCell ref="F756:F759"/>
    <mergeCell ref="G756:G759"/>
    <mergeCell ref="H756:H759"/>
    <mergeCell ref="D779:D781"/>
    <mergeCell ref="E779:E781"/>
    <mergeCell ref="F779:F781"/>
    <mergeCell ref="G779:G781"/>
    <mergeCell ref="H779:H781"/>
    <mergeCell ref="D747:D749"/>
    <mergeCell ref="E747:E749"/>
    <mergeCell ref="F747:F749"/>
    <mergeCell ref="G747:G749"/>
    <mergeCell ref="H747:H749"/>
    <mergeCell ref="D752:D753"/>
    <mergeCell ref="E752:E753"/>
    <mergeCell ref="F752:F753"/>
    <mergeCell ref="G752:G753"/>
    <mergeCell ref="H752:H753"/>
    <mergeCell ref="D727:D728"/>
    <mergeCell ref="E727:E728"/>
    <mergeCell ref="F727:F728"/>
    <mergeCell ref="G727:G728"/>
    <mergeCell ref="H727:H728"/>
    <mergeCell ref="D731:D732"/>
    <mergeCell ref="E731:E732"/>
    <mergeCell ref="F731:F732"/>
    <mergeCell ref="G731:G732"/>
    <mergeCell ref="H731:H732"/>
    <mergeCell ref="A661:O661"/>
    <mergeCell ref="E675:E676"/>
    <mergeCell ref="D675:D676"/>
    <mergeCell ref="F675:F676"/>
    <mergeCell ref="G675:G676"/>
    <mergeCell ref="H675:H676"/>
    <mergeCell ref="A687:Q687"/>
    <mergeCell ref="A662:Q662"/>
    <mergeCell ref="A681:H681"/>
    <mergeCell ref="A599:F599"/>
    <mergeCell ref="A658:F658"/>
    <mergeCell ref="A659:F659"/>
    <mergeCell ref="A660:F660"/>
    <mergeCell ref="H644:H645"/>
    <mergeCell ref="G647:G649"/>
    <mergeCell ref="F647:F649"/>
    <mergeCell ref="E647:E649"/>
    <mergeCell ref="A600:F600"/>
    <mergeCell ref="A601:F601"/>
    <mergeCell ref="A603:O603"/>
    <mergeCell ref="E607:E608"/>
    <mergeCell ref="F607:F608"/>
    <mergeCell ref="G607:G608"/>
    <mergeCell ref="H607:H608"/>
    <mergeCell ref="A604:Q604"/>
    <mergeCell ref="A626:H626"/>
    <mergeCell ref="A632:Q632"/>
    <mergeCell ref="A656:H656"/>
    <mergeCell ref="A657:F657"/>
    <mergeCell ref="F377:F378"/>
    <mergeCell ref="D688:D689"/>
    <mergeCell ref="E688:E689"/>
    <mergeCell ref="F688:F689"/>
    <mergeCell ref="A682:F682"/>
    <mergeCell ref="A683:F683"/>
    <mergeCell ref="A684:F684"/>
    <mergeCell ref="A685:F685"/>
    <mergeCell ref="A686:O686"/>
    <mergeCell ref="A414:F414"/>
    <mergeCell ref="A415:O415"/>
    <mergeCell ref="A451:F451"/>
    <mergeCell ref="A452:F452"/>
    <mergeCell ref="A453:F453"/>
    <mergeCell ref="A454:F454"/>
    <mergeCell ref="A455:O455"/>
    <mergeCell ref="A450:H450"/>
    <mergeCell ref="F550:F551"/>
    <mergeCell ref="G550:G551"/>
    <mergeCell ref="H550:H551"/>
    <mergeCell ref="F595:F596"/>
    <mergeCell ref="G595:G596"/>
    <mergeCell ref="H595:H596"/>
    <mergeCell ref="A598:F598"/>
    <mergeCell ref="A74:O74"/>
    <mergeCell ref="D80:D81"/>
    <mergeCell ref="E80:E81"/>
    <mergeCell ref="F80:F81"/>
    <mergeCell ref="G80:G81"/>
    <mergeCell ref="H80:H81"/>
    <mergeCell ref="I11:O11"/>
    <mergeCell ref="P11:P15"/>
    <mergeCell ref="Q11:Q15"/>
    <mergeCell ref="I12:I15"/>
    <mergeCell ref="J12:J15"/>
    <mergeCell ref="K12:K15"/>
    <mergeCell ref="L12:L15"/>
    <mergeCell ref="M12:M15"/>
    <mergeCell ref="N12:N15"/>
    <mergeCell ref="O12:O15"/>
    <mergeCell ref="A1230:O1230"/>
    <mergeCell ref="A1225:H1225"/>
    <mergeCell ref="A1239:F1239"/>
    <mergeCell ref="A1240:F1240"/>
    <mergeCell ref="A1241:F1241"/>
    <mergeCell ref="A1242:F1242"/>
    <mergeCell ref="A1243:F1243"/>
    <mergeCell ref="A1244:O1244"/>
    <mergeCell ref="A1231:Q1231"/>
    <mergeCell ref="A1238:H1238"/>
    <mergeCell ref="A1245:Q1245"/>
    <mergeCell ref="E1246:E1247"/>
    <mergeCell ref="A1035:Q1035"/>
    <mergeCell ref="A1226:F1226"/>
    <mergeCell ref="A1227:F1227"/>
    <mergeCell ref="A1228:F1228"/>
    <mergeCell ref="A1229:F1229"/>
    <mergeCell ref="A1154:O1154"/>
    <mergeCell ref="D1164:D1165"/>
    <mergeCell ref="E1164:E1165"/>
    <mergeCell ref="A1188:F1188"/>
    <mergeCell ref="A1194:F1194"/>
    <mergeCell ref="A1200:F1200"/>
    <mergeCell ref="A1201:F1201"/>
    <mergeCell ref="A1202:F1202"/>
    <mergeCell ref="F1164:F1165"/>
    <mergeCell ref="G1164:G1165"/>
    <mergeCell ref="H1164:H1165"/>
    <mergeCell ref="A1183:F1183"/>
    <mergeCell ref="A1184:F1184"/>
    <mergeCell ref="A1060:F1060"/>
    <mergeCell ref="A1061:F1061"/>
    <mergeCell ref="A1062:F1062"/>
    <mergeCell ref="A1063:F1063"/>
    <mergeCell ref="A361:H361"/>
    <mergeCell ref="A367:Q367"/>
    <mergeCell ref="G374:G375"/>
    <mergeCell ref="H374:H375"/>
    <mergeCell ref="A1059:H1059"/>
    <mergeCell ref="H1068:H1070"/>
    <mergeCell ref="B1008:B1009"/>
    <mergeCell ref="D1008:D1009"/>
    <mergeCell ref="E1008:E1009"/>
    <mergeCell ref="F1008:F1009"/>
    <mergeCell ref="G1008:G1009"/>
    <mergeCell ref="D1017:D1018"/>
    <mergeCell ref="E1017:E1018"/>
    <mergeCell ref="F1017:F1018"/>
    <mergeCell ref="G1017:G1018"/>
    <mergeCell ref="A1065:Q1065"/>
    <mergeCell ref="D1068:D1070"/>
    <mergeCell ref="E1068:E1070"/>
    <mergeCell ref="G1068:G1070"/>
    <mergeCell ref="A365:F365"/>
    <mergeCell ref="D374:D375"/>
    <mergeCell ref="E374:E375"/>
    <mergeCell ref="F374:F375"/>
    <mergeCell ref="E377:E378"/>
    <mergeCell ref="F406:F407"/>
    <mergeCell ref="A362:F362"/>
    <mergeCell ref="A363:F363"/>
    <mergeCell ref="A364:F364"/>
    <mergeCell ref="H525:H526"/>
    <mergeCell ref="A289:F289"/>
    <mergeCell ref="A290:F290"/>
    <mergeCell ref="H96:H97"/>
    <mergeCell ref="A204:F204"/>
    <mergeCell ref="A205:F205"/>
    <mergeCell ref="A206:F206"/>
    <mergeCell ref="A203:F203"/>
    <mergeCell ref="A236:F236"/>
    <mergeCell ref="A237:F237"/>
    <mergeCell ref="A238:F238"/>
    <mergeCell ref="A239:F239"/>
    <mergeCell ref="A292:F292"/>
    <mergeCell ref="A294:O294"/>
    <mergeCell ref="A240:O240"/>
    <mergeCell ref="D243:D245"/>
    <mergeCell ref="E243:E245"/>
    <mergeCell ref="F243:F245"/>
    <mergeCell ref="G243:G245"/>
    <mergeCell ref="H243:H245"/>
    <mergeCell ref="E82:E83"/>
    <mergeCell ref="F82:F83"/>
    <mergeCell ref="G82:G83"/>
    <mergeCell ref="D525:D526"/>
    <mergeCell ref="A456:Q456"/>
    <mergeCell ref="A328:H328"/>
    <mergeCell ref="A410:H410"/>
    <mergeCell ref="A481:F481"/>
    <mergeCell ref="A482:F482"/>
    <mergeCell ref="A483:F483"/>
    <mergeCell ref="A484:F484"/>
    <mergeCell ref="A485:F485"/>
    <mergeCell ref="A492:O492"/>
    <mergeCell ref="A329:F329"/>
    <mergeCell ref="A330:F330"/>
    <mergeCell ref="A331:F331"/>
    <mergeCell ref="A332:F332"/>
    <mergeCell ref="A333:O333"/>
    <mergeCell ref="D344:D345"/>
    <mergeCell ref="E344:E345"/>
    <mergeCell ref="F344:F345"/>
    <mergeCell ref="H344:H345"/>
    <mergeCell ref="E388:E389"/>
    <mergeCell ref="E406:E407"/>
    <mergeCell ref="A70:F70"/>
    <mergeCell ref="A71:F71"/>
    <mergeCell ref="A72:F72"/>
    <mergeCell ref="A73:F73"/>
    <mergeCell ref="A411:F411"/>
    <mergeCell ref="A570:F570"/>
    <mergeCell ref="A571:F571"/>
    <mergeCell ref="A572:F572"/>
    <mergeCell ref="G11:G15"/>
    <mergeCell ref="D107:D108"/>
    <mergeCell ref="E107:E108"/>
    <mergeCell ref="A155:F155"/>
    <mergeCell ref="A156:F156"/>
    <mergeCell ref="A157:F157"/>
    <mergeCell ref="A158:F158"/>
    <mergeCell ref="A114:F114"/>
    <mergeCell ref="A115:F115"/>
    <mergeCell ref="A116:F116"/>
    <mergeCell ref="A117:F117"/>
    <mergeCell ref="A118:O118"/>
    <mergeCell ref="D82:D83"/>
    <mergeCell ref="A412:F412"/>
    <mergeCell ref="A413:F413"/>
    <mergeCell ref="A416:Q416"/>
    <mergeCell ref="E595:E596"/>
    <mergeCell ref="E525:E526"/>
    <mergeCell ref="F525:F526"/>
    <mergeCell ref="G525:G526"/>
    <mergeCell ref="A9:G9"/>
    <mergeCell ref="H82:H83"/>
    <mergeCell ref="B96:B97"/>
    <mergeCell ref="H11:H15"/>
    <mergeCell ref="A40:A41"/>
    <mergeCell ref="A11:A15"/>
    <mergeCell ref="B11:B15"/>
    <mergeCell ref="C11:C15"/>
    <mergeCell ref="D11:D15"/>
    <mergeCell ref="E11:E15"/>
    <mergeCell ref="F11:F15"/>
    <mergeCell ref="E40:E41"/>
    <mergeCell ref="D64:D65"/>
    <mergeCell ref="E64:E65"/>
    <mergeCell ref="F64:F65"/>
    <mergeCell ref="G64:G65"/>
    <mergeCell ref="H64:H65"/>
    <mergeCell ref="D96:D97"/>
    <mergeCell ref="E96:E97"/>
    <mergeCell ref="G96:G97"/>
    <mergeCell ref="H647:H649"/>
    <mergeCell ref="G790:G791"/>
    <mergeCell ref="H790:H791"/>
    <mergeCell ref="D790:D791"/>
    <mergeCell ref="A480:H480"/>
    <mergeCell ref="A486:H486"/>
    <mergeCell ref="A493:Q493"/>
    <mergeCell ref="A494:Q494"/>
    <mergeCell ref="A540:H540"/>
    <mergeCell ref="A546:Q546"/>
    <mergeCell ref="A568:H568"/>
    <mergeCell ref="A574:Q574"/>
    <mergeCell ref="A597:H597"/>
    <mergeCell ref="A569:F569"/>
    <mergeCell ref="A541:F541"/>
    <mergeCell ref="A542:F542"/>
    <mergeCell ref="A543:F543"/>
    <mergeCell ref="A544:F544"/>
    <mergeCell ref="A545:O545"/>
    <mergeCell ref="B550:B551"/>
    <mergeCell ref="D550:D551"/>
    <mergeCell ref="E550:E551"/>
    <mergeCell ref="A573:O573"/>
    <mergeCell ref="D595:D596"/>
    <mergeCell ref="A627:F627"/>
    <mergeCell ref="A628:F628"/>
    <mergeCell ref="A629:F629"/>
    <mergeCell ref="D647:D648"/>
    <mergeCell ref="A630:F630"/>
    <mergeCell ref="E638:E639"/>
    <mergeCell ref="E644:E645"/>
    <mergeCell ref="F644:F645"/>
    <mergeCell ref="G644:G645"/>
    <mergeCell ref="A1197:Q1197"/>
    <mergeCell ref="A1199:H1199"/>
    <mergeCell ref="A1116:F1116"/>
    <mergeCell ref="A1115:F1115"/>
    <mergeCell ref="A720:H720"/>
    <mergeCell ref="A726:Q726"/>
    <mergeCell ref="A1029:H1029"/>
    <mergeCell ref="E673:E674"/>
    <mergeCell ref="D673:D674"/>
    <mergeCell ref="F673:F674"/>
    <mergeCell ref="G673:G674"/>
    <mergeCell ref="H673:H674"/>
    <mergeCell ref="G688:G689"/>
    <mergeCell ref="H688:H689"/>
    <mergeCell ref="D709:D710"/>
    <mergeCell ref="E709:E710"/>
    <mergeCell ref="F709:F710"/>
    <mergeCell ref="G709:G710"/>
    <mergeCell ref="H709:H710"/>
    <mergeCell ref="A721:F721"/>
    <mergeCell ref="A722:F722"/>
    <mergeCell ref="A723:F723"/>
    <mergeCell ref="A724:F724"/>
    <mergeCell ref="A725:O725"/>
    <mergeCell ref="E1074:E1077"/>
    <mergeCell ref="F1074:F1077"/>
    <mergeCell ref="G1074:G1077"/>
    <mergeCell ref="H1074:H1077"/>
    <mergeCell ref="D1086:D1087"/>
    <mergeCell ref="E1086:E1087"/>
    <mergeCell ref="F1086:F1087"/>
    <mergeCell ref="A1423:Q1423"/>
    <mergeCell ref="A1424:H1424"/>
    <mergeCell ref="A1378:Q1378"/>
    <mergeCell ref="A1379:Q1379"/>
    <mergeCell ref="A1380:H1380"/>
    <mergeCell ref="A1386:H1386"/>
    <mergeCell ref="A1388:Q1388"/>
    <mergeCell ref="A1389:H1389"/>
    <mergeCell ref="A1397:H1397"/>
    <mergeCell ref="A1399:Q1399"/>
    <mergeCell ref="A1400:H1400"/>
    <mergeCell ref="A1114:H1114"/>
    <mergeCell ref="A1121:Q1121"/>
    <mergeCell ref="A1149:H1149"/>
    <mergeCell ref="A1155:Q1155"/>
    <mergeCell ref="A1182:H1182"/>
    <mergeCell ref="A1196:Q1196"/>
    <mergeCell ref="A1665:H1665"/>
    <mergeCell ref="A1666:H1666"/>
    <mergeCell ref="A1668:Q1668"/>
    <mergeCell ref="A1669:Q1669"/>
    <mergeCell ref="A1670:H1670"/>
    <mergeCell ref="A1672:H1672"/>
    <mergeCell ref="A1673:H1673"/>
    <mergeCell ref="A291:F291"/>
    <mergeCell ref="A1433:H1433"/>
    <mergeCell ref="A1435:Q1435"/>
    <mergeCell ref="A1436:H1436"/>
    <mergeCell ref="A1467:H1467"/>
    <mergeCell ref="A1469:Q1469"/>
    <mergeCell ref="A1470:H1470"/>
    <mergeCell ref="A1478:H1478"/>
    <mergeCell ref="A1480:Q1480"/>
    <mergeCell ref="A1481:H1481"/>
    <mergeCell ref="A1403:H1403"/>
    <mergeCell ref="A1405:Q1405"/>
    <mergeCell ref="A1406:H1406"/>
    <mergeCell ref="A1412:H1412"/>
    <mergeCell ref="A1414:Q1414"/>
    <mergeCell ref="A1415:H1415"/>
    <mergeCell ref="A1421:H1421"/>
    <mergeCell ref="E439:E440"/>
    <mergeCell ref="F439:F440"/>
    <mergeCell ref="D439:D440"/>
    <mergeCell ref="G439:G440"/>
    <mergeCell ref="H439:H440"/>
    <mergeCell ref="D437:D438"/>
    <mergeCell ref="E437:E438"/>
    <mergeCell ref="F437:F438"/>
    <mergeCell ref="G437:G438"/>
    <mergeCell ref="H437:H438"/>
  </mergeCells>
  <pageMargins left="0" right="0" top="0.74803149606299213" bottom="0" header="0.31496062992125984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34"/>
  <sheetViews>
    <sheetView workbookViewId="0">
      <selection activeCell="I19" sqref="I19"/>
    </sheetView>
  </sheetViews>
  <sheetFormatPr defaultRowHeight="12.75" x14ac:dyDescent="0.2"/>
  <cols>
    <col min="1" max="1" width="3.7109375" customWidth="1"/>
    <col min="2" max="2" width="8" customWidth="1"/>
    <col min="3" max="3" width="14.42578125" customWidth="1"/>
    <col min="6" max="6" width="13.28515625" customWidth="1"/>
    <col min="7" max="7" width="7.42578125" customWidth="1"/>
    <col min="9" max="9" width="6.28515625" customWidth="1"/>
    <col min="10" max="10" width="7.28515625" customWidth="1"/>
    <col min="11" max="11" width="7" customWidth="1"/>
    <col min="12" max="12" width="6.85546875" customWidth="1"/>
    <col min="13" max="13" width="7.140625" customWidth="1"/>
    <col min="16" max="16" width="7.42578125" customWidth="1"/>
    <col min="17" max="17" width="11.140625" customWidth="1"/>
  </cols>
  <sheetData>
    <row r="1" spans="1:18" ht="15" customHeight="1" x14ac:dyDescent="0.25">
      <c r="A1" s="10"/>
      <c r="B1" s="10"/>
      <c r="C1" s="474"/>
      <c r="D1" s="474"/>
      <c r="E1" s="474"/>
      <c r="F1" s="474"/>
      <c r="N1" s="1687" t="s">
        <v>1477</v>
      </c>
      <c r="O1" s="1454"/>
      <c r="P1" s="1454"/>
      <c r="Q1" s="1454"/>
      <c r="R1" s="729"/>
    </row>
    <row r="2" spans="1:18" ht="15" customHeight="1" x14ac:dyDescent="0.25">
      <c r="A2" s="10"/>
      <c r="B2" s="10"/>
      <c r="C2" s="474"/>
      <c r="D2" s="474"/>
      <c r="E2" s="474"/>
      <c r="F2" s="474"/>
      <c r="N2" s="1687" t="s">
        <v>5880</v>
      </c>
      <c r="O2" s="1454"/>
      <c r="P2" s="1454"/>
      <c r="Q2" s="1454"/>
      <c r="R2" s="729"/>
    </row>
    <row r="3" spans="1:18" ht="15" x14ac:dyDescent="0.25">
      <c r="A3" s="10"/>
      <c r="B3" s="10"/>
      <c r="C3" s="475"/>
      <c r="D3" s="475"/>
      <c r="E3" s="475"/>
      <c r="F3" s="475"/>
      <c r="N3" s="1730" t="s">
        <v>5918</v>
      </c>
      <c r="O3" s="1731"/>
      <c r="P3" s="1731"/>
      <c r="Q3" s="1731"/>
      <c r="R3" s="730"/>
    </row>
    <row r="4" spans="1:18" s="17" customFormat="1" ht="15" x14ac:dyDescent="0.25">
      <c r="A4" s="10"/>
      <c r="B4" s="10"/>
      <c r="C4" s="25"/>
      <c r="D4" s="25"/>
      <c r="E4" s="25"/>
      <c r="F4" s="25"/>
    </row>
    <row r="5" spans="1:18" ht="15" x14ac:dyDescent="0.25">
      <c r="A5" s="10"/>
      <c r="B5" s="10"/>
      <c r="C5" s="10"/>
      <c r="D5" s="10"/>
      <c r="E5" s="10"/>
      <c r="F5" s="10"/>
    </row>
    <row r="6" spans="1:18" x14ac:dyDescent="0.2">
      <c r="A6" s="1715" t="s">
        <v>5919</v>
      </c>
      <c r="B6" s="1716"/>
      <c r="C6" s="1716"/>
      <c r="D6" s="1716"/>
      <c r="E6" s="1716"/>
      <c r="F6" s="1716"/>
      <c r="G6" s="1689"/>
      <c r="H6" s="1689"/>
      <c r="I6" s="1689"/>
      <c r="J6" s="1689"/>
      <c r="K6" s="1689"/>
      <c r="L6" s="1689"/>
      <c r="M6" s="1689"/>
      <c r="N6" s="1689"/>
      <c r="O6" s="1689"/>
      <c r="P6" s="1689"/>
      <c r="Q6" s="1689"/>
    </row>
    <row r="7" spans="1:18" ht="18" customHeight="1" thickBot="1" x14ac:dyDescent="0.3">
      <c r="A7" s="1560"/>
      <c r="B7" s="1561"/>
      <c r="C7" s="1561"/>
      <c r="D7" s="1561"/>
      <c r="E7" s="1561"/>
      <c r="F7" s="1561"/>
    </row>
    <row r="8" spans="1:18" ht="13.5" customHeight="1" thickBot="1" x14ac:dyDescent="0.25">
      <c r="A8" s="1520" t="s">
        <v>2207</v>
      </c>
      <c r="B8" s="1520" t="s">
        <v>2574</v>
      </c>
      <c r="C8" s="1520" t="s">
        <v>2575</v>
      </c>
      <c r="D8" s="1520" t="s">
        <v>2576</v>
      </c>
      <c r="E8" s="1520" t="s">
        <v>2577</v>
      </c>
      <c r="F8" s="1520" t="s">
        <v>2578</v>
      </c>
      <c r="G8" s="1520" t="s">
        <v>2579</v>
      </c>
      <c r="H8" s="1520" t="s">
        <v>2580</v>
      </c>
      <c r="I8" s="1535" t="s">
        <v>558</v>
      </c>
      <c r="J8" s="1536"/>
      <c r="K8" s="1536"/>
      <c r="L8" s="1536"/>
      <c r="M8" s="1536"/>
      <c r="N8" s="1536"/>
      <c r="O8" s="1537"/>
      <c r="P8" s="1520" t="s">
        <v>2581</v>
      </c>
      <c r="Q8" s="1520" t="s">
        <v>2582</v>
      </c>
    </row>
    <row r="9" spans="1:18" ht="12.75" customHeight="1" x14ac:dyDescent="0.2">
      <c r="A9" s="1538"/>
      <c r="B9" s="1538"/>
      <c r="C9" s="1521"/>
      <c r="D9" s="1521"/>
      <c r="E9" s="1538"/>
      <c r="F9" s="1538"/>
      <c r="G9" s="1538"/>
      <c r="H9" s="1538"/>
      <c r="I9" s="1520" t="s">
        <v>5926</v>
      </c>
      <c r="J9" s="1520" t="s">
        <v>2251</v>
      </c>
      <c r="K9" s="1520" t="s">
        <v>2241</v>
      </c>
      <c r="L9" s="1520" t="s">
        <v>2244</v>
      </c>
      <c r="M9" s="1520" t="s">
        <v>2584</v>
      </c>
      <c r="N9" s="1520" t="s">
        <v>2585</v>
      </c>
      <c r="O9" s="1520" t="s">
        <v>2586</v>
      </c>
      <c r="P9" s="1521"/>
      <c r="Q9" s="1521"/>
    </row>
    <row r="10" spans="1:18" x14ac:dyDescent="0.2">
      <c r="A10" s="1538"/>
      <c r="B10" s="1538"/>
      <c r="C10" s="1521"/>
      <c r="D10" s="1521"/>
      <c r="E10" s="1538"/>
      <c r="F10" s="1538"/>
      <c r="G10" s="1538"/>
      <c r="H10" s="1538"/>
      <c r="I10" s="1538"/>
      <c r="J10" s="1538"/>
      <c r="K10" s="1538"/>
      <c r="L10" s="1538"/>
      <c r="M10" s="1538"/>
      <c r="N10" s="1521"/>
      <c r="O10" s="1521"/>
      <c r="P10" s="1521"/>
      <c r="Q10" s="1521"/>
    </row>
    <row r="11" spans="1:18" x14ac:dyDescent="0.2">
      <c r="A11" s="1538"/>
      <c r="B11" s="1538"/>
      <c r="C11" s="1521"/>
      <c r="D11" s="1521"/>
      <c r="E11" s="1538"/>
      <c r="F11" s="1538"/>
      <c r="G11" s="1538"/>
      <c r="H11" s="1538"/>
      <c r="I11" s="1538"/>
      <c r="J11" s="1538"/>
      <c r="K11" s="1538"/>
      <c r="L11" s="1538"/>
      <c r="M11" s="1538"/>
      <c r="N11" s="1521"/>
      <c r="O11" s="1521"/>
      <c r="P11" s="1521"/>
      <c r="Q11" s="1521"/>
    </row>
    <row r="12" spans="1:18" ht="13.5" thickBot="1" x14ac:dyDescent="0.25">
      <c r="A12" s="1539"/>
      <c r="B12" s="1539"/>
      <c r="C12" s="1522"/>
      <c r="D12" s="1522"/>
      <c r="E12" s="1539"/>
      <c r="F12" s="1539"/>
      <c r="G12" s="1539"/>
      <c r="H12" s="1539"/>
      <c r="I12" s="1539"/>
      <c r="J12" s="1539"/>
      <c r="K12" s="1539"/>
      <c r="L12" s="1539"/>
      <c r="M12" s="1539"/>
      <c r="N12" s="1522"/>
      <c r="O12" s="1522"/>
      <c r="P12" s="1522"/>
      <c r="Q12" s="1522"/>
    </row>
    <row r="13" spans="1:18" ht="13.5" thickBot="1" x14ac:dyDescent="0.25">
      <c r="A13" s="647">
        <v>1</v>
      </c>
      <c r="B13" s="647">
        <v>2</v>
      </c>
      <c r="C13" s="647">
        <v>3</v>
      </c>
      <c r="D13" s="647">
        <v>4</v>
      </c>
      <c r="E13" s="647">
        <v>5</v>
      </c>
      <c r="F13" s="647">
        <v>6</v>
      </c>
      <c r="G13" s="649">
        <v>7</v>
      </c>
      <c r="H13" s="649">
        <v>8</v>
      </c>
      <c r="I13" s="1408">
        <v>9</v>
      </c>
      <c r="J13" s="649">
        <v>10</v>
      </c>
      <c r="K13" s="649">
        <v>11</v>
      </c>
      <c r="L13" s="649">
        <v>12</v>
      </c>
      <c r="M13" s="649">
        <v>13</v>
      </c>
      <c r="N13" s="649">
        <v>14</v>
      </c>
      <c r="O13" s="649">
        <v>15</v>
      </c>
      <c r="P13" s="649">
        <v>16</v>
      </c>
      <c r="Q13" s="649">
        <v>17</v>
      </c>
    </row>
    <row r="14" spans="1:18" ht="15" customHeight="1" thickBot="1" x14ac:dyDescent="0.25">
      <c r="A14" s="1717" t="s">
        <v>936</v>
      </c>
      <c r="B14" s="1718"/>
      <c r="C14" s="1718"/>
      <c r="D14" s="1718"/>
      <c r="E14" s="1718"/>
      <c r="F14" s="1718"/>
      <c r="G14" s="1712"/>
      <c r="H14" s="1712"/>
      <c r="I14" s="1712"/>
      <c r="J14" s="1712"/>
      <c r="K14" s="1712"/>
      <c r="L14" s="1712"/>
      <c r="M14" s="1712"/>
      <c r="N14" s="1712"/>
      <c r="O14" s="1712"/>
      <c r="P14" s="1712"/>
      <c r="Q14" s="1713"/>
    </row>
    <row r="15" spans="1:18" s="454" customFormat="1" ht="13.5" thickBot="1" x14ac:dyDescent="0.25">
      <c r="A15" s="698"/>
      <c r="B15" s="698"/>
      <c r="C15" s="698"/>
      <c r="D15" s="698"/>
      <c r="E15" s="698"/>
      <c r="F15" s="698"/>
      <c r="G15" s="698"/>
      <c r="H15" s="698"/>
      <c r="I15" s="566"/>
      <c r="J15" s="526"/>
      <c r="K15" s="526"/>
      <c r="L15" s="526"/>
      <c r="M15" s="526"/>
      <c r="N15" s="526"/>
      <c r="O15" s="527"/>
      <c r="P15" s="526"/>
      <c r="Q15" s="526"/>
    </row>
    <row r="16" spans="1:18" ht="13.5" thickBot="1" x14ac:dyDescent="0.25">
      <c r="A16" s="1709" t="s">
        <v>5881</v>
      </c>
      <c r="B16" s="1710"/>
      <c r="C16" s="1710"/>
      <c r="D16" s="1712"/>
      <c r="E16" s="1712"/>
      <c r="F16" s="1712"/>
      <c r="G16" s="1712"/>
      <c r="H16" s="1712"/>
      <c r="I16" s="1712"/>
      <c r="J16" s="1712"/>
      <c r="K16" s="1712"/>
      <c r="L16" s="1712"/>
      <c r="M16" s="1712"/>
      <c r="N16" s="1712"/>
      <c r="O16" s="1712"/>
      <c r="P16" s="1712"/>
      <c r="Q16" s="1713"/>
    </row>
    <row r="17" spans="1:19" ht="24.75" thickBot="1" x14ac:dyDescent="0.25">
      <c r="A17" s="1053">
        <v>1</v>
      </c>
      <c r="B17" s="1055"/>
      <c r="C17" s="1352"/>
      <c r="D17" s="1053"/>
      <c r="E17" s="1353" t="s">
        <v>740</v>
      </c>
      <c r="F17" s="1354" t="s">
        <v>2897</v>
      </c>
      <c r="G17" s="1355"/>
      <c r="H17" s="1356"/>
      <c r="I17" s="1053">
        <v>0.42299999999999999</v>
      </c>
      <c r="J17" s="1357"/>
      <c r="K17" s="1357">
        <v>0.42299999999999999</v>
      </c>
      <c r="L17" s="1358"/>
      <c r="M17" s="1358"/>
      <c r="N17" s="1358"/>
      <c r="O17" s="1359"/>
      <c r="P17" s="1357" t="s">
        <v>2241</v>
      </c>
      <c r="Q17" s="1357" t="s">
        <v>2752</v>
      </c>
      <c r="R17" s="514"/>
      <c r="S17" s="515"/>
    </row>
    <row r="18" spans="1:19" s="454" customFormat="1" ht="13.5" thickBot="1" x14ac:dyDescent="0.25">
      <c r="A18" s="1709" t="s">
        <v>941</v>
      </c>
      <c r="B18" s="1710"/>
      <c r="C18" s="1710"/>
      <c r="D18" s="1710"/>
      <c r="E18" s="1710"/>
      <c r="F18" s="1710"/>
      <c r="G18" s="1710"/>
      <c r="H18" s="1711"/>
      <c r="I18" s="517">
        <f>SUM(I17)</f>
        <v>0.42299999999999999</v>
      </c>
      <c r="J18" s="563"/>
      <c r="K18" s="556"/>
      <c r="L18" s="564"/>
      <c r="M18" s="564"/>
      <c r="N18" s="564"/>
      <c r="O18" s="565"/>
      <c r="P18" s="556"/>
      <c r="Q18" s="553"/>
      <c r="R18" s="514"/>
      <c r="S18" s="515"/>
    </row>
    <row r="19" spans="1:19" s="454" customFormat="1" ht="13.5" thickBot="1" x14ac:dyDescent="0.25">
      <c r="A19" s="698"/>
      <c r="B19" s="698"/>
      <c r="C19" s="698"/>
      <c r="D19" s="698"/>
      <c r="E19" s="698"/>
      <c r="F19" s="698"/>
      <c r="G19" s="698"/>
      <c r="H19" s="698"/>
      <c r="I19" s="562"/>
      <c r="J19" s="505"/>
      <c r="K19" s="505"/>
      <c r="L19" s="554"/>
      <c r="M19" s="554"/>
      <c r="N19" s="554"/>
      <c r="O19" s="555"/>
      <c r="P19" s="505"/>
      <c r="Q19" s="554"/>
      <c r="R19" s="514"/>
      <c r="S19" s="515"/>
    </row>
    <row r="20" spans="1:19" ht="13.5" thickBot="1" x14ac:dyDescent="0.25">
      <c r="A20" s="1709" t="s">
        <v>5882</v>
      </c>
      <c r="B20" s="1710"/>
      <c r="C20" s="1710"/>
      <c r="D20" s="1710"/>
      <c r="E20" s="1710"/>
      <c r="F20" s="1710"/>
      <c r="G20" s="1710"/>
      <c r="H20" s="1710"/>
      <c r="I20" s="1710"/>
      <c r="J20" s="1710"/>
      <c r="K20" s="1710"/>
      <c r="L20" s="1710"/>
      <c r="M20" s="1710"/>
      <c r="N20" s="1710"/>
      <c r="O20" s="1710"/>
      <c r="P20" s="1710"/>
      <c r="Q20" s="1711"/>
    </row>
    <row r="21" spans="1:19" ht="36.75" thickBot="1" x14ac:dyDescent="0.25">
      <c r="A21" s="1053">
        <v>1</v>
      </c>
      <c r="B21" s="1055"/>
      <c r="C21" s="1055" t="s">
        <v>3160</v>
      </c>
      <c r="D21" s="1055" t="s">
        <v>3161</v>
      </c>
      <c r="E21" s="1360" t="s">
        <v>930</v>
      </c>
      <c r="F21" s="1361" t="s">
        <v>3162</v>
      </c>
      <c r="G21" s="1055" t="s">
        <v>2588</v>
      </c>
      <c r="H21" s="1352"/>
      <c r="I21" s="1360">
        <v>0.21</v>
      </c>
      <c r="J21" s="1055"/>
      <c r="K21" s="1055"/>
      <c r="L21" s="1055">
        <v>0.21</v>
      </c>
      <c r="M21" s="1059"/>
      <c r="N21" s="1362">
        <v>0</v>
      </c>
      <c r="O21" s="1059">
        <v>0.21099999999999999</v>
      </c>
      <c r="P21" s="1360" t="s">
        <v>2244</v>
      </c>
      <c r="Q21" s="1055" t="s">
        <v>2752</v>
      </c>
      <c r="R21" s="551"/>
      <c r="S21" s="552"/>
    </row>
    <row r="22" spans="1:19" ht="13.5" thickBot="1" x14ac:dyDescent="0.25">
      <c r="A22" s="1709" t="s">
        <v>945</v>
      </c>
      <c r="B22" s="1710"/>
      <c r="C22" s="1710"/>
      <c r="D22" s="1712"/>
      <c r="E22" s="1712"/>
      <c r="F22" s="1712"/>
      <c r="G22" s="1712"/>
      <c r="H22" s="1713"/>
      <c r="I22" s="541">
        <f>SUM(I21)</f>
        <v>0.21</v>
      </c>
      <c r="J22" s="684"/>
      <c r="K22" s="675"/>
      <c r="L22" s="675"/>
      <c r="M22" s="675"/>
      <c r="N22" s="675"/>
      <c r="O22" s="675"/>
      <c r="P22" s="675"/>
      <c r="Q22" s="681"/>
    </row>
    <row r="23" spans="1:19" ht="13.5" thickBot="1" x14ac:dyDescent="0.25">
      <c r="A23" s="1709" t="s">
        <v>5884</v>
      </c>
      <c r="B23" s="1710"/>
      <c r="C23" s="1710"/>
      <c r="D23" s="1710"/>
      <c r="E23" s="1710"/>
      <c r="F23" s="1710"/>
      <c r="G23" s="1710"/>
      <c r="H23" s="1711"/>
      <c r="I23" s="517">
        <f>SUM(I18+I22)</f>
        <v>0.63300000000000001</v>
      </c>
      <c r="J23" s="684"/>
      <c r="K23" s="675"/>
      <c r="L23" s="675"/>
      <c r="M23" s="675"/>
      <c r="N23" s="675"/>
      <c r="O23" s="675"/>
      <c r="P23" s="675"/>
      <c r="Q23" s="681"/>
    </row>
    <row r="24" spans="1:19" s="454" customFormat="1" ht="13.5" thickBot="1" x14ac:dyDescent="0.25">
      <c r="A24" s="662"/>
      <c r="B24" s="662"/>
      <c r="C24" s="662"/>
      <c r="D24" s="662"/>
      <c r="E24" s="662"/>
      <c r="F24" s="662"/>
      <c r="G24" s="652"/>
      <c r="H24" s="652"/>
      <c r="I24" s="652"/>
      <c r="J24" s="652"/>
      <c r="K24" s="652"/>
      <c r="L24" s="652"/>
      <c r="M24" s="652"/>
      <c r="N24" s="652"/>
      <c r="O24" s="652"/>
      <c r="P24" s="652"/>
      <c r="Q24" s="652"/>
    </row>
    <row r="25" spans="1:19" s="454" customFormat="1" ht="13.5" thickBot="1" x14ac:dyDescent="0.25">
      <c r="A25" s="1594" t="s">
        <v>937</v>
      </c>
      <c r="B25" s="1704"/>
      <c r="C25" s="1704"/>
      <c r="D25" s="1704"/>
      <c r="E25" s="1704"/>
      <c r="F25" s="1704"/>
      <c r="G25" s="1704"/>
      <c r="H25" s="1704"/>
      <c r="I25" s="1704"/>
      <c r="J25" s="1704"/>
      <c r="K25" s="1704"/>
      <c r="L25" s="1704"/>
      <c r="M25" s="1704"/>
      <c r="N25" s="1704"/>
      <c r="O25" s="1704"/>
      <c r="P25" s="1704"/>
      <c r="Q25" s="1705"/>
    </row>
    <row r="26" spans="1:19" s="454" customFormat="1" ht="13.5" thickBot="1" x14ac:dyDescent="0.25">
      <c r="A26" s="700"/>
      <c r="B26" s="701"/>
      <c r="C26" s="701"/>
      <c r="D26" s="701"/>
      <c r="E26" s="701"/>
      <c r="F26" s="701"/>
      <c r="G26" s="701"/>
      <c r="H26" s="701"/>
      <c r="I26" s="701"/>
      <c r="J26" s="701"/>
      <c r="K26" s="701"/>
      <c r="L26" s="701"/>
      <c r="M26" s="701"/>
      <c r="N26" s="701"/>
      <c r="O26" s="701"/>
      <c r="P26" s="701"/>
      <c r="Q26" s="701"/>
    </row>
    <row r="27" spans="1:19" ht="13.5" thickBot="1" x14ac:dyDescent="0.25">
      <c r="A27" s="1586" t="s">
        <v>2214</v>
      </c>
      <c r="B27" s="1587"/>
      <c r="C27" s="1587"/>
      <c r="D27" s="1600"/>
      <c r="E27" s="1600"/>
      <c r="F27" s="1600"/>
      <c r="G27" s="1600"/>
      <c r="H27" s="1600"/>
      <c r="I27" s="1600"/>
      <c r="J27" s="1600"/>
      <c r="K27" s="1600"/>
      <c r="L27" s="1600"/>
      <c r="M27" s="1600"/>
      <c r="N27" s="1600"/>
      <c r="O27" s="1600"/>
      <c r="P27" s="1600"/>
      <c r="Q27" s="1714"/>
    </row>
    <row r="28" spans="1:19" ht="24.75" thickBot="1" x14ac:dyDescent="0.25">
      <c r="A28" s="646">
        <v>1</v>
      </c>
      <c r="B28" s="1053"/>
      <c r="C28" s="1054"/>
      <c r="D28" s="1053"/>
      <c r="E28" s="1107" t="s">
        <v>1001</v>
      </c>
      <c r="F28" s="1354" t="s">
        <v>5887</v>
      </c>
      <c r="G28" s="1363"/>
      <c r="H28" s="1354"/>
      <c r="I28" s="1053">
        <v>0.24</v>
      </c>
      <c r="J28" s="1107"/>
      <c r="K28" s="1107"/>
      <c r="L28" s="1107"/>
      <c r="M28" s="1107"/>
      <c r="N28" s="1107">
        <v>0</v>
      </c>
      <c r="O28" s="1364">
        <v>0.24</v>
      </c>
      <c r="P28" s="1107" t="s">
        <v>5889</v>
      </c>
      <c r="Q28" s="1055" t="s">
        <v>2752</v>
      </c>
      <c r="R28" s="561"/>
      <c r="S28" s="515"/>
    </row>
    <row r="29" spans="1:19" s="15" customFormat="1" ht="13.5" thickBot="1" x14ac:dyDescent="0.25">
      <c r="A29" s="1586" t="s">
        <v>2210</v>
      </c>
      <c r="B29" s="1587"/>
      <c r="C29" s="1587"/>
      <c r="D29" s="1587"/>
      <c r="E29" s="1587"/>
      <c r="F29" s="1587"/>
      <c r="G29" s="1587"/>
      <c r="H29" s="1695"/>
      <c r="I29" s="517">
        <f>SUM(I28)</f>
        <v>0.24</v>
      </c>
      <c r="J29" s="684"/>
      <c r="K29" s="675"/>
      <c r="L29" s="675"/>
      <c r="M29" s="675"/>
      <c r="N29" s="675"/>
      <c r="O29" s="675"/>
      <c r="P29" s="675"/>
      <c r="Q29" s="681"/>
    </row>
    <row r="30" spans="1:19" ht="13.5" thickBot="1" x14ac:dyDescent="0.25">
      <c r="A30" s="1720"/>
      <c r="B30" s="1720"/>
      <c r="C30" s="1720"/>
      <c r="D30" s="637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9" ht="13.5" thickBot="1" x14ac:dyDescent="0.25">
      <c r="A31" s="1722" t="s">
        <v>5886</v>
      </c>
      <c r="B31" s="1723"/>
      <c r="C31" s="1723"/>
      <c r="D31" s="1702"/>
      <c r="E31" s="1702"/>
      <c r="F31" s="1702"/>
      <c r="G31" s="1702"/>
      <c r="H31" s="1702"/>
      <c r="I31" s="1702"/>
      <c r="J31" s="1702"/>
      <c r="K31" s="1702"/>
      <c r="L31" s="1702"/>
      <c r="M31" s="1702"/>
      <c r="N31" s="1702"/>
      <c r="O31" s="1702"/>
      <c r="P31" s="1702"/>
      <c r="Q31" s="1703"/>
    </row>
    <row r="32" spans="1:19" ht="24.75" thickBot="1" x14ac:dyDescent="0.25">
      <c r="A32" s="813">
        <v>1</v>
      </c>
      <c r="B32" s="813"/>
      <c r="C32" s="817"/>
      <c r="D32" s="813"/>
      <c r="E32" s="1306" t="s">
        <v>539</v>
      </c>
      <c r="F32" s="1074" t="s">
        <v>552</v>
      </c>
      <c r="G32" s="1285"/>
      <c r="H32" s="1306"/>
      <c r="I32" s="1306">
        <v>0.22</v>
      </c>
      <c r="J32" s="1306"/>
      <c r="K32" s="1306"/>
      <c r="L32" s="1306"/>
      <c r="M32" s="1306"/>
      <c r="N32" s="1306">
        <v>0</v>
      </c>
      <c r="O32" s="1031">
        <v>0.22</v>
      </c>
      <c r="P32" s="1306" t="s">
        <v>2241</v>
      </c>
      <c r="Q32" s="1306" t="s">
        <v>2752</v>
      </c>
      <c r="R32" s="573"/>
      <c r="S32" s="573"/>
    </row>
    <row r="33" spans="1:20" ht="32.25" customHeight="1" thickBot="1" x14ac:dyDescent="0.25">
      <c r="A33" s="814">
        <v>2</v>
      </c>
      <c r="B33" s="961"/>
      <c r="C33" s="961"/>
      <c r="D33" s="1365"/>
      <c r="E33" s="1298" t="s">
        <v>540</v>
      </c>
      <c r="F33" s="1299" t="s">
        <v>553</v>
      </c>
      <c r="G33" s="1288"/>
      <c r="H33" s="1298"/>
      <c r="I33" s="1298">
        <v>0.34</v>
      </c>
      <c r="J33" s="1298"/>
      <c r="K33" s="1298"/>
      <c r="L33" s="1298"/>
      <c r="M33" s="1298"/>
      <c r="N33" s="1298">
        <v>0</v>
      </c>
      <c r="O33" s="853">
        <v>0.34</v>
      </c>
      <c r="P33" s="1298" t="s">
        <v>5889</v>
      </c>
      <c r="Q33" s="1306" t="s">
        <v>2752</v>
      </c>
      <c r="R33" s="561"/>
      <c r="S33" s="573"/>
    </row>
    <row r="34" spans="1:20" s="454" customFormat="1" ht="32.25" customHeight="1" thickBot="1" x14ac:dyDescent="0.25">
      <c r="A34" s="814">
        <v>3</v>
      </c>
      <c r="B34" s="961"/>
      <c r="C34" s="961"/>
      <c r="D34" s="1365"/>
      <c r="E34" s="1298" t="s">
        <v>722</v>
      </c>
      <c r="F34" s="1299" t="s">
        <v>551</v>
      </c>
      <c r="G34" s="1288"/>
      <c r="H34" s="1298"/>
      <c r="I34" s="1298">
        <v>0.25</v>
      </c>
      <c r="J34" s="1298"/>
      <c r="K34" s="1298"/>
      <c r="L34" s="1298"/>
      <c r="M34" s="1298"/>
      <c r="N34" s="1298">
        <v>0</v>
      </c>
      <c r="O34" s="853">
        <v>0.25</v>
      </c>
      <c r="P34" s="1298" t="s">
        <v>2241</v>
      </c>
      <c r="Q34" s="1306" t="s">
        <v>2752</v>
      </c>
      <c r="R34" s="561"/>
      <c r="S34" s="573"/>
    </row>
    <row r="35" spans="1:20" s="454" customFormat="1" ht="32.25" customHeight="1" thickBot="1" x14ac:dyDescent="0.25">
      <c r="A35" s="816">
        <v>4</v>
      </c>
      <c r="B35" s="962"/>
      <c r="C35" s="962"/>
      <c r="D35" s="1366"/>
      <c r="E35" s="822" t="s">
        <v>541</v>
      </c>
      <c r="F35" s="1075" t="s">
        <v>554</v>
      </c>
      <c r="G35" s="822"/>
      <c r="H35" s="822"/>
      <c r="I35" s="873">
        <v>0.33</v>
      </c>
      <c r="J35" s="822"/>
      <c r="K35" s="822"/>
      <c r="L35" s="822"/>
      <c r="M35" s="822"/>
      <c r="N35" s="822">
        <v>0</v>
      </c>
      <c r="O35" s="875">
        <v>0.33</v>
      </c>
      <c r="P35" s="822" t="s">
        <v>2241</v>
      </c>
      <c r="Q35" s="1107" t="s">
        <v>2752</v>
      </c>
      <c r="R35" s="561"/>
      <c r="S35" s="515"/>
      <c r="T35" s="1"/>
    </row>
    <row r="36" spans="1:20" ht="13.5" thickBot="1" x14ac:dyDescent="0.25">
      <c r="A36" s="1586" t="s">
        <v>939</v>
      </c>
      <c r="B36" s="1587"/>
      <c r="C36" s="1587"/>
      <c r="D36" s="1600"/>
      <c r="E36" s="1600"/>
      <c r="F36" s="1600"/>
      <c r="G36" s="1600"/>
      <c r="H36" s="1714"/>
      <c r="I36" s="702">
        <f>SUM(I32:I35)</f>
        <v>1.1400000000000001</v>
      </c>
      <c r="J36" s="703"/>
      <c r="K36" s="671"/>
      <c r="L36" s="671"/>
      <c r="M36" s="671"/>
      <c r="N36" s="671"/>
      <c r="O36" s="671"/>
      <c r="P36" s="671"/>
      <c r="Q36" s="704"/>
    </row>
    <row r="37" spans="1:20" ht="13.5" thickBot="1" x14ac:dyDescent="0.25">
      <c r="A37" s="662"/>
      <c r="B37" s="662"/>
      <c r="C37" s="662"/>
      <c r="D37" s="662"/>
      <c r="E37" s="652"/>
      <c r="F37" s="652"/>
      <c r="G37" s="652"/>
      <c r="H37" s="652"/>
      <c r="I37" s="652"/>
      <c r="J37" s="652"/>
      <c r="K37" s="652"/>
      <c r="L37" s="652"/>
      <c r="M37" s="652"/>
      <c r="N37" s="652"/>
      <c r="O37" s="652"/>
      <c r="P37" s="652"/>
      <c r="Q37" s="652"/>
    </row>
    <row r="38" spans="1:20" ht="13.5" thickBot="1" x14ac:dyDescent="0.25">
      <c r="A38" s="1586" t="s">
        <v>1399</v>
      </c>
      <c r="B38" s="1587"/>
      <c r="C38" s="1587"/>
      <c r="D38" s="1704"/>
      <c r="E38" s="1704"/>
      <c r="F38" s="1704"/>
      <c r="G38" s="1704"/>
      <c r="H38" s="1704"/>
      <c r="I38" s="1704"/>
      <c r="J38" s="1704"/>
      <c r="K38" s="1704"/>
      <c r="L38" s="1704"/>
      <c r="M38" s="1704"/>
      <c r="N38" s="1704"/>
      <c r="O38" s="1704"/>
      <c r="P38" s="1704"/>
      <c r="Q38" s="1705"/>
    </row>
    <row r="39" spans="1:20" s="9" customFormat="1" ht="48" x14ac:dyDescent="0.2">
      <c r="A39" s="813">
        <v>1</v>
      </c>
      <c r="B39" s="1367"/>
      <c r="C39" s="1285" t="s">
        <v>1283</v>
      </c>
      <c r="D39" s="1285" t="s">
        <v>3083</v>
      </c>
      <c r="E39" s="1285" t="s">
        <v>1224</v>
      </c>
      <c r="F39" s="1304" t="s">
        <v>3677</v>
      </c>
      <c r="G39" s="1285" t="s">
        <v>3198</v>
      </c>
      <c r="H39" s="1285" t="s">
        <v>3678</v>
      </c>
      <c r="I39" s="1285">
        <v>0.56999999999999995</v>
      </c>
      <c r="J39" s="1285"/>
      <c r="K39" s="1285"/>
      <c r="L39" s="1285"/>
      <c r="M39" s="1285"/>
      <c r="N39" s="874">
        <v>63.13</v>
      </c>
      <c r="O39" s="874">
        <v>66.7</v>
      </c>
      <c r="P39" s="874" t="s">
        <v>5889</v>
      </c>
      <c r="Q39" s="1285" t="s">
        <v>2590</v>
      </c>
      <c r="R39" s="545"/>
      <c r="S39" s="585"/>
    </row>
    <row r="40" spans="1:20" ht="24.75" thickBot="1" x14ac:dyDescent="0.25">
      <c r="A40" s="1315">
        <v>2</v>
      </c>
      <c r="B40" s="1315"/>
      <c r="C40" s="1315"/>
      <c r="D40" s="1315"/>
      <c r="E40" s="822" t="s">
        <v>1203</v>
      </c>
      <c r="F40" s="1368" t="s">
        <v>1160</v>
      </c>
      <c r="G40" s="822"/>
      <c r="H40" s="822"/>
      <c r="I40" s="816">
        <v>0.16</v>
      </c>
      <c r="J40" s="820"/>
      <c r="K40" s="822"/>
      <c r="L40" s="822"/>
      <c r="M40" s="822">
        <v>0.16</v>
      </c>
      <c r="N40" s="822">
        <v>0</v>
      </c>
      <c r="O40" s="875">
        <v>0.16</v>
      </c>
      <c r="P40" s="822" t="s">
        <v>2452</v>
      </c>
      <c r="Q40" s="822" t="s">
        <v>2752</v>
      </c>
      <c r="R40" s="561"/>
      <c r="S40" s="561"/>
    </row>
    <row r="41" spans="1:20" ht="13.5" thickBot="1" x14ac:dyDescent="0.25">
      <c r="A41" s="1605" t="s">
        <v>5892</v>
      </c>
      <c r="B41" s="1606"/>
      <c r="C41" s="1606"/>
      <c r="D41" s="1606"/>
      <c r="E41" s="1606"/>
      <c r="F41" s="1606"/>
      <c r="G41" s="1606"/>
      <c r="H41" s="1694"/>
      <c r="I41" s="705">
        <f>SUM(I39:I40)</f>
        <v>0.73</v>
      </c>
      <c r="J41" s="703"/>
      <c r="K41" s="671"/>
      <c r="L41" s="671"/>
      <c r="M41" s="671"/>
      <c r="N41" s="671"/>
      <c r="O41" s="671"/>
      <c r="P41" s="671"/>
      <c r="Q41" s="704"/>
    </row>
    <row r="42" spans="1:20" s="454" customFormat="1" ht="13.5" thickBot="1" x14ac:dyDescent="0.25">
      <c r="A42" s="698"/>
      <c r="B42" s="698"/>
      <c r="C42" s="698"/>
      <c r="D42" s="698"/>
      <c r="E42" s="698"/>
      <c r="F42" s="698"/>
      <c r="G42" s="698"/>
      <c r="H42" s="698"/>
      <c r="I42" s="562"/>
      <c r="J42" s="652"/>
      <c r="K42" s="652"/>
      <c r="L42" s="652"/>
      <c r="M42" s="652"/>
      <c r="N42" s="652"/>
      <c r="O42" s="652"/>
      <c r="P42" s="652"/>
      <c r="Q42" s="652"/>
    </row>
    <row r="43" spans="1:20" ht="13.5" thickBot="1" x14ac:dyDescent="0.25">
      <c r="A43" s="1586" t="s">
        <v>2213</v>
      </c>
      <c r="B43" s="1587"/>
      <c r="C43" s="1587"/>
      <c r="D43" s="1587"/>
      <c r="E43" s="1587"/>
      <c r="F43" s="1587"/>
      <c r="G43" s="1587"/>
      <c r="H43" s="1587"/>
      <c r="I43" s="1587"/>
      <c r="J43" s="1587"/>
      <c r="K43" s="1587"/>
      <c r="L43" s="1587"/>
      <c r="M43" s="1587"/>
      <c r="N43" s="1587"/>
      <c r="O43" s="1587"/>
      <c r="P43" s="1587"/>
      <c r="Q43" s="1695"/>
    </row>
    <row r="44" spans="1:20" ht="24.75" thickBot="1" x14ac:dyDescent="0.25">
      <c r="A44" s="518">
        <v>1</v>
      </c>
      <c r="B44" s="708"/>
      <c r="C44" s="709"/>
      <c r="D44" s="519"/>
      <c r="E44" s="556" t="s">
        <v>310</v>
      </c>
      <c r="F44" s="598" t="s">
        <v>404</v>
      </c>
      <c r="G44" s="598"/>
      <c r="H44" s="598"/>
      <c r="I44" s="571">
        <v>0.93</v>
      </c>
      <c r="J44" s="556"/>
      <c r="K44" s="556"/>
      <c r="L44" s="556"/>
      <c r="M44" s="556"/>
      <c r="N44" s="558">
        <v>0</v>
      </c>
      <c r="O44" s="558">
        <v>0.93</v>
      </c>
      <c r="P44" s="582" t="s">
        <v>5889</v>
      </c>
      <c r="Q44" s="559" t="s">
        <v>2752</v>
      </c>
      <c r="R44" s="594"/>
      <c r="S44" s="573"/>
    </row>
    <row r="45" spans="1:20" x14ac:dyDescent="0.2">
      <c r="A45" s="1696" t="s">
        <v>944</v>
      </c>
      <c r="B45" s="1697"/>
      <c r="C45" s="1697"/>
      <c r="D45" s="1697"/>
      <c r="E45" s="1697"/>
      <c r="F45" s="1697"/>
      <c r="G45" s="1697"/>
      <c r="H45" s="1698"/>
      <c r="I45" s="710">
        <f>SUM(I44)</f>
        <v>0.93</v>
      </c>
      <c r="J45" s="43"/>
      <c r="K45" s="43"/>
      <c r="L45" s="43"/>
      <c r="M45" s="43"/>
      <c r="N45" s="43"/>
      <c r="O45" s="43"/>
      <c r="P45" s="43"/>
      <c r="Q45" s="43"/>
    </row>
    <row r="46" spans="1:20" ht="13.5" thickBot="1" x14ac:dyDescent="0.25">
      <c r="A46" s="711"/>
      <c r="B46" s="712"/>
      <c r="C46" s="713"/>
      <c r="D46" s="714"/>
      <c r="E46" s="492"/>
      <c r="F46" s="479"/>
      <c r="G46" s="45"/>
      <c r="H46" s="45"/>
      <c r="I46" s="676"/>
      <c r="J46" s="676"/>
      <c r="K46" s="676"/>
      <c r="L46" s="676"/>
      <c r="M46" s="676"/>
      <c r="N46" s="676"/>
      <c r="O46" s="676"/>
      <c r="P46" s="676"/>
      <c r="Q46" s="676"/>
    </row>
    <row r="47" spans="1:20" x14ac:dyDescent="0.2">
      <c r="A47" s="1700" t="s">
        <v>2238</v>
      </c>
      <c r="B47" s="1701"/>
      <c r="C47" s="1701"/>
      <c r="D47" s="1702"/>
      <c r="E47" s="1702"/>
      <c r="F47" s="1702"/>
      <c r="G47" s="1702"/>
      <c r="H47" s="1703"/>
      <c r="I47" s="715">
        <f>SUM(I18+I22+I29+I36+I41+I45)</f>
        <v>3.673</v>
      </c>
      <c r="J47" s="686"/>
      <c r="K47" s="687"/>
      <c r="L47" s="687"/>
      <c r="M47" s="687"/>
      <c r="N47" s="687"/>
      <c r="O47" s="687"/>
      <c r="P47" s="687"/>
      <c r="Q47" s="688"/>
    </row>
    <row r="48" spans="1:20" ht="13.5" thickBot="1" x14ac:dyDescent="0.25">
      <c r="A48" s="1293"/>
      <c r="B48" s="1369"/>
      <c r="C48" s="1370"/>
      <c r="D48" s="1292"/>
      <c r="E48" s="1303"/>
      <c r="F48" s="1292"/>
      <c r="G48" s="676"/>
      <c r="H48" s="676"/>
      <c r="I48" s="676"/>
      <c r="J48" s="676"/>
      <c r="K48" s="676"/>
      <c r="L48" s="676"/>
      <c r="M48" s="676"/>
      <c r="N48" s="676"/>
      <c r="O48" s="676"/>
      <c r="P48" s="676"/>
      <c r="Q48" s="676"/>
    </row>
    <row r="49" spans="1:19" ht="13.5" thickBot="1" x14ac:dyDescent="0.25">
      <c r="A49" s="1594" t="s">
        <v>948</v>
      </c>
      <c r="B49" s="1704"/>
      <c r="C49" s="1704"/>
      <c r="D49" s="1704"/>
      <c r="E49" s="1704"/>
      <c r="F49" s="1704"/>
      <c r="G49" s="1704"/>
      <c r="H49" s="1704"/>
      <c r="I49" s="1704"/>
      <c r="J49" s="1704"/>
      <c r="K49" s="1704"/>
      <c r="L49" s="1704"/>
      <c r="M49" s="1704"/>
      <c r="N49" s="1704"/>
      <c r="O49" s="1704"/>
      <c r="P49" s="1704"/>
      <c r="Q49" s="1705"/>
    </row>
    <row r="50" spans="1:19" ht="13.5" thickBot="1" x14ac:dyDescent="0.25">
      <c r="A50" s="1586" t="s">
        <v>1404</v>
      </c>
      <c r="B50" s="1587"/>
      <c r="C50" s="1587"/>
      <c r="D50" s="1587"/>
      <c r="E50" s="1587"/>
      <c r="F50" s="1587"/>
      <c r="G50" s="1587"/>
      <c r="H50" s="1587"/>
      <c r="I50" s="1587"/>
      <c r="J50" s="1587"/>
      <c r="K50" s="1587"/>
      <c r="L50" s="1587"/>
      <c r="M50" s="1587"/>
      <c r="N50" s="1587"/>
      <c r="O50" s="1587"/>
      <c r="P50" s="1587"/>
      <c r="Q50" s="1695"/>
    </row>
    <row r="51" spans="1:19" ht="24" x14ac:dyDescent="0.2">
      <c r="A51" s="1114">
        <v>1</v>
      </c>
      <c r="B51" s="1065"/>
      <c r="C51" s="1372"/>
      <c r="D51" s="813"/>
      <c r="E51" s="1306" t="s">
        <v>225</v>
      </c>
      <c r="F51" s="1307" t="s">
        <v>1461</v>
      </c>
      <c r="G51" s="1306"/>
      <c r="H51" s="1306"/>
      <c r="I51" s="869">
        <v>1.43</v>
      </c>
      <c r="J51" s="1374"/>
      <c r="K51" s="1374"/>
      <c r="L51" s="1374"/>
      <c r="M51" s="1374"/>
      <c r="N51" s="1031">
        <v>0</v>
      </c>
      <c r="O51" s="1374">
        <v>1.43</v>
      </c>
      <c r="P51" s="1374" t="s">
        <v>2241</v>
      </c>
      <c r="Q51" s="1374" t="s">
        <v>2752</v>
      </c>
      <c r="R51" s="585"/>
      <c r="S51" s="573"/>
    </row>
    <row r="52" spans="1:19" ht="24.75" thickBot="1" x14ac:dyDescent="0.25">
      <c r="A52" s="1073">
        <v>2</v>
      </c>
      <c r="B52" s="1371"/>
      <c r="C52" s="1373"/>
      <c r="D52" s="816"/>
      <c r="E52" s="822" t="s">
        <v>220</v>
      </c>
      <c r="F52" s="1368" t="s">
        <v>1460</v>
      </c>
      <c r="G52" s="1290"/>
      <c r="H52" s="822"/>
      <c r="I52" s="822">
        <v>0.72</v>
      </c>
      <c r="J52" s="873"/>
      <c r="K52" s="873"/>
      <c r="L52" s="873"/>
      <c r="M52" s="873"/>
      <c r="N52" s="875">
        <v>0</v>
      </c>
      <c r="O52" s="873">
        <v>0.71499999999999997</v>
      </c>
      <c r="P52" s="873" t="s">
        <v>2241</v>
      </c>
      <c r="Q52" s="873" t="s">
        <v>2752</v>
      </c>
      <c r="R52" s="585"/>
      <c r="S52" s="1"/>
    </row>
    <row r="53" spans="1:19" ht="13.5" thickBot="1" x14ac:dyDescent="0.25">
      <c r="A53" s="1706" t="s">
        <v>5890</v>
      </c>
      <c r="B53" s="1707"/>
      <c r="C53" s="1707"/>
      <c r="D53" s="1707"/>
      <c r="E53" s="1707"/>
      <c r="F53" s="1707"/>
      <c r="G53" s="1707"/>
      <c r="H53" s="1708"/>
      <c r="I53" s="716">
        <f>SUM(I51:I52)</f>
        <v>2.15</v>
      </c>
      <c r="J53" s="703"/>
      <c r="K53" s="671"/>
      <c r="L53" s="671"/>
      <c r="M53" s="671"/>
      <c r="N53" s="671"/>
      <c r="O53" s="671"/>
      <c r="P53" s="671"/>
      <c r="Q53" s="704"/>
    </row>
    <row r="54" spans="1:19" ht="13.5" thickBot="1" x14ac:dyDescent="0.25">
      <c r="A54" s="1609" t="s">
        <v>5897</v>
      </c>
      <c r="B54" s="1704"/>
      <c r="C54" s="1704"/>
      <c r="D54" s="1704"/>
      <c r="E54" s="1704"/>
      <c r="F54" s="1704"/>
      <c r="G54" s="1704"/>
      <c r="H54" s="1705"/>
      <c r="I54" s="717">
        <f>SUM(I53)</f>
        <v>2.15</v>
      </c>
      <c r="J54" s="684"/>
      <c r="K54" s="675"/>
      <c r="L54" s="675"/>
      <c r="M54" s="675"/>
      <c r="N54" s="675"/>
      <c r="O54" s="675"/>
      <c r="P54" s="675"/>
      <c r="Q54" s="681"/>
    </row>
    <row r="55" spans="1:19" ht="13.5" thickBot="1" x14ac:dyDescent="0.25">
      <c r="A55" s="676"/>
      <c r="B55" s="676"/>
      <c r="C55" s="676"/>
      <c r="D55" s="676"/>
      <c r="E55" s="676"/>
      <c r="F55" s="676"/>
      <c r="G55" s="676"/>
      <c r="H55" s="676"/>
      <c r="I55" s="652"/>
      <c r="J55" s="652"/>
      <c r="K55" s="652"/>
      <c r="L55" s="652"/>
      <c r="M55" s="652"/>
      <c r="N55" s="652"/>
      <c r="O55" s="652"/>
      <c r="P55" s="652"/>
      <c r="Q55" s="652"/>
    </row>
    <row r="56" spans="1:19" ht="13.5" thickBot="1" x14ac:dyDescent="0.25">
      <c r="A56" s="1594" t="s">
        <v>5898</v>
      </c>
      <c r="B56" s="1624"/>
      <c r="C56" s="1624"/>
      <c r="D56" s="1624"/>
      <c r="E56" s="1624"/>
      <c r="F56" s="1624"/>
      <c r="G56" s="1624"/>
      <c r="H56" s="1624"/>
      <c r="I56" s="1624"/>
      <c r="J56" s="1624"/>
      <c r="K56" s="1624"/>
      <c r="L56" s="1624"/>
      <c r="M56" s="1624"/>
      <c r="N56" s="1624"/>
      <c r="O56" s="1624"/>
      <c r="P56" s="1624"/>
      <c r="Q56" s="1699"/>
    </row>
    <row r="57" spans="1:19" ht="13.5" thickBot="1" x14ac:dyDescent="0.25">
      <c r="A57" s="1727" t="s">
        <v>5886</v>
      </c>
      <c r="B57" s="1723"/>
      <c r="C57" s="1723"/>
      <c r="D57" s="1723"/>
      <c r="E57" s="1723"/>
      <c r="F57" s="1723"/>
      <c r="G57" s="1723"/>
      <c r="H57" s="1723"/>
      <c r="I57" s="1723"/>
      <c r="J57" s="1723"/>
      <c r="K57" s="1723"/>
      <c r="L57" s="1723"/>
      <c r="M57" s="1723"/>
      <c r="N57" s="1723"/>
      <c r="O57" s="1723"/>
      <c r="P57" s="1723"/>
      <c r="Q57" s="1728"/>
    </row>
    <row r="58" spans="1:19" ht="60.75" thickBot="1" x14ac:dyDescent="0.25">
      <c r="A58" s="1053">
        <v>1</v>
      </c>
      <c r="B58" s="1053"/>
      <c r="C58" s="1054"/>
      <c r="D58" s="1053"/>
      <c r="E58" s="1129" t="s">
        <v>369</v>
      </c>
      <c r="F58" s="1375" t="s">
        <v>5899</v>
      </c>
      <c r="G58" s="1375"/>
      <c r="H58" s="1375"/>
      <c r="I58" s="1078">
        <v>330</v>
      </c>
      <c r="J58" s="1129"/>
      <c r="K58" s="1129"/>
      <c r="L58" s="1129"/>
      <c r="M58" s="1129"/>
      <c r="N58" s="1129"/>
      <c r="O58" s="1130"/>
      <c r="P58" s="1130"/>
      <c r="Q58" s="1376" t="s">
        <v>3216</v>
      </c>
      <c r="R58" s="599"/>
      <c r="S58" s="600"/>
    </row>
    <row r="59" spans="1:19" ht="13.5" thickBot="1" x14ac:dyDescent="0.25">
      <c r="A59" s="1586" t="s">
        <v>939</v>
      </c>
      <c r="B59" s="1587"/>
      <c r="C59" s="1587"/>
      <c r="D59" s="1587"/>
      <c r="E59" s="1587"/>
      <c r="F59" s="1587"/>
      <c r="G59" s="1587"/>
      <c r="H59" s="1695"/>
      <c r="I59" s="517">
        <f>SUM(I58)</f>
        <v>330</v>
      </c>
      <c r="J59" s="684"/>
      <c r="K59" s="675"/>
      <c r="L59" s="675"/>
      <c r="M59" s="675"/>
      <c r="N59" s="675"/>
      <c r="O59" s="675"/>
      <c r="P59" s="675"/>
      <c r="Q59" s="681"/>
    </row>
    <row r="60" spans="1:19" s="9" customFormat="1" ht="13.5" thickBot="1" x14ac:dyDescent="0.25">
      <c r="A60" s="1729"/>
      <c r="B60" s="1729"/>
      <c r="C60" s="1729"/>
      <c r="D60" s="657"/>
      <c r="E60" s="718"/>
      <c r="F60" s="531"/>
      <c r="G60" s="652"/>
      <c r="H60" s="652"/>
      <c r="I60" s="652"/>
      <c r="J60" s="652"/>
      <c r="K60" s="652"/>
      <c r="L60" s="652"/>
      <c r="M60" s="652"/>
      <c r="N60" s="652"/>
      <c r="O60" s="652"/>
      <c r="P60" s="652"/>
      <c r="Q60" s="652"/>
      <c r="R60"/>
      <c r="S60"/>
    </row>
    <row r="61" spans="1:19" ht="13.5" thickBot="1" x14ac:dyDescent="0.25">
      <c r="A61" s="1722" t="s">
        <v>1403</v>
      </c>
      <c r="B61" s="1702"/>
      <c r="C61" s="1702"/>
      <c r="D61" s="1702"/>
      <c r="E61" s="1702"/>
      <c r="F61" s="1702"/>
      <c r="G61" s="1702"/>
      <c r="H61" s="1702"/>
      <c r="I61" s="1702"/>
      <c r="J61" s="1702"/>
      <c r="K61" s="1702"/>
      <c r="L61" s="1702"/>
      <c r="M61" s="1702"/>
      <c r="N61" s="1702"/>
      <c r="O61" s="1702"/>
      <c r="P61" s="1702"/>
      <c r="Q61" s="1703"/>
      <c r="R61" s="9"/>
      <c r="S61" s="9"/>
    </row>
    <row r="62" spans="1:19" ht="36" x14ac:dyDescent="0.2">
      <c r="A62" s="1285">
        <v>1</v>
      </c>
      <c r="B62" s="1048"/>
      <c r="C62" s="1048"/>
      <c r="D62" s="1048"/>
      <c r="E62" s="1032" t="s">
        <v>95</v>
      </c>
      <c r="F62" s="1035" t="s">
        <v>89</v>
      </c>
      <c r="G62" s="1225"/>
      <c r="H62" s="1225"/>
      <c r="I62" s="1285">
        <v>556</v>
      </c>
      <c r="J62" s="1285"/>
      <c r="K62" s="1032"/>
      <c r="L62" s="1032"/>
      <c r="M62" s="1032"/>
      <c r="N62" s="1032"/>
      <c r="O62" s="1035"/>
      <c r="P62" s="1035"/>
      <c r="Q62" s="1035" t="s">
        <v>3216</v>
      </c>
      <c r="R62" s="609"/>
      <c r="S62" s="610"/>
    </row>
    <row r="63" spans="1:19" s="456" customFormat="1" ht="36" x14ac:dyDescent="0.2">
      <c r="A63" s="1295">
        <v>2</v>
      </c>
      <c r="B63" s="1071"/>
      <c r="C63" s="1071"/>
      <c r="D63" s="1071"/>
      <c r="E63" s="1312" t="s">
        <v>98</v>
      </c>
      <c r="F63" s="1301" t="s">
        <v>90</v>
      </c>
      <c r="G63" s="1301"/>
      <c r="H63" s="1301"/>
      <c r="I63" s="1288">
        <v>100</v>
      </c>
      <c r="J63" s="1295"/>
      <c r="K63" s="1378"/>
      <c r="L63" s="1378"/>
      <c r="M63" s="1378"/>
      <c r="N63" s="1378"/>
      <c r="O63" s="1379"/>
      <c r="P63" s="1379"/>
      <c r="Q63" s="1301" t="s">
        <v>3216</v>
      </c>
      <c r="R63" s="609"/>
      <c r="S63" s="610"/>
    </row>
    <row r="64" spans="1:19" s="456" customFormat="1" ht="36" x14ac:dyDescent="0.2">
      <c r="A64" s="1295">
        <v>3</v>
      </c>
      <c r="B64" s="1071"/>
      <c r="C64" s="1071"/>
      <c r="D64" s="1071"/>
      <c r="E64" s="1312" t="s">
        <v>99</v>
      </c>
      <c r="F64" s="1301" t="s">
        <v>91</v>
      </c>
      <c r="G64" s="1301"/>
      <c r="H64" s="1301"/>
      <c r="I64" s="1288">
        <v>156</v>
      </c>
      <c r="J64" s="1295"/>
      <c r="K64" s="1378"/>
      <c r="L64" s="1378"/>
      <c r="M64" s="1378"/>
      <c r="N64" s="1378"/>
      <c r="O64" s="1379"/>
      <c r="P64" s="1379"/>
      <c r="Q64" s="1301" t="s">
        <v>3216</v>
      </c>
      <c r="R64" s="609"/>
      <c r="S64" s="610"/>
    </row>
    <row r="65" spans="1:19" ht="36" x14ac:dyDescent="0.2">
      <c r="A65" s="814">
        <v>4</v>
      </c>
      <c r="B65" s="814"/>
      <c r="C65" s="818"/>
      <c r="D65" s="1288"/>
      <c r="E65" s="1312" t="s">
        <v>100</v>
      </c>
      <c r="F65" s="1301" t="s">
        <v>92</v>
      </c>
      <c r="G65" s="1302"/>
      <c r="H65" s="1302"/>
      <c r="I65" s="1288">
        <v>305</v>
      </c>
      <c r="J65" s="1312"/>
      <c r="K65" s="1312"/>
      <c r="L65" s="1312"/>
      <c r="M65" s="1312"/>
      <c r="N65" s="1312"/>
      <c r="O65" s="1301"/>
      <c r="P65" s="1301"/>
      <c r="Q65" s="1301" t="s">
        <v>3216</v>
      </c>
      <c r="R65" s="609"/>
      <c r="S65" s="610"/>
    </row>
    <row r="66" spans="1:19" ht="48.75" thickBot="1" x14ac:dyDescent="0.25">
      <c r="A66" s="816">
        <v>5</v>
      </c>
      <c r="B66" s="816"/>
      <c r="C66" s="1017"/>
      <c r="D66" s="1289"/>
      <c r="E66" s="1313" t="s">
        <v>102</v>
      </c>
      <c r="F66" s="1314" t="s">
        <v>93</v>
      </c>
      <c r="G66" s="1377"/>
      <c r="H66" s="1377"/>
      <c r="I66" s="1289">
        <v>114</v>
      </c>
      <c r="J66" s="1313"/>
      <c r="K66" s="1313"/>
      <c r="L66" s="1313"/>
      <c r="M66" s="1313"/>
      <c r="N66" s="1313"/>
      <c r="O66" s="1314"/>
      <c r="P66" s="1314"/>
      <c r="Q66" s="1314" t="s">
        <v>3216</v>
      </c>
      <c r="R66" s="609"/>
      <c r="S66" s="610"/>
    </row>
    <row r="67" spans="1:19" ht="13.5" thickBot="1" x14ac:dyDescent="0.25">
      <c r="A67" s="1586" t="s">
        <v>941</v>
      </c>
      <c r="B67" s="1587"/>
      <c r="C67" s="1587"/>
      <c r="D67" s="1587"/>
      <c r="E67" s="1587"/>
      <c r="F67" s="1587"/>
      <c r="G67" s="1587"/>
      <c r="H67" s="1695"/>
      <c r="I67" s="517">
        <f>SUM(I62:I66)</f>
        <v>1231</v>
      </c>
      <c r="J67" s="684"/>
      <c r="K67" s="675"/>
      <c r="L67" s="675"/>
      <c r="M67" s="675"/>
      <c r="N67" s="675"/>
      <c r="O67" s="675"/>
      <c r="P67" s="675"/>
      <c r="Q67" s="704"/>
    </row>
    <row r="68" spans="1:19" ht="13.5" thickBot="1" x14ac:dyDescent="0.25">
      <c r="A68" s="450"/>
      <c r="B68" s="653"/>
      <c r="C68" s="654"/>
      <c r="D68" s="653"/>
      <c r="E68" s="719"/>
      <c r="F68" s="65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9" ht="13.5" thickBot="1" x14ac:dyDescent="0.25">
      <c r="A69" s="1586" t="s">
        <v>1404</v>
      </c>
      <c r="B69" s="1600"/>
      <c r="C69" s="1600"/>
      <c r="D69" s="1600"/>
      <c r="E69" s="1600"/>
      <c r="F69" s="1600"/>
      <c r="G69" s="1600"/>
      <c r="H69" s="1600"/>
      <c r="I69" s="1600"/>
      <c r="J69" s="1600"/>
      <c r="K69" s="1600"/>
      <c r="L69" s="1600"/>
      <c r="M69" s="1600"/>
      <c r="N69" s="1600"/>
      <c r="O69" s="1600"/>
      <c r="P69" s="1600"/>
      <c r="Q69" s="1714"/>
    </row>
    <row r="70" spans="1:19" ht="36" x14ac:dyDescent="0.2">
      <c r="A70" s="1065">
        <v>1</v>
      </c>
      <c r="B70" s="1381"/>
      <c r="C70" s="1381"/>
      <c r="D70" s="1381"/>
      <c r="E70" s="1384" t="s">
        <v>414</v>
      </c>
      <c r="F70" s="1387" t="s">
        <v>410</v>
      </c>
      <c r="G70" s="1390"/>
      <c r="H70" s="1390"/>
      <c r="I70" s="1062">
        <v>252</v>
      </c>
      <c r="J70" s="1384"/>
      <c r="K70" s="1384"/>
      <c r="L70" s="1384"/>
      <c r="M70" s="1384"/>
      <c r="N70" s="1384"/>
      <c r="O70" s="1387"/>
      <c r="P70" s="1387"/>
      <c r="Q70" s="1387" t="s">
        <v>3216</v>
      </c>
    </row>
    <row r="71" spans="1:19" ht="36" x14ac:dyDescent="0.2">
      <c r="A71" s="1308">
        <v>2</v>
      </c>
      <c r="B71" s="1382"/>
      <c r="C71" s="1382"/>
      <c r="D71" s="1382"/>
      <c r="E71" s="1385" t="s">
        <v>417</v>
      </c>
      <c r="F71" s="1388" t="s">
        <v>1467</v>
      </c>
      <c r="G71" s="1391"/>
      <c r="H71" s="1391"/>
      <c r="I71" s="1308">
        <v>220</v>
      </c>
      <c r="J71" s="1393"/>
      <c r="K71" s="1393"/>
      <c r="L71" s="1393"/>
      <c r="M71" s="1393"/>
      <c r="N71" s="1393"/>
      <c r="O71" s="1393"/>
      <c r="P71" s="1393"/>
      <c r="Q71" s="1388" t="s">
        <v>3216</v>
      </c>
    </row>
    <row r="72" spans="1:19" s="897" customFormat="1" ht="96" x14ac:dyDescent="0.2">
      <c r="A72" s="1308">
        <v>3</v>
      </c>
      <c r="B72" s="1382"/>
      <c r="C72" s="1382"/>
      <c r="D72" s="1382"/>
      <c r="E72" s="1385" t="s">
        <v>416</v>
      </c>
      <c r="F72" s="1388" t="s">
        <v>6008</v>
      </c>
      <c r="G72" s="1391"/>
      <c r="H72" s="1391"/>
      <c r="I72" s="1308">
        <v>90</v>
      </c>
      <c r="J72" s="1393"/>
      <c r="K72" s="1393"/>
      <c r="L72" s="1393"/>
      <c r="M72" s="1393"/>
      <c r="N72" s="1393"/>
      <c r="O72" s="1393"/>
      <c r="P72" s="1393"/>
      <c r="Q72" s="1388" t="s">
        <v>3216</v>
      </c>
    </row>
    <row r="73" spans="1:19" s="897" customFormat="1" ht="36" x14ac:dyDescent="0.2">
      <c r="A73" s="1308">
        <v>4</v>
      </c>
      <c r="B73" s="1382"/>
      <c r="C73" s="1382"/>
      <c r="D73" s="1382"/>
      <c r="E73" s="1385" t="s">
        <v>417</v>
      </c>
      <c r="F73" s="1388" t="s">
        <v>1467</v>
      </c>
      <c r="G73" s="1391"/>
      <c r="H73" s="1391"/>
      <c r="I73" s="1308">
        <v>220</v>
      </c>
      <c r="J73" s="1393"/>
      <c r="K73" s="1393"/>
      <c r="L73" s="1393"/>
      <c r="M73" s="1393"/>
      <c r="N73" s="1393"/>
      <c r="O73" s="1393"/>
      <c r="P73" s="1393"/>
      <c r="Q73" s="1388" t="s">
        <v>3216</v>
      </c>
    </row>
    <row r="74" spans="1:19" s="897" customFormat="1" ht="84" x14ac:dyDescent="0.2">
      <c r="A74" s="1308">
        <v>5</v>
      </c>
      <c r="B74" s="1382"/>
      <c r="C74" s="1382"/>
      <c r="D74" s="1382"/>
      <c r="E74" s="1385" t="s">
        <v>420</v>
      </c>
      <c r="F74" s="1388" t="s">
        <v>6009</v>
      </c>
      <c r="G74" s="1391"/>
      <c r="H74" s="1391"/>
      <c r="I74" s="1308">
        <v>200</v>
      </c>
      <c r="J74" s="1393"/>
      <c r="K74" s="1393"/>
      <c r="L74" s="1393"/>
      <c r="M74" s="1393"/>
      <c r="N74" s="1393"/>
      <c r="O74" s="1393"/>
      <c r="P74" s="1393"/>
      <c r="Q74" s="1388" t="s">
        <v>3216</v>
      </c>
    </row>
    <row r="75" spans="1:19" s="897" customFormat="1" ht="36" x14ac:dyDescent="0.2">
      <c r="A75" s="1308">
        <v>6</v>
      </c>
      <c r="B75" s="1382"/>
      <c r="C75" s="1382"/>
      <c r="D75" s="1382"/>
      <c r="E75" s="1385" t="s">
        <v>421</v>
      </c>
      <c r="F75" s="1388" t="s">
        <v>1468</v>
      </c>
      <c r="G75" s="1391"/>
      <c r="H75" s="1391"/>
      <c r="I75" s="1308">
        <v>200</v>
      </c>
      <c r="J75" s="1393"/>
      <c r="K75" s="1393"/>
      <c r="L75" s="1393"/>
      <c r="M75" s="1393"/>
      <c r="N75" s="1393"/>
      <c r="O75" s="1393"/>
      <c r="P75" s="1393"/>
      <c r="Q75" s="1388" t="s">
        <v>3216</v>
      </c>
    </row>
    <row r="76" spans="1:19" s="897" customFormat="1" ht="36" x14ac:dyDescent="0.2">
      <c r="A76" s="1308">
        <v>7</v>
      </c>
      <c r="B76" s="1382"/>
      <c r="C76" s="1382"/>
      <c r="D76" s="1382"/>
      <c r="E76" s="1385" t="s">
        <v>422</v>
      </c>
      <c r="F76" s="1388" t="s">
        <v>1469</v>
      </c>
      <c r="G76" s="1391"/>
      <c r="H76" s="1391"/>
      <c r="I76" s="1308">
        <v>220</v>
      </c>
      <c r="J76" s="1393"/>
      <c r="K76" s="1393"/>
      <c r="L76" s="1393"/>
      <c r="M76" s="1393"/>
      <c r="N76" s="1393"/>
      <c r="O76" s="1393"/>
      <c r="P76" s="1393"/>
      <c r="Q76" s="1388" t="s">
        <v>3216</v>
      </c>
    </row>
    <row r="77" spans="1:19" s="897" customFormat="1" ht="36" x14ac:dyDescent="0.2">
      <c r="A77" s="1308">
        <v>8</v>
      </c>
      <c r="B77" s="1382"/>
      <c r="C77" s="1382"/>
      <c r="D77" s="1382"/>
      <c r="E77" s="1385" t="s">
        <v>423</v>
      </c>
      <c r="F77" s="1388" t="s">
        <v>1470</v>
      </c>
      <c r="G77" s="1391"/>
      <c r="H77" s="1391"/>
      <c r="I77" s="1308">
        <v>160</v>
      </c>
      <c r="J77" s="1393"/>
      <c r="K77" s="1393"/>
      <c r="L77" s="1393"/>
      <c r="M77" s="1393"/>
      <c r="N77" s="1393"/>
      <c r="O77" s="1393"/>
      <c r="P77" s="1393"/>
      <c r="Q77" s="1388" t="s">
        <v>3216</v>
      </c>
    </row>
    <row r="78" spans="1:19" s="897" customFormat="1" ht="84" x14ac:dyDescent="0.2">
      <c r="A78" s="1308">
        <v>9</v>
      </c>
      <c r="B78" s="1382"/>
      <c r="C78" s="1382"/>
      <c r="D78" s="1382"/>
      <c r="E78" s="1385" t="s">
        <v>424</v>
      </c>
      <c r="F78" s="1388" t="s">
        <v>6010</v>
      </c>
      <c r="G78" s="1391"/>
      <c r="H78" s="1391"/>
      <c r="I78" s="1308">
        <v>140</v>
      </c>
      <c r="J78" s="1393"/>
      <c r="K78" s="1393"/>
      <c r="L78" s="1393"/>
      <c r="M78" s="1393"/>
      <c r="N78" s="1393"/>
      <c r="O78" s="1393"/>
      <c r="P78" s="1393"/>
      <c r="Q78" s="1388" t="s">
        <v>3216</v>
      </c>
    </row>
    <row r="79" spans="1:19" s="897" customFormat="1" ht="72.75" thickBot="1" x14ac:dyDescent="0.25">
      <c r="A79" s="1380">
        <v>10</v>
      </c>
      <c r="B79" s="1383"/>
      <c r="C79" s="1383"/>
      <c r="D79" s="1383"/>
      <c r="E79" s="1386" t="s">
        <v>425</v>
      </c>
      <c r="F79" s="1389" t="s">
        <v>6011</v>
      </c>
      <c r="G79" s="1392"/>
      <c r="H79" s="1392"/>
      <c r="I79" s="1380">
        <v>100</v>
      </c>
      <c r="J79" s="1394"/>
      <c r="K79" s="1394"/>
      <c r="L79" s="1394"/>
      <c r="M79" s="1394"/>
      <c r="N79" s="1394"/>
      <c r="O79" s="1394"/>
      <c r="P79" s="1394"/>
      <c r="Q79" s="1389" t="s">
        <v>3216</v>
      </c>
    </row>
    <row r="80" spans="1:19" ht="13.5" thickBot="1" x14ac:dyDescent="0.25">
      <c r="A80" s="1677" t="s">
        <v>5890</v>
      </c>
      <c r="B80" s="1587"/>
      <c r="C80" s="1587"/>
      <c r="D80" s="1587"/>
      <c r="E80" s="1587"/>
      <c r="F80" s="1587"/>
      <c r="G80" s="1587"/>
      <c r="H80" s="1695"/>
      <c r="I80" s="517">
        <f>SUM(I70:I79)</f>
        <v>1802</v>
      </c>
      <c r="J80" s="684"/>
      <c r="K80" s="675"/>
      <c r="L80" s="675"/>
      <c r="M80" s="675"/>
      <c r="N80" s="675"/>
      <c r="O80" s="675"/>
      <c r="P80" s="675"/>
      <c r="Q80" s="681"/>
    </row>
    <row r="81" spans="1:19" s="17" customFormat="1" x14ac:dyDescent="0.2">
      <c r="A81" s="1720"/>
      <c r="B81" s="1720"/>
      <c r="C81" s="1720"/>
      <c r="D81" s="637"/>
      <c r="E81" s="719"/>
      <c r="F81" s="65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/>
      <c r="S81"/>
    </row>
    <row r="82" spans="1:19" s="17" customFormat="1" ht="13.5" thickBot="1" x14ac:dyDescent="0.25">
      <c r="A82" s="691"/>
      <c r="B82" s="691"/>
      <c r="C82" s="691"/>
      <c r="D82" s="1293"/>
      <c r="E82" s="676"/>
      <c r="F82" s="676"/>
      <c r="G82" s="676"/>
      <c r="H82" s="676"/>
      <c r="I82" s="676"/>
      <c r="J82" s="676"/>
      <c r="K82" s="676"/>
      <c r="L82" s="676"/>
      <c r="M82" s="676"/>
      <c r="N82" s="676"/>
      <c r="O82" s="676"/>
      <c r="P82" s="676"/>
      <c r="Q82" s="676"/>
    </row>
    <row r="83" spans="1:19" s="9" customFormat="1" ht="13.5" thickBot="1" x14ac:dyDescent="0.25">
      <c r="A83" s="1586" t="s">
        <v>1399</v>
      </c>
      <c r="B83" s="1721"/>
      <c r="C83" s="1721"/>
      <c r="D83" s="1600"/>
      <c r="E83" s="1600"/>
      <c r="F83" s="1600"/>
      <c r="G83" s="1600"/>
      <c r="H83" s="1600"/>
      <c r="I83" s="1600"/>
      <c r="J83" s="1600"/>
      <c r="K83" s="1600"/>
      <c r="L83" s="1600"/>
      <c r="M83" s="1600"/>
      <c r="N83" s="1600"/>
      <c r="O83" s="1600"/>
      <c r="P83" s="1600"/>
      <c r="Q83" s="1714"/>
      <c r="R83" s="17"/>
      <c r="S83" s="17"/>
    </row>
    <row r="84" spans="1:19" s="9" customFormat="1" ht="36" x14ac:dyDescent="0.2">
      <c r="A84" s="1285">
        <v>1</v>
      </c>
      <c r="B84" s="1135"/>
      <c r="C84" s="1135"/>
      <c r="D84" s="1114"/>
      <c r="E84" s="1032" t="s">
        <v>450</v>
      </c>
      <c r="F84" s="1032" t="s">
        <v>429</v>
      </c>
      <c r="G84" s="1396"/>
      <c r="H84" s="1396"/>
      <c r="I84" s="1285">
        <v>1350</v>
      </c>
      <c r="J84" s="1032"/>
      <c r="K84" s="1032"/>
      <c r="L84" s="1032"/>
      <c r="M84" s="1032"/>
      <c r="N84" s="1032"/>
      <c r="O84" s="1032"/>
      <c r="P84" s="1032"/>
      <c r="Q84" s="1032" t="s">
        <v>3216</v>
      </c>
      <c r="R84" s="611"/>
    </row>
    <row r="85" spans="1:19" ht="36" x14ac:dyDescent="0.2">
      <c r="A85" s="1288">
        <v>2</v>
      </c>
      <c r="B85" s="1310"/>
      <c r="C85" s="1310"/>
      <c r="D85" s="1310"/>
      <c r="E85" s="1312" t="s">
        <v>453</v>
      </c>
      <c r="F85" s="1312" t="s">
        <v>430</v>
      </c>
      <c r="G85" s="1236"/>
      <c r="H85" s="1236"/>
      <c r="I85" s="1288">
        <v>2377</v>
      </c>
      <c r="J85" s="1072"/>
      <c r="K85" s="1072"/>
      <c r="L85" s="1072"/>
      <c r="M85" s="1072"/>
      <c r="N85" s="1072"/>
      <c r="O85" s="1072"/>
      <c r="P85" s="1072"/>
      <c r="Q85" s="1312" t="s">
        <v>3216</v>
      </c>
      <c r="R85" s="9"/>
      <c r="S85" s="9"/>
    </row>
    <row r="86" spans="1:19" ht="36" x14ac:dyDescent="0.2">
      <c r="A86" s="1288">
        <v>3</v>
      </c>
      <c r="B86" s="1310"/>
      <c r="C86" s="1310"/>
      <c r="D86" s="1310"/>
      <c r="E86" s="1312" t="s">
        <v>455</v>
      </c>
      <c r="F86" s="1312" t="s">
        <v>446</v>
      </c>
      <c r="G86" s="1236"/>
      <c r="H86" s="1236"/>
      <c r="I86" s="1230">
        <v>340</v>
      </c>
      <c r="J86" s="1072"/>
      <c r="K86" s="1072"/>
      <c r="L86" s="1072"/>
      <c r="M86" s="1072"/>
      <c r="N86" s="1072"/>
      <c r="O86" s="1072"/>
      <c r="P86" s="1072"/>
      <c r="Q86" s="1312" t="s">
        <v>3216</v>
      </c>
    </row>
    <row r="87" spans="1:19" ht="24" x14ac:dyDescent="0.2">
      <c r="A87" s="814">
        <v>4</v>
      </c>
      <c r="B87" s="1072"/>
      <c r="C87" s="1072"/>
      <c r="D87" s="836"/>
      <c r="E87" s="1312" t="s">
        <v>458</v>
      </c>
      <c r="F87" s="1312" t="s">
        <v>431</v>
      </c>
      <c r="G87" s="1236"/>
      <c r="H87" s="1236"/>
      <c r="I87" s="1312">
        <v>460</v>
      </c>
      <c r="J87" s="1072"/>
      <c r="K87" s="1072"/>
      <c r="L87" s="1072"/>
      <c r="M87" s="1072"/>
      <c r="N87" s="1072"/>
      <c r="O87" s="1072"/>
      <c r="P87" s="1072"/>
      <c r="Q87" s="1312" t="s">
        <v>3216</v>
      </c>
    </row>
    <row r="88" spans="1:19" ht="36" x14ac:dyDescent="0.2">
      <c r="A88" s="814">
        <v>5</v>
      </c>
      <c r="B88" s="1072"/>
      <c r="C88" s="1072"/>
      <c r="D88" s="836"/>
      <c r="E88" s="1312" t="s">
        <v>459</v>
      </c>
      <c r="F88" s="1312" t="s">
        <v>428</v>
      </c>
      <c r="G88" s="1236"/>
      <c r="H88" s="1236"/>
      <c r="I88" s="1312">
        <v>470</v>
      </c>
      <c r="J88" s="1072"/>
      <c r="K88" s="1072"/>
      <c r="L88" s="1072"/>
      <c r="M88" s="1072"/>
      <c r="N88" s="1072"/>
      <c r="O88" s="1072"/>
      <c r="P88" s="1072"/>
      <c r="Q88" s="1312" t="s">
        <v>3216</v>
      </c>
    </row>
    <row r="89" spans="1:19" ht="48" x14ac:dyDescent="0.2">
      <c r="A89" s="814">
        <v>6</v>
      </c>
      <c r="B89" s="1072"/>
      <c r="C89" s="1072"/>
      <c r="D89" s="814"/>
      <c r="E89" s="1312" t="s">
        <v>461</v>
      </c>
      <c r="F89" s="1312" t="s">
        <v>426</v>
      </c>
      <c r="G89" s="1312"/>
      <c r="H89" s="1312"/>
      <c r="I89" s="1312">
        <v>1770</v>
      </c>
      <c r="J89" s="1072"/>
      <c r="K89" s="1072"/>
      <c r="L89" s="1072"/>
      <c r="M89" s="1072"/>
      <c r="N89" s="1072"/>
      <c r="O89" s="1072"/>
      <c r="P89" s="1072"/>
      <c r="Q89" s="1312" t="s">
        <v>3216</v>
      </c>
    </row>
    <row r="90" spans="1:19" ht="48" x14ac:dyDescent="0.2">
      <c r="A90" s="814">
        <v>7</v>
      </c>
      <c r="B90" s="1312"/>
      <c r="C90" s="1312"/>
      <c r="D90" s="836"/>
      <c r="E90" s="1312" t="s">
        <v>462</v>
      </c>
      <c r="F90" s="1312" t="s">
        <v>4603</v>
      </c>
      <c r="G90" s="1312"/>
      <c r="H90" s="1312"/>
      <c r="I90" s="1312">
        <v>970</v>
      </c>
      <c r="J90" s="1072"/>
      <c r="K90" s="1072"/>
      <c r="L90" s="1072"/>
      <c r="M90" s="1072"/>
      <c r="N90" s="1072"/>
      <c r="O90" s="1072"/>
      <c r="P90" s="1072"/>
      <c r="Q90" s="1312" t="s">
        <v>3216</v>
      </c>
    </row>
    <row r="91" spans="1:19" x14ac:dyDescent="0.2">
      <c r="A91" s="814">
        <v>8</v>
      </c>
      <c r="B91" s="1072"/>
      <c r="C91" s="1072"/>
      <c r="D91" s="1395"/>
      <c r="E91" s="1312" t="s">
        <v>463</v>
      </c>
      <c r="F91" s="1312" t="s">
        <v>1049</v>
      </c>
      <c r="G91" s="1312"/>
      <c r="H91" s="1312"/>
      <c r="I91" s="1312">
        <v>860</v>
      </c>
      <c r="J91" s="1072"/>
      <c r="K91" s="1072"/>
      <c r="L91" s="1072"/>
      <c r="M91" s="1072"/>
      <c r="N91" s="1072"/>
      <c r="O91" s="1072"/>
      <c r="P91" s="1072"/>
      <c r="Q91" s="1312" t="s">
        <v>3216</v>
      </c>
    </row>
    <row r="92" spans="1:19" ht="36.75" thickBot="1" x14ac:dyDescent="0.25">
      <c r="A92" s="816">
        <v>9</v>
      </c>
      <c r="B92" s="1073"/>
      <c r="C92" s="1073"/>
      <c r="D92" s="1073"/>
      <c r="E92" s="1313" t="s">
        <v>465</v>
      </c>
      <c r="F92" s="1313" t="s">
        <v>427</v>
      </c>
      <c r="G92" s="1397"/>
      <c r="H92" s="1397"/>
      <c r="I92" s="1313">
        <v>250</v>
      </c>
      <c r="J92" s="1073"/>
      <c r="K92" s="1073"/>
      <c r="L92" s="1073"/>
      <c r="M92" s="1073"/>
      <c r="N92" s="1073"/>
      <c r="O92" s="1073"/>
      <c r="P92" s="1073"/>
      <c r="Q92" s="1313" t="s">
        <v>3216</v>
      </c>
    </row>
    <row r="93" spans="1:19" x14ac:dyDescent="0.2">
      <c r="A93" s="1700" t="s">
        <v>947</v>
      </c>
      <c r="B93" s="1702"/>
      <c r="C93" s="1702"/>
      <c r="D93" s="1702"/>
      <c r="E93" s="1702"/>
      <c r="F93" s="1702"/>
      <c r="G93" s="1702"/>
      <c r="H93" s="1703"/>
      <c r="I93" s="721">
        <f>SUM(I84:I92)</f>
        <v>8847</v>
      </c>
      <c r="J93" s="722"/>
      <c r="K93" s="723"/>
      <c r="L93" s="723"/>
      <c r="M93" s="723"/>
      <c r="N93" s="723"/>
      <c r="O93" s="723"/>
      <c r="P93" s="723"/>
      <c r="Q93" s="724"/>
    </row>
    <row r="94" spans="1:19" x14ac:dyDescent="0.2">
      <c r="A94" s="467"/>
      <c r="B94" s="467"/>
      <c r="C94" s="45"/>
      <c r="D94" s="479"/>
      <c r="E94" s="480"/>
      <c r="F94" s="480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1:19" ht="13.5" thickBot="1" x14ac:dyDescent="0.25">
      <c r="A95" s="1732" t="s">
        <v>5900</v>
      </c>
      <c r="B95" s="1733"/>
      <c r="C95" s="1733"/>
      <c r="D95" s="1725"/>
      <c r="E95" s="1725"/>
      <c r="F95" s="1725"/>
      <c r="G95" s="1725"/>
      <c r="H95" s="1725"/>
      <c r="I95" s="1725"/>
      <c r="J95" s="1725"/>
      <c r="K95" s="1725"/>
      <c r="L95" s="1725"/>
      <c r="M95" s="1725"/>
      <c r="N95" s="1725"/>
      <c r="O95" s="1725"/>
      <c r="P95" s="1725"/>
      <c r="Q95" s="1726"/>
    </row>
    <row r="96" spans="1:19" ht="48" x14ac:dyDescent="0.2">
      <c r="A96" s="813">
        <v>1</v>
      </c>
      <c r="B96" s="1398"/>
      <c r="C96" s="1103"/>
      <c r="D96" s="1103"/>
      <c r="E96" s="1032" t="s">
        <v>123</v>
      </c>
      <c r="F96" s="1035" t="s">
        <v>1471</v>
      </c>
      <c r="G96" s="1035"/>
      <c r="H96" s="1035"/>
      <c r="I96" s="1285">
        <v>40</v>
      </c>
      <c r="J96" s="1402"/>
      <c r="K96" s="1032"/>
      <c r="L96" s="1032"/>
      <c r="M96" s="1032"/>
      <c r="N96" s="1032"/>
      <c r="O96" s="1032"/>
      <c r="P96" s="1032"/>
      <c r="Q96" s="1032" t="s">
        <v>3216</v>
      </c>
      <c r="R96" s="611"/>
      <c r="S96" s="634"/>
    </row>
    <row r="97" spans="1:17" ht="60" x14ac:dyDescent="0.2">
      <c r="A97" s="1288">
        <v>2</v>
      </c>
      <c r="B97" s="1399"/>
      <c r="C97" s="1110"/>
      <c r="D97" s="1110"/>
      <c r="E97" s="1312" t="s">
        <v>125</v>
      </c>
      <c r="F97" s="1301" t="s">
        <v>1472</v>
      </c>
      <c r="G97" s="1301"/>
      <c r="H97" s="1301"/>
      <c r="I97" s="1288">
        <v>450</v>
      </c>
      <c r="J97" s="1365"/>
      <c r="K97" s="1365"/>
      <c r="L97" s="1365"/>
      <c r="M97" s="1365"/>
      <c r="N97" s="1365"/>
      <c r="O97" s="1365"/>
      <c r="P97" s="1365"/>
      <c r="Q97" s="1312" t="s">
        <v>3216</v>
      </c>
    </row>
    <row r="98" spans="1:17" ht="48" x14ac:dyDescent="0.2">
      <c r="A98" s="814">
        <v>3</v>
      </c>
      <c r="B98" s="1342"/>
      <c r="C98" s="818"/>
      <c r="D98" s="1072"/>
      <c r="E98" s="1312" t="s">
        <v>128</v>
      </c>
      <c r="F98" s="1301" t="s">
        <v>1473</v>
      </c>
      <c r="G98" s="1301"/>
      <c r="H98" s="1301"/>
      <c r="I98" s="1288">
        <v>150</v>
      </c>
      <c r="J98" s="1365"/>
      <c r="K98" s="1365"/>
      <c r="L98" s="1365"/>
      <c r="M98" s="1365"/>
      <c r="N98" s="1365"/>
      <c r="O98" s="1365"/>
      <c r="P98" s="1365"/>
      <c r="Q98" s="1312" t="s">
        <v>3216</v>
      </c>
    </row>
    <row r="99" spans="1:17" ht="48" x14ac:dyDescent="0.2">
      <c r="A99" s="814">
        <v>4</v>
      </c>
      <c r="B99" s="1342"/>
      <c r="C99" s="818"/>
      <c r="D99" s="1072"/>
      <c r="E99" s="1312" t="s">
        <v>129</v>
      </c>
      <c r="F99" s="1301" t="s">
        <v>1473</v>
      </c>
      <c r="G99" s="1301"/>
      <c r="H99" s="1301"/>
      <c r="I99" s="1288">
        <v>370</v>
      </c>
      <c r="J99" s="1365"/>
      <c r="K99" s="1365"/>
      <c r="L99" s="1365"/>
      <c r="M99" s="1365"/>
      <c r="N99" s="1365"/>
      <c r="O99" s="1365"/>
      <c r="P99" s="1365"/>
      <c r="Q99" s="1312" t="s">
        <v>3216</v>
      </c>
    </row>
    <row r="100" spans="1:17" ht="48" x14ac:dyDescent="0.2">
      <c r="A100" s="814">
        <v>5</v>
      </c>
      <c r="B100" s="1400"/>
      <c r="C100" s="961"/>
      <c r="D100" s="964"/>
      <c r="E100" s="1312" t="s">
        <v>131</v>
      </c>
      <c r="F100" s="1301" t="s">
        <v>1474</v>
      </c>
      <c r="G100" s="1301"/>
      <c r="H100" s="1301"/>
      <c r="I100" s="1288">
        <v>120</v>
      </c>
      <c r="J100" s="1365"/>
      <c r="K100" s="1365"/>
      <c r="L100" s="1365"/>
      <c r="M100" s="1365"/>
      <c r="N100" s="1365"/>
      <c r="O100" s="1365"/>
      <c r="P100" s="1365"/>
      <c r="Q100" s="1312" t="s">
        <v>3216</v>
      </c>
    </row>
    <row r="101" spans="1:17" ht="48.75" thickBot="1" x14ac:dyDescent="0.25">
      <c r="A101" s="816">
        <v>6</v>
      </c>
      <c r="B101" s="1401"/>
      <c r="C101" s="1366"/>
      <c r="D101" s="1366"/>
      <c r="E101" s="1313" t="s">
        <v>132</v>
      </c>
      <c r="F101" s="1314" t="s">
        <v>1474</v>
      </c>
      <c r="G101" s="1314"/>
      <c r="H101" s="1314"/>
      <c r="I101" s="1289">
        <v>250</v>
      </c>
      <c r="J101" s="1366"/>
      <c r="K101" s="1366"/>
      <c r="L101" s="1366"/>
      <c r="M101" s="1366"/>
      <c r="N101" s="1366"/>
      <c r="O101" s="1366"/>
      <c r="P101" s="1366"/>
      <c r="Q101" s="1313" t="s">
        <v>3216</v>
      </c>
    </row>
    <row r="102" spans="1:17" ht="18" customHeight="1" thickBot="1" x14ac:dyDescent="0.25">
      <c r="A102" s="1609" t="s">
        <v>942</v>
      </c>
      <c r="B102" s="1600"/>
      <c r="C102" s="1600"/>
      <c r="D102" s="1600"/>
      <c r="E102" s="1600"/>
      <c r="F102" s="1600"/>
      <c r="G102" s="1600"/>
      <c r="H102" s="1714"/>
      <c r="I102" s="517">
        <f>SUM(I96:I101)</f>
        <v>1380</v>
      </c>
      <c r="J102" s="684"/>
      <c r="K102" s="675"/>
      <c r="L102" s="675"/>
      <c r="M102" s="675"/>
      <c r="N102" s="675"/>
      <c r="O102" s="675"/>
      <c r="P102" s="675"/>
      <c r="Q102" s="681"/>
    </row>
    <row r="103" spans="1:17" ht="13.5" thickBot="1" x14ac:dyDescent="0.25">
      <c r="A103" s="662"/>
      <c r="B103" s="531"/>
      <c r="C103" s="656"/>
      <c r="D103" s="662"/>
      <c r="E103" s="667"/>
      <c r="F103" s="667"/>
      <c r="G103" s="652"/>
      <c r="H103" s="652"/>
      <c r="I103" s="652"/>
      <c r="J103" s="652"/>
      <c r="K103" s="652"/>
      <c r="L103" s="652"/>
      <c r="M103" s="652"/>
      <c r="N103" s="652"/>
      <c r="O103" s="652"/>
      <c r="P103" s="652"/>
      <c r="Q103" s="652"/>
    </row>
    <row r="104" spans="1:17" ht="13.5" thickBot="1" x14ac:dyDescent="0.25">
      <c r="A104" s="1586" t="s">
        <v>2212</v>
      </c>
      <c r="B104" s="1587"/>
      <c r="C104" s="1587"/>
      <c r="D104" s="1587"/>
      <c r="E104" s="1587"/>
      <c r="F104" s="1587"/>
      <c r="G104" s="1587"/>
      <c r="H104" s="1587"/>
      <c r="I104" s="1587"/>
      <c r="J104" s="1587"/>
      <c r="K104" s="1587"/>
      <c r="L104" s="1587"/>
      <c r="M104" s="1587"/>
      <c r="N104" s="1587"/>
      <c r="O104" s="1587"/>
      <c r="P104" s="1587"/>
      <c r="Q104" s="1695"/>
    </row>
    <row r="105" spans="1:17" ht="48" x14ac:dyDescent="0.2">
      <c r="A105" s="813">
        <v>1</v>
      </c>
      <c r="B105" s="1032"/>
      <c r="C105" s="1035"/>
      <c r="D105" s="1032"/>
      <c r="E105" s="1032" t="s">
        <v>377</v>
      </c>
      <c r="F105" s="1035" t="s">
        <v>5901</v>
      </c>
      <c r="G105" s="1035"/>
      <c r="H105" s="1035"/>
      <c r="I105" s="1285">
        <v>252</v>
      </c>
      <c r="J105" s="1103"/>
      <c r="K105" s="1103"/>
      <c r="L105" s="1103"/>
      <c r="M105" s="1103"/>
      <c r="N105" s="1103"/>
      <c r="O105" s="1103"/>
      <c r="P105" s="1103"/>
      <c r="Q105" s="813" t="s">
        <v>3216</v>
      </c>
    </row>
    <row r="106" spans="1:17" ht="48" x14ac:dyDescent="0.2">
      <c r="A106" s="823">
        <v>2</v>
      </c>
      <c r="B106" s="1312"/>
      <c r="C106" s="1301"/>
      <c r="D106" s="1312"/>
      <c r="E106" s="1312" t="s">
        <v>378</v>
      </c>
      <c r="F106" s="1301" t="s">
        <v>4665</v>
      </c>
      <c r="G106" s="1301"/>
      <c r="H106" s="1301"/>
      <c r="I106" s="1288">
        <v>0</v>
      </c>
      <c r="J106" s="1365"/>
      <c r="K106" s="1365"/>
      <c r="L106" s="1365"/>
      <c r="M106" s="1365"/>
      <c r="N106" s="1365"/>
      <c r="O106" s="1365"/>
      <c r="P106" s="1365"/>
      <c r="Q106" s="960" t="s">
        <v>3216</v>
      </c>
    </row>
    <row r="107" spans="1:17" ht="72.75" thickBot="1" x14ac:dyDescent="0.25">
      <c r="A107" s="816">
        <v>3</v>
      </c>
      <c r="B107" s="962"/>
      <c r="C107" s="962"/>
      <c r="D107" s="965"/>
      <c r="E107" s="1313" t="s">
        <v>379</v>
      </c>
      <c r="F107" s="1314" t="s">
        <v>5902</v>
      </c>
      <c r="G107" s="1314"/>
      <c r="H107" s="1314"/>
      <c r="I107" s="1289">
        <v>144</v>
      </c>
      <c r="J107" s="1366"/>
      <c r="K107" s="1366"/>
      <c r="L107" s="1366"/>
      <c r="M107" s="1366"/>
      <c r="N107" s="1366"/>
      <c r="O107" s="1366"/>
      <c r="P107" s="1366"/>
      <c r="Q107" s="1099" t="s">
        <v>3216</v>
      </c>
    </row>
    <row r="108" spans="1:17" ht="13.5" thickBot="1" x14ac:dyDescent="0.25">
      <c r="A108" s="1609" t="s">
        <v>943</v>
      </c>
      <c r="B108" s="1600"/>
      <c r="C108" s="1600"/>
      <c r="D108" s="1600"/>
      <c r="E108" s="1600"/>
      <c r="F108" s="1600"/>
      <c r="G108" s="1600"/>
      <c r="H108" s="1714"/>
      <c r="I108" s="517">
        <f>SUM(I105:I107)</f>
        <v>396</v>
      </c>
      <c r="J108" s="684"/>
      <c r="K108" s="675"/>
      <c r="L108" s="675"/>
      <c r="M108" s="675"/>
      <c r="N108" s="675"/>
      <c r="O108" s="675"/>
      <c r="P108" s="675"/>
      <c r="Q108" s="681"/>
    </row>
    <row r="109" spans="1:17" ht="13.5" thickBot="1" x14ac:dyDescent="0.25">
      <c r="A109" s="669"/>
      <c r="B109" s="669"/>
      <c r="C109" s="669"/>
      <c r="D109" s="669"/>
      <c r="E109" s="676"/>
      <c r="F109" s="676"/>
      <c r="G109" s="676"/>
      <c r="H109" s="676"/>
      <c r="I109" s="652"/>
      <c r="J109" s="652"/>
      <c r="K109" s="652"/>
      <c r="L109" s="652"/>
      <c r="M109" s="652"/>
      <c r="N109" s="652"/>
      <c r="O109" s="652"/>
      <c r="P109" s="652"/>
      <c r="Q109" s="652"/>
    </row>
    <row r="110" spans="1:17" ht="13.5" thickBot="1" x14ac:dyDescent="0.25">
      <c r="A110" s="1586" t="s">
        <v>2213</v>
      </c>
      <c r="B110" s="1587"/>
      <c r="C110" s="1587"/>
      <c r="D110" s="1587"/>
      <c r="E110" s="1587"/>
      <c r="F110" s="1587"/>
      <c r="G110" s="1587"/>
      <c r="H110" s="1587"/>
      <c r="I110" s="1587"/>
      <c r="J110" s="1587"/>
      <c r="K110" s="1587"/>
      <c r="L110" s="1587"/>
      <c r="M110" s="1587"/>
      <c r="N110" s="1587"/>
      <c r="O110" s="1587"/>
      <c r="P110" s="1587"/>
      <c r="Q110" s="1695"/>
    </row>
    <row r="111" spans="1:17" ht="36" x14ac:dyDescent="0.2">
      <c r="A111" s="1114">
        <v>1</v>
      </c>
      <c r="B111" s="813"/>
      <c r="C111" s="817"/>
      <c r="D111" s="1229"/>
      <c r="E111" s="1032" t="s">
        <v>113</v>
      </c>
      <c r="F111" s="1035" t="s">
        <v>105</v>
      </c>
      <c r="G111" s="1035"/>
      <c r="H111" s="1035"/>
      <c r="I111" s="1285">
        <v>500</v>
      </c>
      <c r="J111" s="1103"/>
      <c r="K111" s="1103"/>
      <c r="L111" s="1103"/>
      <c r="M111" s="1103"/>
      <c r="N111" s="1103"/>
      <c r="O111" s="1103"/>
      <c r="P111" s="1103"/>
      <c r="Q111" s="817" t="s">
        <v>3216</v>
      </c>
    </row>
    <row r="112" spans="1:17" ht="36" x14ac:dyDescent="0.2">
      <c r="A112" s="1072">
        <v>2</v>
      </c>
      <c r="B112" s="814"/>
      <c r="C112" s="818"/>
      <c r="D112" s="1230"/>
      <c r="E112" s="1312" t="s">
        <v>109</v>
      </c>
      <c r="F112" s="1301" t="s">
        <v>106</v>
      </c>
      <c r="G112" s="1301"/>
      <c r="H112" s="1301"/>
      <c r="I112" s="1288">
        <v>90</v>
      </c>
      <c r="J112" s="1365"/>
      <c r="K112" s="1365"/>
      <c r="L112" s="1365"/>
      <c r="M112" s="1365"/>
      <c r="N112" s="1365"/>
      <c r="O112" s="1365"/>
      <c r="P112" s="1365"/>
      <c r="Q112" s="1404" t="s">
        <v>3216</v>
      </c>
    </row>
    <row r="113" spans="1:17" ht="36" x14ac:dyDescent="0.2">
      <c r="A113" s="1072">
        <v>3</v>
      </c>
      <c r="B113" s="814"/>
      <c r="C113" s="840"/>
      <c r="D113" s="814"/>
      <c r="E113" s="1312" t="s">
        <v>111</v>
      </c>
      <c r="F113" s="1301" t="s">
        <v>107</v>
      </c>
      <c r="G113" s="1301"/>
      <c r="H113" s="1301"/>
      <c r="I113" s="1288">
        <v>500</v>
      </c>
      <c r="J113" s="1365"/>
      <c r="K113" s="1365"/>
      <c r="L113" s="1365"/>
      <c r="M113" s="1365"/>
      <c r="N113" s="1365"/>
      <c r="O113" s="1365"/>
      <c r="P113" s="1365"/>
      <c r="Q113" s="1404" t="s">
        <v>3216</v>
      </c>
    </row>
    <row r="114" spans="1:17" ht="36.75" thickBot="1" x14ac:dyDescent="0.25">
      <c r="A114" s="1073">
        <v>4</v>
      </c>
      <c r="B114" s="816"/>
      <c r="C114" s="943"/>
      <c r="D114" s="1403"/>
      <c r="E114" s="1313" t="s">
        <v>112</v>
      </c>
      <c r="F114" s="1314" t="s">
        <v>4672</v>
      </c>
      <c r="G114" s="1314"/>
      <c r="H114" s="1314"/>
      <c r="I114" s="1289">
        <v>1200</v>
      </c>
      <c r="J114" s="1366"/>
      <c r="K114" s="1366"/>
      <c r="L114" s="1366"/>
      <c r="M114" s="1366"/>
      <c r="N114" s="1366"/>
      <c r="O114" s="1366"/>
      <c r="P114" s="1366"/>
      <c r="Q114" s="1405" t="s">
        <v>3216</v>
      </c>
    </row>
    <row r="115" spans="1:17" ht="13.5" thickBot="1" x14ac:dyDescent="0.25">
      <c r="A115" s="1609" t="s">
        <v>5903</v>
      </c>
      <c r="B115" s="1600"/>
      <c r="C115" s="1600"/>
      <c r="D115" s="1600"/>
      <c r="E115" s="1600"/>
      <c r="F115" s="1600"/>
      <c r="G115" s="1600"/>
      <c r="H115" s="1714"/>
      <c r="I115" s="638">
        <f>SUM(I111:I114)</f>
        <v>2290</v>
      </c>
      <c r="J115" s="684"/>
      <c r="K115" s="675"/>
      <c r="L115" s="675"/>
      <c r="M115" s="675"/>
      <c r="N115" s="675"/>
      <c r="O115" s="675"/>
      <c r="P115" s="675"/>
      <c r="Q115" s="681"/>
    </row>
    <row r="116" spans="1:17" ht="13.5" thickBot="1" x14ac:dyDescent="0.25">
      <c r="A116" s="720"/>
      <c r="B116" s="516"/>
      <c r="C116" s="726"/>
      <c r="D116" s="516"/>
      <c r="E116" s="727"/>
      <c r="F116" s="516"/>
      <c r="G116" s="676"/>
      <c r="H116" s="676"/>
      <c r="I116" s="652"/>
      <c r="J116" s="652"/>
      <c r="K116" s="652"/>
      <c r="L116" s="652"/>
      <c r="M116" s="652"/>
      <c r="N116" s="652"/>
      <c r="O116" s="652"/>
      <c r="P116" s="652"/>
      <c r="Q116" s="652"/>
    </row>
    <row r="117" spans="1:17" ht="13.5" thickBot="1" x14ac:dyDescent="0.25">
      <c r="A117" s="1586" t="s">
        <v>5882</v>
      </c>
      <c r="B117" s="1587"/>
      <c r="C117" s="1587"/>
      <c r="D117" s="1587"/>
      <c r="E117" s="1587"/>
      <c r="F117" s="1587"/>
      <c r="G117" s="1587"/>
      <c r="H117" s="1587"/>
      <c r="I117" s="1587"/>
      <c r="J117" s="1587"/>
      <c r="K117" s="1587"/>
      <c r="L117" s="1587"/>
      <c r="M117" s="1587"/>
      <c r="N117" s="1587"/>
      <c r="O117" s="1587"/>
      <c r="P117" s="1587"/>
      <c r="Q117" s="1695"/>
    </row>
    <row r="118" spans="1:17" ht="60" x14ac:dyDescent="0.2">
      <c r="A118" s="813">
        <v>1</v>
      </c>
      <c r="B118" s="1032"/>
      <c r="C118" s="1035"/>
      <c r="D118" s="1285"/>
      <c r="E118" s="1032" t="s">
        <v>967</v>
      </c>
      <c r="F118" s="1035" t="s">
        <v>5904</v>
      </c>
      <c r="G118" s="1035"/>
      <c r="H118" s="1035"/>
      <c r="I118" s="1285">
        <v>558</v>
      </c>
      <c r="J118" s="1103"/>
      <c r="K118" s="1103"/>
      <c r="L118" s="1103"/>
      <c r="M118" s="1103"/>
      <c r="N118" s="1103"/>
      <c r="O118" s="1103"/>
      <c r="P118" s="1103"/>
      <c r="Q118" s="817" t="s">
        <v>3216</v>
      </c>
    </row>
    <row r="119" spans="1:17" ht="48" x14ac:dyDescent="0.2">
      <c r="A119" s="814">
        <v>2</v>
      </c>
      <c r="B119" s="961"/>
      <c r="C119" s="961"/>
      <c r="D119" s="1406"/>
      <c r="E119" s="1312" t="s">
        <v>968</v>
      </c>
      <c r="F119" s="1301" t="s">
        <v>5905</v>
      </c>
      <c r="G119" s="1301"/>
      <c r="H119" s="1301"/>
      <c r="I119" s="1288">
        <v>432</v>
      </c>
      <c r="J119" s="1365"/>
      <c r="K119" s="1365"/>
      <c r="L119" s="1365"/>
      <c r="M119" s="1365"/>
      <c r="N119" s="1365"/>
      <c r="O119" s="1365"/>
      <c r="P119" s="1365"/>
      <c r="Q119" s="1404" t="s">
        <v>3216</v>
      </c>
    </row>
    <row r="120" spans="1:17" ht="60" x14ac:dyDescent="0.2">
      <c r="A120" s="814">
        <v>3</v>
      </c>
      <c r="B120" s="1365"/>
      <c r="C120" s="1365"/>
      <c r="D120" s="1365"/>
      <c r="E120" s="1312" t="s">
        <v>970</v>
      </c>
      <c r="F120" s="1301" t="s">
        <v>5906</v>
      </c>
      <c r="G120" s="1301"/>
      <c r="H120" s="1301"/>
      <c r="I120" s="1288">
        <v>633</v>
      </c>
      <c r="J120" s="1365"/>
      <c r="K120" s="1365"/>
      <c r="L120" s="1365"/>
      <c r="M120" s="1365"/>
      <c r="N120" s="1365"/>
      <c r="O120" s="1365"/>
      <c r="P120" s="1365"/>
      <c r="Q120" s="1404" t="s">
        <v>3216</v>
      </c>
    </row>
    <row r="121" spans="1:17" ht="48.75" thickBot="1" x14ac:dyDescent="0.25">
      <c r="A121" s="1289">
        <v>4</v>
      </c>
      <c r="B121" s="1111"/>
      <c r="C121" s="1111"/>
      <c r="D121" s="1111"/>
      <c r="E121" s="1313" t="s">
        <v>1439</v>
      </c>
      <c r="F121" s="1314" t="s">
        <v>5907</v>
      </c>
      <c r="G121" s="1314"/>
      <c r="H121" s="1314"/>
      <c r="I121" s="1289">
        <v>378</v>
      </c>
      <c r="J121" s="1366"/>
      <c r="K121" s="1366"/>
      <c r="L121" s="1366"/>
      <c r="M121" s="1366"/>
      <c r="N121" s="1366"/>
      <c r="O121" s="1366"/>
      <c r="P121" s="1366"/>
      <c r="Q121" s="1405" t="s">
        <v>3216</v>
      </c>
    </row>
    <row r="122" spans="1:17" ht="13.5" thickBot="1" x14ac:dyDescent="0.25">
      <c r="A122" s="1609" t="s">
        <v>5908</v>
      </c>
      <c r="B122" s="1600"/>
      <c r="C122" s="1600"/>
      <c r="D122" s="1600"/>
      <c r="E122" s="1600"/>
      <c r="F122" s="1600"/>
      <c r="G122" s="1600"/>
      <c r="H122" s="1714"/>
      <c r="I122" s="638">
        <f>SUM(I118:I121)</f>
        <v>2001</v>
      </c>
      <c r="J122" s="684"/>
      <c r="K122" s="675"/>
      <c r="L122" s="675"/>
      <c r="M122" s="675"/>
      <c r="N122" s="675"/>
      <c r="O122" s="675"/>
      <c r="P122" s="675"/>
      <c r="Q122" s="681"/>
    </row>
    <row r="123" spans="1:17" ht="13.5" thickBot="1" x14ac:dyDescent="0.25">
      <c r="A123" s="1586" t="s">
        <v>5909</v>
      </c>
      <c r="B123" s="1587"/>
      <c r="C123" s="1587"/>
      <c r="D123" s="1587"/>
      <c r="E123" s="1587"/>
      <c r="F123" s="1587"/>
      <c r="G123" s="1587"/>
      <c r="H123" s="1695"/>
      <c r="I123" s="638">
        <f>SUM(I59+I67+I80+I93+I102+I108+I115+I122)</f>
        <v>18277</v>
      </c>
      <c r="J123" s="684"/>
      <c r="K123" s="675"/>
      <c r="L123" s="675"/>
      <c r="M123" s="675"/>
      <c r="N123" s="675"/>
      <c r="O123" s="675"/>
      <c r="P123" s="675"/>
      <c r="Q123" s="681"/>
    </row>
    <row r="124" spans="1:17" x14ac:dyDescent="0.2">
      <c r="A124" s="1720"/>
      <c r="B124" s="1720"/>
      <c r="C124" s="1720"/>
      <c r="D124" s="637"/>
      <c r="E124" s="719"/>
      <c r="F124" s="725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</row>
    <row r="125" spans="1:17" x14ac:dyDescent="0.2">
      <c r="A125" s="1734" t="s">
        <v>5911</v>
      </c>
      <c r="B125" s="1735"/>
      <c r="C125" s="1735"/>
      <c r="D125" s="1735"/>
      <c r="E125" s="1735"/>
      <c r="F125" s="1735"/>
      <c r="G125" s="1735"/>
      <c r="H125" s="1735"/>
      <c r="I125" s="1735"/>
      <c r="J125" s="1735"/>
      <c r="K125" s="1735"/>
      <c r="L125" s="1735"/>
      <c r="M125" s="1735"/>
      <c r="N125" s="1735"/>
      <c r="O125" s="1735"/>
      <c r="P125" s="1735"/>
      <c r="Q125" s="1736"/>
    </row>
    <row r="126" spans="1:17" ht="13.5" thickBot="1" x14ac:dyDescent="0.25">
      <c r="A126" s="1724" t="s">
        <v>1399</v>
      </c>
      <c r="B126" s="1725"/>
      <c r="C126" s="1725"/>
      <c r="D126" s="1725"/>
      <c r="E126" s="1725"/>
      <c r="F126" s="1725"/>
      <c r="G126" s="1725"/>
      <c r="H126" s="1725"/>
      <c r="I126" s="1725"/>
      <c r="J126" s="1725"/>
      <c r="K126" s="1725"/>
      <c r="L126" s="1725"/>
      <c r="M126" s="1725"/>
      <c r="N126" s="1725"/>
      <c r="O126" s="1725"/>
      <c r="P126" s="1725"/>
      <c r="Q126" s="1726"/>
    </row>
    <row r="127" spans="1:17" ht="24.75" thickBot="1" x14ac:dyDescent="0.25">
      <c r="A127" s="813">
        <v>1</v>
      </c>
      <c r="B127" s="813"/>
      <c r="C127" s="817"/>
      <c r="D127" s="1229"/>
      <c r="E127" s="1032" t="s">
        <v>1230</v>
      </c>
      <c r="F127" s="1035" t="s">
        <v>1231</v>
      </c>
      <c r="G127" s="1035"/>
      <c r="H127" s="1035"/>
      <c r="I127" s="1285">
        <v>6.0000000000000001E-3</v>
      </c>
      <c r="J127" s="1103"/>
      <c r="K127" s="1103"/>
      <c r="L127" s="1103"/>
      <c r="M127" s="1103"/>
      <c r="N127" s="1103"/>
      <c r="O127" s="1103"/>
      <c r="P127" s="1103"/>
      <c r="Q127" s="1338" t="s">
        <v>2752</v>
      </c>
    </row>
    <row r="128" spans="1:17" ht="36.75" thickBot="1" x14ac:dyDescent="0.25">
      <c r="A128" s="816">
        <v>2</v>
      </c>
      <c r="B128" s="1231"/>
      <c r="C128" s="1407"/>
      <c r="D128" s="1231"/>
      <c r="E128" s="1313" t="s">
        <v>1236</v>
      </c>
      <c r="F128" s="1314" t="s">
        <v>1237</v>
      </c>
      <c r="G128" s="1314"/>
      <c r="H128" s="1314"/>
      <c r="I128" s="1289">
        <v>8.0000000000000002E-3</v>
      </c>
      <c r="J128" s="1366"/>
      <c r="K128" s="1366"/>
      <c r="L128" s="1366"/>
      <c r="M128" s="1366"/>
      <c r="N128" s="1366"/>
      <c r="O128" s="1366"/>
      <c r="P128" s="1366"/>
      <c r="Q128" s="1338" t="s">
        <v>2752</v>
      </c>
    </row>
    <row r="129" spans="1:19" ht="13.5" thickBot="1" x14ac:dyDescent="0.25">
      <c r="A129" s="1586" t="s">
        <v>947</v>
      </c>
      <c r="B129" s="1587"/>
      <c r="C129" s="1587"/>
      <c r="D129" s="1587"/>
      <c r="E129" s="1587"/>
      <c r="F129" s="1587"/>
      <c r="G129" s="1587"/>
      <c r="H129" s="1695"/>
      <c r="I129" s="517">
        <f>SUM(I127:I128)</f>
        <v>1.4E-2</v>
      </c>
      <c r="J129" s="684"/>
      <c r="K129" s="675"/>
      <c r="L129" s="675"/>
      <c r="M129" s="675"/>
      <c r="N129" s="675"/>
      <c r="O129" s="675"/>
      <c r="P129" s="675"/>
      <c r="Q129" s="681"/>
    </row>
    <row r="130" spans="1:19" s="17" customFormat="1" ht="13.5" thickBot="1" x14ac:dyDescent="0.25">
      <c r="A130" s="1586" t="s">
        <v>5912</v>
      </c>
      <c r="B130" s="1600"/>
      <c r="C130" s="1600"/>
      <c r="D130" s="1600"/>
      <c r="E130" s="1600"/>
      <c r="F130" s="1600"/>
      <c r="G130" s="1600"/>
      <c r="H130" s="1714"/>
      <c r="I130" s="517">
        <f>SUM(I129)</f>
        <v>1.4E-2</v>
      </c>
      <c r="J130" s="684"/>
      <c r="K130" s="675"/>
      <c r="L130" s="675"/>
      <c r="M130" s="675"/>
      <c r="N130" s="675"/>
      <c r="O130" s="675"/>
      <c r="P130" s="675"/>
      <c r="Q130" s="681"/>
      <c r="R130"/>
      <c r="S130"/>
    </row>
    <row r="131" spans="1:19" s="17" customFormat="1" x14ac:dyDescent="0.2">
      <c r="A131" s="728"/>
      <c r="B131" s="728"/>
      <c r="C131" s="728"/>
      <c r="D131" s="637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</row>
    <row r="132" spans="1:19" ht="32.25" customHeight="1" x14ac:dyDescent="0.25">
      <c r="A132" s="512"/>
      <c r="B132" s="512"/>
      <c r="C132" s="512"/>
      <c r="D132" s="511"/>
      <c r="E132" s="20"/>
      <c r="F132" s="20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 ht="15" x14ac:dyDescent="0.25">
      <c r="A133" s="1719"/>
      <c r="B133" s="1719"/>
      <c r="C133" s="1719"/>
      <c r="D133" s="513"/>
      <c r="E133" s="20"/>
      <c r="F133" s="20"/>
      <c r="G133" s="17"/>
      <c r="H133" s="17"/>
    </row>
    <row r="134" spans="1:19" ht="15" x14ac:dyDescent="0.25">
      <c r="E134" s="20"/>
      <c r="F134" s="20"/>
    </row>
  </sheetData>
  <mergeCells count="70">
    <mergeCell ref="N1:Q1"/>
    <mergeCell ref="N2:Q2"/>
    <mergeCell ref="N3:Q3"/>
    <mergeCell ref="A129:H129"/>
    <mergeCell ref="A130:H130"/>
    <mergeCell ref="A95:Q95"/>
    <mergeCell ref="A102:H102"/>
    <mergeCell ref="A104:Q104"/>
    <mergeCell ref="A108:H108"/>
    <mergeCell ref="A124:C124"/>
    <mergeCell ref="A110:Q110"/>
    <mergeCell ref="A115:H115"/>
    <mergeCell ref="A117:Q117"/>
    <mergeCell ref="A122:H122"/>
    <mergeCell ref="A123:H123"/>
    <mergeCell ref="A125:Q125"/>
    <mergeCell ref="A126:Q126"/>
    <mergeCell ref="A57:Q57"/>
    <mergeCell ref="A81:C81"/>
    <mergeCell ref="A60:C60"/>
    <mergeCell ref="A59:H59"/>
    <mergeCell ref="A61:Q61"/>
    <mergeCell ref="A67:H67"/>
    <mergeCell ref="A69:Q69"/>
    <mergeCell ref="A133:C133"/>
    <mergeCell ref="A30:C30"/>
    <mergeCell ref="A7:F7"/>
    <mergeCell ref="A8:A12"/>
    <mergeCell ref="B8:B12"/>
    <mergeCell ref="C8:C12"/>
    <mergeCell ref="D8:D12"/>
    <mergeCell ref="E8:E12"/>
    <mergeCell ref="F8:F12"/>
    <mergeCell ref="A25:Q25"/>
    <mergeCell ref="A27:Q27"/>
    <mergeCell ref="A80:H80"/>
    <mergeCell ref="A83:Q83"/>
    <mergeCell ref="A93:H93"/>
    <mergeCell ref="A29:H29"/>
    <mergeCell ref="A31:Q31"/>
    <mergeCell ref="A6:Q6"/>
    <mergeCell ref="A14:Q14"/>
    <mergeCell ref="A18:H18"/>
    <mergeCell ref="A16:Q16"/>
    <mergeCell ref="G8:G12"/>
    <mergeCell ref="H8:H12"/>
    <mergeCell ref="I8:O8"/>
    <mergeCell ref="P8:P12"/>
    <mergeCell ref="Q8:Q12"/>
    <mergeCell ref="I9:I12"/>
    <mergeCell ref="J9:J12"/>
    <mergeCell ref="K9:K12"/>
    <mergeCell ref="L9:L12"/>
    <mergeCell ref="M9:M12"/>
    <mergeCell ref="N9:N12"/>
    <mergeCell ref="O9:O12"/>
    <mergeCell ref="A20:Q20"/>
    <mergeCell ref="A22:H22"/>
    <mergeCell ref="A23:H23"/>
    <mergeCell ref="A36:H36"/>
    <mergeCell ref="A38:Q38"/>
    <mergeCell ref="A41:H41"/>
    <mergeCell ref="A43:Q43"/>
    <mergeCell ref="A45:H45"/>
    <mergeCell ref="A56:Q56"/>
    <mergeCell ref="A47:H47"/>
    <mergeCell ref="A49:Q49"/>
    <mergeCell ref="A50:Q50"/>
    <mergeCell ref="A53:H53"/>
    <mergeCell ref="A54:H54"/>
  </mergeCells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176"/>
  <sheetViews>
    <sheetView workbookViewId="0">
      <selection activeCell="I176" sqref="I176"/>
    </sheetView>
  </sheetViews>
  <sheetFormatPr defaultRowHeight="12.75" x14ac:dyDescent="0.2"/>
  <cols>
    <col min="1" max="1" width="3.7109375" customWidth="1"/>
    <col min="3" max="3" width="12.140625" customWidth="1"/>
    <col min="4" max="4" width="9.28515625" customWidth="1"/>
    <col min="5" max="5" width="6.7109375" customWidth="1"/>
    <col min="6" max="6" width="10.85546875" customWidth="1"/>
    <col min="7" max="7" width="7.28515625" customWidth="1"/>
    <col min="8" max="8" width="9" customWidth="1"/>
    <col min="9" max="9" width="6.28515625" customWidth="1"/>
    <col min="10" max="10" width="6.140625" customWidth="1"/>
    <col min="11" max="11" width="6.28515625" customWidth="1"/>
    <col min="12" max="13" width="6.140625" customWidth="1"/>
    <col min="14" max="15" width="8.5703125" customWidth="1"/>
    <col min="16" max="16" width="6.5703125" customWidth="1"/>
    <col min="17" max="17" width="10.85546875" customWidth="1"/>
  </cols>
  <sheetData>
    <row r="2" spans="1:17" ht="15" x14ac:dyDescent="0.25">
      <c r="A2" s="9"/>
      <c r="B2" s="9"/>
      <c r="C2" s="504"/>
      <c r="D2" s="504"/>
      <c r="E2" s="504"/>
      <c r="F2" s="504"/>
      <c r="M2" s="1687" t="s">
        <v>1477</v>
      </c>
      <c r="N2" s="1687"/>
      <c r="O2" s="1687"/>
      <c r="P2" s="1687"/>
      <c r="Q2" s="1687"/>
    </row>
    <row r="3" spans="1:17" ht="15" x14ac:dyDescent="0.25">
      <c r="A3" s="9"/>
      <c r="B3" s="9"/>
      <c r="C3" s="504"/>
      <c r="D3" s="504"/>
      <c r="E3" s="504"/>
      <c r="F3" s="504"/>
      <c r="M3" s="1687" t="s">
        <v>5880</v>
      </c>
      <c r="N3" s="1687"/>
      <c r="O3" s="1687"/>
      <c r="P3" s="1687"/>
      <c r="Q3" s="1687"/>
    </row>
    <row r="4" spans="1:17" s="17" customFormat="1" ht="15" x14ac:dyDescent="0.25">
      <c r="C4" s="475"/>
      <c r="D4" s="475"/>
      <c r="E4" s="475"/>
      <c r="F4" s="475"/>
      <c r="M4" s="1730" t="s">
        <v>5916</v>
      </c>
      <c r="N4" s="1730"/>
      <c r="O4" s="1730"/>
      <c r="P4" s="1730"/>
      <c r="Q4" s="1730"/>
    </row>
    <row r="5" spans="1:17" x14ac:dyDescent="0.2">
      <c r="A5" s="9"/>
      <c r="B5" s="9"/>
      <c r="C5" s="8"/>
      <c r="D5" s="8"/>
      <c r="E5" s="8"/>
      <c r="F5" s="8"/>
    </row>
    <row r="6" spans="1:17" s="17" customFormat="1" x14ac:dyDescent="0.2">
      <c r="C6" s="18"/>
      <c r="D6" s="18"/>
      <c r="E6" s="18"/>
      <c r="F6" s="18"/>
    </row>
    <row r="7" spans="1:17" ht="26.25" customHeight="1" x14ac:dyDescent="0.2">
      <c r="A7" s="1767" t="s">
        <v>5915</v>
      </c>
      <c r="B7" s="1768"/>
      <c r="C7" s="1768"/>
      <c r="D7" s="1768"/>
      <c r="E7" s="1768"/>
      <c r="F7" s="1768"/>
      <c r="G7" s="1689"/>
      <c r="H7" s="1689"/>
      <c r="I7" s="1689"/>
      <c r="J7" s="1689"/>
      <c r="K7" s="1689"/>
      <c r="L7" s="1689"/>
      <c r="M7" s="1689"/>
      <c r="N7" s="1689"/>
      <c r="O7" s="1689"/>
      <c r="P7" s="1689"/>
      <c r="Q7" s="1689"/>
    </row>
    <row r="8" spans="1:17" s="456" customFormat="1" ht="15" thickBot="1" x14ac:dyDescent="0.25">
      <c r="A8" s="567"/>
      <c r="B8" s="645"/>
      <c r="C8" s="645"/>
      <c r="D8" s="645"/>
      <c r="E8" s="645"/>
      <c r="F8" s="645"/>
    </row>
    <row r="9" spans="1:17" ht="13.5" customHeight="1" thickBot="1" x14ac:dyDescent="0.25">
      <c r="A9" s="1520" t="s">
        <v>2207</v>
      </c>
      <c r="B9" s="1630" t="s">
        <v>2574</v>
      </c>
      <c r="C9" s="1520" t="s">
        <v>2575</v>
      </c>
      <c r="D9" s="1520" t="s">
        <v>2576</v>
      </c>
      <c r="E9" s="1520" t="s">
        <v>2577</v>
      </c>
      <c r="F9" s="1520" t="s">
        <v>2578</v>
      </c>
      <c r="G9" s="1520" t="s">
        <v>2579</v>
      </c>
      <c r="H9" s="1520" t="s">
        <v>2580</v>
      </c>
      <c r="I9" s="1535" t="s">
        <v>558</v>
      </c>
      <c r="J9" s="1536"/>
      <c r="K9" s="1536"/>
      <c r="L9" s="1536"/>
      <c r="M9" s="1536"/>
      <c r="N9" s="1536"/>
      <c r="O9" s="1537"/>
      <c r="P9" s="1520" t="s">
        <v>2581</v>
      </c>
      <c r="Q9" s="1520" t="s">
        <v>2582</v>
      </c>
    </row>
    <row r="10" spans="1:17" ht="12.75" customHeight="1" x14ac:dyDescent="0.2">
      <c r="A10" s="1538"/>
      <c r="B10" s="1631"/>
      <c r="C10" s="1521"/>
      <c r="D10" s="1521"/>
      <c r="E10" s="1538"/>
      <c r="F10" s="1538"/>
      <c r="G10" s="1538"/>
      <c r="H10" s="1538"/>
      <c r="I10" s="1520" t="s">
        <v>557</v>
      </c>
      <c r="J10" s="1755" t="s">
        <v>2251</v>
      </c>
      <c r="K10" s="1758" t="s">
        <v>2241</v>
      </c>
      <c r="L10" s="1520" t="s">
        <v>2244</v>
      </c>
      <c r="M10" s="1520" t="s">
        <v>2584</v>
      </c>
      <c r="N10" s="1520" t="s">
        <v>2585</v>
      </c>
      <c r="O10" s="1520" t="s">
        <v>2586</v>
      </c>
      <c r="P10" s="1521"/>
      <c r="Q10" s="1521"/>
    </row>
    <row r="11" spans="1:17" x14ac:dyDescent="0.2">
      <c r="A11" s="1538"/>
      <c r="B11" s="1631"/>
      <c r="C11" s="1521"/>
      <c r="D11" s="1521"/>
      <c r="E11" s="1538"/>
      <c r="F11" s="1538"/>
      <c r="G11" s="1538"/>
      <c r="H11" s="1538"/>
      <c r="I11" s="1538"/>
      <c r="J11" s="1756"/>
      <c r="K11" s="1759"/>
      <c r="L11" s="1538"/>
      <c r="M11" s="1538"/>
      <c r="N11" s="1521"/>
      <c r="O11" s="1521"/>
      <c r="P11" s="1521"/>
      <c r="Q11" s="1521"/>
    </row>
    <row r="12" spans="1:17" x14ac:dyDescent="0.2">
      <c r="A12" s="1538"/>
      <c r="B12" s="1631"/>
      <c r="C12" s="1521"/>
      <c r="D12" s="1521"/>
      <c r="E12" s="1538"/>
      <c r="F12" s="1538"/>
      <c r="G12" s="1538"/>
      <c r="H12" s="1538"/>
      <c r="I12" s="1538"/>
      <c r="J12" s="1756"/>
      <c r="K12" s="1759"/>
      <c r="L12" s="1538"/>
      <c r="M12" s="1538"/>
      <c r="N12" s="1521"/>
      <c r="O12" s="1521"/>
      <c r="P12" s="1521"/>
      <c r="Q12" s="1521"/>
    </row>
    <row r="13" spans="1:17" ht="13.5" thickBot="1" x14ac:dyDescent="0.25">
      <c r="A13" s="1539"/>
      <c r="B13" s="1632"/>
      <c r="C13" s="1522"/>
      <c r="D13" s="1522"/>
      <c r="E13" s="1539"/>
      <c r="F13" s="1539"/>
      <c r="G13" s="1539"/>
      <c r="H13" s="1539"/>
      <c r="I13" s="1539"/>
      <c r="J13" s="1757"/>
      <c r="K13" s="1760"/>
      <c r="L13" s="1539"/>
      <c r="M13" s="1539"/>
      <c r="N13" s="1522"/>
      <c r="O13" s="1522"/>
      <c r="P13" s="1522"/>
      <c r="Q13" s="1522"/>
    </row>
    <row r="14" spans="1:17" ht="13.5" thickBot="1" x14ac:dyDescent="0.25">
      <c r="A14" s="646">
        <v>1</v>
      </c>
      <c r="B14" s="647">
        <v>2</v>
      </c>
      <c r="C14" s="648">
        <v>3</v>
      </c>
      <c r="D14" s="647">
        <v>4</v>
      </c>
      <c r="E14" s="648">
        <v>5</v>
      </c>
      <c r="F14" s="647">
        <v>6</v>
      </c>
      <c r="G14" s="649">
        <v>7</v>
      </c>
      <c r="H14" s="649">
        <v>8</v>
      </c>
      <c r="I14" s="649">
        <v>9</v>
      </c>
      <c r="J14" s="649">
        <v>10</v>
      </c>
      <c r="K14" s="649">
        <v>11</v>
      </c>
      <c r="L14" s="649">
        <v>12</v>
      </c>
      <c r="M14" s="649">
        <v>13</v>
      </c>
      <c r="N14" s="649">
        <v>14</v>
      </c>
      <c r="O14" s="649">
        <v>15</v>
      </c>
      <c r="P14" s="649">
        <v>16</v>
      </c>
      <c r="Q14" s="649">
        <v>17</v>
      </c>
    </row>
    <row r="15" spans="1:17" ht="13.5" thickBot="1" x14ac:dyDescent="0.25">
      <c r="A15" s="1594" t="s">
        <v>936</v>
      </c>
      <c r="B15" s="1595"/>
      <c r="C15" s="1595"/>
      <c r="D15" s="1595"/>
      <c r="E15" s="1595"/>
      <c r="F15" s="1595"/>
      <c r="G15" s="1600"/>
      <c r="H15" s="1600"/>
      <c r="I15" s="1600"/>
      <c r="J15" s="1600"/>
      <c r="K15" s="1600"/>
      <c r="L15" s="1600"/>
      <c r="M15" s="1600"/>
      <c r="N15" s="1600"/>
      <c r="O15" s="1600"/>
      <c r="P15" s="1600"/>
      <c r="Q15" s="1714"/>
    </row>
    <row r="16" spans="1:17" ht="13.5" thickBot="1" x14ac:dyDescent="0.25">
      <c r="A16" s="1586" t="s">
        <v>679</v>
      </c>
      <c r="B16" s="1587"/>
      <c r="C16" s="1587"/>
      <c r="D16" s="1600"/>
      <c r="E16" s="1600"/>
      <c r="F16" s="1600"/>
      <c r="G16" s="1600"/>
      <c r="H16" s="1600"/>
      <c r="I16" s="1600"/>
      <c r="J16" s="1600"/>
      <c r="K16" s="1600"/>
      <c r="L16" s="1600"/>
      <c r="M16" s="1600"/>
      <c r="N16" s="1600"/>
      <c r="O16" s="1600"/>
      <c r="P16" s="1600"/>
      <c r="Q16" s="1714"/>
    </row>
    <row r="17" spans="1:19" ht="54.75" customHeight="1" thickBot="1" x14ac:dyDescent="0.25">
      <c r="A17" s="650">
        <v>1</v>
      </c>
      <c r="B17" s="509"/>
      <c r="C17" s="505" t="s">
        <v>2789</v>
      </c>
      <c r="D17" s="505" t="s">
        <v>2790</v>
      </c>
      <c r="E17" s="505" t="s">
        <v>1245</v>
      </c>
      <c r="F17" s="506" t="s">
        <v>1246</v>
      </c>
      <c r="G17" s="505" t="s">
        <v>2588</v>
      </c>
      <c r="H17" s="507" t="s">
        <v>2791</v>
      </c>
      <c r="I17" s="505">
        <v>1.2649999999999999</v>
      </c>
      <c r="J17" s="505"/>
      <c r="K17" s="505">
        <v>1.2649999999999999</v>
      </c>
      <c r="L17" s="505"/>
      <c r="M17" s="505"/>
      <c r="N17" s="508">
        <v>0</v>
      </c>
      <c r="O17" s="505">
        <v>1.2649999999999999</v>
      </c>
      <c r="P17" s="505" t="s">
        <v>2241</v>
      </c>
      <c r="Q17" s="505" t="s">
        <v>2752</v>
      </c>
    </row>
    <row r="18" spans="1:19" ht="13.5" thickBot="1" x14ac:dyDescent="0.25">
      <c r="A18" s="1761" t="s">
        <v>939</v>
      </c>
      <c r="B18" s="1762"/>
      <c r="C18" s="1762"/>
      <c r="D18" s="651"/>
      <c r="E18" s="483"/>
      <c r="F18" s="483"/>
      <c r="G18" s="675"/>
      <c r="H18" s="679"/>
      <c r="I18" s="638">
        <f>SUM(I17)</f>
        <v>1.2649999999999999</v>
      </c>
      <c r="J18" s="680"/>
      <c r="K18" s="675"/>
      <c r="L18" s="675"/>
      <c r="M18" s="675"/>
      <c r="N18" s="675"/>
      <c r="O18" s="675"/>
      <c r="P18" s="675"/>
      <c r="Q18" s="681"/>
    </row>
    <row r="19" spans="1:19" ht="13.5" thickBot="1" x14ac:dyDescent="0.25">
      <c r="A19" s="652"/>
      <c r="B19" s="652"/>
      <c r="C19" s="652"/>
      <c r="D19" s="652"/>
      <c r="E19" s="652"/>
      <c r="F19" s="652"/>
      <c r="G19" s="652"/>
      <c r="H19" s="652"/>
      <c r="I19" s="652"/>
      <c r="J19" s="652"/>
      <c r="K19" s="652"/>
      <c r="L19" s="652"/>
      <c r="M19" s="652"/>
      <c r="N19" s="652"/>
      <c r="O19" s="652"/>
      <c r="P19" s="652"/>
      <c r="Q19" s="652"/>
    </row>
    <row r="20" spans="1:19" ht="13.5" thickBot="1" x14ac:dyDescent="0.25">
      <c r="A20" s="1722" t="s">
        <v>724</v>
      </c>
      <c r="B20" s="1723"/>
      <c r="C20" s="1723"/>
      <c r="D20" s="1702"/>
      <c r="E20" s="1702"/>
      <c r="F20" s="1702"/>
      <c r="G20" s="1702"/>
      <c r="H20" s="1702"/>
      <c r="I20" s="1702"/>
      <c r="J20" s="1702"/>
      <c r="K20" s="1702"/>
      <c r="L20" s="1702"/>
      <c r="M20" s="1702"/>
      <c r="N20" s="1702"/>
      <c r="O20" s="1702"/>
      <c r="P20" s="1702"/>
      <c r="Q20" s="1703"/>
    </row>
    <row r="21" spans="1:19" ht="41.25" customHeight="1" thickBot="1" x14ac:dyDescent="0.25">
      <c r="A21" s="813">
        <v>1</v>
      </c>
      <c r="B21" s="813"/>
      <c r="C21" s="817"/>
      <c r="D21" s="1114"/>
      <c r="E21" s="1065" t="s">
        <v>2871</v>
      </c>
      <c r="F21" s="1148" t="s">
        <v>2872</v>
      </c>
      <c r="G21" s="1056" t="s">
        <v>2588</v>
      </c>
      <c r="H21" s="1057"/>
      <c r="I21" s="1058">
        <v>0.5</v>
      </c>
      <c r="J21" s="1055"/>
      <c r="K21" s="1055">
        <v>0.5</v>
      </c>
      <c r="L21" s="1055"/>
      <c r="M21" s="1055"/>
      <c r="N21" s="1059">
        <v>0</v>
      </c>
      <c r="O21" s="1059">
        <v>0.5</v>
      </c>
      <c r="P21" s="1055" t="s">
        <v>2241</v>
      </c>
      <c r="Q21" s="1055" t="s">
        <v>2752</v>
      </c>
      <c r="R21" s="510"/>
    </row>
    <row r="22" spans="1:19" s="454" customFormat="1" ht="13.5" thickBot="1" x14ac:dyDescent="0.25">
      <c r="A22" s="1586" t="s">
        <v>940</v>
      </c>
      <c r="B22" s="1600"/>
      <c r="C22" s="1600"/>
      <c r="D22" s="1600"/>
      <c r="E22" s="1600"/>
      <c r="F22" s="1600"/>
      <c r="G22" s="1600"/>
      <c r="H22" s="1714"/>
      <c r="I22" s="521">
        <f>SUM(I21:I21)</f>
        <v>0.5</v>
      </c>
      <c r="J22" s="522"/>
      <c r="K22" s="523"/>
      <c r="L22" s="523"/>
      <c r="M22" s="523"/>
      <c r="N22" s="523"/>
      <c r="O22" s="524"/>
      <c r="P22" s="523"/>
      <c r="Q22" s="525"/>
      <c r="R22" s="510"/>
    </row>
    <row r="23" spans="1:19" s="454" customFormat="1" ht="13.5" thickBot="1" x14ac:dyDescent="0.25">
      <c r="A23" s="655"/>
      <c r="B23" s="682"/>
      <c r="C23" s="682"/>
      <c r="D23" s="682"/>
      <c r="E23" s="682"/>
      <c r="F23" s="682"/>
      <c r="G23" s="682"/>
      <c r="H23" s="682"/>
      <c r="I23" s="528"/>
      <c r="J23" s="529"/>
      <c r="K23" s="526"/>
      <c r="L23" s="526"/>
      <c r="M23" s="526"/>
      <c r="N23" s="526"/>
      <c r="O23" s="527"/>
      <c r="P23" s="526"/>
      <c r="Q23" s="530"/>
      <c r="R23" s="510"/>
    </row>
    <row r="24" spans="1:19" ht="13.5" thickBot="1" x14ac:dyDescent="0.25">
      <c r="A24" s="1722" t="s">
        <v>5881</v>
      </c>
      <c r="B24" s="1723"/>
      <c r="C24" s="1723"/>
      <c r="D24" s="1702"/>
      <c r="E24" s="1702"/>
      <c r="F24" s="1702"/>
      <c r="G24" s="1702"/>
      <c r="H24" s="1702"/>
      <c r="I24" s="1702"/>
      <c r="J24" s="1702"/>
      <c r="K24" s="1702"/>
      <c r="L24" s="1702"/>
      <c r="M24" s="1702"/>
      <c r="N24" s="1702"/>
      <c r="O24" s="1702"/>
      <c r="P24" s="1702"/>
      <c r="Q24" s="1703"/>
    </row>
    <row r="25" spans="1:19" s="988" customFormat="1" ht="60" x14ac:dyDescent="0.2">
      <c r="A25" s="983">
        <v>1</v>
      </c>
      <c r="B25" s="1028"/>
      <c r="C25" s="1028"/>
      <c r="D25" s="1048"/>
      <c r="E25" s="813" t="s">
        <v>6029</v>
      </c>
      <c r="F25" s="832" t="s">
        <v>6030</v>
      </c>
      <c r="G25" s="1049" t="s">
        <v>2588</v>
      </c>
      <c r="H25" s="983" t="s">
        <v>2720</v>
      </c>
      <c r="I25" s="813">
        <v>0.41</v>
      </c>
      <c r="J25" s="813"/>
      <c r="K25" s="813">
        <v>0.41</v>
      </c>
      <c r="L25" s="813"/>
      <c r="M25" s="813"/>
      <c r="N25" s="826">
        <v>0</v>
      </c>
      <c r="O25" s="813">
        <v>0.41</v>
      </c>
      <c r="P25" s="813" t="s">
        <v>2241</v>
      </c>
      <c r="Q25" s="813" t="s">
        <v>2752</v>
      </c>
    </row>
    <row r="26" spans="1:19" s="17" customFormat="1" ht="57.75" customHeight="1" x14ac:dyDescent="0.2">
      <c r="A26" s="960">
        <v>2</v>
      </c>
      <c r="B26" s="1042"/>
      <c r="C26" s="1042"/>
      <c r="D26" s="1043"/>
      <c r="E26" s="960" t="s">
        <v>2938</v>
      </c>
      <c r="F26" s="997" t="s">
        <v>2939</v>
      </c>
      <c r="G26" s="1050" t="s">
        <v>2588</v>
      </c>
      <c r="H26" s="986" t="s">
        <v>2720</v>
      </c>
      <c r="I26" s="960">
        <v>0.22</v>
      </c>
      <c r="J26" s="960">
        <v>0.22</v>
      </c>
      <c r="K26" s="960"/>
      <c r="L26" s="960"/>
      <c r="M26" s="960"/>
      <c r="N26" s="1044">
        <v>0</v>
      </c>
      <c r="O26" s="960">
        <v>0.22</v>
      </c>
      <c r="P26" s="992" t="s">
        <v>5929</v>
      </c>
      <c r="Q26" s="960" t="s">
        <v>2752</v>
      </c>
    </row>
    <row r="27" spans="1:19" s="631" customFormat="1" ht="60" x14ac:dyDescent="0.2">
      <c r="A27" s="814">
        <v>3</v>
      </c>
      <c r="B27" s="961"/>
      <c r="C27" s="961"/>
      <c r="D27" s="964"/>
      <c r="E27" s="814" t="s">
        <v>5969</v>
      </c>
      <c r="F27" s="984" t="s">
        <v>5970</v>
      </c>
      <c r="G27" s="1051" t="s">
        <v>2588</v>
      </c>
      <c r="H27" s="986" t="s">
        <v>2720</v>
      </c>
      <c r="I27" s="814">
        <v>0.5</v>
      </c>
      <c r="J27" s="814"/>
      <c r="K27" s="814">
        <v>0.5</v>
      </c>
      <c r="L27" s="814"/>
      <c r="M27" s="814"/>
      <c r="N27" s="827">
        <v>0</v>
      </c>
      <c r="O27" s="814">
        <v>0.5</v>
      </c>
      <c r="P27" s="814" t="s">
        <v>2241</v>
      </c>
      <c r="Q27" s="814" t="s">
        <v>2752</v>
      </c>
    </row>
    <row r="28" spans="1:19" s="631" customFormat="1" ht="60.75" thickBot="1" x14ac:dyDescent="0.25">
      <c r="A28" s="816">
        <v>4</v>
      </c>
      <c r="B28" s="962"/>
      <c r="C28" s="962"/>
      <c r="D28" s="965"/>
      <c r="E28" s="816" t="s">
        <v>5971</v>
      </c>
      <c r="F28" s="985" t="s">
        <v>5972</v>
      </c>
      <c r="G28" s="1052" t="s">
        <v>2588</v>
      </c>
      <c r="H28" s="987" t="s">
        <v>2720</v>
      </c>
      <c r="I28" s="816">
        <v>0.5</v>
      </c>
      <c r="J28" s="816"/>
      <c r="K28" s="816">
        <v>0.5</v>
      </c>
      <c r="L28" s="816"/>
      <c r="M28" s="816"/>
      <c r="N28" s="830">
        <v>0</v>
      </c>
      <c r="O28" s="816">
        <v>0.5</v>
      </c>
      <c r="P28" s="816" t="s">
        <v>2241</v>
      </c>
      <c r="Q28" s="816" t="s">
        <v>2752</v>
      </c>
    </row>
    <row r="29" spans="1:19" s="454" customFormat="1" ht="13.5" thickBot="1" x14ac:dyDescent="0.25">
      <c r="A29" s="1605" t="s">
        <v>941</v>
      </c>
      <c r="B29" s="1606"/>
      <c r="C29" s="1606"/>
      <c r="D29" s="1606"/>
      <c r="E29" s="1606"/>
      <c r="F29" s="1606"/>
      <c r="G29" s="1606"/>
      <c r="H29" s="1694"/>
      <c r="I29" s="705">
        <f>SUM(I25:I28)</f>
        <v>1.63</v>
      </c>
      <c r="J29" s="670"/>
      <c r="K29" s="957"/>
      <c r="L29" s="957"/>
      <c r="M29" s="957"/>
      <c r="N29" s="958"/>
      <c r="O29" s="957"/>
      <c r="P29" s="957"/>
      <c r="Q29" s="959"/>
    </row>
    <row r="30" spans="1:19" s="454" customFormat="1" ht="13.5" thickBot="1" x14ac:dyDescent="0.25">
      <c r="A30" s="655"/>
      <c r="B30" s="682"/>
      <c r="C30" s="682"/>
      <c r="D30" s="682"/>
      <c r="E30" s="682"/>
      <c r="F30" s="682"/>
      <c r="G30" s="682"/>
      <c r="H30" s="682"/>
      <c r="I30" s="534"/>
      <c r="J30" s="535"/>
      <c r="K30" s="531"/>
      <c r="L30" s="531"/>
      <c r="M30" s="531"/>
      <c r="N30" s="533"/>
      <c r="O30" s="531"/>
      <c r="P30" s="531"/>
      <c r="Q30" s="536"/>
    </row>
    <row r="31" spans="1:19" s="454" customFormat="1" ht="13.5" thickBot="1" x14ac:dyDescent="0.25">
      <c r="A31" s="1722" t="s">
        <v>2212</v>
      </c>
      <c r="B31" s="1702"/>
      <c r="C31" s="1702"/>
      <c r="D31" s="1702"/>
      <c r="E31" s="1702"/>
      <c r="F31" s="1702"/>
      <c r="G31" s="1702"/>
      <c r="H31" s="1702"/>
      <c r="I31" s="1702"/>
      <c r="J31" s="1702"/>
      <c r="K31" s="1702"/>
      <c r="L31" s="1702"/>
      <c r="M31" s="1702"/>
      <c r="N31" s="1702"/>
      <c r="O31" s="1702"/>
      <c r="P31" s="1702"/>
      <c r="Q31" s="1703"/>
    </row>
    <row r="32" spans="1:19" s="454" customFormat="1" ht="60" x14ac:dyDescent="0.2">
      <c r="A32" s="983">
        <v>1</v>
      </c>
      <c r="B32" s="1048"/>
      <c r="C32" s="1048"/>
      <c r="D32" s="1048"/>
      <c r="E32" s="1062" t="s">
        <v>3044</v>
      </c>
      <c r="F32" s="1063" t="s">
        <v>3045</v>
      </c>
      <c r="G32" s="1065" t="s">
        <v>2588</v>
      </c>
      <c r="H32" s="983" t="s">
        <v>2720</v>
      </c>
      <c r="I32" s="1067">
        <v>0.78300000000000003</v>
      </c>
      <c r="J32" s="1062"/>
      <c r="K32" s="1062">
        <v>0.78300000000000003</v>
      </c>
      <c r="L32" s="1062"/>
      <c r="M32" s="1069"/>
      <c r="N32" s="1098">
        <v>0</v>
      </c>
      <c r="O32" s="1070">
        <v>0.78300000000000003</v>
      </c>
      <c r="P32" s="1062" t="s">
        <v>2241</v>
      </c>
      <c r="Q32" s="1062" t="s">
        <v>2752</v>
      </c>
      <c r="R32" s="537"/>
      <c r="S32" s="537"/>
    </row>
    <row r="33" spans="1:19" s="454" customFormat="1" ht="48" x14ac:dyDescent="0.2">
      <c r="A33" s="986">
        <v>2</v>
      </c>
      <c r="B33" s="1060"/>
      <c r="C33" s="1060"/>
      <c r="D33" s="1060"/>
      <c r="E33" s="1024" t="s">
        <v>826</v>
      </c>
      <c r="F33" s="1064" t="s">
        <v>5576</v>
      </c>
      <c r="G33" s="814" t="s">
        <v>2588</v>
      </c>
      <c r="H33" s="986" t="s">
        <v>3047</v>
      </c>
      <c r="I33" s="1040">
        <v>0.33900000000000002</v>
      </c>
      <c r="J33" s="814"/>
      <c r="K33" s="814">
        <v>0.33900000000000002</v>
      </c>
      <c r="L33" s="814"/>
      <c r="M33" s="1040"/>
      <c r="N33" s="827">
        <v>0</v>
      </c>
      <c r="O33" s="814">
        <v>0.33900000000000002</v>
      </c>
      <c r="P33" s="814" t="s">
        <v>2241</v>
      </c>
      <c r="Q33" s="814" t="s">
        <v>2752</v>
      </c>
      <c r="R33" s="537"/>
      <c r="S33" s="537"/>
    </row>
    <row r="34" spans="1:19" s="454" customFormat="1" ht="63.75" customHeight="1" x14ac:dyDescent="0.2">
      <c r="A34" s="986">
        <v>3</v>
      </c>
      <c r="B34" s="1060"/>
      <c r="C34" s="1060"/>
      <c r="D34" s="1060"/>
      <c r="E34" s="986" t="s">
        <v>3086</v>
      </c>
      <c r="F34" s="998" t="s">
        <v>3087</v>
      </c>
      <c r="G34" s="814" t="s">
        <v>2588</v>
      </c>
      <c r="H34" s="986" t="s">
        <v>2720</v>
      </c>
      <c r="I34" s="993">
        <v>0.81799999999999995</v>
      </c>
      <c r="J34" s="986"/>
      <c r="K34" s="986">
        <v>0.81799999999999995</v>
      </c>
      <c r="L34" s="986"/>
      <c r="M34" s="993"/>
      <c r="N34" s="827">
        <v>0</v>
      </c>
      <c r="O34" s="986">
        <v>0.81799999999999995</v>
      </c>
      <c r="P34" s="986" t="s">
        <v>2241</v>
      </c>
      <c r="Q34" s="986" t="s">
        <v>2752</v>
      </c>
      <c r="R34" s="537"/>
      <c r="S34" s="537"/>
    </row>
    <row r="35" spans="1:19" s="454" customFormat="1" ht="88.5" customHeight="1" thickBot="1" x14ac:dyDescent="0.25">
      <c r="A35" s="987">
        <v>4</v>
      </c>
      <c r="B35" s="1061"/>
      <c r="C35" s="1061"/>
      <c r="D35" s="1061"/>
      <c r="E35" s="987" t="s">
        <v>3088</v>
      </c>
      <c r="F35" s="1000" t="s">
        <v>5390</v>
      </c>
      <c r="G35" s="816" t="s">
        <v>2588</v>
      </c>
      <c r="H35" s="987" t="s">
        <v>2720</v>
      </c>
      <c r="I35" s="1068">
        <v>0.13</v>
      </c>
      <c r="J35" s="987"/>
      <c r="K35" s="879">
        <v>0.13</v>
      </c>
      <c r="L35" s="987"/>
      <c r="M35" s="994"/>
      <c r="N35" s="830">
        <v>0</v>
      </c>
      <c r="O35" s="879">
        <v>0.13</v>
      </c>
      <c r="P35" s="987" t="s">
        <v>2241</v>
      </c>
      <c r="Q35" s="987" t="s">
        <v>2752</v>
      </c>
      <c r="R35" s="537"/>
      <c r="S35" s="537"/>
    </row>
    <row r="36" spans="1:19" s="454" customFormat="1" ht="13.5" thickBot="1" x14ac:dyDescent="0.25">
      <c r="A36" s="1605" t="s">
        <v>943</v>
      </c>
      <c r="B36" s="1606"/>
      <c r="C36" s="1606"/>
      <c r="D36" s="1606"/>
      <c r="E36" s="1606"/>
      <c r="F36" s="1606"/>
      <c r="G36" s="1606"/>
      <c r="H36" s="1694"/>
      <c r="I36" s="546">
        <f>SUM(I32:I35)</f>
        <v>2.0699999999999998</v>
      </c>
      <c r="J36" s="547"/>
      <c r="K36" s="548"/>
      <c r="L36" s="548"/>
      <c r="M36" s="548"/>
      <c r="N36" s="548"/>
      <c r="O36" s="549"/>
      <c r="P36" s="548"/>
      <c r="Q36" s="550"/>
      <c r="R36" s="537"/>
      <c r="S36" s="537"/>
    </row>
    <row r="37" spans="1:19" s="454" customFormat="1" x14ac:dyDescent="0.2">
      <c r="A37" s="658"/>
      <c r="B37" s="683"/>
      <c r="C37" s="683"/>
      <c r="D37" s="683"/>
      <c r="E37" s="683"/>
      <c r="F37" s="683"/>
      <c r="G37" s="683"/>
      <c r="H37" s="683"/>
      <c r="I37" s="540"/>
      <c r="J37" s="538"/>
      <c r="K37" s="538"/>
      <c r="L37" s="538"/>
      <c r="M37" s="538"/>
      <c r="N37" s="538"/>
      <c r="O37" s="539"/>
      <c r="P37" s="538"/>
      <c r="Q37" s="538"/>
      <c r="R37" s="537"/>
      <c r="S37" s="537"/>
    </row>
    <row r="38" spans="1:19" s="454" customFormat="1" ht="13.5" thickBot="1" x14ac:dyDescent="0.25">
      <c r="A38" s="1732" t="s">
        <v>5882</v>
      </c>
      <c r="B38" s="1725"/>
      <c r="C38" s="1725"/>
      <c r="D38" s="1725"/>
      <c r="E38" s="1725"/>
      <c r="F38" s="1725"/>
      <c r="G38" s="1725"/>
      <c r="H38" s="1725"/>
      <c r="I38" s="1725"/>
      <c r="J38" s="1725"/>
      <c r="K38" s="1725"/>
      <c r="L38" s="1725"/>
      <c r="M38" s="1725"/>
      <c r="N38" s="1725"/>
      <c r="O38" s="1725"/>
      <c r="P38" s="1725"/>
      <c r="Q38" s="1726"/>
      <c r="R38" s="537"/>
      <c r="S38" s="537"/>
    </row>
    <row r="39" spans="1:19" s="454" customFormat="1" ht="45.75" customHeight="1" x14ac:dyDescent="0.2">
      <c r="A39" s="983">
        <v>1</v>
      </c>
      <c r="B39" s="1048"/>
      <c r="C39" s="1048"/>
      <c r="D39" s="1048"/>
      <c r="E39" s="813" t="s">
        <v>3166</v>
      </c>
      <c r="F39" s="832" t="s">
        <v>3167</v>
      </c>
      <c r="G39" s="813"/>
      <c r="H39" s="983"/>
      <c r="I39" s="813">
        <v>0.26200000000000001</v>
      </c>
      <c r="J39" s="813"/>
      <c r="K39" s="813">
        <v>0.26200000000000001</v>
      </c>
      <c r="L39" s="813"/>
      <c r="M39" s="813"/>
      <c r="N39" s="826">
        <v>0</v>
      </c>
      <c r="O39" s="813">
        <v>0.26200000000000001</v>
      </c>
      <c r="P39" s="813" t="s">
        <v>2241</v>
      </c>
      <c r="Q39" s="813" t="s">
        <v>2752</v>
      </c>
      <c r="R39" s="537"/>
      <c r="S39" s="537"/>
    </row>
    <row r="40" spans="1:19" s="454" customFormat="1" ht="43.5" customHeight="1" x14ac:dyDescent="0.2">
      <c r="A40" s="992">
        <v>2</v>
      </c>
      <c r="B40" s="1071"/>
      <c r="C40" s="1071"/>
      <c r="D40" s="1071"/>
      <c r="E40" s="814" t="s">
        <v>3168</v>
      </c>
      <c r="F40" s="984" t="s">
        <v>3169</v>
      </c>
      <c r="G40" s="814"/>
      <c r="H40" s="986"/>
      <c r="I40" s="814">
        <v>0.248</v>
      </c>
      <c r="J40" s="814"/>
      <c r="K40" s="814">
        <v>0.248</v>
      </c>
      <c r="L40" s="814"/>
      <c r="M40" s="814"/>
      <c r="N40" s="827">
        <v>0</v>
      </c>
      <c r="O40" s="814">
        <v>0.248</v>
      </c>
      <c r="P40" s="814" t="s">
        <v>2241</v>
      </c>
      <c r="Q40" s="814" t="s">
        <v>2752</v>
      </c>
      <c r="R40" s="537"/>
      <c r="S40" s="537"/>
    </row>
    <row r="41" spans="1:19" s="454" customFormat="1" ht="60" x14ac:dyDescent="0.2">
      <c r="A41" s="986">
        <v>3</v>
      </c>
      <c r="B41" s="1060"/>
      <c r="C41" s="1060"/>
      <c r="D41" s="1060"/>
      <c r="E41" s="814" t="s">
        <v>3170</v>
      </c>
      <c r="F41" s="984" t="s">
        <v>3171</v>
      </c>
      <c r="G41" s="814"/>
      <c r="H41" s="986"/>
      <c r="I41" s="814">
        <v>2.1000000000000001E-2</v>
      </c>
      <c r="J41" s="814"/>
      <c r="K41" s="814">
        <v>2.1000000000000001E-2</v>
      </c>
      <c r="L41" s="814"/>
      <c r="M41" s="814"/>
      <c r="N41" s="827">
        <v>0</v>
      </c>
      <c r="O41" s="814">
        <v>2.1000000000000001E-2</v>
      </c>
      <c r="P41" s="814" t="s">
        <v>2241</v>
      </c>
      <c r="Q41" s="814" t="s">
        <v>2752</v>
      </c>
      <c r="R41" s="537"/>
      <c r="S41" s="537"/>
    </row>
    <row r="42" spans="1:19" s="454" customFormat="1" ht="48" customHeight="1" thickBot="1" x14ac:dyDescent="0.25">
      <c r="A42" s="987">
        <v>4</v>
      </c>
      <c r="B42" s="1061"/>
      <c r="C42" s="1061"/>
      <c r="D42" s="1061"/>
      <c r="E42" s="816" t="s">
        <v>323</v>
      </c>
      <c r="F42" s="985" t="s">
        <v>3172</v>
      </c>
      <c r="G42" s="816"/>
      <c r="H42" s="987"/>
      <c r="I42" s="816">
        <v>8.4000000000000005E-2</v>
      </c>
      <c r="J42" s="816"/>
      <c r="K42" s="816">
        <v>8.4000000000000005E-2</v>
      </c>
      <c r="L42" s="816"/>
      <c r="M42" s="816"/>
      <c r="N42" s="830">
        <v>0</v>
      </c>
      <c r="O42" s="816">
        <v>8.4000000000000005E-2</v>
      </c>
      <c r="P42" s="816" t="s">
        <v>2241</v>
      </c>
      <c r="Q42" s="816" t="s">
        <v>2752</v>
      </c>
      <c r="R42" s="537"/>
      <c r="S42" s="537"/>
    </row>
    <row r="43" spans="1:19" s="454" customFormat="1" ht="13.5" thickBot="1" x14ac:dyDescent="0.25">
      <c r="A43" s="1586" t="s">
        <v>945</v>
      </c>
      <c r="B43" s="1600"/>
      <c r="C43" s="1600"/>
      <c r="D43" s="1600"/>
      <c r="E43" s="1600"/>
      <c r="F43" s="1600"/>
      <c r="G43" s="1600"/>
      <c r="H43" s="1714"/>
      <c r="I43" s="541">
        <f>SUM(I39:I42)</f>
        <v>0.61499999999999999</v>
      </c>
      <c r="J43" s="542"/>
      <c r="K43" s="543"/>
      <c r="L43" s="543"/>
      <c r="M43" s="543"/>
      <c r="N43" s="543"/>
      <c r="O43" s="524"/>
      <c r="P43" s="543"/>
      <c r="Q43" s="544"/>
      <c r="R43" s="537"/>
      <c r="S43" s="537"/>
    </row>
    <row r="44" spans="1:19" s="17" customFormat="1" x14ac:dyDescent="0.2">
      <c r="A44" s="1747" t="s">
        <v>935</v>
      </c>
      <c r="B44" s="1748"/>
      <c r="C44" s="1748"/>
      <c r="D44" s="660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1:19" s="9" customFormat="1" ht="13.5" thickBot="1" x14ac:dyDescent="0.25">
      <c r="A45" s="691"/>
      <c r="B45" s="691"/>
      <c r="C45" s="691"/>
      <c r="D45" s="640"/>
      <c r="E45" s="676"/>
      <c r="F45" s="676"/>
      <c r="G45" s="676"/>
      <c r="H45" s="676"/>
      <c r="I45" s="676"/>
      <c r="J45" s="676"/>
      <c r="K45" s="676"/>
      <c r="L45" s="676"/>
      <c r="M45" s="676"/>
      <c r="N45" s="676"/>
      <c r="O45" s="676"/>
      <c r="P45" s="676"/>
      <c r="Q45" s="676"/>
    </row>
    <row r="46" spans="1:19" ht="13.5" thickBot="1" x14ac:dyDescent="0.25">
      <c r="A46" s="1594" t="s">
        <v>937</v>
      </c>
      <c r="B46" s="1595"/>
      <c r="C46" s="1595"/>
      <c r="D46" s="1595"/>
      <c r="E46" s="1595"/>
      <c r="F46" s="1595"/>
      <c r="G46" s="1598"/>
      <c r="H46" s="1598"/>
      <c r="I46" s="1598"/>
      <c r="J46" s="1598"/>
      <c r="K46" s="1598"/>
      <c r="L46" s="1598"/>
      <c r="M46" s="1598"/>
      <c r="N46" s="1598"/>
      <c r="O46" s="1598"/>
      <c r="P46" s="1598"/>
      <c r="Q46" s="1599"/>
    </row>
    <row r="47" spans="1:19" s="9" customFormat="1" ht="13.5" thickBot="1" x14ac:dyDescent="0.25">
      <c r="A47" s="1700" t="s">
        <v>5886</v>
      </c>
      <c r="B47" s="1701"/>
      <c r="C47" s="1701"/>
      <c r="D47" s="1701"/>
      <c r="E47" s="1701"/>
      <c r="F47" s="1701"/>
      <c r="G47" s="1702"/>
      <c r="H47" s="1702"/>
      <c r="I47" s="1702"/>
      <c r="J47" s="1702"/>
      <c r="K47" s="1702"/>
      <c r="L47" s="1702"/>
      <c r="M47" s="1702"/>
      <c r="N47" s="1702"/>
      <c r="O47" s="1702"/>
      <c r="P47" s="1702"/>
      <c r="Q47" s="1703"/>
    </row>
    <row r="48" spans="1:19" s="17" customFormat="1" ht="76.5" customHeight="1" x14ac:dyDescent="0.2">
      <c r="A48" s="983">
        <v>1</v>
      </c>
      <c r="B48" s="813"/>
      <c r="C48" s="832"/>
      <c r="D48" s="813"/>
      <c r="E48" s="835" t="s">
        <v>3369</v>
      </c>
      <c r="F48" s="1074" t="s">
        <v>3370</v>
      </c>
      <c r="G48" s="983" t="s">
        <v>3198</v>
      </c>
      <c r="H48" s="983" t="s">
        <v>3368</v>
      </c>
      <c r="I48" s="835">
        <v>0.25800000000000001</v>
      </c>
      <c r="J48" s="835"/>
      <c r="K48" s="835">
        <v>0.25800000000000001</v>
      </c>
      <c r="L48" s="835"/>
      <c r="M48" s="835"/>
      <c r="N48" s="1031">
        <v>0</v>
      </c>
      <c r="O48" s="835">
        <v>0.25800000000000001</v>
      </c>
      <c r="P48" s="835" t="s">
        <v>2241</v>
      </c>
      <c r="Q48" s="983" t="s">
        <v>3216</v>
      </c>
    </row>
    <row r="49" spans="1:18" ht="81" customHeight="1" x14ac:dyDescent="0.2">
      <c r="A49" s="814">
        <v>2</v>
      </c>
      <c r="B49" s="1072"/>
      <c r="C49" s="1060"/>
      <c r="D49" s="814"/>
      <c r="E49" s="1001" t="s">
        <v>3371</v>
      </c>
      <c r="F49" s="852" t="s">
        <v>3370</v>
      </c>
      <c r="G49" s="986" t="s">
        <v>3198</v>
      </c>
      <c r="H49" s="986" t="s">
        <v>3368</v>
      </c>
      <c r="I49" s="1001">
        <v>0.94399999999999995</v>
      </c>
      <c r="J49" s="1001"/>
      <c r="K49" s="1001">
        <v>0.94399999999999995</v>
      </c>
      <c r="L49" s="1001"/>
      <c r="M49" s="1001"/>
      <c r="N49" s="853">
        <v>0</v>
      </c>
      <c r="O49" s="1001">
        <v>0.94399999999999995</v>
      </c>
      <c r="P49" s="1001" t="s">
        <v>2241</v>
      </c>
      <c r="Q49" s="986" t="s">
        <v>3216</v>
      </c>
    </row>
    <row r="50" spans="1:18" s="631" customFormat="1" ht="72.75" thickBot="1" x14ac:dyDescent="0.25">
      <c r="A50" s="816">
        <v>3</v>
      </c>
      <c r="B50" s="1073"/>
      <c r="C50" s="1061"/>
      <c r="D50" s="816"/>
      <c r="E50" s="822" t="s">
        <v>5975</v>
      </c>
      <c r="F50" s="1075" t="s">
        <v>5976</v>
      </c>
      <c r="G50" s="987" t="s">
        <v>3198</v>
      </c>
      <c r="H50" s="987" t="s">
        <v>5977</v>
      </c>
      <c r="I50" s="822">
        <v>0.02</v>
      </c>
      <c r="J50" s="822"/>
      <c r="K50" s="822">
        <v>0.02</v>
      </c>
      <c r="L50" s="822"/>
      <c r="M50" s="822"/>
      <c r="N50" s="875">
        <v>0</v>
      </c>
      <c r="O50" s="822">
        <v>0.02</v>
      </c>
      <c r="P50" s="822" t="s">
        <v>2241</v>
      </c>
      <c r="Q50" s="987" t="s">
        <v>3216</v>
      </c>
    </row>
    <row r="51" spans="1:18" ht="13.5" thickBot="1" x14ac:dyDescent="0.25">
      <c r="A51" s="1738" t="s">
        <v>939</v>
      </c>
      <c r="B51" s="1707"/>
      <c r="C51" s="1707"/>
      <c r="D51" s="1707"/>
      <c r="E51" s="1707"/>
      <c r="F51" s="1707"/>
      <c r="G51" s="1707"/>
      <c r="H51" s="1708"/>
      <c r="I51" s="702">
        <f>SUM(I48:I50)</f>
        <v>1.222</v>
      </c>
      <c r="J51" s="703"/>
      <c r="K51" s="671"/>
      <c r="L51" s="671"/>
      <c r="M51" s="671"/>
      <c r="N51" s="671"/>
      <c r="O51" s="671"/>
      <c r="P51" s="671"/>
      <c r="Q51" s="704"/>
    </row>
    <row r="52" spans="1:18" ht="13.5" thickBot="1" x14ac:dyDescent="0.25">
      <c r="A52" s="531"/>
      <c r="B52" s="531"/>
      <c r="C52" s="532"/>
      <c r="D52" s="531"/>
      <c r="E52" s="664"/>
      <c r="F52" s="531"/>
      <c r="G52" s="652"/>
      <c r="H52" s="652"/>
      <c r="I52" s="652"/>
      <c r="J52" s="652"/>
      <c r="K52" s="652"/>
      <c r="L52" s="652"/>
      <c r="M52" s="652"/>
      <c r="N52" s="652"/>
      <c r="O52" s="652"/>
      <c r="P52" s="652"/>
      <c r="Q52" s="652"/>
    </row>
    <row r="53" spans="1:18" ht="13.5" thickBot="1" x14ac:dyDescent="0.25">
      <c r="A53" s="1745" t="s">
        <v>1402</v>
      </c>
      <c r="B53" s="1723"/>
      <c r="C53" s="1723"/>
      <c r="D53" s="1723"/>
      <c r="E53" s="1723"/>
      <c r="F53" s="1723"/>
      <c r="G53" s="1723"/>
      <c r="H53" s="1723"/>
      <c r="I53" s="1723"/>
      <c r="J53" s="1723"/>
      <c r="K53" s="1723"/>
      <c r="L53" s="1723"/>
      <c r="M53" s="1723"/>
      <c r="N53" s="1723"/>
      <c r="O53" s="1723"/>
      <c r="P53" s="1723"/>
      <c r="Q53" s="1746"/>
    </row>
    <row r="54" spans="1:18" ht="24" x14ac:dyDescent="0.2">
      <c r="A54" s="813">
        <v>1</v>
      </c>
      <c r="B54" s="1338"/>
      <c r="C54" s="1100" t="s">
        <v>2352</v>
      </c>
      <c r="D54" s="1667" t="s">
        <v>3409</v>
      </c>
      <c r="E54" s="1752" t="s">
        <v>5888</v>
      </c>
      <c r="F54" s="1751" t="s">
        <v>4076</v>
      </c>
      <c r="G54" s="1667" t="s">
        <v>3198</v>
      </c>
      <c r="H54" s="1749" t="s">
        <v>3410</v>
      </c>
      <c r="I54" s="1100">
        <v>0.111</v>
      </c>
      <c r="J54" s="1100">
        <v>0.111</v>
      </c>
      <c r="K54" s="1100"/>
      <c r="L54" s="1100"/>
      <c r="M54" s="1100"/>
      <c r="N54" s="1106">
        <v>0</v>
      </c>
      <c r="O54" s="1100">
        <v>0.111</v>
      </c>
      <c r="P54" s="983" t="s">
        <v>5889</v>
      </c>
      <c r="Q54" s="1100" t="s">
        <v>2752</v>
      </c>
      <c r="R54" s="579"/>
    </row>
    <row r="55" spans="1:18" s="988" customFormat="1" ht="24" x14ac:dyDescent="0.2">
      <c r="A55" s="1409">
        <v>2</v>
      </c>
      <c r="B55" s="1342"/>
      <c r="C55" s="891"/>
      <c r="D55" s="1581"/>
      <c r="E55" s="1581"/>
      <c r="F55" s="1583"/>
      <c r="G55" s="1581"/>
      <c r="H55" s="1750"/>
      <c r="I55" s="891">
        <v>0.159</v>
      </c>
      <c r="J55" s="891"/>
      <c r="K55" s="891">
        <v>0.159</v>
      </c>
      <c r="L55" s="891"/>
      <c r="M55" s="891"/>
      <c r="N55" s="1151">
        <v>0</v>
      </c>
      <c r="O55" s="891">
        <v>0.159</v>
      </c>
      <c r="P55" s="986" t="s">
        <v>2241</v>
      </c>
      <c r="Q55" s="891" t="s">
        <v>2752</v>
      </c>
      <c r="R55" s="579"/>
    </row>
    <row r="56" spans="1:18" s="988" customFormat="1" ht="36.75" thickBot="1" x14ac:dyDescent="0.25">
      <c r="A56" s="816">
        <v>3</v>
      </c>
      <c r="B56" s="1350"/>
      <c r="C56" s="1150"/>
      <c r="D56" s="816"/>
      <c r="E56" s="987" t="s">
        <v>6061</v>
      </c>
      <c r="F56" s="1149" t="s">
        <v>6060</v>
      </c>
      <c r="G56" s="987" t="s">
        <v>3198</v>
      </c>
      <c r="H56" s="987" t="s">
        <v>6062</v>
      </c>
      <c r="I56" s="987">
        <v>0.378</v>
      </c>
      <c r="J56" s="987">
        <v>0.224</v>
      </c>
      <c r="K56" s="987">
        <v>0.154</v>
      </c>
      <c r="L56" s="987"/>
      <c r="M56" s="987"/>
      <c r="N56" s="879">
        <v>0</v>
      </c>
      <c r="O56" s="987">
        <v>0.378</v>
      </c>
      <c r="P56" s="987" t="s">
        <v>2353</v>
      </c>
      <c r="Q56" s="987" t="s">
        <v>2752</v>
      </c>
      <c r="R56" s="579"/>
    </row>
    <row r="57" spans="1:18" ht="13.5" thickBot="1" x14ac:dyDescent="0.25">
      <c r="A57" s="1738" t="s">
        <v>940</v>
      </c>
      <c r="B57" s="1707"/>
      <c r="C57" s="1707"/>
      <c r="D57" s="1707"/>
      <c r="E57" s="1707"/>
      <c r="F57" s="1707"/>
      <c r="G57" s="1707"/>
      <c r="H57" s="1708"/>
      <c r="I57" s="705">
        <f>SUM(I54:I56)</f>
        <v>0.64800000000000002</v>
      </c>
      <c r="J57" s="703"/>
      <c r="K57" s="671"/>
      <c r="L57" s="671"/>
      <c r="M57" s="671"/>
      <c r="N57" s="671"/>
      <c r="O57" s="671"/>
      <c r="P57" s="671"/>
      <c r="Q57" s="704"/>
    </row>
    <row r="58" spans="1:18" ht="13.5" thickBot="1" x14ac:dyDescent="0.25">
      <c r="A58" s="531"/>
      <c r="B58" s="662"/>
      <c r="C58" s="652"/>
      <c r="D58" s="663"/>
      <c r="E58" s="664"/>
      <c r="F58" s="663"/>
      <c r="G58" s="652"/>
      <c r="H58" s="652"/>
      <c r="I58" s="652"/>
      <c r="J58" s="652"/>
      <c r="K58" s="652"/>
      <c r="L58" s="652"/>
      <c r="M58" s="652"/>
      <c r="N58" s="652"/>
      <c r="O58" s="652"/>
      <c r="P58" s="652"/>
      <c r="Q58" s="652"/>
    </row>
    <row r="59" spans="1:18" s="631" customFormat="1" ht="13.5" thickBot="1" x14ac:dyDescent="0.25">
      <c r="A59" s="1745" t="s">
        <v>1403</v>
      </c>
      <c r="B59" s="1753"/>
      <c r="C59" s="1753"/>
      <c r="D59" s="1753"/>
      <c r="E59" s="1753"/>
      <c r="F59" s="1753"/>
      <c r="G59" s="1753"/>
      <c r="H59" s="1753"/>
      <c r="I59" s="1753"/>
      <c r="J59" s="1753"/>
      <c r="K59" s="1753"/>
      <c r="L59" s="1753"/>
      <c r="M59" s="1753"/>
      <c r="N59" s="1753"/>
      <c r="O59" s="1753"/>
      <c r="P59" s="1753"/>
      <c r="Q59" s="1754"/>
    </row>
    <row r="60" spans="1:18" s="631" customFormat="1" ht="57.75" customHeight="1" x14ac:dyDescent="0.2">
      <c r="A60" s="1015">
        <v>1</v>
      </c>
      <c r="B60" s="1015"/>
      <c r="C60" s="1016"/>
      <c r="D60" s="1015" t="s">
        <v>3435</v>
      </c>
      <c r="E60" s="1018" t="s">
        <v>282</v>
      </c>
      <c r="F60" s="1019" t="s">
        <v>5732</v>
      </c>
      <c r="G60" s="1020" t="s">
        <v>3198</v>
      </c>
      <c r="H60" s="1021" t="s">
        <v>3436</v>
      </c>
      <c r="I60" s="1020">
        <v>0.55300000000000005</v>
      </c>
      <c r="J60" s="1023">
        <v>0.55300000000000005</v>
      </c>
      <c r="K60" s="1020"/>
      <c r="L60" s="1020"/>
      <c r="M60" s="1020"/>
      <c r="N60" s="1023">
        <v>0</v>
      </c>
      <c r="O60" s="1020">
        <v>0.55300000000000005</v>
      </c>
      <c r="P60" s="1020" t="s">
        <v>2241</v>
      </c>
      <c r="Q60" s="1020" t="s">
        <v>3216</v>
      </c>
    </row>
    <row r="61" spans="1:18" s="631" customFormat="1" ht="48" x14ac:dyDescent="0.2">
      <c r="A61" s="814">
        <v>2</v>
      </c>
      <c r="B61" s="814"/>
      <c r="C61" s="818"/>
      <c r="D61" s="814" t="s">
        <v>3437</v>
      </c>
      <c r="E61" s="836" t="s">
        <v>284</v>
      </c>
      <c r="F61" s="827" t="s">
        <v>3808</v>
      </c>
      <c r="G61" s="908" t="s">
        <v>3198</v>
      </c>
      <c r="H61" s="913" t="s">
        <v>3438</v>
      </c>
      <c r="I61" s="1022">
        <v>0.18</v>
      </c>
      <c r="J61" s="1024"/>
      <c r="K61" s="1022">
        <v>0.18</v>
      </c>
      <c r="L61" s="1024"/>
      <c r="M61" s="1024"/>
      <c r="N61" s="1022">
        <v>0</v>
      </c>
      <c r="O61" s="1024">
        <v>0.18</v>
      </c>
      <c r="P61" s="1024" t="s">
        <v>2241</v>
      </c>
      <c r="Q61" s="1024" t="s">
        <v>3216</v>
      </c>
    </row>
    <row r="62" spans="1:18" s="897" customFormat="1" ht="60" x14ac:dyDescent="0.2">
      <c r="A62" s="814">
        <v>3</v>
      </c>
      <c r="B62" s="814"/>
      <c r="C62" s="818"/>
      <c r="D62" s="814"/>
      <c r="E62" s="908" t="s">
        <v>5981</v>
      </c>
      <c r="F62" s="922" t="s">
        <v>5788</v>
      </c>
      <c r="G62" s="908" t="s">
        <v>3198</v>
      </c>
      <c r="H62" s="908" t="s">
        <v>5980</v>
      </c>
      <c r="I62" s="908">
        <v>5.5E-2</v>
      </c>
      <c r="J62" s="908">
        <v>5.5E-2</v>
      </c>
      <c r="K62" s="908"/>
      <c r="L62" s="829"/>
      <c r="M62" s="908"/>
      <c r="N62" s="829">
        <v>0</v>
      </c>
      <c r="O62" s="908">
        <v>5.5E-2</v>
      </c>
      <c r="P62" s="908" t="s">
        <v>5929</v>
      </c>
      <c r="Q62" s="908" t="s">
        <v>3216</v>
      </c>
    </row>
    <row r="63" spans="1:18" s="897" customFormat="1" ht="60.75" thickBot="1" x14ac:dyDescent="0.25">
      <c r="A63" s="816">
        <v>4</v>
      </c>
      <c r="B63" s="816"/>
      <c r="C63" s="1017"/>
      <c r="D63" s="816"/>
      <c r="E63" s="909" t="s">
        <v>5978</v>
      </c>
      <c r="F63" s="950" t="s">
        <v>5979</v>
      </c>
      <c r="G63" s="909" t="s">
        <v>3198</v>
      </c>
      <c r="H63" s="909" t="s">
        <v>5980</v>
      </c>
      <c r="I63" s="909">
        <v>0.19400000000000001</v>
      </c>
      <c r="J63" s="909">
        <v>0.19400000000000001</v>
      </c>
      <c r="K63" s="909"/>
      <c r="L63" s="909"/>
      <c r="M63" s="909"/>
      <c r="N63" s="879">
        <v>0</v>
      </c>
      <c r="O63" s="909">
        <v>0.19400000000000001</v>
      </c>
      <c r="P63" s="909" t="s">
        <v>5929</v>
      </c>
      <c r="Q63" s="909" t="s">
        <v>3216</v>
      </c>
    </row>
    <row r="64" spans="1:18" s="631" customFormat="1" ht="13.5" thickBot="1" x14ac:dyDescent="0.25">
      <c r="A64" s="1738" t="s">
        <v>941</v>
      </c>
      <c r="B64" s="1707"/>
      <c r="C64" s="1707"/>
      <c r="D64" s="1707"/>
      <c r="E64" s="1707"/>
      <c r="F64" s="1707"/>
      <c r="G64" s="1707"/>
      <c r="H64" s="1708"/>
      <c r="I64" s="702">
        <f>SUM(I60:I63)</f>
        <v>0.98200000000000021</v>
      </c>
      <c r="J64" s="703"/>
      <c r="K64" s="671"/>
      <c r="L64" s="671"/>
      <c r="M64" s="671"/>
      <c r="N64" s="671"/>
      <c r="O64" s="671"/>
      <c r="P64" s="671"/>
      <c r="Q64" s="704"/>
    </row>
    <row r="65" spans="1:19" s="631" customFormat="1" x14ac:dyDescent="0.2">
      <c r="A65" s="714"/>
      <c r="B65" s="711"/>
      <c r="C65" s="926"/>
      <c r="D65" s="931"/>
      <c r="E65" s="928"/>
      <c r="F65" s="927"/>
      <c r="G65" s="926"/>
      <c r="H65" s="926"/>
      <c r="I65" s="926"/>
      <c r="J65" s="926"/>
      <c r="K65" s="926"/>
      <c r="L65" s="926"/>
      <c r="M65" s="926"/>
      <c r="N65" s="926"/>
      <c r="O65" s="926"/>
      <c r="P65" s="926"/>
      <c r="Q65" s="926"/>
    </row>
    <row r="66" spans="1:19" s="11" customFormat="1" ht="13.5" thickBot="1" x14ac:dyDescent="0.25">
      <c r="A66" s="1738" t="s">
        <v>1404</v>
      </c>
      <c r="B66" s="1707"/>
      <c r="C66" s="1707"/>
      <c r="D66" s="1707"/>
      <c r="E66" s="1707"/>
      <c r="F66" s="1707"/>
      <c r="G66" s="1707"/>
      <c r="H66" s="1707"/>
      <c r="I66" s="1707"/>
      <c r="J66" s="1707"/>
      <c r="K66" s="1707"/>
      <c r="L66" s="1707"/>
      <c r="M66" s="1707"/>
      <c r="N66" s="1707"/>
      <c r="O66" s="1707"/>
      <c r="P66" s="1707"/>
      <c r="Q66" s="1708"/>
    </row>
    <row r="67" spans="1:19" ht="24.75" thickBot="1" x14ac:dyDescent="0.25">
      <c r="A67" s="1053">
        <v>1</v>
      </c>
      <c r="B67" s="1053"/>
      <c r="C67" s="1054"/>
      <c r="D67" s="1086"/>
      <c r="E67" s="1087" t="s">
        <v>2356</v>
      </c>
      <c r="F67" s="1088" t="s">
        <v>2357</v>
      </c>
      <c r="G67" s="1077"/>
      <c r="H67" s="1077"/>
      <c r="I67" s="1077">
        <v>6.0999999999999999E-2</v>
      </c>
      <c r="J67" s="1089">
        <v>6.0999999999999999E-2</v>
      </c>
      <c r="K67" s="1089"/>
      <c r="L67" s="1089"/>
      <c r="M67" s="1089"/>
      <c r="N67" s="1089">
        <v>0</v>
      </c>
      <c r="O67" s="1089">
        <v>6.0999999999999999E-2</v>
      </c>
      <c r="P67" s="1078" t="s">
        <v>5889</v>
      </c>
      <c r="Q67" s="1077" t="s">
        <v>3216</v>
      </c>
      <c r="R67" s="581"/>
      <c r="S67" s="545"/>
    </row>
    <row r="68" spans="1:19" ht="13.5" thickBot="1" x14ac:dyDescent="0.25">
      <c r="A68" s="1586" t="s">
        <v>5890</v>
      </c>
      <c r="B68" s="1587"/>
      <c r="C68" s="1587"/>
      <c r="D68" s="1600"/>
      <c r="E68" s="1600"/>
      <c r="F68" s="1600"/>
      <c r="G68" s="1600"/>
      <c r="H68" s="1714"/>
      <c r="I68" s="638">
        <f>SUM(I67)</f>
        <v>6.0999999999999999E-2</v>
      </c>
      <c r="J68" s="684"/>
      <c r="K68" s="675"/>
      <c r="L68" s="675"/>
      <c r="M68" s="675"/>
      <c r="N68" s="675"/>
      <c r="O68" s="675"/>
      <c r="P68" s="675"/>
      <c r="Q68" s="681"/>
    </row>
    <row r="69" spans="1:19" ht="13.5" thickBot="1" x14ac:dyDescent="0.25">
      <c r="A69" s="666"/>
      <c r="B69" s="666"/>
      <c r="C69" s="666"/>
      <c r="D69" s="666"/>
      <c r="E69" s="666"/>
      <c r="F69" s="666"/>
      <c r="G69" s="666"/>
      <c r="H69" s="666"/>
      <c r="I69" s="666"/>
      <c r="J69" s="666"/>
      <c r="K69" s="666"/>
      <c r="L69" s="666"/>
      <c r="M69" s="666"/>
      <c r="N69" s="666"/>
      <c r="O69" s="666"/>
      <c r="P69" s="666"/>
      <c r="Q69" s="666"/>
    </row>
    <row r="70" spans="1:19" s="11" customFormat="1" ht="13.5" thickBot="1" x14ac:dyDescent="0.25">
      <c r="A70" s="1586" t="s">
        <v>1399</v>
      </c>
      <c r="B70" s="1600"/>
      <c r="C70" s="1600"/>
      <c r="D70" s="1600"/>
      <c r="E70" s="1600"/>
      <c r="F70" s="1600"/>
      <c r="G70" s="1600"/>
      <c r="H70" s="1600"/>
      <c r="I70" s="1600"/>
      <c r="J70" s="1600"/>
      <c r="K70" s="1600"/>
      <c r="L70" s="1600"/>
      <c r="M70" s="1600"/>
      <c r="N70" s="1600"/>
      <c r="O70" s="1600"/>
      <c r="P70" s="1600"/>
      <c r="Q70" s="1714"/>
    </row>
    <row r="71" spans="1:19" s="11" customFormat="1" ht="58.5" customHeight="1" x14ac:dyDescent="0.2">
      <c r="A71" s="813">
        <v>1</v>
      </c>
      <c r="B71" s="813"/>
      <c r="C71" s="1285" t="s">
        <v>2361</v>
      </c>
      <c r="D71" s="813" t="s">
        <v>3518</v>
      </c>
      <c r="E71" s="826" t="s">
        <v>1058</v>
      </c>
      <c r="F71" s="813" t="s">
        <v>3519</v>
      </c>
      <c r="G71" s="1311" t="s">
        <v>3198</v>
      </c>
      <c r="H71" s="1048" t="s">
        <v>3520</v>
      </c>
      <c r="I71" s="1285">
        <v>8.5999999999999993E-2</v>
      </c>
      <c r="J71" s="1285"/>
      <c r="K71" s="1285">
        <v>8.5999999999999993E-2</v>
      </c>
      <c r="L71" s="1285"/>
      <c r="M71" s="1285"/>
      <c r="N71" s="874">
        <v>0</v>
      </c>
      <c r="O71" s="1285">
        <v>8.5999999999999993E-2</v>
      </c>
      <c r="P71" s="1285" t="s">
        <v>2241</v>
      </c>
      <c r="Q71" s="1285" t="s">
        <v>3216</v>
      </c>
    </row>
    <row r="72" spans="1:19" s="11" customFormat="1" ht="72" x14ac:dyDescent="0.2">
      <c r="A72" s="814">
        <v>2</v>
      </c>
      <c r="B72" s="961"/>
      <c r="C72" s="1298" t="s">
        <v>2383</v>
      </c>
      <c r="D72" s="1298" t="s">
        <v>3582</v>
      </c>
      <c r="E72" s="1298" t="s">
        <v>2382</v>
      </c>
      <c r="F72" s="1300" t="s">
        <v>1174</v>
      </c>
      <c r="G72" s="1298" t="s">
        <v>3198</v>
      </c>
      <c r="H72" s="1298" t="s">
        <v>5927</v>
      </c>
      <c r="I72" s="814">
        <v>3.9E-2</v>
      </c>
      <c r="J72" s="853"/>
      <c r="K72" s="853">
        <v>3.9E-2</v>
      </c>
      <c r="L72" s="1298"/>
      <c r="M72" s="1298"/>
      <c r="N72" s="853">
        <v>0</v>
      </c>
      <c r="O72" s="853">
        <v>3.9E-2</v>
      </c>
      <c r="P72" s="853" t="s">
        <v>2241</v>
      </c>
      <c r="Q72" s="1298" t="s">
        <v>3216</v>
      </c>
      <c r="R72" s="583"/>
      <c r="S72" s="583"/>
    </row>
    <row r="73" spans="1:19" s="11" customFormat="1" ht="60" x14ac:dyDescent="0.2">
      <c r="A73" s="814">
        <v>3</v>
      </c>
      <c r="B73" s="961"/>
      <c r="C73" s="1298"/>
      <c r="D73" s="1298"/>
      <c r="E73" s="1298" t="s">
        <v>2572</v>
      </c>
      <c r="F73" s="1300" t="s">
        <v>2573</v>
      </c>
      <c r="G73" s="1298"/>
      <c r="H73" s="1309" t="s">
        <v>5928</v>
      </c>
      <c r="I73" s="1298">
        <v>6.5000000000000002E-2</v>
      </c>
      <c r="J73" s="853">
        <v>6.5000000000000002E-2</v>
      </c>
      <c r="K73" s="853"/>
      <c r="L73" s="1298"/>
      <c r="M73" s="1298"/>
      <c r="N73" s="853">
        <v>0</v>
      </c>
      <c r="O73" s="853">
        <v>6.5000000000000002E-2</v>
      </c>
      <c r="P73" s="1298" t="s">
        <v>5889</v>
      </c>
      <c r="Q73" s="1298" t="s">
        <v>3216</v>
      </c>
      <c r="R73" s="583"/>
      <c r="S73" s="583"/>
    </row>
    <row r="74" spans="1:19" ht="60" x14ac:dyDescent="0.2">
      <c r="A74" s="814">
        <v>4</v>
      </c>
      <c r="B74" s="1081"/>
      <c r="C74" s="1288" t="s">
        <v>2388</v>
      </c>
      <c r="D74" s="818" t="s">
        <v>3594</v>
      </c>
      <c r="E74" s="818" t="s">
        <v>1081</v>
      </c>
      <c r="F74" s="818" t="s">
        <v>3595</v>
      </c>
      <c r="G74" s="1298" t="s">
        <v>3198</v>
      </c>
      <c r="H74" s="1288" t="s">
        <v>3601</v>
      </c>
      <c r="I74" s="1288">
        <v>9.0999999999999998E-2</v>
      </c>
      <c r="J74" s="1288"/>
      <c r="K74" s="1288">
        <v>9.0999999999999998E-2</v>
      </c>
      <c r="L74" s="1288"/>
      <c r="M74" s="1288"/>
      <c r="N74" s="829">
        <v>0</v>
      </c>
      <c r="O74" s="1288">
        <v>9.0999999999999998E-2</v>
      </c>
      <c r="P74" s="1288" t="s">
        <v>2241</v>
      </c>
      <c r="Q74" s="1288" t="s">
        <v>3216</v>
      </c>
    </row>
    <row r="75" spans="1:19" ht="63" customHeight="1" x14ac:dyDescent="0.2">
      <c r="A75" s="814">
        <v>5</v>
      </c>
      <c r="B75" s="814"/>
      <c r="C75" s="1288" t="s">
        <v>2391</v>
      </c>
      <c r="D75" s="1288"/>
      <c r="E75" s="1288" t="s">
        <v>2389</v>
      </c>
      <c r="F75" s="1297" t="s">
        <v>2390</v>
      </c>
      <c r="G75" s="1298" t="s">
        <v>3198</v>
      </c>
      <c r="H75" s="1288" t="s">
        <v>3601</v>
      </c>
      <c r="I75" s="1288">
        <v>6.8000000000000005E-2</v>
      </c>
      <c r="J75" s="1288"/>
      <c r="K75" s="1288">
        <v>6.8000000000000005E-2</v>
      </c>
      <c r="L75" s="1288"/>
      <c r="M75" s="1288"/>
      <c r="N75" s="829">
        <v>0</v>
      </c>
      <c r="O75" s="1288">
        <v>6.8000000000000005E-2</v>
      </c>
      <c r="P75" s="1288" t="s">
        <v>2241</v>
      </c>
      <c r="Q75" s="1288" t="s">
        <v>3216</v>
      </c>
      <c r="R75" s="545"/>
      <c r="S75" s="545"/>
    </row>
    <row r="76" spans="1:19" ht="60" x14ac:dyDescent="0.2">
      <c r="A76" s="814">
        <v>6</v>
      </c>
      <c r="B76" s="961"/>
      <c r="C76" s="1288" t="s">
        <v>2394</v>
      </c>
      <c r="D76" s="1288"/>
      <c r="E76" s="1288" t="s">
        <v>2393</v>
      </c>
      <c r="F76" s="1297" t="s">
        <v>2390</v>
      </c>
      <c r="G76" s="1298" t="s">
        <v>3198</v>
      </c>
      <c r="H76" s="1288" t="s">
        <v>3601</v>
      </c>
      <c r="I76" s="1288">
        <v>3.9E-2</v>
      </c>
      <c r="J76" s="1288"/>
      <c r="K76" s="1288">
        <v>3.9E-2</v>
      </c>
      <c r="L76" s="1288"/>
      <c r="M76" s="1288"/>
      <c r="N76" s="829">
        <v>0</v>
      </c>
      <c r="O76" s="1288">
        <v>3.9E-2</v>
      </c>
      <c r="P76" s="1288" t="s">
        <v>2241</v>
      </c>
      <c r="Q76" s="1288" t="s">
        <v>3216</v>
      </c>
      <c r="R76" s="545"/>
      <c r="S76" s="545"/>
    </row>
    <row r="77" spans="1:19" s="1291" customFormat="1" ht="72" x14ac:dyDescent="0.2">
      <c r="A77" s="814">
        <v>7</v>
      </c>
      <c r="B77" s="961"/>
      <c r="C77" s="1288" t="s">
        <v>6196</v>
      </c>
      <c r="D77" s="1288" t="s">
        <v>6197</v>
      </c>
      <c r="E77" s="1288" t="s">
        <v>2168</v>
      </c>
      <c r="F77" s="1297" t="s">
        <v>6198</v>
      </c>
      <c r="G77" s="1288" t="s">
        <v>3198</v>
      </c>
      <c r="H77" s="1288" t="s">
        <v>6199</v>
      </c>
      <c r="I77" s="829">
        <v>8.1000000000000003E-2</v>
      </c>
      <c r="J77" s="829">
        <v>8.1000000000000003E-2</v>
      </c>
      <c r="K77" s="1288"/>
      <c r="L77" s="1288"/>
      <c r="M77" s="1288"/>
      <c r="N77" s="829">
        <v>0</v>
      </c>
      <c r="O77" s="871">
        <v>8.1000000000000003E-2</v>
      </c>
      <c r="P77" s="1288" t="s">
        <v>2354</v>
      </c>
      <c r="Q77" s="1288" t="s">
        <v>3216</v>
      </c>
      <c r="R77" s="545"/>
      <c r="S77" s="545"/>
    </row>
    <row r="78" spans="1:19" s="1291" customFormat="1" ht="48" x14ac:dyDescent="0.2">
      <c r="A78" s="814">
        <v>8</v>
      </c>
      <c r="B78" s="961"/>
      <c r="C78" s="1288" t="s">
        <v>6200</v>
      </c>
      <c r="D78" s="1288" t="s">
        <v>6201</v>
      </c>
      <c r="E78" s="1288" t="s">
        <v>6202</v>
      </c>
      <c r="F78" s="1297" t="s">
        <v>6203</v>
      </c>
      <c r="G78" s="1288" t="s">
        <v>3198</v>
      </c>
      <c r="H78" s="1288" t="s">
        <v>2791</v>
      </c>
      <c r="I78" s="829">
        <v>8.3000000000000004E-2</v>
      </c>
      <c r="J78" s="829">
        <v>8.3000000000000004E-2</v>
      </c>
      <c r="K78" s="1288"/>
      <c r="L78" s="1288"/>
      <c r="M78" s="1288"/>
      <c r="N78" s="829">
        <v>0</v>
      </c>
      <c r="O78" s="871">
        <v>8.3000000000000004E-2</v>
      </c>
      <c r="P78" s="1288" t="s">
        <v>2354</v>
      </c>
      <c r="Q78" s="1288" t="s">
        <v>3216</v>
      </c>
      <c r="R78" s="545"/>
      <c r="S78" s="545"/>
    </row>
    <row r="79" spans="1:19" ht="36" x14ac:dyDescent="0.2">
      <c r="A79" s="814">
        <v>9</v>
      </c>
      <c r="B79" s="1082"/>
      <c r="C79" s="871" t="s">
        <v>2404</v>
      </c>
      <c r="D79" s="1288"/>
      <c r="E79" s="1288" t="s">
        <v>1223</v>
      </c>
      <c r="F79" s="1297" t="s">
        <v>2403</v>
      </c>
      <c r="G79" s="1288"/>
      <c r="H79" s="1288"/>
      <c r="I79" s="1288">
        <v>0.18099999999999999</v>
      </c>
      <c r="J79" s="1288">
        <v>0.158</v>
      </c>
      <c r="K79" s="1288">
        <v>2.3E-2</v>
      </c>
      <c r="L79" s="1288"/>
      <c r="M79" s="1288"/>
      <c r="N79" s="829">
        <v>0</v>
      </c>
      <c r="O79" s="829">
        <v>0.18</v>
      </c>
      <c r="P79" s="870" t="s">
        <v>5930</v>
      </c>
      <c r="Q79" s="1288" t="s">
        <v>3216</v>
      </c>
      <c r="R79" s="584"/>
      <c r="S79" s="537"/>
    </row>
    <row r="80" spans="1:19" s="454" customFormat="1" ht="72" x14ac:dyDescent="0.2">
      <c r="A80" s="814">
        <v>10</v>
      </c>
      <c r="B80" s="1082"/>
      <c r="C80" s="871"/>
      <c r="D80" s="1288"/>
      <c r="E80" s="1298" t="s">
        <v>3668</v>
      </c>
      <c r="F80" s="1300" t="s">
        <v>1177</v>
      </c>
      <c r="G80" s="1288" t="s">
        <v>3198</v>
      </c>
      <c r="H80" s="1288" t="s">
        <v>3667</v>
      </c>
      <c r="I80" s="814">
        <v>4.3999999999999997E-2</v>
      </c>
      <c r="J80" s="1298"/>
      <c r="K80" s="1298">
        <v>4.3999999999999997E-2</v>
      </c>
      <c r="L80" s="1298"/>
      <c r="M80" s="1298"/>
      <c r="N80" s="853">
        <v>0</v>
      </c>
      <c r="O80" s="1298">
        <v>4.3999999999999997E-2</v>
      </c>
      <c r="P80" s="870" t="s">
        <v>2241</v>
      </c>
      <c r="Q80" s="1288" t="s">
        <v>3216</v>
      </c>
      <c r="R80" s="545"/>
      <c r="S80" s="561"/>
    </row>
    <row r="81" spans="1:19" s="454" customFormat="1" ht="36" x14ac:dyDescent="0.2">
      <c r="A81" s="814">
        <v>11</v>
      </c>
      <c r="B81" s="1082"/>
      <c r="C81" s="871"/>
      <c r="D81" s="1288"/>
      <c r="E81" s="1288" t="s">
        <v>2412</v>
      </c>
      <c r="F81" s="1300" t="s">
        <v>2413</v>
      </c>
      <c r="G81" s="1298"/>
      <c r="H81" s="1298"/>
      <c r="I81" s="1288">
        <v>0.17699999999999999</v>
      </c>
      <c r="J81" s="1288">
        <v>0.17699999999999999</v>
      </c>
      <c r="K81" s="1288"/>
      <c r="L81" s="1288"/>
      <c r="M81" s="1288"/>
      <c r="N81" s="829">
        <v>0</v>
      </c>
      <c r="O81" s="829">
        <v>0.17699999999999999</v>
      </c>
      <c r="P81" s="1288" t="s">
        <v>5929</v>
      </c>
      <c r="Q81" s="1288" t="s">
        <v>3216</v>
      </c>
      <c r="R81" s="545"/>
      <c r="S81" s="545"/>
    </row>
    <row r="82" spans="1:19" s="454" customFormat="1" ht="24" x14ac:dyDescent="0.2">
      <c r="A82" s="814">
        <v>12</v>
      </c>
      <c r="B82" s="1082"/>
      <c r="C82" s="871"/>
      <c r="D82" s="1288"/>
      <c r="E82" s="1288" t="s">
        <v>1405</v>
      </c>
      <c r="F82" s="1297" t="s">
        <v>3748</v>
      </c>
      <c r="G82" s="1288"/>
      <c r="H82" s="1288"/>
      <c r="I82" s="1288">
        <v>0.20699999999999999</v>
      </c>
      <c r="J82" s="829">
        <v>0.20699999999999999</v>
      </c>
      <c r="K82" s="829"/>
      <c r="L82" s="1288"/>
      <c r="M82" s="1288"/>
      <c r="N82" s="829">
        <v>0</v>
      </c>
      <c r="O82" s="829">
        <v>0.20699999999999999</v>
      </c>
      <c r="P82" s="1288" t="s">
        <v>5929</v>
      </c>
      <c r="Q82" s="1288" t="s">
        <v>3216</v>
      </c>
      <c r="R82" s="561"/>
      <c r="S82" s="545"/>
    </row>
    <row r="83" spans="1:19" s="454" customFormat="1" ht="48" x14ac:dyDescent="0.2">
      <c r="A83" s="814">
        <v>13</v>
      </c>
      <c r="B83" s="1082"/>
      <c r="C83" s="871"/>
      <c r="D83" s="1288"/>
      <c r="E83" s="1288" t="s">
        <v>1406</v>
      </c>
      <c r="F83" s="1297" t="s">
        <v>3750</v>
      </c>
      <c r="G83" s="1288"/>
      <c r="H83" s="1288"/>
      <c r="I83" s="814">
        <v>0.47299999999999998</v>
      </c>
      <c r="J83" s="829">
        <v>0.47299999999999998</v>
      </c>
      <c r="K83" s="829"/>
      <c r="L83" s="1288"/>
      <c r="M83" s="1288"/>
      <c r="N83" s="829">
        <v>0</v>
      </c>
      <c r="O83" s="829">
        <v>0.47299999999999998</v>
      </c>
      <c r="P83" s="1288" t="s">
        <v>5929</v>
      </c>
      <c r="Q83" s="1288" t="s">
        <v>3216</v>
      </c>
      <c r="R83" s="561"/>
      <c r="S83" s="545"/>
    </row>
    <row r="84" spans="1:19" s="454" customFormat="1" ht="60" x14ac:dyDescent="0.2">
      <c r="A84" s="814">
        <v>14</v>
      </c>
      <c r="B84" s="1082"/>
      <c r="C84" s="1288" t="s">
        <v>2444</v>
      </c>
      <c r="D84" s="1288" t="s">
        <v>5891</v>
      </c>
      <c r="E84" s="1288" t="s">
        <v>2442</v>
      </c>
      <c r="F84" s="1297" t="s">
        <v>2443</v>
      </c>
      <c r="G84" s="1288" t="s">
        <v>3198</v>
      </c>
      <c r="H84" s="1288" t="s">
        <v>3900</v>
      </c>
      <c r="I84" s="1288">
        <v>0.46600000000000003</v>
      </c>
      <c r="J84" s="1288">
        <v>9.0999999999999998E-2</v>
      </c>
      <c r="K84" s="1288">
        <v>0.375</v>
      </c>
      <c r="L84" s="1288"/>
      <c r="M84" s="1288"/>
      <c r="N84" s="829">
        <v>0</v>
      </c>
      <c r="O84" s="1288">
        <v>0.46600000000000003</v>
      </c>
      <c r="P84" s="1288" t="s">
        <v>5930</v>
      </c>
      <c r="Q84" s="1288" t="s">
        <v>3216</v>
      </c>
      <c r="R84" s="584"/>
      <c r="S84" s="537"/>
    </row>
    <row r="85" spans="1:19" s="17" customFormat="1" ht="65.25" customHeight="1" thickBot="1" x14ac:dyDescent="0.25">
      <c r="A85" s="816">
        <v>15</v>
      </c>
      <c r="B85" s="1083"/>
      <c r="C85" s="1083"/>
      <c r="D85" s="965"/>
      <c r="E85" s="822" t="s">
        <v>2455</v>
      </c>
      <c r="F85" s="1305" t="s">
        <v>2456</v>
      </c>
      <c r="G85" s="1289"/>
      <c r="H85" s="1289"/>
      <c r="I85" s="1289">
        <v>0.59399999999999997</v>
      </c>
      <c r="J85" s="822">
        <v>0.59399999999999997</v>
      </c>
      <c r="K85" s="822"/>
      <c r="L85" s="822"/>
      <c r="M85" s="822"/>
      <c r="N85" s="875">
        <v>0</v>
      </c>
      <c r="O85" s="875">
        <v>0.59399999999999997</v>
      </c>
      <c r="P85" s="1289" t="s">
        <v>5929</v>
      </c>
      <c r="Q85" s="1289" t="s">
        <v>3216</v>
      </c>
      <c r="R85" s="561"/>
      <c r="S85" s="561"/>
    </row>
    <row r="86" spans="1:19" s="454" customFormat="1" ht="13.5" thickBot="1" x14ac:dyDescent="0.25">
      <c r="A86" s="1609" t="s">
        <v>5892</v>
      </c>
      <c r="B86" s="1600"/>
      <c r="C86" s="1600"/>
      <c r="D86" s="1600"/>
      <c r="E86" s="1600"/>
      <c r="F86" s="1600"/>
      <c r="G86" s="1600"/>
      <c r="H86" s="1714"/>
      <c r="I86" s="586">
        <f>SUM(I71:I85)</f>
        <v>2.6940000000000004</v>
      </c>
      <c r="J86" s="587"/>
      <c r="K86" s="570"/>
      <c r="L86" s="570"/>
      <c r="M86" s="570"/>
      <c r="N86" s="572"/>
      <c r="O86" s="572"/>
      <c r="P86" s="557"/>
      <c r="Q86" s="588"/>
      <c r="R86" s="561"/>
      <c r="S86" s="561"/>
    </row>
    <row r="87" spans="1:19" s="454" customFormat="1" ht="13.5" thickBot="1" x14ac:dyDescent="0.25">
      <c r="A87" s="665"/>
      <c r="B87" s="666"/>
      <c r="C87" s="666"/>
      <c r="D87" s="657"/>
      <c r="E87" s="568"/>
      <c r="F87" s="589"/>
      <c r="G87" s="507"/>
      <c r="H87" s="507"/>
      <c r="I87" s="507"/>
      <c r="J87" s="568"/>
      <c r="K87" s="568"/>
      <c r="L87" s="568"/>
      <c r="M87" s="568"/>
      <c r="N87" s="569"/>
      <c r="O87" s="569"/>
      <c r="P87" s="507"/>
      <c r="Q87" s="507"/>
      <c r="R87" s="561"/>
      <c r="S87" s="561"/>
    </row>
    <row r="88" spans="1:19" s="454" customFormat="1" ht="13.5" thickBot="1" x14ac:dyDescent="0.25">
      <c r="A88" s="1609" t="s">
        <v>816</v>
      </c>
      <c r="B88" s="1600"/>
      <c r="C88" s="1600"/>
      <c r="D88" s="1600"/>
      <c r="E88" s="1600"/>
      <c r="F88" s="1600"/>
      <c r="G88" s="1600"/>
      <c r="H88" s="1600"/>
      <c r="I88" s="1600"/>
      <c r="J88" s="1600"/>
      <c r="K88" s="1600"/>
      <c r="L88" s="1600"/>
      <c r="M88" s="1600"/>
      <c r="N88" s="1600"/>
      <c r="O88" s="1600"/>
      <c r="P88" s="1600"/>
      <c r="Q88" s="1714"/>
      <c r="R88" s="561"/>
      <c r="S88" s="561"/>
    </row>
    <row r="89" spans="1:19" s="454" customFormat="1" ht="36.75" thickBot="1" x14ac:dyDescent="0.25">
      <c r="A89" s="813">
        <v>1</v>
      </c>
      <c r="B89" s="1090"/>
      <c r="C89" s="1090"/>
      <c r="D89" s="963"/>
      <c r="E89" s="835" t="s">
        <v>2503</v>
      </c>
      <c r="F89" s="1030" t="s">
        <v>2504</v>
      </c>
      <c r="G89" s="835"/>
      <c r="H89" s="835"/>
      <c r="I89" s="835">
        <v>0.66300000000000003</v>
      </c>
      <c r="J89" s="835">
        <v>0.66300000000000003</v>
      </c>
      <c r="K89" s="835"/>
      <c r="L89" s="835"/>
      <c r="M89" s="835"/>
      <c r="N89" s="1031">
        <v>0</v>
      </c>
      <c r="O89" s="835">
        <v>0.66300000000000003</v>
      </c>
      <c r="P89" s="983" t="s">
        <v>5929</v>
      </c>
      <c r="Q89" s="1078" t="s">
        <v>3216</v>
      </c>
      <c r="R89" s="561"/>
      <c r="S89" s="561"/>
    </row>
    <row r="90" spans="1:19" s="454" customFormat="1" ht="24.75" thickBot="1" x14ac:dyDescent="0.25">
      <c r="A90" s="814">
        <v>2</v>
      </c>
      <c r="B90" s="1082"/>
      <c r="C90" s="1082"/>
      <c r="D90" s="964"/>
      <c r="E90" s="1001" t="s">
        <v>196</v>
      </c>
      <c r="F90" s="998" t="s">
        <v>5786</v>
      </c>
      <c r="G90" s="986"/>
      <c r="H90" s="986"/>
      <c r="I90" s="986">
        <v>7.9000000000000001E-2</v>
      </c>
      <c r="J90" s="986">
        <v>7.9000000000000001E-2</v>
      </c>
      <c r="K90" s="986"/>
      <c r="L90" s="986"/>
      <c r="M90" s="986"/>
      <c r="N90" s="829">
        <v>0</v>
      </c>
      <c r="O90" s="986">
        <v>7.9000000000000001E-2</v>
      </c>
      <c r="P90" s="986" t="s">
        <v>5929</v>
      </c>
      <c r="Q90" s="987" t="s">
        <v>3216</v>
      </c>
      <c r="R90" s="537"/>
      <c r="S90" s="561"/>
    </row>
    <row r="91" spans="1:19" s="454" customFormat="1" ht="24.75" thickBot="1" x14ac:dyDescent="0.25">
      <c r="A91" s="814">
        <v>3</v>
      </c>
      <c r="B91" s="1082"/>
      <c r="C91" s="1082"/>
      <c r="D91" s="964"/>
      <c r="E91" s="1001" t="s">
        <v>197</v>
      </c>
      <c r="F91" s="998" t="s">
        <v>5787</v>
      </c>
      <c r="G91" s="986"/>
      <c r="H91" s="986"/>
      <c r="I91" s="986">
        <v>0.41199999999999998</v>
      </c>
      <c r="J91" s="986">
        <v>0.41199999999999998</v>
      </c>
      <c r="K91" s="986"/>
      <c r="L91" s="986"/>
      <c r="M91" s="986"/>
      <c r="N91" s="829">
        <v>0</v>
      </c>
      <c r="O91" s="986">
        <v>0.41199999999999998</v>
      </c>
      <c r="P91" s="986" t="s">
        <v>5929</v>
      </c>
      <c r="Q91" s="987" t="s">
        <v>3216</v>
      </c>
      <c r="R91" s="545"/>
      <c r="S91" s="561"/>
    </row>
    <row r="92" spans="1:19" s="454" customFormat="1" ht="89.25" customHeight="1" thickBot="1" x14ac:dyDescent="0.25">
      <c r="A92" s="816">
        <v>4</v>
      </c>
      <c r="B92" s="1083"/>
      <c r="C92" s="1083"/>
      <c r="D92" s="965"/>
      <c r="E92" s="987" t="s">
        <v>4293</v>
      </c>
      <c r="F92" s="1000" t="s">
        <v>4294</v>
      </c>
      <c r="G92" s="987" t="s">
        <v>3198</v>
      </c>
      <c r="H92" s="987" t="s">
        <v>4292</v>
      </c>
      <c r="I92" s="987">
        <v>9.9000000000000005E-2</v>
      </c>
      <c r="J92" s="987">
        <v>9.9000000000000005E-2</v>
      </c>
      <c r="K92" s="987"/>
      <c r="L92" s="987"/>
      <c r="M92" s="987"/>
      <c r="N92" s="879">
        <v>0</v>
      </c>
      <c r="O92" s="987">
        <v>9.9000000000000005E-2</v>
      </c>
      <c r="P92" s="987" t="s">
        <v>5929</v>
      </c>
      <c r="Q92" s="987" t="s">
        <v>3216</v>
      </c>
      <c r="R92" s="545"/>
      <c r="S92" s="545"/>
    </row>
    <row r="93" spans="1:19" s="454" customFormat="1" ht="13.5" thickBot="1" x14ac:dyDescent="0.25">
      <c r="A93" s="1609" t="s">
        <v>943</v>
      </c>
      <c r="B93" s="1600"/>
      <c r="C93" s="1600"/>
      <c r="D93" s="1600"/>
      <c r="E93" s="1600"/>
      <c r="F93" s="1600"/>
      <c r="G93" s="1600"/>
      <c r="H93" s="1714"/>
      <c r="I93" s="586">
        <f>SUM(I89:I92)</f>
        <v>1.2529999999999999</v>
      </c>
      <c r="J93" s="587"/>
      <c r="K93" s="570"/>
      <c r="L93" s="570"/>
      <c r="M93" s="570"/>
      <c r="N93" s="572"/>
      <c r="O93" s="572"/>
      <c r="P93" s="557"/>
      <c r="Q93" s="588"/>
      <c r="R93" s="561"/>
      <c r="S93" s="561"/>
    </row>
    <row r="94" spans="1:19" s="454" customFormat="1" ht="13.5" thickBot="1" x14ac:dyDescent="0.25">
      <c r="A94" s="667"/>
      <c r="B94" s="685"/>
      <c r="C94" s="685"/>
      <c r="D94" s="685"/>
      <c r="E94" s="685"/>
      <c r="F94" s="685"/>
      <c r="G94" s="685"/>
      <c r="H94" s="685"/>
      <c r="I94" s="592"/>
      <c r="J94" s="568"/>
      <c r="K94" s="568"/>
      <c r="L94" s="568"/>
      <c r="M94" s="568"/>
      <c r="N94" s="569"/>
      <c r="O94" s="569"/>
      <c r="P94" s="507"/>
      <c r="Q94" s="507"/>
      <c r="R94" s="561"/>
      <c r="S94" s="561"/>
    </row>
    <row r="95" spans="1:19" s="454" customFormat="1" ht="13.5" thickBot="1" x14ac:dyDescent="0.25">
      <c r="A95" s="1700" t="s">
        <v>2213</v>
      </c>
      <c r="B95" s="1702"/>
      <c r="C95" s="1702"/>
      <c r="D95" s="1702"/>
      <c r="E95" s="1702"/>
      <c r="F95" s="1702"/>
      <c r="G95" s="1702"/>
      <c r="H95" s="1702"/>
      <c r="I95" s="1702"/>
      <c r="J95" s="1702"/>
      <c r="K95" s="1702"/>
      <c r="L95" s="1702"/>
      <c r="M95" s="1702"/>
      <c r="N95" s="1702"/>
      <c r="O95" s="1702"/>
      <c r="P95" s="1702"/>
      <c r="Q95" s="1703"/>
      <c r="R95" s="561"/>
      <c r="S95" s="561"/>
    </row>
    <row r="96" spans="1:19" s="454" customFormat="1" ht="72" x14ac:dyDescent="0.2">
      <c r="A96" s="983">
        <v>1</v>
      </c>
      <c r="B96" s="1048"/>
      <c r="C96" s="1048"/>
      <c r="D96" s="1048"/>
      <c r="E96" s="983" t="s">
        <v>5704</v>
      </c>
      <c r="F96" s="832" t="s">
        <v>58</v>
      </c>
      <c r="G96" s="983" t="s">
        <v>3198</v>
      </c>
      <c r="H96" s="983" t="s">
        <v>5703</v>
      </c>
      <c r="I96" s="826">
        <v>0.16</v>
      </c>
      <c r="J96" s="874"/>
      <c r="K96" s="874">
        <v>0.16</v>
      </c>
      <c r="L96" s="1092"/>
      <c r="M96" s="983"/>
      <c r="N96" s="874">
        <v>0</v>
      </c>
      <c r="O96" s="1085">
        <v>0.16</v>
      </c>
      <c r="P96" s="575" t="s">
        <v>2241</v>
      </c>
      <c r="Q96" s="695" t="s">
        <v>3216</v>
      </c>
      <c r="R96" s="593"/>
      <c r="S96" s="561"/>
    </row>
    <row r="97" spans="1:19" s="454" customFormat="1" ht="24" x14ac:dyDescent="0.2">
      <c r="A97" s="986">
        <v>2</v>
      </c>
      <c r="B97" s="1060"/>
      <c r="C97" s="1060"/>
      <c r="D97" s="1060"/>
      <c r="E97" s="1001" t="s">
        <v>310</v>
      </c>
      <c r="F97" s="852" t="s">
        <v>4339</v>
      </c>
      <c r="G97" s="1091"/>
      <c r="H97" s="1091"/>
      <c r="I97" s="852">
        <v>0.14299999999999999</v>
      </c>
      <c r="J97" s="1001"/>
      <c r="K97" s="1001">
        <v>0.14299999999999999</v>
      </c>
      <c r="L97" s="1093"/>
      <c r="M97" s="1096"/>
      <c r="N97" s="853">
        <v>0</v>
      </c>
      <c r="O97" s="1076">
        <v>0.14299999999999999</v>
      </c>
      <c r="P97" s="493" t="s">
        <v>2241</v>
      </c>
      <c r="Q97" s="578" t="s">
        <v>3216</v>
      </c>
      <c r="R97" s="561"/>
      <c r="S97" s="561"/>
    </row>
    <row r="98" spans="1:19" s="454" customFormat="1" ht="24" x14ac:dyDescent="0.2">
      <c r="A98" s="986">
        <v>3</v>
      </c>
      <c r="B98" s="1060"/>
      <c r="C98" s="1060"/>
      <c r="D98" s="1060"/>
      <c r="E98" s="986" t="s">
        <v>4370</v>
      </c>
      <c r="F98" s="984" t="s">
        <v>4371</v>
      </c>
      <c r="G98" s="984"/>
      <c r="H98" s="984"/>
      <c r="I98" s="984">
        <v>0.14799999999999999</v>
      </c>
      <c r="J98" s="986"/>
      <c r="K98" s="986">
        <v>0.14799999999999999</v>
      </c>
      <c r="L98" s="1094"/>
      <c r="M98" s="986"/>
      <c r="N98" s="829">
        <v>0</v>
      </c>
      <c r="O98" s="1084">
        <v>0.14799999999999999</v>
      </c>
      <c r="P98" s="493" t="s">
        <v>2241</v>
      </c>
      <c r="Q98" s="578" t="s">
        <v>3216</v>
      </c>
      <c r="R98" s="545"/>
      <c r="S98" s="595"/>
    </row>
    <row r="99" spans="1:19" s="454" customFormat="1" ht="36.75" thickBot="1" x14ac:dyDescent="0.25">
      <c r="A99" s="987">
        <v>4</v>
      </c>
      <c r="B99" s="1061"/>
      <c r="C99" s="1061"/>
      <c r="D99" s="1061"/>
      <c r="E99" s="987" t="s">
        <v>4372</v>
      </c>
      <c r="F99" s="985" t="s">
        <v>4373</v>
      </c>
      <c r="G99" s="985"/>
      <c r="H99" s="985"/>
      <c r="I99" s="985">
        <v>0.99</v>
      </c>
      <c r="J99" s="987"/>
      <c r="K99" s="987">
        <v>0.99</v>
      </c>
      <c r="L99" s="1095"/>
      <c r="M99" s="987"/>
      <c r="N99" s="879">
        <v>0</v>
      </c>
      <c r="O99" s="1066">
        <v>0.99</v>
      </c>
      <c r="P99" s="576" t="s">
        <v>2241</v>
      </c>
      <c r="Q99" s="577" t="s">
        <v>3216</v>
      </c>
      <c r="R99" s="545"/>
      <c r="S99" s="595"/>
    </row>
    <row r="100" spans="1:19" s="454" customFormat="1" ht="13.5" thickBot="1" x14ac:dyDescent="0.25">
      <c r="A100" s="1609" t="s">
        <v>944</v>
      </c>
      <c r="B100" s="1600"/>
      <c r="C100" s="1600"/>
      <c r="D100" s="1600"/>
      <c r="E100" s="1600"/>
      <c r="F100" s="1600"/>
      <c r="G100" s="1600"/>
      <c r="H100" s="1714"/>
      <c r="I100" s="596">
        <f>SUM(I96:I99)</f>
        <v>1.4409999999999998</v>
      </c>
      <c r="J100" s="587"/>
      <c r="K100" s="570"/>
      <c r="L100" s="570"/>
      <c r="M100" s="570"/>
      <c r="N100" s="572"/>
      <c r="O100" s="572"/>
      <c r="P100" s="557"/>
      <c r="Q100" s="588"/>
      <c r="R100" s="561"/>
      <c r="S100" s="561"/>
    </row>
    <row r="101" spans="1:19" s="454" customFormat="1" ht="13.5" thickBot="1" x14ac:dyDescent="0.25">
      <c r="A101" s="667"/>
      <c r="B101" s="685"/>
      <c r="C101" s="685"/>
      <c r="D101" s="685"/>
      <c r="E101" s="685"/>
      <c r="F101" s="685"/>
      <c r="G101" s="685"/>
      <c r="H101" s="685"/>
      <c r="I101" s="592"/>
      <c r="J101" s="568"/>
      <c r="K101" s="568"/>
      <c r="L101" s="568"/>
      <c r="M101" s="568"/>
      <c r="N101" s="569"/>
      <c r="O101" s="569"/>
      <c r="P101" s="507"/>
      <c r="Q101" s="507"/>
      <c r="R101" s="561"/>
      <c r="S101" s="561"/>
    </row>
    <row r="102" spans="1:19" s="19" customFormat="1" ht="21.75" customHeight="1" thickBot="1" x14ac:dyDescent="0.25">
      <c r="A102" s="1609" t="s">
        <v>2239</v>
      </c>
      <c r="B102" s="1704"/>
      <c r="C102" s="1704"/>
      <c r="D102" s="1600"/>
      <c r="E102" s="1600"/>
      <c r="F102" s="1600"/>
      <c r="G102" s="1600"/>
      <c r="H102" s="1714"/>
      <c r="I102" s="696">
        <f>SUM(I18+I22+I29+I36+I43+I51+I57+I64+I68+I86+I93+I100)</f>
        <v>14.381</v>
      </c>
      <c r="J102" s="684"/>
      <c r="K102" s="675"/>
      <c r="L102" s="675"/>
      <c r="M102" s="675"/>
      <c r="N102" s="675"/>
      <c r="O102" s="675"/>
      <c r="P102" s="675"/>
      <c r="Q102" s="681"/>
    </row>
    <row r="103" spans="1:19" s="17" customFormat="1" ht="13.5" thickBot="1" x14ac:dyDescent="0.25">
      <c r="A103" s="652"/>
      <c r="B103" s="652"/>
      <c r="C103" s="652"/>
      <c r="D103" s="652"/>
      <c r="E103" s="652"/>
      <c r="F103" s="652"/>
      <c r="G103" s="652"/>
      <c r="H103" s="652"/>
      <c r="I103" s="652"/>
      <c r="J103" s="652"/>
      <c r="K103" s="652"/>
      <c r="L103" s="652"/>
      <c r="M103" s="652"/>
      <c r="N103" s="652"/>
      <c r="O103" s="652"/>
      <c r="P103" s="652"/>
      <c r="Q103" s="652"/>
    </row>
    <row r="104" spans="1:19" s="454" customFormat="1" ht="13.5" thickBot="1" x14ac:dyDescent="0.25">
      <c r="A104" s="1594" t="s">
        <v>948</v>
      </c>
      <c r="B104" s="1595"/>
      <c r="C104" s="1595"/>
      <c r="D104" s="1595"/>
      <c r="E104" s="1595"/>
      <c r="F104" s="1595"/>
      <c r="G104" s="1595"/>
      <c r="H104" s="1595"/>
      <c r="I104" s="1595"/>
      <c r="J104" s="1595"/>
      <c r="K104" s="1595"/>
      <c r="L104" s="1595"/>
      <c r="M104" s="1595"/>
      <c r="N104" s="1595"/>
      <c r="O104" s="1595"/>
      <c r="P104" s="1595"/>
      <c r="Q104" s="1737"/>
    </row>
    <row r="105" spans="1:19" s="454" customFormat="1" ht="13.5" thickBot="1" x14ac:dyDescent="0.25">
      <c r="A105" s="1740" t="s">
        <v>5886</v>
      </c>
      <c r="B105" s="1701"/>
      <c r="C105" s="1701"/>
      <c r="D105" s="1701"/>
      <c r="E105" s="1701"/>
      <c r="F105" s="1701"/>
      <c r="G105" s="1701"/>
      <c r="H105" s="1701"/>
      <c r="I105" s="1701"/>
      <c r="J105" s="1701"/>
      <c r="K105" s="1701"/>
      <c r="L105" s="1701"/>
      <c r="M105" s="1701"/>
      <c r="N105" s="1701"/>
      <c r="O105" s="1701"/>
      <c r="P105" s="1701"/>
      <c r="Q105" s="1741"/>
    </row>
    <row r="106" spans="1:19" s="454" customFormat="1" ht="72.75" thickBot="1" x14ac:dyDescent="0.25">
      <c r="A106" s="813">
        <v>1</v>
      </c>
      <c r="B106" s="1100" t="s">
        <v>4460</v>
      </c>
      <c r="C106" s="1103"/>
      <c r="D106" s="813" t="s">
        <v>4458</v>
      </c>
      <c r="E106" s="837" t="s">
        <v>347</v>
      </c>
      <c r="F106" s="1105" t="s">
        <v>348</v>
      </c>
      <c r="G106" s="813" t="s">
        <v>2588</v>
      </c>
      <c r="H106" s="1020" t="s">
        <v>4459</v>
      </c>
      <c r="I106" s="1100">
        <v>0.122</v>
      </c>
      <c r="J106" s="1100"/>
      <c r="K106" s="1100">
        <v>0.122</v>
      </c>
      <c r="L106" s="1100"/>
      <c r="M106" s="1100"/>
      <c r="N106" s="1106">
        <v>0</v>
      </c>
      <c r="O106" s="1100">
        <v>0.122</v>
      </c>
      <c r="P106" s="1100" t="s">
        <v>2241</v>
      </c>
      <c r="Q106" s="1107" t="s">
        <v>3216</v>
      </c>
      <c r="R106" s="597"/>
    </row>
    <row r="107" spans="1:19" s="454" customFormat="1" ht="30.75" customHeight="1" thickBot="1" x14ac:dyDescent="0.25">
      <c r="A107" s="960">
        <v>2</v>
      </c>
      <c r="B107" s="1101"/>
      <c r="C107" s="1101"/>
      <c r="D107" s="1104"/>
      <c r="E107" s="1585" t="s">
        <v>353</v>
      </c>
      <c r="F107" s="1582" t="s">
        <v>5631</v>
      </c>
      <c r="G107" s="1585" t="s">
        <v>2588</v>
      </c>
      <c r="H107" s="1585" t="s">
        <v>5895</v>
      </c>
      <c r="I107" s="986">
        <v>0.35799999999999998</v>
      </c>
      <c r="J107" s="986"/>
      <c r="K107" s="986">
        <v>0.35799999999999998</v>
      </c>
      <c r="L107" s="986"/>
      <c r="M107" s="986"/>
      <c r="N107" s="829">
        <v>0</v>
      </c>
      <c r="O107" s="986">
        <v>0.35799999999999998</v>
      </c>
      <c r="P107" s="986" t="s">
        <v>2241</v>
      </c>
      <c r="Q107" s="822" t="s">
        <v>3216</v>
      </c>
      <c r="R107" s="537"/>
    </row>
    <row r="108" spans="1:19" s="454" customFormat="1" ht="32.25" customHeight="1" thickBot="1" x14ac:dyDescent="0.25">
      <c r="A108" s="1099">
        <v>3</v>
      </c>
      <c r="B108" s="1102"/>
      <c r="C108" s="1102"/>
      <c r="D108" s="816"/>
      <c r="E108" s="1769"/>
      <c r="F108" s="1769"/>
      <c r="G108" s="1769"/>
      <c r="H108" s="1744"/>
      <c r="I108" s="987">
        <v>0.17</v>
      </c>
      <c r="J108" s="987"/>
      <c r="K108" s="987">
        <v>0.17</v>
      </c>
      <c r="L108" s="987"/>
      <c r="M108" s="987"/>
      <c r="N108" s="879">
        <v>0</v>
      </c>
      <c r="O108" s="987">
        <v>0.17</v>
      </c>
      <c r="P108" s="987" t="s">
        <v>2241</v>
      </c>
      <c r="Q108" s="822" t="s">
        <v>3216</v>
      </c>
      <c r="R108" s="537"/>
    </row>
    <row r="109" spans="1:19" s="454" customFormat="1" ht="13.5" thickBot="1" x14ac:dyDescent="0.25">
      <c r="A109" s="1609" t="s">
        <v>939</v>
      </c>
      <c r="B109" s="1704"/>
      <c r="C109" s="1704"/>
      <c r="D109" s="1704"/>
      <c r="E109" s="1704"/>
      <c r="F109" s="1704"/>
      <c r="G109" s="1704"/>
      <c r="H109" s="1705"/>
      <c r="I109" s="638">
        <f>SUM(I106:I108)</f>
        <v>0.65</v>
      </c>
      <c r="J109" s="684"/>
      <c r="K109" s="675"/>
      <c r="L109" s="675"/>
      <c r="M109" s="675"/>
      <c r="N109" s="675"/>
      <c r="O109" s="675"/>
      <c r="P109" s="675"/>
      <c r="Q109" s="681"/>
    </row>
    <row r="110" spans="1:19" s="454" customFormat="1" ht="13.5" thickBot="1" x14ac:dyDescent="0.25">
      <c r="A110" s="667"/>
      <c r="B110" s="667"/>
      <c r="C110" s="667"/>
      <c r="D110" s="667"/>
      <c r="E110" s="667"/>
      <c r="F110" s="667"/>
      <c r="G110" s="667"/>
      <c r="H110" s="667"/>
      <c r="I110" s="662"/>
      <c r="J110" s="652"/>
      <c r="K110" s="652"/>
      <c r="L110" s="652"/>
      <c r="M110" s="652"/>
      <c r="N110" s="652"/>
      <c r="O110" s="652"/>
      <c r="P110" s="652"/>
      <c r="Q110" s="652"/>
    </row>
    <row r="111" spans="1:19" s="988" customFormat="1" ht="13.5" thickBot="1" x14ac:dyDescent="0.25">
      <c r="A111" s="1609" t="s">
        <v>1403</v>
      </c>
      <c r="B111" s="1598"/>
      <c r="C111" s="1598"/>
      <c r="D111" s="1598"/>
      <c r="E111" s="1598"/>
      <c r="F111" s="1598"/>
      <c r="G111" s="1598"/>
      <c r="H111" s="1598"/>
      <c r="I111" s="1598"/>
      <c r="J111" s="1598"/>
      <c r="K111" s="1598"/>
      <c r="L111" s="1598"/>
      <c r="M111" s="1598"/>
      <c r="N111" s="1598"/>
      <c r="O111" s="1598"/>
      <c r="P111" s="1598"/>
      <c r="Q111" s="1599"/>
    </row>
    <row r="112" spans="1:19" s="988" customFormat="1" ht="60" x14ac:dyDescent="0.2">
      <c r="A112" s="983">
        <v>1</v>
      </c>
      <c r="B112" s="1108"/>
      <c r="C112" s="1108"/>
      <c r="D112" s="1108"/>
      <c r="E112" s="983" t="s">
        <v>6036</v>
      </c>
      <c r="F112" s="839" t="s">
        <v>6037</v>
      </c>
      <c r="G112" s="983" t="s">
        <v>2588</v>
      </c>
      <c r="H112" s="983" t="s">
        <v>2720</v>
      </c>
      <c r="I112" s="983">
        <v>0.97</v>
      </c>
      <c r="J112" s="983"/>
      <c r="K112" s="983">
        <v>0.97</v>
      </c>
      <c r="L112" s="983"/>
      <c r="M112" s="983"/>
      <c r="N112" s="1112">
        <v>0</v>
      </c>
      <c r="O112" s="983">
        <v>0.97</v>
      </c>
      <c r="P112" s="983" t="s">
        <v>2241</v>
      </c>
      <c r="Q112" s="983" t="s">
        <v>3216</v>
      </c>
    </row>
    <row r="113" spans="1:17" s="988" customFormat="1" ht="60" x14ac:dyDescent="0.2">
      <c r="A113" s="992">
        <v>2</v>
      </c>
      <c r="B113" s="1109"/>
      <c r="C113" s="1109"/>
      <c r="D113" s="1109"/>
      <c r="E113" s="986" t="s">
        <v>6034</v>
      </c>
      <c r="F113" s="998" t="s">
        <v>6035</v>
      </c>
      <c r="G113" s="986" t="s">
        <v>2588</v>
      </c>
      <c r="H113" s="986" t="s">
        <v>2720</v>
      </c>
      <c r="I113" s="986">
        <v>0.45</v>
      </c>
      <c r="J113" s="986"/>
      <c r="K113" s="986">
        <v>0.45</v>
      </c>
      <c r="L113" s="986"/>
      <c r="M113" s="986"/>
      <c r="N113" s="1113">
        <v>0</v>
      </c>
      <c r="O113" s="986">
        <v>0.45</v>
      </c>
      <c r="P113" s="986" t="s">
        <v>2241</v>
      </c>
      <c r="Q113" s="986" t="s">
        <v>3216</v>
      </c>
    </row>
    <row r="114" spans="1:17" s="988" customFormat="1" ht="60" x14ac:dyDescent="0.2">
      <c r="A114" s="992">
        <v>3</v>
      </c>
      <c r="B114" s="1109"/>
      <c r="C114" s="1109"/>
      <c r="D114" s="1109"/>
      <c r="E114" s="986" t="s">
        <v>6032</v>
      </c>
      <c r="F114" s="998" t="s">
        <v>6033</v>
      </c>
      <c r="G114" s="986" t="s">
        <v>2588</v>
      </c>
      <c r="H114" s="986" t="s">
        <v>2720</v>
      </c>
      <c r="I114" s="986">
        <v>0.48</v>
      </c>
      <c r="J114" s="986"/>
      <c r="K114" s="986">
        <v>0.48</v>
      </c>
      <c r="L114" s="986"/>
      <c r="M114" s="986"/>
      <c r="N114" s="1113">
        <v>0</v>
      </c>
      <c r="O114" s="986">
        <v>0.48</v>
      </c>
      <c r="P114" s="986" t="s">
        <v>2241</v>
      </c>
      <c r="Q114" s="986" t="s">
        <v>3216</v>
      </c>
    </row>
    <row r="115" spans="1:17" s="988" customFormat="1" ht="60" x14ac:dyDescent="0.2">
      <c r="A115" s="986">
        <v>4</v>
      </c>
      <c r="B115" s="1110"/>
      <c r="C115" s="1110"/>
      <c r="D115" s="1110"/>
      <c r="E115" s="986" t="s">
        <v>6042</v>
      </c>
      <c r="F115" s="998" t="s">
        <v>6043</v>
      </c>
      <c r="G115" s="986" t="s">
        <v>2588</v>
      </c>
      <c r="H115" s="986" t="s">
        <v>2720</v>
      </c>
      <c r="I115" s="986">
        <v>0.35</v>
      </c>
      <c r="J115" s="986"/>
      <c r="K115" s="986">
        <v>0.35</v>
      </c>
      <c r="L115" s="986"/>
      <c r="M115" s="986"/>
      <c r="N115" s="1113">
        <v>0</v>
      </c>
      <c r="O115" s="986">
        <v>0.35</v>
      </c>
      <c r="P115" s="986" t="s">
        <v>2241</v>
      </c>
      <c r="Q115" s="986" t="s">
        <v>3216</v>
      </c>
    </row>
    <row r="116" spans="1:17" s="988" customFormat="1" ht="60" x14ac:dyDescent="0.2">
      <c r="A116" s="986">
        <v>5</v>
      </c>
      <c r="B116" s="1110"/>
      <c r="C116" s="1110"/>
      <c r="D116" s="1110"/>
      <c r="E116" s="986" t="s">
        <v>6040</v>
      </c>
      <c r="F116" s="998" t="s">
        <v>6041</v>
      </c>
      <c r="G116" s="986" t="s">
        <v>2588</v>
      </c>
      <c r="H116" s="986" t="s">
        <v>2720</v>
      </c>
      <c r="I116" s="986">
        <v>0.4</v>
      </c>
      <c r="J116" s="986"/>
      <c r="K116" s="986">
        <v>0.4</v>
      </c>
      <c r="L116" s="986"/>
      <c r="M116" s="986"/>
      <c r="N116" s="1113">
        <v>0</v>
      </c>
      <c r="O116" s="986">
        <v>0.4</v>
      </c>
      <c r="P116" s="986" t="s">
        <v>2241</v>
      </c>
      <c r="Q116" s="986" t="s">
        <v>3216</v>
      </c>
    </row>
    <row r="117" spans="1:17" s="988" customFormat="1" ht="60" x14ac:dyDescent="0.2">
      <c r="A117" s="986">
        <v>6</v>
      </c>
      <c r="B117" s="1110"/>
      <c r="C117" s="1110"/>
      <c r="D117" s="1110"/>
      <c r="E117" s="986" t="s">
        <v>6038</v>
      </c>
      <c r="F117" s="998" t="s">
        <v>6039</v>
      </c>
      <c r="G117" s="986" t="s">
        <v>2588</v>
      </c>
      <c r="H117" s="986" t="s">
        <v>2720</v>
      </c>
      <c r="I117" s="986">
        <v>1.6</v>
      </c>
      <c r="J117" s="986"/>
      <c r="K117" s="986">
        <v>1.6</v>
      </c>
      <c r="L117" s="986"/>
      <c r="M117" s="986"/>
      <c r="N117" s="1113">
        <v>0</v>
      </c>
      <c r="O117" s="986">
        <v>1.6</v>
      </c>
      <c r="P117" s="986" t="s">
        <v>2241</v>
      </c>
      <c r="Q117" s="986" t="s">
        <v>3216</v>
      </c>
    </row>
    <row r="118" spans="1:17" s="988" customFormat="1" ht="60" x14ac:dyDescent="0.2">
      <c r="A118" s="986">
        <v>7</v>
      </c>
      <c r="B118" s="1110"/>
      <c r="C118" s="1110"/>
      <c r="D118" s="1110"/>
      <c r="E118" s="986" t="s">
        <v>6044</v>
      </c>
      <c r="F118" s="998" t="s">
        <v>6045</v>
      </c>
      <c r="G118" s="986" t="s">
        <v>2588</v>
      </c>
      <c r="H118" s="986" t="s">
        <v>2720</v>
      </c>
      <c r="I118" s="986">
        <v>0.13500000000000001</v>
      </c>
      <c r="J118" s="986"/>
      <c r="K118" s="986">
        <v>0.13500000000000001</v>
      </c>
      <c r="L118" s="986"/>
      <c r="M118" s="986"/>
      <c r="N118" s="1113">
        <v>0</v>
      </c>
      <c r="O118" s="986">
        <v>0.13500000000000001</v>
      </c>
      <c r="P118" s="986" t="s">
        <v>2241</v>
      </c>
      <c r="Q118" s="986" t="s">
        <v>3216</v>
      </c>
    </row>
    <row r="119" spans="1:17" s="988" customFormat="1" ht="60.75" thickBot="1" x14ac:dyDescent="0.25">
      <c r="A119" s="987">
        <v>8</v>
      </c>
      <c r="B119" s="1111"/>
      <c r="C119" s="1111"/>
      <c r="D119" s="1111"/>
      <c r="E119" s="987" t="s">
        <v>6046</v>
      </c>
      <c r="F119" s="1000" t="s">
        <v>6047</v>
      </c>
      <c r="G119" s="987" t="s">
        <v>2588</v>
      </c>
      <c r="H119" s="987" t="s">
        <v>2720</v>
      </c>
      <c r="I119" s="987">
        <v>0.25</v>
      </c>
      <c r="J119" s="987"/>
      <c r="K119" s="987">
        <v>0.25</v>
      </c>
      <c r="L119" s="987"/>
      <c r="M119" s="987"/>
      <c r="N119" s="1046">
        <v>0</v>
      </c>
      <c r="O119" s="987">
        <v>0.25</v>
      </c>
      <c r="P119" s="987" t="s">
        <v>2241</v>
      </c>
      <c r="Q119" s="987" t="s">
        <v>3216</v>
      </c>
    </row>
    <row r="120" spans="1:17" s="988" customFormat="1" ht="13.5" thickBot="1" x14ac:dyDescent="0.25">
      <c r="A120" s="1609" t="s">
        <v>941</v>
      </c>
      <c r="B120" s="1704"/>
      <c r="C120" s="1704"/>
      <c r="D120" s="1704"/>
      <c r="E120" s="1704"/>
      <c r="F120" s="1704"/>
      <c r="G120" s="1704"/>
      <c r="H120" s="1705"/>
      <c r="I120" s="586">
        <f>SUM(I112:I119)</f>
        <v>4.6349999999999998</v>
      </c>
      <c r="J120" s="1047"/>
      <c r="K120" s="557"/>
      <c r="L120" s="557"/>
      <c r="M120" s="557"/>
      <c r="N120" s="582"/>
      <c r="O120" s="557"/>
      <c r="P120" s="557"/>
      <c r="Q120" s="588"/>
    </row>
    <row r="121" spans="1:17" s="988" customFormat="1" x14ac:dyDescent="0.2">
      <c r="A121" s="668"/>
      <c r="B121" s="668"/>
      <c r="C121" s="668"/>
      <c r="D121" s="668"/>
      <c r="E121" s="990"/>
      <c r="F121" s="678"/>
      <c r="G121" s="990"/>
      <c r="H121" s="990"/>
      <c r="I121" s="990"/>
      <c r="J121" s="990"/>
      <c r="K121" s="990"/>
      <c r="L121" s="990"/>
      <c r="M121" s="990"/>
      <c r="N121" s="693"/>
      <c r="O121" s="990"/>
      <c r="P121" s="990"/>
      <c r="Q121" s="990"/>
    </row>
    <row r="122" spans="1:17" s="454" customFormat="1" ht="13.5" thickBot="1" x14ac:dyDescent="0.25">
      <c r="A122" s="1724" t="s">
        <v>1404</v>
      </c>
      <c r="B122" s="1742"/>
      <c r="C122" s="1742"/>
      <c r="D122" s="1742"/>
      <c r="E122" s="1742"/>
      <c r="F122" s="1742"/>
      <c r="G122" s="1742"/>
      <c r="H122" s="1742"/>
      <c r="I122" s="1742"/>
      <c r="J122" s="1742"/>
      <c r="K122" s="1742"/>
      <c r="L122" s="1742"/>
      <c r="M122" s="1742"/>
      <c r="N122" s="1742"/>
      <c r="O122" s="1742"/>
      <c r="P122" s="1742"/>
      <c r="Q122" s="1743"/>
    </row>
    <row r="123" spans="1:17" s="454" customFormat="1" ht="36" x14ac:dyDescent="0.2">
      <c r="A123" s="813">
        <v>1</v>
      </c>
      <c r="B123" s="1103"/>
      <c r="C123" s="1103"/>
      <c r="D123" s="1103"/>
      <c r="E123" s="983" t="s">
        <v>4515</v>
      </c>
      <c r="F123" s="839" t="s">
        <v>4516</v>
      </c>
      <c r="G123" s="983"/>
      <c r="H123" s="983"/>
      <c r="I123" s="874">
        <v>1.7549999999999999</v>
      </c>
      <c r="J123" s="869"/>
      <c r="K123" s="874">
        <v>1.7549999999999999</v>
      </c>
      <c r="L123" s="869"/>
      <c r="M123" s="869"/>
      <c r="N123" s="1115">
        <v>0</v>
      </c>
      <c r="O123" s="874">
        <v>1.7549999999999999</v>
      </c>
      <c r="P123" s="869" t="s">
        <v>2241</v>
      </c>
      <c r="Q123" s="983" t="s">
        <v>3216</v>
      </c>
    </row>
    <row r="124" spans="1:17" s="454" customFormat="1" ht="42.75" customHeight="1" thickBot="1" x14ac:dyDescent="0.25">
      <c r="A124" s="1099">
        <v>2</v>
      </c>
      <c r="B124" s="1102"/>
      <c r="C124" s="1102"/>
      <c r="D124" s="1102"/>
      <c r="E124" s="987" t="s">
        <v>4517</v>
      </c>
      <c r="F124" s="1000" t="s">
        <v>4518</v>
      </c>
      <c r="G124" s="987"/>
      <c r="H124" s="987"/>
      <c r="I124" s="879">
        <v>1.2909999999999999</v>
      </c>
      <c r="J124" s="1097"/>
      <c r="K124" s="879">
        <v>1.2909999999999999</v>
      </c>
      <c r="L124" s="1097"/>
      <c r="M124" s="1097"/>
      <c r="N124" s="1068">
        <v>0</v>
      </c>
      <c r="O124" s="879">
        <v>1.2909999999999999</v>
      </c>
      <c r="P124" s="1097" t="s">
        <v>2241</v>
      </c>
      <c r="Q124" s="987" t="s">
        <v>3216</v>
      </c>
    </row>
    <row r="125" spans="1:17" s="454" customFormat="1" ht="13.5" thickBot="1" x14ac:dyDescent="0.25">
      <c r="A125" s="1609" t="s">
        <v>5890</v>
      </c>
      <c r="B125" s="1704"/>
      <c r="C125" s="1704"/>
      <c r="D125" s="1704"/>
      <c r="E125" s="1704"/>
      <c r="F125" s="1704"/>
      <c r="G125" s="1704"/>
      <c r="H125" s="1705"/>
      <c r="I125" s="672">
        <f>SUM(I123:I124)</f>
        <v>3.0459999999999998</v>
      </c>
      <c r="J125" s="684"/>
      <c r="K125" s="675"/>
      <c r="L125" s="675"/>
      <c r="M125" s="675"/>
      <c r="N125" s="675"/>
      <c r="O125" s="675"/>
      <c r="P125" s="675"/>
      <c r="Q125" s="681"/>
    </row>
    <row r="126" spans="1:17" s="454" customFormat="1" x14ac:dyDescent="0.2">
      <c r="A126" s="1700" t="s">
        <v>5896</v>
      </c>
      <c r="B126" s="1701"/>
      <c r="C126" s="1701"/>
      <c r="D126" s="1701"/>
      <c r="E126" s="1701"/>
      <c r="F126" s="1701"/>
      <c r="G126" s="1701"/>
      <c r="H126" s="1739"/>
      <c r="I126" s="673">
        <f>SUM(I109+I120+I125)</f>
        <v>8.3309999999999995</v>
      </c>
      <c r="J126" s="686"/>
      <c r="K126" s="687"/>
      <c r="L126" s="687"/>
      <c r="M126" s="687"/>
      <c r="N126" s="687"/>
      <c r="O126" s="687"/>
      <c r="P126" s="687"/>
      <c r="Q126" s="688"/>
    </row>
    <row r="127" spans="1:17" s="454" customFormat="1" ht="13.5" thickBot="1" x14ac:dyDescent="0.25">
      <c r="A127" s="480"/>
      <c r="B127" s="480"/>
      <c r="C127" s="480"/>
      <c r="D127" s="480"/>
      <c r="E127" s="480"/>
      <c r="F127" s="480"/>
      <c r="G127" s="480"/>
      <c r="H127" s="480"/>
      <c r="I127" s="225"/>
      <c r="J127" s="45"/>
      <c r="K127" s="45"/>
      <c r="L127" s="45"/>
      <c r="M127" s="45"/>
      <c r="N127" s="45"/>
      <c r="O127" s="45"/>
      <c r="P127" s="45"/>
      <c r="Q127" s="45"/>
    </row>
    <row r="128" spans="1:17" s="454" customFormat="1" ht="13.5" thickBot="1" x14ac:dyDescent="0.25">
      <c r="A128" s="1594" t="s">
        <v>5898</v>
      </c>
      <c r="B128" s="1624"/>
      <c r="C128" s="1624"/>
      <c r="D128" s="1624"/>
      <c r="E128" s="1624"/>
      <c r="F128" s="1624"/>
      <c r="G128" s="1624"/>
      <c r="H128" s="1624"/>
      <c r="I128" s="1624"/>
      <c r="J128" s="1624"/>
      <c r="K128" s="1624"/>
      <c r="L128" s="1624"/>
      <c r="M128" s="1624"/>
      <c r="N128" s="1624"/>
      <c r="O128" s="1624"/>
      <c r="P128" s="1624"/>
      <c r="Q128" s="1699"/>
    </row>
    <row r="129" spans="1:19" s="454" customFormat="1" ht="13.5" thickBot="1" x14ac:dyDescent="0.25">
      <c r="A129" s="669"/>
      <c r="B129" s="669"/>
      <c r="C129" s="669"/>
      <c r="D129" s="669"/>
      <c r="E129" s="669"/>
      <c r="F129" s="669"/>
      <c r="G129" s="669"/>
      <c r="H129" s="669"/>
      <c r="I129" s="674"/>
      <c r="J129" s="676"/>
      <c r="K129" s="676"/>
      <c r="L129" s="676"/>
      <c r="M129" s="676"/>
      <c r="N129" s="676"/>
      <c r="O129" s="676"/>
      <c r="P129" s="676"/>
      <c r="Q129" s="676"/>
    </row>
    <row r="130" spans="1:19" s="454" customFormat="1" ht="13.5" thickBot="1" x14ac:dyDescent="0.25">
      <c r="A130" s="1609" t="s">
        <v>1402</v>
      </c>
      <c r="B130" s="1600"/>
      <c r="C130" s="1600"/>
      <c r="D130" s="1600"/>
      <c r="E130" s="1600"/>
      <c r="F130" s="1600"/>
      <c r="G130" s="1600"/>
      <c r="H130" s="1600"/>
      <c r="I130" s="1600"/>
      <c r="J130" s="1600"/>
      <c r="K130" s="1600"/>
      <c r="L130" s="1600"/>
      <c r="M130" s="1600"/>
      <c r="N130" s="1600"/>
      <c r="O130" s="1600"/>
      <c r="P130" s="1600"/>
      <c r="Q130" s="1714"/>
    </row>
    <row r="131" spans="1:19" s="454" customFormat="1" ht="60.75" thickBot="1" x14ac:dyDescent="0.25">
      <c r="A131" s="1053">
        <v>1</v>
      </c>
      <c r="B131" s="1116"/>
      <c r="C131" s="1078" t="s">
        <v>4572</v>
      </c>
      <c r="D131" s="1078" t="s">
        <v>4573</v>
      </c>
      <c r="E131" s="1078" t="s">
        <v>4574</v>
      </c>
      <c r="F131" s="1117" t="s">
        <v>4575</v>
      </c>
      <c r="G131" s="1078" t="s">
        <v>4576</v>
      </c>
      <c r="H131" s="1078" t="s">
        <v>4577</v>
      </c>
      <c r="I131" s="1078">
        <v>398.01</v>
      </c>
      <c r="J131" s="586"/>
      <c r="K131" s="586"/>
      <c r="L131" s="586"/>
      <c r="M131" s="586"/>
      <c r="N131" s="586"/>
      <c r="O131" s="1118"/>
      <c r="P131" s="1078" t="s">
        <v>6048</v>
      </c>
      <c r="Q131" s="732" t="s">
        <v>3176</v>
      </c>
      <c r="R131" s="603"/>
      <c r="S131" s="603"/>
    </row>
    <row r="132" spans="1:19" s="454" customFormat="1" ht="13.5" thickBot="1" x14ac:dyDescent="0.25">
      <c r="A132" s="1609" t="s">
        <v>940</v>
      </c>
      <c r="B132" s="1704"/>
      <c r="C132" s="1704"/>
      <c r="D132" s="1704"/>
      <c r="E132" s="1704"/>
      <c r="F132" s="1704"/>
      <c r="G132" s="1704"/>
      <c r="H132" s="1705"/>
      <c r="I132" s="586">
        <f>SUM(I131)</f>
        <v>398.01</v>
      </c>
      <c r="J132" s="606"/>
      <c r="K132" s="591"/>
      <c r="L132" s="591"/>
      <c r="M132" s="591"/>
      <c r="N132" s="591"/>
      <c r="O132" s="607"/>
      <c r="P132" s="557"/>
      <c r="Q132" s="608"/>
      <c r="R132" s="603"/>
      <c r="S132" s="603"/>
    </row>
    <row r="133" spans="1:19" s="454" customFormat="1" x14ac:dyDescent="0.2">
      <c r="A133" s="45"/>
      <c r="B133" s="45"/>
      <c r="C133" s="469"/>
      <c r="D133" s="469"/>
      <c r="E133" s="469"/>
      <c r="F133" s="489"/>
      <c r="G133" s="469"/>
      <c r="H133" s="469"/>
      <c r="I133" s="503"/>
      <c r="J133" s="590"/>
      <c r="K133" s="590"/>
      <c r="L133" s="590"/>
      <c r="M133" s="590"/>
      <c r="N133" s="590"/>
      <c r="O133" s="604"/>
      <c r="P133" s="503"/>
      <c r="Q133" s="605"/>
      <c r="R133" s="603"/>
      <c r="S133" s="603"/>
    </row>
    <row r="134" spans="1:19" s="454" customFormat="1" ht="13.5" thickBot="1" x14ac:dyDescent="0.25">
      <c r="A134" s="676"/>
      <c r="B134" s="676"/>
      <c r="C134" s="972"/>
      <c r="D134" s="972"/>
      <c r="E134" s="972"/>
      <c r="F134" s="1119"/>
      <c r="G134" s="972"/>
      <c r="H134" s="972"/>
      <c r="I134" s="972"/>
      <c r="J134" s="635"/>
      <c r="K134" s="635"/>
      <c r="L134" s="635"/>
      <c r="M134" s="635"/>
      <c r="N134" s="635"/>
      <c r="O134" s="1120"/>
      <c r="P134" s="972"/>
      <c r="Q134" s="1009"/>
      <c r="R134" s="603"/>
      <c r="S134" s="603"/>
    </row>
    <row r="135" spans="1:19" ht="13.5" thickBot="1" x14ac:dyDescent="0.25">
      <c r="A135" s="1594" t="s">
        <v>1395</v>
      </c>
      <c r="B135" s="1624"/>
      <c r="C135" s="1624"/>
      <c r="D135" s="1624"/>
      <c r="E135" s="1624"/>
      <c r="F135" s="1624"/>
      <c r="G135" s="1600"/>
      <c r="H135" s="1600"/>
      <c r="I135" s="1600"/>
      <c r="J135" s="1600"/>
      <c r="K135" s="1600"/>
      <c r="L135" s="1600"/>
      <c r="M135" s="1600"/>
      <c r="N135" s="1600"/>
      <c r="O135" s="1600"/>
      <c r="P135" s="1600"/>
      <c r="Q135" s="1714"/>
    </row>
    <row r="136" spans="1:19" ht="13.5" thickBot="1" x14ac:dyDescent="0.25">
      <c r="A136" s="652"/>
      <c r="B136" s="652"/>
      <c r="C136" s="652"/>
      <c r="D136" s="652"/>
      <c r="E136" s="652"/>
      <c r="F136" s="652"/>
      <c r="G136" s="652"/>
      <c r="H136" s="652"/>
      <c r="I136" s="652"/>
      <c r="J136" s="652"/>
      <c r="K136" s="652"/>
      <c r="L136" s="652"/>
      <c r="M136" s="652"/>
      <c r="N136" s="652"/>
      <c r="O136" s="652"/>
      <c r="P136" s="652"/>
      <c r="Q136" s="652"/>
    </row>
    <row r="137" spans="1:19" ht="13.5" thickBot="1" x14ac:dyDescent="0.25">
      <c r="A137" s="1586" t="s">
        <v>946</v>
      </c>
      <c r="B137" s="1600"/>
      <c r="C137" s="1600"/>
      <c r="D137" s="1600"/>
      <c r="E137" s="1600"/>
      <c r="F137" s="1600"/>
      <c r="G137" s="1600"/>
      <c r="H137" s="1600"/>
      <c r="I137" s="1600"/>
      <c r="J137" s="1600"/>
      <c r="K137" s="1702"/>
      <c r="L137" s="1600"/>
      <c r="M137" s="1600"/>
      <c r="N137" s="1600"/>
      <c r="O137" s="1600"/>
      <c r="P137" s="1702"/>
      <c r="Q137" s="1714"/>
    </row>
    <row r="138" spans="1:19" ht="36" x14ac:dyDescent="0.2">
      <c r="A138" s="813">
        <v>1</v>
      </c>
      <c r="B138" s="1032"/>
      <c r="C138" s="1285" t="s">
        <v>4619</v>
      </c>
      <c r="D138" s="1285" t="s">
        <v>4620</v>
      </c>
      <c r="E138" s="1285" t="s">
        <v>4621</v>
      </c>
      <c r="F138" s="1311" t="s">
        <v>5838</v>
      </c>
      <c r="G138" s="1285" t="s">
        <v>3198</v>
      </c>
      <c r="H138" s="1285" t="s">
        <v>4622</v>
      </c>
      <c r="I138" s="1285">
        <v>384.12</v>
      </c>
      <c r="J138" s="1121"/>
      <c r="K138" s="1121"/>
      <c r="L138" s="1121"/>
      <c r="M138" s="1121"/>
      <c r="N138" s="1121"/>
      <c r="O138" s="1121"/>
      <c r="P138" s="1285" t="s">
        <v>6048</v>
      </c>
      <c r="Q138" s="1285" t="s">
        <v>3176</v>
      </c>
      <c r="R138" s="612"/>
      <c r="S138" s="613"/>
    </row>
    <row r="139" spans="1:19" ht="48" x14ac:dyDescent="0.2">
      <c r="A139" s="814">
        <v>2</v>
      </c>
      <c r="B139" s="1312"/>
      <c r="C139" s="1288" t="s">
        <v>4623</v>
      </c>
      <c r="D139" s="1288" t="s">
        <v>4624</v>
      </c>
      <c r="E139" s="1288" t="s">
        <v>4625</v>
      </c>
      <c r="F139" s="1286" t="s">
        <v>5838</v>
      </c>
      <c r="G139" s="1288" t="s">
        <v>4593</v>
      </c>
      <c r="H139" s="1288" t="s">
        <v>4622</v>
      </c>
      <c r="I139" s="1288">
        <v>417.01</v>
      </c>
      <c r="J139" s="1122"/>
      <c r="K139" s="1122"/>
      <c r="L139" s="1122"/>
      <c r="M139" s="1122"/>
      <c r="N139" s="1122"/>
      <c r="O139" s="1122"/>
      <c r="P139" s="1288" t="s">
        <v>6048</v>
      </c>
      <c r="Q139" s="1288" t="s">
        <v>3176</v>
      </c>
      <c r="R139" s="612"/>
      <c r="S139" s="613"/>
    </row>
    <row r="140" spans="1:19" ht="48" x14ac:dyDescent="0.2">
      <c r="A140" s="814">
        <v>3</v>
      </c>
      <c r="B140" s="1312"/>
      <c r="C140" s="1288" t="s">
        <v>4626</v>
      </c>
      <c r="D140" s="1288" t="s">
        <v>4627</v>
      </c>
      <c r="E140" s="1288" t="s">
        <v>4628</v>
      </c>
      <c r="F140" s="1286" t="s">
        <v>4637</v>
      </c>
      <c r="G140" s="1288" t="s">
        <v>4593</v>
      </c>
      <c r="H140" s="1288" t="s">
        <v>5917</v>
      </c>
      <c r="I140" s="1288">
        <v>608.9</v>
      </c>
      <c r="J140" s="1122"/>
      <c r="K140" s="1122"/>
      <c r="L140" s="1122"/>
      <c r="M140" s="1122"/>
      <c r="N140" s="1122"/>
      <c r="O140" s="1122"/>
      <c r="P140" s="1295" t="s">
        <v>6048</v>
      </c>
      <c r="Q140" s="1288" t="s">
        <v>3176</v>
      </c>
      <c r="R140" s="612"/>
      <c r="S140" s="613"/>
    </row>
    <row r="141" spans="1:19" ht="48" x14ac:dyDescent="0.2">
      <c r="A141" s="814">
        <v>4</v>
      </c>
      <c r="B141" s="1312"/>
      <c r="C141" s="1288" t="s">
        <v>4630</v>
      </c>
      <c r="D141" s="1288" t="s">
        <v>4631</v>
      </c>
      <c r="E141" s="1288" t="s">
        <v>4632</v>
      </c>
      <c r="F141" s="1286" t="s">
        <v>5842</v>
      </c>
      <c r="G141" s="1288" t="s">
        <v>4593</v>
      </c>
      <c r="H141" s="1288" t="s">
        <v>4633</v>
      </c>
      <c r="I141" s="1288">
        <v>749.24</v>
      </c>
      <c r="J141" s="1122"/>
      <c r="K141" s="1122"/>
      <c r="L141" s="1122"/>
      <c r="M141" s="1122"/>
      <c r="N141" s="1122"/>
      <c r="O141" s="1122"/>
      <c r="P141" s="1288" t="s">
        <v>6048</v>
      </c>
      <c r="Q141" s="1288" t="s">
        <v>3176</v>
      </c>
      <c r="R141" s="612"/>
      <c r="S141" s="613"/>
    </row>
    <row r="142" spans="1:19" ht="48" x14ac:dyDescent="0.2">
      <c r="A142" s="814">
        <v>5</v>
      </c>
      <c r="B142" s="1312"/>
      <c r="C142" s="1288" t="s">
        <v>4634</v>
      </c>
      <c r="D142" s="1288" t="s">
        <v>4635</v>
      </c>
      <c r="E142" s="1288" t="s">
        <v>4636</v>
      </c>
      <c r="F142" s="1286" t="s">
        <v>4637</v>
      </c>
      <c r="G142" s="1288" t="s">
        <v>4593</v>
      </c>
      <c r="H142" s="1286" t="s">
        <v>4638</v>
      </c>
      <c r="I142" s="1288">
        <v>2230.41</v>
      </c>
      <c r="J142" s="1122"/>
      <c r="K142" s="1122"/>
      <c r="L142" s="1122"/>
      <c r="M142" s="1122"/>
      <c r="N142" s="1122"/>
      <c r="O142" s="1122"/>
      <c r="P142" s="1288" t="s">
        <v>6048</v>
      </c>
      <c r="Q142" s="1288" t="s">
        <v>3176</v>
      </c>
      <c r="R142" s="612"/>
      <c r="S142" s="613"/>
    </row>
    <row r="143" spans="1:19" ht="48" x14ac:dyDescent="0.2">
      <c r="A143" s="814">
        <v>6</v>
      </c>
      <c r="B143" s="1312"/>
      <c r="C143" s="1288" t="s">
        <v>4639</v>
      </c>
      <c r="D143" s="1288" t="s">
        <v>4640</v>
      </c>
      <c r="E143" s="1288" t="s">
        <v>4641</v>
      </c>
      <c r="F143" s="1286" t="s">
        <v>4637</v>
      </c>
      <c r="G143" s="1288" t="s">
        <v>4593</v>
      </c>
      <c r="H143" s="1288" t="s">
        <v>4642</v>
      </c>
      <c r="I143" s="1288">
        <v>330.07</v>
      </c>
      <c r="J143" s="1122"/>
      <c r="K143" s="1122"/>
      <c r="L143" s="1122"/>
      <c r="M143" s="1122"/>
      <c r="N143" s="1122"/>
      <c r="O143" s="1122"/>
      <c r="P143" s="1288" t="s">
        <v>6048</v>
      </c>
      <c r="Q143" s="1288" t="s">
        <v>3176</v>
      </c>
      <c r="R143" s="612"/>
      <c r="S143" s="613"/>
    </row>
    <row r="144" spans="1:19" ht="48" x14ac:dyDescent="0.2">
      <c r="A144" s="814">
        <v>7</v>
      </c>
      <c r="B144" s="1312"/>
      <c r="C144" s="1288" t="s">
        <v>4643</v>
      </c>
      <c r="D144" s="1288" t="s">
        <v>4644</v>
      </c>
      <c r="E144" s="1288" t="s">
        <v>4645</v>
      </c>
      <c r="F144" s="1286" t="s">
        <v>4637</v>
      </c>
      <c r="G144" s="1288" t="s">
        <v>4593</v>
      </c>
      <c r="H144" s="1288" t="s">
        <v>4646</v>
      </c>
      <c r="I144" s="1288">
        <v>1786.18</v>
      </c>
      <c r="J144" s="1122"/>
      <c r="K144" s="1122"/>
      <c r="L144" s="1122"/>
      <c r="M144" s="1122"/>
      <c r="N144" s="1122"/>
      <c r="O144" s="1122"/>
      <c r="P144" s="1288" t="s">
        <v>6048</v>
      </c>
      <c r="Q144" s="1288" t="s">
        <v>3176</v>
      </c>
      <c r="R144" s="612"/>
      <c r="S144" s="613"/>
    </row>
    <row r="145" spans="1:19" ht="48" x14ac:dyDescent="0.2">
      <c r="A145" s="881">
        <v>8</v>
      </c>
      <c r="B145" s="1245"/>
      <c r="C145" s="1294" t="s">
        <v>4647</v>
      </c>
      <c r="D145" s="1294" t="s">
        <v>4648</v>
      </c>
      <c r="E145" s="1294" t="s">
        <v>4649</v>
      </c>
      <c r="F145" s="1296" t="s">
        <v>4650</v>
      </c>
      <c r="G145" s="1294" t="s">
        <v>4593</v>
      </c>
      <c r="H145" s="1294" t="s">
        <v>4651</v>
      </c>
      <c r="I145" s="1294">
        <v>1473.97</v>
      </c>
      <c r="J145" s="1410"/>
      <c r="K145" s="1410"/>
      <c r="L145" s="1410"/>
      <c r="M145" s="1410"/>
      <c r="N145" s="1410"/>
      <c r="O145" s="1410"/>
      <c r="P145" s="1294" t="s">
        <v>2479</v>
      </c>
      <c r="Q145" s="1294" t="s">
        <v>3176</v>
      </c>
      <c r="R145" s="612"/>
      <c r="S145" s="613"/>
    </row>
    <row r="146" spans="1:19" s="1291" customFormat="1" ht="72" x14ac:dyDescent="0.2">
      <c r="A146" s="814">
        <v>9</v>
      </c>
      <c r="B146" s="1312"/>
      <c r="C146" s="1288" t="s">
        <v>6188</v>
      </c>
      <c r="D146" s="1288" t="s">
        <v>6189</v>
      </c>
      <c r="E146" s="1288" t="s">
        <v>6191</v>
      </c>
      <c r="F146" s="1286" t="s">
        <v>5842</v>
      </c>
      <c r="G146" s="1288" t="s">
        <v>4593</v>
      </c>
      <c r="H146" s="1288" t="s">
        <v>6190</v>
      </c>
      <c r="I146" s="1312">
        <v>513.52</v>
      </c>
      <c r="J146" s="1312"/>
      <c r="K146" s="1312"/>
      <c r="L146" s="1312"/>
      <c r="M146" s="1312"/>
      <c r="N146" s="1312"/>
      <c r="O146" s="1312"/>
      <c r="P146" s="1312" t="s">
        <v>4578</v>
      </c>
      <c r="Q146" s="1312" t="s">
        <v>3176</v>
      </c>
      <c r="R146" s="612"/>
      <c r="S146" s="613"/>
    </row>
    <row r="147" spans="1:19" s="1291" customFormat="1" ht="72.75" thickBot="1" x14ac:dyDescent="0.25">
      <c r="A147" s="816">
        <v>10</v>
      </c>
      <c r="B147" s="1313"/>
      <c r="C147" s="1289" t="s">
        <v>6192</v>
      </c>
      <c r="D147" s="1289" t="s">
        <v>6193</v>
      </c>
      <c r="E147" s="1289" t="s">
        <v>6194</v>
      </c>
      <c r="F147" s="1305" t="s">
        <v>5842</v>
      </c>
      <c r="G147" s="1289" t="s">
        <v>4593</v>
      </c>
      <c r="H147" s="1289" t="s">
        <v>6195</v>
      </c>
      <c r="I147" s="1289">
        <v>454.75</v>
      </c>
      <c r="J147" s="1289"/>
      <c r="K147" s="1289"/>
      <c r="L147" s="1289"/>
      <c r="M147" s="1289"/>
      <c r="N147" s="1289"/>
      <c r="O147" s="1289"/>
      <c r="P147" s="1289" t="s">
        <v>4578</v>
      </c>
      <c r="Q147" s="1289" t="s">
        <v>3216</v>
      </c>
      <c r="R147" s="612"/>
      <c r="S147" s="613"/>
    </row>
    <row r="148" spans="1:19" ht="13.5" thickBot="1" x14ac:dyDescent="0.25">
      <c r="A148" s="1605" t="s">
        <v>2211</v>
      </c>
      <c r="B148" s="1707"/>
      <c r="C148" s="1707"/>
      <c r="D148" s="1606"/>
      <c r="E148" s="1606"/>
      <c r="F148" s="1606"/>
      <c r="G148" s="1606"/>
      <c r="H148" s="1694"/>
      <c r="I148" s="702">
        <f>SUM(I138:I147)</f>
        <v>8948.17</v>
      </c>
      <c r="J148" s="703"/>
      <c r="K148" s="671"/>
      <c r="L148" s="671"/>
      <c r="M148" s="671"/>
      <c r="N148" s="671"/>
      <c r="O148" s="671"/>
      <c r="P148" s="671"/>
      <c r="Q148" s="704"/>
    </row>
    <row r="149" spans="1:19" s="456" customFormat="1" ht="13.5" thickBot="1" x14ac:dyDescent="0.25">
      <c r="A149" s="750"/>
      <c r="B149" s="655"/>
      <c r="C149" s="655"/>
      <c r="D149" s="682"/>
      <c r="E149" s="682"/>
      <c r="F149" s="682"/>
      <c r="G149" s="682"/>
      <c r="H149" s="1123"/>
      <c r="I149" s="657"/>
      <c r="J149" s="652"/>
      <c r="K149" s="652"/>
      <c r="L149" s="652"/>
      <c r="M149" s="652"/>
      <c r="N149" s="652"/>
      <c r="O149" s="652"/>
      <c r="P149" s="652"/>
      <c r="Q149" s="652"/>
    </row>
    <row r="150" spans="1:19" s="456" customFormat="1" ht="13.5" thickBot="1" x14ac:dyDescent="0.25">
      <c r="A150" s="1586" t="s">
        <v>2212</v>
      </c>
      <c r="B150" s="1600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714"/>
    </row>
    <row r="151" spans="1:19" s="456" customFormat="1" ht="60.75" thickBot="1" x14ac:dyDescent="0.25">
      <c r="A151" s="1128"/>
      <c r="B151" s="1128"/>
      <c r="C151" s="1128"/>
      <c r="D151" s="1079"/>
      <c r="E151" s="1129" t="s">
        <v>377</v>
      </c>
      <c r="F151" s="1130" t="s">
        <v>4666</v>
      </c>
      <c r="G151" s="1130"/>
      <c r="H151" s="1130"/>
      <c r="I151" s="1129">
        <v>245.14</v>
      </c>
      <c r="J151" s="1129"/>
      <c r="K151" s="1129"/>
      <c r="L151" s="1129"/>
      <c r="M151" s="1129"/>
      <c r="N151" s="1129"/>
      <c r="O151" s="1131"/>
      <c r="P151" s="1131"/>
      <c r="Q151" s="1078" t="s">
        <v>3216</v>
      </c>
      <c r="R151" s="537"/>
      <c r="S151" s="636"/>
    </row>
    <row r="152" spans="1:19" s="456" customFormat="1" ht="13.5" thickBot="1" x14ac:dyDescent="0.25">
      <c r="A152" s="1586" t="s">
        <v>943</v>
      </c>
      <c r="B152" s="1600"/>
      <c r="C152" s="1600"/>
      <c r="D152" s="1600"/>
      <c r="E152" s="1600"/>
      <c r="F152" s="1600"/>
      <c r="G152" s="1600"/>
      <c r="H152" s="1714"/>
      <c r="I152" s="638">
        <f>SUM(I151)</f>
        <v>245.14</v>
      </c>
      <c r="J152" s="684"/>
      <c r="K152" s="675"/>
      <c r="L152" s="675"/>
      <c r="M152" s="675"/>
      <c r="N152" s="675"/>
      <c r="O152" s="675"/>
      <c r="P152" s="675"/>
      <c r="Q152" s="681"/>
    </row>
    <row r="153" spans="1:19" s="456" customFormat="1" ht="13.5" thickBot="1" x14ac:dyDescent="0.25">
      <c r="A153" s="1586" t="s">
        <v>5910</v>
      </c>
      <c r="B153" s="1600"/>
      <c r="C153" s="1600"/>
      <c r="D153" s="1600"/>
      <c r="E153" s="1600"/>
      <c r="F153" s="1600"/>
      <c r="G153" s="1600"/>
      <c r="H153" s="1714"/>
      <c r="I153" s="638">
        <f>SUM(I132+I148+I152)</f>
        <v>9591.32</v>
      </c>
      <c r="J153" s="684"/>
      <c r="K153" s="675"/>
      <c r="L153" s="675"/>
      <c r="M153" s="675"/>
      <c r="N153" s="675"/>
      <c r="O153" s="675"/>
      <c r="P153" s="675"/>
      <c r="Q153" s="681"/>
    </row>
    <row r="154" spans="1:19" s="456" customFormat="1" ht="13.5" thickBot="1" x14ac:dyDescent="0.25">
      <c r="A154" s="750"/>
      <c r="B154" s="655"/>
      <c r="C154" s="655"/>
      <c r="D154" s="682"/>
      <c r="E154" s="682"/>
      <c r="F154" s="682"/>
      <c r="G154" s="682"/>
      <c r="H154" s="1123"/>
      <c r="I154" s="657"/>
      <c r="J154" s="652"/>
      <c r="K154" s="652"/>
      <c r="L154" s="652"/>
      <c r="M154" s="652"/>
      <c r="N154" s="652"/>
      <c r="O154" s="652"/>
      <c r="P154" s="652"/>
      <c r="Q154" s="652"/>
    </row>
    <row r="155" spans="1:19" s="456" customFormat="1" ht="13.5" thickBot="1" x14ac:dyDescent="0.25">
      <c r="A155" s="1594" t="s">
        <v>5913</v>
      </c>
      <c r="B155" s="1595"/>
      <c r="C155" s="1595"/>
      <c r="D155" s="1595"/>
      <c r="E155" s="1595"/>
      <c r="F155" s="1595"/>
      <c r="G155" s="1595"/>
      <c r="H155" s="1595"/>
      <c r="I155" s="1595"/>
      <c r="J155" s="1595"/>
      <c r="K155" s="1595"/>
      <c r="L155" s="1595"/>
      <c r="M155" s="1595"/>
      <c r="N155" s="1595"/>
      <c r="O155" s="1595"/>
      <c r="P155" s="1595"/>
      <c r="Q155" s="1737"/>
    </row>
    <row r="156" spans="1:19" s="456" customFormat="1" ht="13.5" thickBot="1" x14ac:dyDescent="0.25">
      <c r="A156" s="750"/>
      <c r="B156" s="655"/>
      <c r="C156" s="655"/>
      <c r="D156" s="682"/>
      <c r="E156" s="682"/>
      <c r="F156" s="682"/>
      <c r="G156" s="682"/>
      <c r="H156" s="1123"/>
      <c r="I156" s="657"/>
      <c r="J156" s="652"/>
      <c r="K156" s="652"/>
      <c r="L156" s="652"/>
      <c r="M156" s="652"/>
      <c r="N156" s="652"/>
      <c r="O156" s="652"/>
      <c r="P156" s="652"/>
      <c r="Q156" s="652"/>
    </row>
    <row r="157" spans="1:19" s="456" customFormat="1" ht="13.5" thickBot="1" x14ac:dyDescent="0.25">
      <c r="A157" s="1586" t="s">
        <v>1402</v>
      </c>
      <c r="B157" s="1600"/>
      <c r="C157" s="1600"/>
      <c r="D157" s="1600"/>
      <c r="E157" s="1600"/>
      <c r="F157" s="1600"/>
      <c r="G157" s="1600"/>
      <c r="H157" s="1600"/>
      <c r="I157" s="1600"/>
      <c r="J157" s="1600"/>
      <c r="K157" s="1600"/>
      <c r="L157" s="1600"/>
      <c r="M157" s="1600"/>
      <c r="N157" s="1600"/>
      <c r="O157" s="1600"/>
      <c r="P157" s="1600"/>
      <c r="Q157" s="1714"/>
    </row>
    <row r="158" spans="1:19" s="456" customFormat="1" ht="60" x14ac:dyDescent="0.2">
      <c r="A158" s="983">
        <v>1</v>
      </c>
      <c r="B158" s="1092"/>
      <c r="C158" s="983" t="s">
        <v>4705</v>
      </c>
      <c r="D158" s="983" t="s">
        <v>4573</v>
      </c>
      <c r="E158" s="983" t="s">
        <v>4706</v>
      </c>
      <c r="F158" s="983" t="s">
        <v>4686</v>
      </c>
      <c r="G158" s="1002" t="s">
        <v>3198</v>
      </c>
      <c r="H158" s="983" t="s">
        <v>4707</v>
      </c>
      <c r="I158" s="869">
        <v>219.7</v>
      </c>
      <c r="J158" s="869"/>
      <c r="K158" s="983"/>
      <c r="L158" s="983"/>
      <c r="M158" s="983"/>
      <c r="N158" s="983"/>
      <c r="O158" s="869"/>
      <c r="P158" s="983" t="s">
        <v>2479</v>
      </c>
      <c r="Q158" s="983" t="s">
        <v>2590</v>
      </c>
      <c r="R158" s="545"/>
    </row>
    <row r="159" spans="1:19" s="456" customFormat="1" ht="60.75" thickBot="1" x14ac:dyDescent="0.25">
      <c r="A159" s="987">
        <v>2</v>
      </c>
      <c r="B159" s="1095"/>
      <c r="C159" s="987" t="s">
        <v>4708</v>
      </c>
      <c r="D159" s="987" t="s">
        <v>4573</v>
      </c>
      <c r="E159" s="987" t="s">
        <v>4709</v>
      </c>
      <c r="F159" s="987" t="s">
        <v>4686</v>
      </c>
      <c r="G159" s="1045" t="s">
        <v>3198</v>
      </c>
      <c r="H159" s="987" t="s">
        <v>4707</v>
      </c>
      <c r="I159" s="987">
        <v>259.01</v>
      </c>
      <c r="J159" s="987"/>
      <c r="K159" s="987"/>
      <c r="L159" s="987"/>
      <c r="M159" s="987"/>
      <c r="N159" s="987"/>
      <c r="O159" s="1097"/>
      <c r="P159" s="987" t="s">
        <v>2479</v>
      </c>
      <c r="Q159" s="987" t="s">
        <v>2590</v>
      </c>
      <c r="R159" s="545"/>
    </row>
    <row r="160" spans="1:19" s="456" customFormat="1" ht="13.5" thickBot="1" x14ac:dyDescent="0.25">
      <c r="A160" s="1586" t="s">
        <v>940</v>
      </c>
      <c r="B160" s="1600"/>
      <c r="C160" s="1600"/>
      <c r="D160" s="1600"/>
      <c r="E160" s="1600"/>
      <c r="F160" s="1600"/>
      <c r="G160" s="1600"/>
      <c r="H160" s="1714"/>
      <c r="I160" s="641">
        <f>SUM(I158:I159)</f>
        <v>478.71</v>
      </c>
      <c r="J160" s="684"/>
      <c r="K160" s="675"/>
      <c r="L160" s="675"/>
      <c r="M160" s="675"/>
      <c r="N160" s="675"/>
      <c r="O160" s="675"/>
      <c r="P160" s="675"/>
      <c r="Q160" s="681"/>
    </row>
    <row r="161" spans="1:19" s="988" customFormat="1" ht="13.5" thickBot="1" x14ac:dyDescent="0.25">
      <c r="A161" s="655"/>
      <c r="B161" s="682"/>
      <c r="C161" s="682"/>
      <c r="D161" s="682"/>
      <c r="E161" s="682"/>
      <c r="F161" s="682"/>
      <c r="G161" s="682"/>
      <c r="H161" s="682"/>
      <c r="I161" s="1147"/>
      <c r="J161" s="706"/>
      <c r="K161" s="652"/>
      <c r="L161" s="652"/>
      <c r="M161" s="652"/>
      <c r="N161" s="652"/>
      <c r="O161" s="652"/>
      <c r="P161" s="652"/>
      <c r="Q161" s="707"/>
    </row>
    <row r="162" spans="1:19" s="988" customFormat="1" ht="13.5" thickBot="1" x14ac:dyDescent="0.25">
      <c r="A162" s="1586" t="s">
        <v>1403</v>
      </c>
      <c r="B162" s="1598"/>
      <c r="C162" s="1598"/>
      <c r="D162" s="1598"/>
      <c r="E162" s="1598"/>
      <c r="F162" s="1598"/>
      <c r="G162" s="1598"/>
      <c r="H162" s="1598"/>
      <c r="I162" s="1598"/>
      <c r="J162" s="1598"/>
      <c r="K162" s="1598"/>
      <c r="L162" s="1598"/>
      <c r="M162" s="1598"/>
      <c r="N162" s="1598"/>
      <c r="O162" s="1598"/>
      <c r="P162" s="1598"/>
      <c r="Q162" s="1599"/>
    </row>
    <row r="163" spans="1:19" s="456" customFormat="1" ht="84" x14ac:dyDescent="0.2">
      <c r="A163" s="983">
        <v>1</v>
      </c>
      <c r="B163" s="1028"/>
      <c r="C163" s="1028"/>
      <c r="D163" s="1048"/>
      <c r="E163" s="976" t="s">
        <v>6055</v>
      </c>
      <c r="F163" s="832" t="s">
        <v>4686</v>
      </c>
      <c r="G163" s="983" t="s">
        <v>3198</v>
      </c>
      <c r="H163" s="983" t="s">
        <v>6049</v>
      </c>
      <c r="I163" s="983">
        <v>300</v>
      </c>
      <c r="J163" s="983"/>
      <c r="K163" s="983"/>
      <c r="L163" s="983"/>
      <c r="M163" s="983"/>
      <c r="N163" s="983"/>
      <c r="O163" s="983"/>
      <c r="P163" s="976" t="s">
        <v>6059</v>
      </c>
      <c r="Q163" s="983" t="s">
        <v>2752</v>
      </c>
    </row>
    <row r="164" spans="1:19" s="988" customFormat="1" ht="96" x14ac:dyDescent="0.2">
      <c r="A164" s="986">
        <v>2</v>
      </c>
      <c r="B164" s="1029"/>
      <c r="C164" s="1029"/>
      <c r="D164" s="1060"/>
      <c r="E164" s="976" t="s">
        <v>6054</v>
      </c>
      <c r="F164" s="984" t="s">
        <v>4686</v>
      </c>
      <c r="G164" s="986" t="s">
        <v>3198</v>
      </c>
      <c r="H164" s="986" t="s">
        <v>6051</v>
      </c>
      <c r="I164" s="986">
        <v>1112</v>
      </c>
      <c r="J164" s="986"/>
      <c r="K164" s="986"/>
      <c r="L164" s="986"/>
      <c r="M164" s="986"/>
      <c r="N164" s="986"/>
      <c r="O164" s="986"/>
      <c r="P164" s="976" t="s">
        <v>5959</v>
      </c>
      <c r="Q164" s="986" t="s">
        <v>2752</v>
      </c>
    </row>
    <row r="165" spans="1:19" s="988" customFormat="1" ht="84" x14ac:dyDescent="0.2">
      <c r="A165" s="986">
        <v>3</v>
      </c>
      <c r="B165" s="1029"/>
      <c r="C165" s="1029"/>
      <c r="D165" s="1060"/>
      <c r="E165" s="976" t="s">
        <v>6056</v>
      </c>
      <c r="F165" s="984" t="s">
        <v>4686</v>
      </c>
      <c r="G165" s="986" t="s">
        <v>3198</v>
      </c>
      <c r="H165" s="986" t="s">
        <v>6050</v>
      </c>
      <c r="I165" s="986">
        <v>227</v>
      </c>
      <c r="J165" s="986"/>
      <c r="K165" s="986"/>
      <c r="L165" s="986"/>
      <c r="M165" s="986"/>
      <c r="N165" s="986"/>
      <c r="O165" s="986"/>
      <c r="P165" s="976" t="s">
        <v>6059</v>
      </c>
      <c r="Q165" s="986" t="s">
        <v>2752</v>
      </c>
    </row>
    <row r="166" spans="1:19" s="988" customFormat="1" ht="84" x14ac:dyDescent="0.2">
      <c r="A166" s="986">
        <v>4</v>
      </c>
      <c r="B166" s="1029"/>
      <c r="C166" s="1029"/>
      <c r="D166" s="1060"/>
      <c r="E166" s="976" t="s">
        <v>6057</v>
      </c>
      <c r="F166" s="984" t="s">
        <v>4686</v>
      </c>
      <c r="G166" s="986" t="s">
        <v>3198</v>
      </c>
      <c r="H166" s="986" t="s">
        <v>6052</v>
      </c>
      <c r="I166" s="986">
        <v>639</v>
      </c>
      <c r="J166" s="986"/>
      <c r="K166" s="986"/>
      <c r="L166" s="986"/>
      <c r="M166" s="986"/>
      <c r="N166" s="986"/>
      <c r="O166" s="986"/>
      <c r="P166" s="976" t="s">
        <v>2354</v>
      </c>
      <c r="Q166" s="986" t="s">
        <v>2752</v>
      </c>
    </row>
    <row r="167" spans="1:19" s="988" customFormat="1" ht="96.75" thickBot="1" x14ac:dyDescent="0.25">
      <c r="A167" s="987">
        <v>5</v>
      </c>
      <c r="B167" s="1132"/>
      <c r="C167" s="1132"/>
      <c r="D167" s="1061"/>
      <c r="E167" s="976" t="s">
        <v>6058</v>
      </c>
      <c r="F167" s="985" t="s">
        <v>4686</v>
      </c>
      <c r="G167" s="987" t="s">
        <v>3198</v>
      </c>
      <c r="H167" s="987" t="s">
        <v>6053</v>
      </c>
      <c r="I167" s="987">
        <v>1100</v>
      </c>
      <c r="J167" s="987"/>
      <c r="K167" s="987"/>
      <c r="L167" s="987"/>
      <c r="M167" s="987"/>
      <c r="N167" s="987"/>
      <c r="O167" s="987"/>
      <c r="P167" s="976" t="s">
        <v>2354</v>
      </c>
      <c r="Q167" s="987" t="s">
        <v>2752</v>
      </c>
    </row>
    <row r="168" spans="1:19" s="988" customFormat="1" ht="13.5" thickBot="1" x14ac:dyDescent="0.25">
      <c r="A168" s="1586" t="s">
        <v>941</v>
      </c>
      <c r="B168" s="1600"/>
      <c r="C168" s="1600"/>
      <c r="D168" s="1600"/>
      <c r="E168" s="1600"/>
      <c r="F168" s="1600"/>
      <c r="G168" s="1600"/>
      <c r="H168" s="1714"/>
      <c r="I168" s="638">
        <f>SUM(I163:I167)</f>
        <v>3378</v>
      </c>
      <c r="J168" s="684"/>
      <c r="K168" s="675"/>
      <c r="L168" s="675"/>
      <c r="M168" s="675"/>
      <c r="N168" s="675"/>
      <c r="O168" s="675"/>
      <c r="P168" s="675"/>
      <c r="Q168" s="681"/>
    </row>
    <row r="169" spans="1:19" s="456" customFormat="1" ht="13.5" thickBot="1" x14ac:dyDescent="0.25">
      <c r="A169" s="1605" t="s">
        <v>1399</v>
      </c>
      <c r="B169" s="1606"/>
      <c r="C169" s="1606"/>
      <c r="D169" s="1606"/>
      <c r="E169" s="1606"/>
      <c r="F169" s="1606"/>
      <c r="G169" s="1606"/>
      <c r="H169" s="1606"/>
      <c r="I169" s="1606"/>
      <c r="J169" s="1606"/>
      <c r="K169" s="1606"/>
      <c r="L169" s="1606"/>
      <c r="M169" s="1606"/>
      <c r="N169" s="1606"/>
      <c r="O169" s="1606"/>
      <c r="P169" s="1606"/>
      <c r="Q169" s="1694"/>
    </row>
    <row r="170" spans="1:19" s="456" customFormat="1" ht="60.75" thickBot="1" x14ac:dyDescent="0.25">
      <c r="A170" s="1140">
        <v>1</v>
      </c>
      <c r="B170" s="1140"/>
      <c r="C170" s="1078" t="s">
        <v>4746</v>
      </c>
      <c r="D170" s="1078" t="s">
        <v>4640</v>
      </c>
      <c r="E170" s="1087" t="s">
        <v>4747</v>
      </c>
      <c r="F170" s="1117" t="s">
        <v>4748</v>
      </c>
      <c r="G170" s="1078" t="s">
        <v>3198</v>
      </c>
      <c r="H170" s="1078" t="s">
        <v>4749</v>
      </c>
      <c r="I170" s="1078">
        <v>434.91</v>
      </c>
      <c r="J170" s="1054"/>
      <c r="K170" s="1078"/>
      <c r="L170" s="1078"/>
      <c r="M170" s="1078"/>
      <c r="N170" s="1078"/>
      <c r="O170" s="1141"/>
      <c r="P170" s="1078" t="s">
        <v>2479</v>
      </c>
      <c r="Q170" s="1078" t="s">
        <v>2590</v>
      </c>
      <c r="R170" s="612"/>
      <c r="S170" s="612"/>
    </row>
    <row r="171" spans="1:19" s="456" customFormat="1" ht="18" customHeight="1" thickBot="1" x14ac:dyDescent="0.25">
      <c r="A171" s="1677" t="s">
        <v>947</v>
      </c>
      <c r="B171" s="1763"/>
      <c r="C171" s="1763"/>
      <c r="D171" s="1763"/>
      <c r="E171" s="1763"/>
      <c r="F171" s="1763"/>
      <c r="G171" s="1763"/>
      <c r="H171" s="1764"/>
      <c r="I171" s="586">
        <f>SUM(I170)</f>
        <v>434.91</v>
      </c>
      <c r="J171" s="689"/>
      <c r="K171" s="557"/>
      <c r="L171" s="557"/>
      <c r="M171" s="557"/>
      <c r="N171" s="557"/>
      <c r="O171" s="642"/>
      <c r="P171" s="557"/>
      <c r="Q171" s="588"/>
      <c r="R171" s="612"/>
      <c r="S171" s="612"/>
    </row>
    <row r="172" spans="1:19" s="456" customFormat="1" ht="18" customHeight="1" thickBot="1" x14ac:dyDescent="0.25">
      <c r="A172" s="1143"/>
      <c r="B172" s="1144"/>
      <c r="C172" s="1144"/>
      <c r="D172" s="1144"/>
      <c r="E172" s="1144"/>
      <c r="F172" s="1144"/>
      <c r="G172" s="1144"/>
      <c r="H172" s="1144"/>
      <c r="I172" s="592"/>
      <c r="J172" s="1145"/>
      <c r="K172" s="507"/>
      <c r="L172" s="507"/>
      <c r="M172" s="507"/>
      <c r="N172" s="507"/>
      <c r="O172" s="1146"/>
      <c r="P172" s="507"/>
      <c r="Q172" s="507"/>
      <c r="R172" s="612"/>
      <c r="S172" s="612"/>
    </row>
    <row r="173" spans="1:19" s="456" customFormat="1" ht="18" customHeight="1" thickBot="1" x14ac:dyDescent="0.25">
      <c r="A173" s="1677" t="s">
        <v>2212</v>
      </c>
      <c r="B173" s="1765"/>
      <c r="C173" s="1765"/>
      <c r="D173" s="1765"/>
      <c r="E173" s="1765"/>
      <c r="F173" s="1765"/>
      <c r="G173" s="1765"/>
      <c r="H173" s="1765"/>
      <c r="I173" s="1765"/>
      <c r="J173" s="1765"/>
      <c r="K173" s="1765"/>
      <c r="L173" s="1765"/>
      <c r="M173" s="1765"/>
      <c r="N173" s="1765"/>
      <c r="O173" s="1765"/>
      <c r="P173" s="1765"/>
      <c r="Q173" s="1766"/>
      <c r="R173" s="612"/>
      <c r="S173" s="612"/>
    </row>
    <row r="174" spans="1:19" s="456" customFormat="1" ht="60.75" thickBot="1" x14ac:dyDescent="0.25">
      <c r="A174" s="1142">
        <v>1</v>
      </c>
      <c r="B174" s="1117"/>
      <c r="C174" s="1078" t="s">
        <v>1383</v>
      </c>
      <c r="D174" s="1078" t="s">
        <v>4757</v>
      </c>
      <c r="E174" s="1078" t="s">
        <v>1427</v>
      </c>
      <c r="F174" s="1117" t="s">
        <v>4686</v>
      </c>
      <c r="G174" s="1078" t="s">
        <v>2588</v>
      </c>
      <c r="H174" s="1078" t="s">
        <v>4758</v>
      </c>
      <c r="I174" s="1141">
        <v>138</v>
      </c>
      <c r="J174" s="1141"/>
      <c r="K174" s="1141"/>
      <c r="L174" s="1141"/>
      <c r="M174" s="1141"/>
      <c r="N174" s="1141"/>
      <c r="O174" s="1141"/>
      <c r="P174" s="1078" t="s">
        <v>2479</v>
      </c>
      <c r="Q174" s="1078" t="s">
        <v>2590</v>
      </c>
      <c r="R174" s="537"/>
      <c r="S174" s="603"/>
    </row>
    <row r="175" spans="1:19" s="456" customFormat="1" ht="13.5" thickBot="1" x14ac:dyDescent="0.25">
      <c r="A175" s="1677" t="s">
        <v>943</v>
      </c>
      <c r="B175" s="1765"/>
      <c r="C175" s="1765"/>
      <c r="D175" s="1765"/>
      <c r="E175" s="1765"/>
      <c r="F175" s="1765"/>
      <c r="G175" s="1765"/>
      <c r="H175" s="1766"/>
      <c r="I175" s="644">
        <f>SUM(I174)</f>
        <v>138</v>
      </c>
      <c r="J175" s="689"/>
      <c r="K175" s="557"/>
      <c r="L175" s="557"/>
      <c r="M175" s="557"/>
      <c r="N175" s="557"/>
      <c r="O175" s="642"/>
      <c r="P175" s="557"/>
      <c r="Q175" s="588"/>
      <c r="R175" s="612"/>
      <c r="S175" s="612"/>
    </row>
    <row r="176" spans="1:19" ht="13.5" thickBot="1" x14ac:dyDescent="0.25">
      <c r="A176" s="1677" t="s">
        <v>5914</v>
      </c>
      <c r="B176" s="1678"/>
      <c r="C176" s="1678"/>
      <c r="D176" s="1600"/>
      <c r="E176" s="1600"/>
      <c r="F176" s="1600"/>
      <c r="G176" s="1600"/>
      <c r="H176" s="1714"/>
      <c r="I176" s="641">
        <f>SUM(I160+I171+I175)</f>
        <v>1051.6199999999999</v>
      </c>
      <c r="J176" s="684"/>
      <c r="K176" s="675"/>
      <c r="L176" s="675"/>
      <c r="M176" s="675"/>
      <c r="N176" s="675"/>
      <c r="O176" s="675"/>
      <c r="P176" s="675"/>
      <c r="Q176" s="681"/>
    </row>
  </sheetData>
  <mergeCells count="86">
    <mergeCell ref="F107:F108"/>
    <mergeCell ref="E107:E108"/>
    <mergeCell ref="G107:G108"/>
    <mergeCell ref="A68:H68"/>
    <mergeCell ref="A150:Q150"/>
    <mergeCell ref="A120:H120"/>
    <mergeCell ref="A130:Q130"/>
    <mergeCell ref="A132:H132"/>
    <mergeCell ref="A7:Q7"/>
    <mergeCell ref="M2:Q2"/>
    <mergeCell ref="M3:Q3"/>
    <mergeCell ref="M4:Q4"/>
    <mergeCell ref="A46:Q46"/>
    <mergeCell ref="A16:Q16"/>
    <mergeCell ref="G9:G13"/>
    <mergeCell ref="H9:H13"/>
    <mergeCell ref="I9:O9"/>
    <mergeCell ref="P9:P13"/>
    <mergeCell ref="Q9:Q13"/>
    <mergeCell ref="C9:C13"/>
    <mergeCell ref="D9:D13"/>
    <mergeCell ref="E9:E13"/>
    <mergeCell ref="F9:F13"/>
    <mergeCell ref="A15:Q15"/>
    <mergeCell ref="A169:Q169"/>
    <mergeCell ref="A171:H171"/>
    <mergeCell ref="A173:Q173"/>
    <mergeCell ref="A175:H175"/>
    <mergeCell ref="A176:H176"/>
    <mergeCell ref="A29:H29"/>
    <mergeCell ref="A38:Q38"/>
    <mergeCell ref="A43:H43"/>
    <mergeCell ref="N10:N13"/>
    <mergeCell ref="O10:O13"/>
    <mergeCell ref="A22:H22"/>
    <mergeCell ref="A20:Q20"/>
    <mergeCell ref="A24:Q24"/>
    <mergeCell ref="I10:I13"/>
    <mergeCell ref="J10:J13"/>
    <mergeCell ref="K10:K13"/>
    <mergeCell ref="L10:L13"/>
    <mergeCell ref="M10:M13"/>
    <mergeCell ref="A18:C18"/>
    <mergeCell ref="A9:A13"/>
    <mergeCell ref="B9:B13"/>
    <mergeCell ref="A47:Q47"/>
    <mergeCell ref="A53:Q53"/>
    <mergeCell ref="A44:C44"/>
    <mergeCell ref="A70:Q70"/>
    <mergeCell ref="A31:Q31"/>
    <mergeCell ref="A36:H36"/>
    <mergeCell ref="A57:H57"/>
    <mergeCell ref="A66:Q66"/>
    <mergeCell ref="A51:H51"/>
    <mergeCell ref="H54:H55"/>
    <mergeCell ref="G54:G55"/>
    <mergeCell ref="F54:F55"/>
    <mergeCell ref="E54:E55"/>
    <mergeCell ref="D54:D55"/>
    <mergeCell ref="A59:Q59"/>
    <mergeCell ref="A64:H64"/>
    <mergeCell ref="A125:H125"/>
    <mergeCell ref="A126:H126"/>
    <mergeCell ref="A128:Q128"/>
    <mergeCell ref="A102:H102"/>
    <mergeCell ref="A104:Q104"/>
    <mergeCell ref="A105:Q105"/>
    <mergeCell ref="A109:H109"/>
    <mergeCell ref="A122:Q122"/>
    <mergeCell ref="A86:H86"/>
    <mergeCell ref="A88:Q88"/>
    <mergeCell ref="A93:H93"/>
    <mergeCell ref="A95:Q95"/>
    <mergeCell ref="A100:H100"/>
    <mergeCell ref="H107:H108"/>
    <mergeCell ref="A111:Q111"/>
    <mergeCell ref="A168:H168"/>
    <mergeCell ref="A162:Q162"/>
    <mergeCell ref="A135:Q135"/>
    <mergeCell ref="A137:Q137"/>
    <mergeCell ref="A148:H148"/>
    <mergeCell ref="A157:Q157"/>
    <mergeCell ref="A160:H160"/>
    <mergeCell ref="A152:H152"/>
    <mergeCell ref="A153:H153"/>
    <mergeCell ref="A155:Q15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Lyginamoji medžiaga</vt:lpstr>
      <vt:lpstr>Objektų sąrašas 2022</vt:lpstr>
      <vt:lpstr>1 priedas</vt:lpstr>
      <vt:lpstr>2 priedas</vt:lpstr>
    </vt:vector>
  </TitlesOfParts>
  <Company>URS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v.dubauskas</dc:creator>
  <cp:lastModifiedBy>Irma Paškevičienė</cp:lastModifiedBy>
  <cp:lastPrinted>2022-01-05T08:44:14Z</cp:lastPrinted>
  <dcterms:created xsi:type="dcterms:W3CDTF">2013-03-05T12:27:45Z</dcterms:created>
  <dcterms:modified xsi:type="dcterms:W3CDTF">2022-01-12T07:35:29Z</dcterms:modified>
</cp:coreProperties>
</file>