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<sst xmlns="http://schemas.openxmlformats.org/spreadsheetml/2006/main" count="300" uniqueCount="169">
  <si>
    <t>Asignavimų valdytojai</t>
  </si>
  <si>
    <t>Administracija</t>
  </si>
  <si>
    <t>Polit.pasitikėjimo valstyb.tarnaut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</si>
  <si>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</si>
  <si>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</si>
  <si>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</si>
  <si>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</si>
  <si>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</si>
  <si>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Palūkanos</t>
  </si>
  <si>
    <t>Civilinės saugos organizavimas</t>
  </si>
  <si>
    <t>Administracijos direkt.rezervas</t>
  </si>
  <si>
    <t>pagal valstybines funkcijas</t>
  </si>
  <si>
    <t>Paskolos</t>
  </si>
  <si>
    <t>LSA mokestis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</si>
  <si>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</si>
  <si>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</si>
  <si>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</si>
  <si>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</si>
  <si>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</si>
  <si>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Pagėgių seniūnijos gatvių apšv.</t>
  </si>
  <si>
    <t>Stoniškių seniūnijos gatvių apšv.</t>
  </si>
  <si>
    <t>Vilkyškių seniūnijos gatvių apšv.</t>
  </si>
  <si>
    <t>Lumpėnų seniūnijos gatvių apšv.</t>
  </si>
  <si>
    <t>Natkiškių seniūnijos gatvių apšv.</t>
  </si>
  <si>
    <t>Viešoji biblioteka</t>
  </si>
  <si>
    <t>Lopšelis darželis</t>
  </si>
  <si>
    <t>MK</t>
  </si>
  <si>
    <t>Aplinkos išlaidos</t>
  </si>
  <si>
    <t>Pagėgių pradinė m-kla</t>
  </si>
  <si>
    <t>Piktupėnų pagr.m-kla</t>
  </si>
  <si>
    <t>Šilgalių pagr.m-kla</t>
  </si>
  <si>
    <t>Moksleivių pavežėjimas</t>
  </si>
  <si>
    <t>Kitos įstaigos</t>
  </si>
  <si>
    <t>Parama mirties atveju</t>
  </si>
  <si>
    <t>M.Jankaus muziejus</t>
  </si>
  <si>
    <t>Stoniškių seniūnijos spec.prog.</t>
  </si>
  <si>
    <t>Soc.paslaugų centras</t>
  </si>
  <si>
    <t>Moksl.pavežėjimas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</si>
  <si>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</si>
  <si>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</si>
  <si>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</si>
  <si>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</si>
  <si>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</si>
  <si>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Stoniškių  pagr.m-kla</t>
  </si>
  <si>
    <t>Savivaldybės ūkio priežiūra</t>
  </si>
  <si>
    <t>Savivaldybės kontrolierius</t>
  </si>
  <si>
    <t>Polderiams eksploatuoti</t>
  </si>
  <si>
    <t>Pagėgių palaikomojo gydymo, slaugos ir senelių namai</t>
  </si>
  <si>
    <t>Vaikų  teisių apsaugos tarnyba</t>
  </si>
  <si>
    <t>Kultūros renginių programa</t>
  </si>
  <si>
    <t>Duomenų teikimas valst.suteiktos pagalbos registrui</t>
  </si>
  <si>
    <t>Programos,</t>
  </si>
  <si>
    <t>Išlaidos turtui įsigyti</t>
  </si>
  <si>
    <t>Iš jų darbo užmokestis</t>
  </si>
  <si>
    <t>VF</t>
  </si>
  <si>
    <t xml:space="preserve">Soc.paramos skyrius </t>
  </si>
  <si>
    <t>SP</t>
  </si>
  <si>
    <t>Socialinės pašalpos</t>
  </si>
  <si>
    <t>I. Valdymo tobulinimo programa</t>
  </si>
  <si>
    <t>Gyvenamosios vietos deklaravimas</t>
  </si>
  <si>
    <t>Ž.ūkio funkcijoms vykdyti</t>
  </si>
  <si>
    <t>II.Ugdymo užtikrinimo programa</t>
  </si>
  <si>
    <t>Kitos programos</t>
  </si>
  <si>
    <t xml:space="preserve">M.Jankaus muziejaus </t>
  </si>
  <si>
    <t>Pagėgių seniūnija</t>
  </si>
  <si>
    <t>Vilkyškių seniūnija</t>
  </si>
  <si>
    <t>Lumpėnų seniūnija</t>
  </si>
  <si>
    <t>Aplinkos apsaugos rėmimo specialioji programa</t>
  </si>
  <si>
    <t>Darbo rinkos politikos rengimas ir  įgyvendinimas</t>
  </si>
  <si>
    <t>Natkiškių seniūnija</t>
  </si>
  <si>
    <t>Nevyriausybinių ir visuomeninių organizacijų rėmimas</t>
  </si>
  <si>
    <t>Natkiškių Z.Petraitienės  pagr.m-kla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</si>
  <si>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</si>
  <si>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</si>
  <si>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</si>
  <si>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</si>
  <si>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</si>
  <si>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</si>
  <si>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 xml:space="preserve">Kultūros centras </t>
  </si>
  <si>
    <t>Socialinių paslaugų teikimas (Pagėgių vaikų globos namams)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</si>
  <si>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</si>
  <si>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</si>
  <si>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</si>
  <si>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</si>
  <si>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</si>
  <si>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PATVIRTINTA</t>
  </si>
  <si>
    <t>Pagėgių savivaldybės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</si>
  <si>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</si>
  <si>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</si>
  <si>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</si>
  <si>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</si>
  <si>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</si>
  <si>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Įvykdymas</t>
  </si>
  <si>
    <t>priedas 2</t>
  </si>
  <si>
    <t>Pagėgių Algimanto Mackaus gimnazija</t>
  </si>
  <si>
    <t>Mero rezervas</t>
  </si>
  <si>
    <t>Priešgaisrinių tarnybų organiz.</t>
  </si>
  <si>
    <t>01.Bendros valstybės paslaugos</t>
  </si>
  <si>
    <t>02.Gynyba</t>
  </si>
  <si>
    <t>04.Ekonomika</t>
  </si>
  <si>
    <t>09.Švietimas</t>
  </si>
  <si>
    <t>06.Būstas ir komunalinis ūkis</t>
  </si>
  <si>
    <t>10.Socialinė apsauga</t>
  </si>
  <si>
    <t>05.Aplinkos apsauga</t>
  </si>
  <si>
    <t>07.Sveikatos apsauga</t>
  </si>
  <si>
    <t>Lumpėnų E.Jagomasto pagr.m-kla</t>
  </si>
  <si>
    <t>Jaunimo koordinatorius</t>
  </si>
  <si>
    <t>Socialinės paslaugos socialinei globai asmenims su sunkia negalia administravimas</t>
  </si>
  <si>
    <t>Socialinės paslaugos socialinei globai asmenims su sunkia negalia organizavimas</t>
  </si>
  <si>
    <t>VIP</t>
  </si>
  <si>
    <t xml:space="preserve">Paprastosios išlaidos  Viso </t>
  </si>
  <si>
    <t>Iš jų: darbo užmokestis</t>
  </si>
  <si>
    <t>Iš viso</t>
  </si>
  <si>
    <t>Programa,,Apeigų paslaugų gerinimas religinėms bendrijoms ir jų bendruomenių nariams Pagėgių savivaldybėje"</t>
  </si>
  <si>
    <t>Biudžetinių įstaigų pajamos</t>
  </si>
  <si>
    <t>MK priešmokyklinė grupė</t>
  </si>
  <si>
    <t>MK ikimokyklinė grupė</t>
  </si>
  <si>
    <t>Skolintos lėšos investicijų projektams</t>
  </si>
  <si>
    <t>Pagėgių palaikomojo gydymo, slaugos ir senelių namai (Dienos centras)</t>
  </si>
  <si>
    <t>Socialinės reabilitacijos paslaugos neįgaliesiems</t>
  </si>
  <si>
    <t>VL</t>
  </si>
  <si>
    <t xml:space="preserve">SF </t>
  </si>
  <si>
    <t>Žemės realizavimo pajamos</t>
  </si>
  <si>
    <t>Mokinių sveikatos priežiūra</t>
  </si>
  <si>
    <t>Pagėgių palaikomojo gydymo, slaugos ir senelių namai  (3+TLK)</t>
  </si>
  <si>
    <t>Meno ir sporto mokykla</t>
  </si>
  <si>
    <t>(Eurais)</t>
  </si>
  <si>
    <t>Vietinės reikšmės keliams</t>
  </si>
  <si>
    <t>03.Viešoji tvarka ir visuomenės apsauga</t>
  </si>
  <si>
    <t>III.Kultūros, turizmo ir sporto plėtotės programa</t>
  </si>
  <si>
    <t>08.Polsis, kultūra ir religija</t>
  </si>
  <si>
    <t>IV.Strateginio, teritorijų planavimo, investicijų ir projektų valdymo programa</t>
  </si>
  <si>
    <t>V.Gyvenamosios aplinkos gerinimo programa</t>
  </si>
  <si>
    <t>VII.Socialinės paramos įgyvendinimo ir sveikatos priežiūros programa</t>
  </si>
  <si>
    <t xml:space="preserve"> </t>
  </si>
  <si>
    <t xml:space="preserve">VI. NVO, bendruomenių ir SVV rėmimo programa </t>
  </si>
  <si>
    <t>Sveikos ir saugios aplinkos užtikrinimas</t>
  </si>
  <si>
    <t>Visuomenės sveikatos stiprinimas ir stebėsena</t>
  </si>
  <si>
    <t>Vilkyškių J.Bobrovskio gimnazija</t>
  </si>
  <si>
    <t>Vaikų socializacijos projektų rėmimas</t>
  </si>
  <si>
    <t>Soc paramos administravimas</t>
  </si>
  <si>
    <t>Projektų rengimas ir įgyvendinimas</t>
  </si>
  <si>
    <t>sprendimo Nr. T-</t>
  </si>
  <si>
    <t>Smulkaus ir vidutinio verslo plėtra</t>
  </si>
  <si>
    <t>Neformalus vaikų švietimas 143</t>
  </si>
  <si>
    <t>Turizmo paslaugų plėtojimas</t>
  </si>
  <si>
    <t>Savivaldybės turto priežiūra ir gerinimas</t>
  </si>
  <si>
    <t>Sveikos ir aktyvios visuomenės ugdymas</t>
  </si>
  <si>
    <t>Švietimo skyrius</t>
  </si>
  <si>
    <t>UAB ,,Tauragės atliekų centras" viet rinkl</t>
  </si>
  <si>
    <t>UAB "Pagėgių komun ūkio" įstat kap did</t>
  </si>
  <si>
    <t>Kito kuro kompensavimas</t>
  </si>
  <si>
    <t>Projekto "Neiįgal pavežejimo paslauga"</t>
  </si>
  <si>
    <t>Socialinės išmokos</t>
  </si>
  <si>
    <t>Neveiksnių asmenų būklės peržiūrėjimui užtikrinti</t>
  </si>
  <si>
    <t>PAGĖGIŲ SAVIVALDYBĖS 2018 METŲ BIUDŽETO IŠLAIDŲ SĄMATOS VYKDYMO ATASKAITA</t>
  </si>
  <si>
    <t>2018 metai</t>
  </si>
  <si>
    <t>Aplinkos išlaidos (ikim)</t>
  </si>
  <si>
    <t>Viešoji biblioteka (projektai)</t>
  </si>
  <si>
    <t>VŠĮ PSPC "Sveikos ir saugios aplinkos užtikrinimas"</t>
  </si>
  <si>
    <t>Socialinių paslaugų teikimas (Pagėgių vaiko globos centras)</t>
  </si>
  <si>
    <t>Savivaldybės erdvinių duomenų rinkinio tvarkymas</t>
  </si>
  <si>
    <t>Būsto nuomos kompensavimas</t>
  </si>
  <si>
    <t>VIP Pagėgių sav polderių sistemos rekonstravimas</t>
  </si>
  <si>
    <t>Dotacija</t>
  </si>
  <si>
    <t>Pagėgių ir Punsko bibliotekų kult bendr</t>
  </si>
  <si>
    <t>ES paramos lėšos projektų finansavimui</t>
  </si>
  <si>
    <t>valstybės biudžeto lėšos invest projektams</t>
  </si>
  <si>
    <t xml:space="preserve">tarybos 2019 m. rugsėjo   d.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</si>
</sst>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6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0" fontId="7" fillId="33" borderId="19" xfId="0" applyFont="1" applyFill="1" applyBorder="1" applyAlignment="1">
      <alignment wrapText="1"/>
    </xf>
    <xf numFmtId="0" fontId="8" fillId="33" borderId="23" xfId="0" applyFont="1" applyFill="1" applyBorder="1" applyAlignment="1">
      <alignment horizontal="center"/>
    </xf>
    <xf numFmtId="1" fontId="9" fillId="33" borderId="24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1" fontId="7" fillId="33" borderId="24" xfId="0" applyNumberFormat="1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22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0" fontId="6" fillId="33" borderId="20" xfId="0" applyFont="1" applyFill="1" applyBorder="1" applyAlignment="1">
      <alignment/>
    </xf>
    <xf numFmtId="1" fontId="8" fillId="33" borderId="2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6" fillId="0" borderId="11" xfId="0" applyFont="1" applyFill="1" applyBorder="1" applyAlignment="1">
      <alignment/>
    </xf>
    <xf numFmtId="172" fontId="6" fillId="0" borderId="0" xfId="0" applyNumberFormat="1" applyFont="1" applyAlignment="1">
      <alignment/>
    </xf>
    <xf numFmtId="0" fontId="7" fillId="33" borderId="23" xfId="0" applyFont="1" applyFill="1" applyBorder="1" applyAlignment="1">
      <alignment/>
    </xf>
    <xf numFmtId="0" fontId="6" fillId="0" borderId="12" xfId="0" applyFont="1" applyBorder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="115" zoomScaleNormal="115" zoomScalePageLayoutView="0" workbookViewId="0" topLeftCell="A1">
      <pane ySplit="4170" topLeftCell="A169" activePane="topLeft" state="split"/>
      <selection pane="topLeft" activeCell="B3" sqref="B3"/>
      <selection pane="bottomLeft" activeCell="P169" sqref="P169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3.8515625" style="0" customWidth="1"/>
    <col min="4" max="5" width="11.28125" style="0" customWidth="1"/>
    <col min="6" max="6" width="12.00390625" style="0" customWidth="1"/>
    <col min="7" max="7" width="12.28125" style="0" customWidth="1"/>
    <col min="8" max="8" width="11.00390625" style="0" customWidth="1"/>
    <col min="9" max="9" width="10.57421875" style="0" customWidth="1"/>
    <col min="10" max="10" width="10.7109375" style="0" customWidth="1"/>
    <col min="11" max="11" width="11.00390625" style="0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 t="s">
        <v>85</v>
      </c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 t="s">
        <v>86</v>
      </c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 t="s">
        <v>168</v>
      </c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 t="s">
        <v>142</v>
      </c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1" t="s">
        <v>93</v>
      </c>
      <c r="J5" s="10"/>
      <c r="K5" s="10"/>
    </row>
    <row r="6" spans="1:11" ht="12.75">
      <c r="A6" s="10"/>
      <c r="B6" s="11" t="s">
        <v>155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I7" s="10"/>
      <c r="J7" s="10" t="s">
        <v>126</v>
      </c>
      <c r="K7" s="10"/>
    </row>
    <row r="8" spans="1:11" ht="12.75">
      <c r="A8" s="10"/>
      <c r="B8" s="12" t="s">
        <v>51</v>
      </c>
      <c r="C8" s="13"/>
      <c r="D8" s="14"/>
      <c r="E8" s="15"/>
      <c r="F8" s="16" t="s">
        <v>156</v>
      </c>
      <c r="G8" s="16"/>
      <c r="H8" s="16"/>
      <c r="I8" s="16"/>
      <c r="J8" s="17"/>
      <c r="K8" s="18"/>
    </row>
    <row r="9" spans="1:11" ht="12.75">
      <c r="A9" s="10"/>
      <c r="B9" s="19" t="s">
        <v>0</v>
      </c>
      <c r="C9" s="19"/>
      <c r="D9" s="19"/>
      <c r="E9" s="20"/>
      <c r="F9" s="14" t="s">
        <v>110</v>
      </c>
      <c r="G9" s="15"/>
      <c r="H9" s="21" t="s">
        <v>111</v>
      </c>
      <c r="I9" s="21"/>
      <c r="J9" s="22" t="s">
        <v>52</v>
      </c>
      <c r="K9" s="23"/>
    </row>
    <row r="10" spans="1:11" ht="12.75">
      <c r="A10" s="10"/>
      <c r="B10" s="19"/>
      <c r="C10" s="19"/>
      <c r="D10" s="19"/>
      <c r="E10" s="21"/>
      <c r="F10" s="14"/>
      <c r="G10" s="15"/>
      <c r="H10" s="14"/>
      <c r="I10" s="15"/>
      <c r="J10" s="24"/>
      <c r="K10" s="25"/>
    </row>
    <row r="11" spans="1:12" ht="25.5">
      <c r="A11" s="10"/>
      <c r="B11" s="19" t="s">
        <v>11</v>
      </c>
      <c r="C11" s="19"/>
      <c r="D11" s="19" t="s">
        <v>112</v>
      </c>
      <c r="E11" s="62" t="s">
        <v>92</v>
      </c>
      <c r="F11" s="25" t="s">
        <v>112</v>
      </c>
      <c r="G11" s="62" t="s">
        <v>92</v>
      </c>
      <c r="H11" s="27" t="s">
        <v>53</v>
      </c>
      <c r="I11" s="67" t="s">
        <v>92</v>
      </c>
      <c r="J11" s="25" t="s">
        <v>112</v>
      </c>
      <c r="K11" s="69" t="s">
        <v>92</v>
      </c>
      <c r="L11" s="5"/>
    </row>
    <row r="12" spans="1:14" ht="12.75">
      <c r="A12" s="10"/>
      <c r="B12" s="28"/>
      <c r="C12" s="28"/>
      <c r="D12" s="28"/>
      <c r="E12" s="79"/>
      <c r="F12" s="29"/>
      <c r="G12" s="85"/>
      <c r="H12" s="30"/>
      <c r="I12" s="68"/>
      <c r="J12" s="29"/>
      <c r="K12" s="70"/>
      <c r="N12" s="6"/>
    </row>
    <row r="13" spans="1:12" ht="12.75">
      <c r="A13" s="10"/>
      <c r="B13" s="31">
        <v>1</v>
      </c>
      <c r="C13" s="32">
        <v>2</v>
      </c>
      <c r="D13" s="33">
        <v>3</v>
      </c>
      <c r="E13" s="80">
        <v>4</v>
      </c>
      <c r="F13" s="34">
        <v>5</v>
      </c>
      <c r="G13" s="63">
        <v>6</v>
      </c>
      <c r="H13" s="35">
        <v>7</v>
      </c>
      <c r="I13" s="63">
        <v>8</v>
      </c>
      <c r="J13" s="34">
        <v>9</v>
      </c>
      <c r="K13" s="71">
        <v>10</v>
      </c>
      <c r="L13" s="4"/>
    </row>
    <row r="14" spans="1:12" ht="15.75">
      <c r="A14" s="10"/>
      <c r="B14" s="36" t="s">
        <v>58</v>
      </c>
      <c r="C14" s="37"/>
      <c r="D14" s="55">
        <f aca="true" t="shared" si="0" ref="D14:K14">SUM(D16,D43,D48,D52,D56)</f>
        <v>2304657</v>
      </c>
      <c r="E14" s="64">
        <f t="shared" si="0"/>
        <v>2288750</v>
      </c>
      <c r="F14" s="55">
        <f t="shared" si="0"/>
        <v>2017427</v>
      </c>
      <c r="G14" s="64">
        <f t="shared" si="0"/>
        <v>2002446</v>
      </c>
      <c r="H14" s="55">
        <f t="shared" si="0"/>
        <v>1209931</v>
      </c>
      <c r="I14" s="64">
        <f t="shared" si="0"/>
        <v>1207623</v>
      </c>
      <c r="J14" s="55">
        <f t="shared" si="0"/>
        <v>287230</v>
      </c>
      <c r="K14" s="64">
        <f t="shared" si="0"/>
        <v>286304</v>
      </c>
      <c r="L14" s="4"/>
    </row>
    <row r="15" spans="1:12" ht="12.75">
      <c r="A15" s="10"/>
      <c r="B15" s="38"/>
      <c r="C15" s="38"/>
      <c r="D15" s="60"/>
      <c r="E15" s="65"/>
      <c r="F15" s="60"/>
      <c r="G15" s="65"/>
      <c r="H15" s="60"/>
      <c r="I15" s="65"/>
      <c r="J15" s="60"/>
      <c r="K15" s="65"/>
      <c r="L15" s="4"/>
    </row>
    <row r="16" spans="1:12" ht="15.75">
      <c r="A16" s="10"/>
      <c r="B16" s="14" t="s">
        <v>97</v>
      </c>
      <c r="C16" s="39"/>
      <c r="D16" s="61">
        <f aca="true" t="shared" si="1" ref="D16:K16">N16+SUM(D17:D42)</f>
        <v>1923951</v>
      </c>
      <c r="E16" s="66">
        <f t="shared" si="1"/>
        <v>1908523</v>
      </c>
      <c r="F16" s="61">
        <f t="shared" si="1"/>
        <v>1636721</v>
      </c>
      <c r="G16" s="66">
        <f t="shared" si="1"/>
        <v>1622219</v>
      </c>
      <c r="H16" s="61">
        <f t="shared" si="1"/>
        <v>957099</v>
      </c>
      <c r="I16" s="66">
        <f t="shared" si="1"/>
        <v>954791</v>
      </c>
      <c r="J16" s="61">
        <f t="shared" si="1"/>
        <v>287230</v>
      </c>
      <c r="K16" s="66">
        <f t="shared" si="1"/>
        <v>286304</v>
      </c>
      <c r="L16" s="4"/>
    </row>
    <row r="17" spans="1:12" ht="12.75">
      <c r="A17" s="10"/>
      <c r="B17" s="40" t="s">
        <v>2</v>
      </c>
      <c r="C17" s="40"/>
      <c r="D17" s="60">
        <f>SUM(F17+J17)</f>
        <v>224974</v>
      </c>
      <c r="E17" s="65">
        <f>SUM(G17+K17)</f>
        <v>224438</v>
      </c>
      <c r="F17" s="60">
        <v>224974</v>
      </c>
      <c r="G17" s="65">
        <v>224438</v>
      </c>
      <c r="H17" s="60">
        <v>97310</v>
      </c>
      <c r="I17" s="65">
        <v>97310</v>
      </c>
      <c r="J17" s="60">
        <v>0</v>
      </c>
      <c r="K17" s="65"/>
      <c r="L17" s="4"/>
    </row>
    <row r="18" spans="1:12" ht="12.75">
      <c r="A18" s="10"/>
      <c r="B18" s="40" t="s">
        <v>95</v>
      </c>
      <c r="C18" s="40"/>
      <c r="D18" s="60">
        <f aca="true" t="shared" si="2" ref="D18:D40">SUM(F18+J18)</f>
        <v>9400</v>
      </c>
      <c r="E18" s="65">
        <f aca="true" t="shared" si="3" ref="E18:E40">SUM(G18+K18)</f>
        <v>9400</v>
      </c>
      <c r="F18" s="60">
        <v>9400</v>
      </c>
      <c r="G18" s="65">
        <v>9400</v>
      </c>
      <c r="H18" s="60"/>
      <c r="I18" s="65"/>
      <c r="J18" s="60"/>
      <c r="K18" s="65"/>
      <c r="L18" s="4"/>
    </row>
    <row r="19" spans="1:12" ht="12.75">
      <c r="A19" s="10"/>
      <c r="B19" s="40" t="s">
        <v>45</v>
      </c>
      <c r="C19" s="40"/>
      <c r="D19" s="60">
        <f t="shared" si="2"/>
        <v>31783</v>
      </c>
      <c r="E19" s="65">
        <f t="shared" si="3"/>
        <v>31783</v>
      </c>
      <c r="F19" s="60">
        <v>31783</v>
      </c>
      <c r="G19" s="65">
        <v>31783</v>
      </c>
      <c r="H19" s="60">
        <v>23736</v>
      </c>
      <c r="I19" s="65">
        <v>23736</v>
      </c>
      <c r="J19" s="60"/>
      <c r="K19" s="65"/>
      <c r="L19" s="4"/>
    </row>
    <row r="20" spans="1:12" ht="12.75">
      <c r="A20" s="10"/>
      <c r="B20" s="40" t="s">
        <v>1</v>
      </c>
      <c r="C20" s="40"/>
      <c r="D20" s="60">
        <f t="shared" si="2"/>
        <v>998806</v>
      </c>
      <c r="E20" s="65">
        <f t="shared" si="3"/>
        <v>987902</v>
      </c>
      <c r="F20" s="60">
        <v>990486</v>
      </c>
      <c r="G20" s="65">
        <v>980507</v>
      </c>
      <c r="H20" s="60">
        <v>611449</v>
      </c>
      <c r="I20" s="65">
        <v>611449</v>
      </c>
      <c r="J20" s="60">
        <v>8320</v>
      </c>
      <c r="K20" s="65">
        <v>7395</v>
      </c>
      <c r="L20" s="4"/>
    </row>
    <row r="21" spans="1:12" ht="12.75">
      <c r="A21" s="10"/>
      <c r="B21" s="40" t="s">
        <v>3</v>
      </c>
      <c r="C21" s="40"/>
      <c r="D21" s="60">
        <f t="shared" si="2"/>
        <v>75690</v>
      </c>
      <c r="E21" s="65">
        <f t="shared" si="3"/>
        <v>74585</v>
      </c>
      <c r="F21" s="60">
        <v>75690</v>
      </c>
      <c r="G21" s="65">
        <v>74585</v>
      </c>
      <c r="H21" s="60">
        <v>49908</v>
      </c>
      <c r="I21" s="65">
        <v>49652</v>
      </c>
      <c r="J21" s="60"/>
      <c r="K21" s="65"/>
      <c r="L21" s="4"/>
    </row>
    <row r="22" spans="1:12" ht="12.75">
      <c r="A22" s="10"/>
      <c r="B22" s="40" t="s">
        <v>4</v>
      </c>
      <c r="C22" s="40"/>
      <c r="D22" s="60">
        <f t="shared" si="2"/>
        <v>50274</v>
      </c>
      <c r="E22" s="65">
        <f t="shared" si="3"/>
        <v>50274</v>
      </c>
      <c r="F22" s="60">
        <v>50274</v>
      </c>
      <c r="G22" s="65">
        <v>50274</v>
      </c>
      <c r="H22" s="60">
        <v>31761</v>
      </c>
      <c r="I22" s="65">
        <v>31761</v>
      </c>
      <c r="J22" s="60"/>
      <c r="K22" s="65"/>
      <c r="L22" s="4"/>
    </row>
    <row r="23" spans="1:12" ht="12.75">
      <c r="A23" s="10"/>
      <c r="B23" s="40" t="s">
        <v>5</v>
      </c>
      <c r="C23" s="40"/>
      <c r="D23" s="60">
        <f t="shared" si="2"/>
        <v>52309</v>
      </c>
      <c r="E23" s="65">
        <f t="shared" si="3"/>
        <v>52309</v>
      </c>
      <c r="F23" s="60">
        <v>52309</v>
      </c>
      <c r="G23" s="65">
        <v>52309</v>
      </c>
      <c r="H23" s="60">
        <v>31871</v>
      </c>
      <c r="I23" s="65">
        <v>31871</v>
      </c>
      <c r="J23" s="60"/>
      <c r="K23" s="65"/>
      <c r="L23" s="4"/>
    </row>
    <row r="24" spans="1:12" ht="12.75">
      <c r="A24" s="10"/>
      <c r="B24" s="40" t="s">
        <v>6</v>
      </c>
      <c r="C24" s="40"/>
      <c r="D24" s="60">
        <f t="shared" si="2"/>
        <v>43855</v>
      </c>
      <c r="E24" s="65">
        <f t="shared" si="3"/>
        <v>43855</v>
      </c>
      <c r="F24" s="60">
        <v>43855</v>
      </c>
      <c r="G24" s="65">
        <v>43855</v>
      </c>
      <c r="H24" s="60">
        <v>24568</v>
      </c>
      <c r="I24" s="65">
        <v>24568</v>
      </c>
      <c r="J24" s="60">
        <v>0</v>
      </c>
      <c r="K24" s="65">
        <v>0</v>
      </c>
      <c r="L24" s="4"/>
    </row>
    <row r="25" spans="1:12" ht="12.75">
      <c r="A25" s="10"/>
      <c r="B25" s="40" t="s">
        <v>7</v>
      </c>
      <c r="C25" s="40"/>
      <c r="D25" s="60">
        <f t="shared" si="2"/>
        <v>37141</v>
      </c>
      <c r="E25" s="65">
        <f t="shared" si="3"/>
        <v>37141</v>
      </c>
      <c r="F25" s="60">
        <v>37141</v>
      </c>
      <c r="G25" s="65">
        <v>37141</v>
      </c>
      <c r="H25" s="60">
        <v>21326</v>
      </c>
      <c r="I25" s="65">
        <v>21326</v>
      </c>
      <c r="J25" s="60"/>
      <c r="K25" s="65">
        <v>0</v>
      </c>
      <c r="L25" s="4"/>
    </row>
    <row r="26" spans="1:12" ht="26.25" customHeight="1">
      <c r="A26" s="10"/>
      <c r="B26" s="41" t="s">
        <v>73</v>
      </c>
      <c r="C26" s="40" t="s">
        <v>54</v>
      </c>
      <c r="D26" s="60">
        <f>SUM(F26+J26)</f>
        <v>200</v>
      </c>
      <c r="E26" s="65">
        <f>SUM(G26+K26)</f>
        <v>200</v>
      </c>
      <c r="F26" s="60">
        <v>200</v>
      </c>
      <c r="G26" s="65">
        <v>200</v>
      </c>
      <c r="H26" s="60"/>
      <c r="I26" s="65"/>
      <c r="J26" s="60">
        <v>0</v>
      </c>
      <c r="K26" s="65">
        <v>0</v>
      </c>
      <c r="L26" s="4"/>
    </row>
    <row r="27" spans="1:12" ht="12.75">
      <c r="A27" s="10"/>
      <c r="B27" s="40" t="s">
        <v>48</v>
      </c>
      <c r="C27" s="40" t="s">
        <v>54</v>
      </c>
      <c r="D27" s="60">
        <f t="shared" si="2"/>
        <v>38500</v>
      </c>
      <c r="E27" s="65">
        <f>SUM(G27+K27)</f>
        <v>36457</v>
      </c>
      <c r="F27" s="60">
        <v>38500</v>
      </c>
      <c r="G27" s="65">
        <v>36457</v>
      </c>
      <c r="H27" s="60">
        <v>28659</v>
      </c>
      <c r="I27" s="65">
        <v>26616</v>
      </c>
      <c r="J27" s="60">
        <v>0</v>
      </c>
      <c r="K27" s="65">
        <v>0</v>
      </c>
      <c r="L27" s="4"/>
    </row>
    <row r="28" spans="1:12" ht="12.75">
      <c r="A28" s="10"/>
      <c r="B28" s="40" t="s">
        <v>106</v>
      </c>
      <c r="C28" s="40" t="s">
        <v>54</v>
      </c>
      <c r="D28" s="60">
        <f t="shared" si="2"/>
        <v>13300</v>
      </c>
      <c r="E28" s="65">
        <f>SUM(G28+K28)</f>
        <v>13300</v>
      </c>
      <c r="F28" s="60">
        <v>13300</v>
      </c>
      <c r="G28" s="65">
        <v>13300</v>
      </c>
      <c r="H28" s="60">
        <v>9935</v>
      </c>
      <c r="I28" s="65">
        <v>9935</v>
      </c>
      <c r="J28" s="60">
        <v>0</v>
      </c>
      <c r="K28" s="65">
        <v>0</v>
      </c>
      <c r="L28" s="4"/>
    </row>
    <row r="29" spans="1:12" ht="12.75">
      <c r="A29" s="10"/>
      <c r="B29" s="40" t="s">
        <v>106</v>
      </c>
      <c r="C29" s="40"/>
      <c r="D29" s="60">
        <f t="shared" si="2"/>
        <v>374</v>
      </c>
      <c r="E29" s="65">
        <f>SUM(G29+K29)</f>
        <v>374</v>
      </c>
      <c r="F29" s="60">
        <v>374</v>
      </c>
      <c r="G29" s="65">
        <v>374</v>
      </c>
      <c r="H29" s="60">
        <v>274</v>
      </c>
      <c r="I29" s="65">
        <v>274</v>
      </c>
      <c r="J29" s="60"/>
      <c r="K29" s="65"/>
      <c r="L29" s="4"/>
    </row>
    <row r="30" spans="1:12" ht="25.5">
      <c r="A30" s="10"/>
      <c r="B30" s="41" t="s">
        <v>74</v>
      </c>
      <c r="C30" s="40" t="s">
        <v>54</v>
      </c>
      <c r="D30" s="60">
        <f t="shared" si="2"/>
        <v>7300</v>
      </c>
      <c r="E30" s="65">
        <f t="shared" si="3"/>
        <v>7300</v>
      </c>
      <c r="F30" s="60">
        <v>7300</v>
      </c>
      <c r="G30" s="65">
        <v>7300</v>
      </c>
      <c r="H30" s="60">
        <v>5595</v>
      </c>
      <c r="I30" s="65">
        <v>5595</v>
      </c>
      <c r="J30" s="60">
        <v>0</v>
      </c>
      <c r="K30" s="65">
        <v>0</v>
      </c>
      <c r="L30" s="4"/>
    </row>
    <row r="31" spans="1:12" ht="12.75">
      <c r="A31" s="10"/>
      <c r="B31" s="41" t="s">
        <v>72</v>
      </c>
      <c r="C31" s="40" t="s">
        <v>54</v>
      </c>
      <c r="D31" s="60">
        <f t="shared" si="2"/>
        <v>2320</v>
      </c>
      <c r="E31" s="65">
        <f t="shared" si="3"/>
        <v>2320</v>
      </c>
      <c r="F31" s="60">
        <v>2320</v>
      </c>
      <c r="G31" s="65">
        <v>2320</v>
      </c>
      <c r="H31" s="60">
        <v>1300</v>
      </c>
      <c r="I31" s="65">
        <v>1300</v>
      </c>
      <c r="J31" s="60">
        <v>0</v>
      </c>
      <c r="K31" s="65">
        <v>0</v>
      </c>
      <c r="L31" s="4"/>
    </row>
    <row r="32" spans="1:12" ht="12.75">
      <c r="A32" s="10"/>
      <c r="B32" s="41" t="s">
        <v>72</v>
      </c>
      <c r="C32" s="40"/>
      <c r="D32" s="60">
        <f t="shared" si="2"/>
        <v>1002</v>
      </c>
      <c r="E32" s="65">
        <f t="shared" si="3"/>
        <v>971</v>
      </c>
      <c r="F32" s="60">
        <v>1002</v>
      </c>
      <c r="G32" s="65">
        <v>971</v>
      </c>
      <c r="H32" s="60">
        <v>745</v>
      </c>
      <c r="I32" s="65">
        <v>745</v>
      </c>
      <c r="J32" s="60">
        <v>0</v>
      </c>
      <c r="K32" s="65">
        <v>0</v>
      </c>
      <c r="L32" s="4"/>
    </row>
    <row r="33" spans="1:12" ht="12.75">
      <c r="A33" s="10"/>
      <c r="B33" s="40" t="s">
        <v>75</v>
      </c>
      <c r="C33" s="40" t="s">
        <v>54</v>
      </c>
      <c r="D33" s="60">
        <f t="shared" si="2"/>
        <v>18100</v>
      </c>
      <c r="E33" s="65">
        <f t="shared" si="3"/>
        <v>18100</v>
      </c>
      <c r="F33" s="60">
        <v>18100</v>
      </c>
      <c r="G33" s="65">
        <v>18100</v>
      </c>
      <c r="H33" s="60">
        <v>13554</v>
      </c>
      <c r="I33" s="65">
        <v>13554</v>
      </c>
      <c r="J33" s="60">
        <v>0</v>
      </c>
      <c r="K33" s="65">
        <v>0</v>
      </c>
      <c r="L33" s="4"/>
    </row>
    <row r="34" spans="1:12" ht="12.75">
      <c r="A34" s="10"/>
      <c r="B34" s="40" t="s">
        <v>75</v>
      </c>
      <c r="C34" s="40"/>
      <c r="D34" s="60">
        <f t="shared" si="2"/>
        <v>6191</v>
      </c>
      <c r="E34" s="65">
        <f t="shared" si="3"/>
        <v>6119</v>
      </c>
      <c r="F34" s="60">
        <v>6191</v>
      </c>
      <c r="G34" s="65">
        <v>6119</v>
      </c>
      <c r="H34" s="60">
        <v>2831</v>
      </c>
      <c r="I34" s="65">
        <v>2822</v>
      </c>
      <c r="J34" s="60"/>
      <c r="K34" s="65"/>
      <c r="L34" s="4"/>
    </row>
    <row r="35" spans="1:12" ht="12.75">
      <c r="A35" s="10"/>
      <c r="B35" s="40" t="s">
        <v>41</v>
      </c>
      <c r="C35" s="40" t="s">
        <v>54</v>
      </c>
      <c r="D35" s="60">
        <f t="shared" si="2"/>
        <v>1000</v>
      </c>
      <c r="E35" s="65">
        <f t="shared" si="3"/>
        <v>1000</v>
      </c>
      <c r="F35" s="60">
        <v>1000</v>
      </c>
      <c r="G35" s="65">
        <v>1000</v>
      </c>
      <c r="H35" s="60">
        <v>767</v>
      </c>
      <c r="I35" s="65">
        <v>767</v>
      </c>
      <c r="J35" s="60"/>
      <c r="K35" s="65"/>
      <c r="L35" s="4"/>
    </row>
    <row r="36" spans="1:12" ht="12.75">
      <c r="A36" s="10"/>
      <c r="B36" s="40" t="s">
        <v>10</v>
      </c>
      <c r="C36" s="40"/>
      <c r="D36" s="60">
        <f t="shared" si="2"/>
        <v>600</v>
      </c>
      <c r="E36" s="65">
        <f t="shared" si="3"/>
        <v>600</v>
      </c>
      <c r="F36" s="60">
        <v>600</v>
      </c>
      <c r="G36" s="65">
        <v>600</v>
      </c>
      <c r="H36" s="60"/>
      <c r="I36" s="65"/>
      <c r="J36" s="60"/>
      <c r="K36" s="65"/>
      <c r="L36" s="4"/>
    </row>
    <row r="37" spans="1:12" ht="24" customHeight="1">
      <c r="A37" s="10"/>
      <c r="B37" s="41" t="s">
        <v>50</v>
      </c>
      <c r="C37" s="40" t="s">
        <v>54</v>
      </c>
      <c r="D37" s="60">
        <f t="shared" si="2"/>
        <v>500</v>
      </c>
      <c r="E37" s="65">
        <f t="shared" si="3"/>
        <v>500</v>
      </c>
      <c r="F37" s="60">
        <v>500</v>
      </c>
      <c r="G37" s="65">
        <v>500</v>
      </c>
      <c r="H37" s="60">
        <v>384</v>
      </c>
      <c r="I37" s="65">
        <v>384</v>
      </c>
      <c r="J37" s="60"/>
      <c r="K37" s="65"/>
      <c r="L37" s="4"/>
    </row>
    <row r="38" spans="1:12" ht="13.5" customHeight="1">
      <c r="A38" s="10"/>
      <c r="B38" s="41" t="s">
        <v>59</v>
      </c>
      <c r="C38" s="40" t="s">
        <v>54</v>
      </c>
      <c r="D38" s="60">
        <f t="shared" si="2"/>
        <v>3900</v>
      </c>
      <c r="E38" s="65">
        <f t="shared" si="3"/>
        <v>3885</v>
      </c>
      <c r="F38" s="60">
        <v>3900</v>
      </c>
      <c r="G38" s="65">
        <v>3885</v>
      </c>
      <c r="H38" s="60">
        <v>1126</v>
      </c>
      <c r="I38" s="65">
        <v>1126</v>
      </c>
      <c r="J38" s="60"/>
      <c r="K38" s="65"/>
      <c r="L38" s="4"/>
    </row>
    <row r="39" spans="1:12" ht="15" customHeight="1">
      <c r="A39" s="10"/>
      <c r="B39" s="41" t="s">
        <v>59</v>
      </c>
      <c r="C39" s="40"/>
      <c r="D39" s="60">
        <f t="shared" si="2"/>
        <v>1669</v>
      </c>
      <c r="E39" s="65">
        <f t="shared" si="3"/>
        <v>1463</v>
      </c>
      <c r="F39" s="60">
        <v>1669</v>
      </c>
      <c r="G39" s="65">
        <v>1463</v>
      </c>
      <c r="H39" s="60"/>
      <c r="I39" s="65"/>
      <c r="J39" s="60"/>
      <c r="K39" s="65"/>
      <c r="L39" s="4"/>
    </row>
    <row r="40" spans="1:12" ht="12.75">
      <c r="A40" s="10"/>
      <c r="B40" s="40" t="s">
        <v>13</v>
      </c>
      <c r="C40" s="40"/>
      <c r="D40" s="60">
        <f t="shared" si="2"/>
        <v>2267</v>
      </c>
      <c r="E40" s="65">
        <f t="shared" si="3"/>
        <v>2260</v>
      </c>
      <c r="F40" s="60">
        <v>2267</v>
      </c>
      <c r="G40" s="65">
        <v>2260</v>
      </c>
      <c r="H40" s="60"/>
      <c r="I40" s="65"/>
      <c r="J40" s="60"/>
      <c r="K40" s="65"/>
      <c r="L40" s="4"/>
    </row>
    <row r="41" spans="1:12" ht="12.75">
      <c r="A41" s="10"/>
      <c r="B41" s="40" t="s">
        <v>12</v>
      </c>
      <c r="C41" s="40"/>
      <c r="D41" s="60">
        <f>SUM(F41+J41)</f>
        <v>278910</v>
      </c>
      <c r="E41" s="65">
        <f>SUM(G41+K41)</f>
        <v>278909</v>
      </c>
      <c r="F41" s="60"/>
      <c r="G41" s="65"/>
      <c r="H41" s="60"/>
      <c r="I41" s="65"/>
      <c r="J41" s="60">
        <v>278910</v>
      </c>
      <c r="K41" s="65">
        <v>278909</v>
      </c>
      <c r="L41" s="4"/>
    </row>
    <row r="42" spans="1:12" ht="12.75">
      <c r="A42" s="10"/>
      <c r="B42" s="40" t="s">
        <v>8</v>
      </c>
      <c r="C42" s="40"/>
      <c r="D42" s="60">
        <f>SUM(F42+J42)</f>
        <v>23586</v>
      </c>
      <c r="E42" s="65">
        <f>SUM(G42+K42)</f>
        <v>23078</v>
      </c>
      <c r="F42" s="60">
        <v>23586</v>
      </c>
      <c r="G42" s="65">
        <v>23078</v>
      </c>
      <c r="H42" s="60"/>
      <c r="I42" s="65">
        <v>0</v>
      </c>
      <c r="J42" s="60">
        <v>0</v>
      </c>
      <c r="K42" s="65">
        <v>0</v>
      </c>
      <c r="L42" s="4"/>
    </row>
    <row r="43" spans="1:12" ht="15.75">
      <c r="A43" s="10"/>
      <c r="B43" s="42" t="s">
        <v>98</v>
      </c>
      <c r="C43" s="43"/>
      <c r="D43" s="61">
        <f aca="true" t="shared" si="4" ref="D43:K43">SUM(D44:D47)</f>
        <v>26478</v>
      </c>
      <c r="E43" s="66">
        <f t="shared" si="4"/>
        <v>26478</v>
      </c>
      <c r="F43" s="61">
        <f t="shared" si="4"/>
        <v>26478</v>
      </c>
      <c r="G43" s="66">
        <f t="shared" si="4"/>
        <v>26478</v>
      </c>
      <c r="H43" s="61">
        <f t="shared" si="4"/>
        <v>14333</v>
      </c>
      <c r="I43" s="66">
        <f t="shared" si="4"/>
        <v>14333</v>
      </c>
      <c r="J43" s="61">
        <f t="shared" si="4"/>
        <v>0</v>
      </c>
      <c r="K43" s="66">
        <f t="shared" si="4"/>
        <v>0</v>
      </c>
      <c r="L43" s="4"/>
    </row>
    <row r="44" spans="1:12" ht="12.75">
      <c r="A44" s="10"/>
      <c r="B44" s="41" t="s">
        <v>77</v>
      </c>
      <c r="C44" s="40" t="s">
        <v>54</v>
      </c>
      <c r="D44" s="60">
        <f>SUM(F44+J44)</f>
        <v>9000</v>
      </c>
      <c r="E44" s="65">
        <f>SUM(G44+K44,K44)</f>
        <v>9000</v>
      </c>
      <c r="F44" s="60">
        <v>9000</v>
      </c>
      <c r="G44" s="65">
        <v>9000</v>
      </c>
      <c r="H44" s="60">
        <v>6100</v>
      </c>
      <c r="I44" s="65">
        <v>6100</v>
      </c>
      <c r="J44" s="60">
        <v>0</v>
      </c>
      <c r="K44" s="65">
        <v>0</v>
      </c>
      <c r="L44" s="4"/>
    </row>
    <row r="45" spans="1:12" ht="12.75">
      <c r="A45" s="10"/>
      <c r="B45" s="41" t="s">
        <v>77</v>
      </c>
      <c r="C45" s="40"/>
      <c r="D45" s="60">
        <f>SUM(F45+J45)</f>
        <v>278</v>
      </c>
      <c r="E45" s="65">
        <f>SUM(G45+K45,K45)</f>
        <v>278</v>
      </c>
      <c r="F45" s="60">
        <v>278</v>
      </c>
      <c r="G45" s="65">
        <v>278</v>
      </c>
      <c r="H45" s="60">
        <v>213</v>
      </c>
      <c r="I45" s="65">
        <v>213</v>
      </c>
      <c r="J45" s="60">
        <v>0</v>
      </c>
      <c r="K45" s="65">
        <v>0</v>
      </c>
      <c r="L45" s="4"/>
    </row>
    <row r="46" spans="1:12" ht="12.75">
      <c r="A46" s="10"/>
      <c r="B46" s="40" t="s">
        <v>9</v>
      </c>
      <c r="C46" s="40" t="s">
        <v>54</v>
      </c>
      <c r="D46" s="60">
        <f>SUM(F46+J46)</f>
        <v>17200</v>
      </c>
      <c r="E46" s="65">
        <f>SUM(G46+K46,K46)</f>
        <v>17200</v>
      </c>
      <c r="F46" s="60">
        <v>17200</v>
      </c>
      <c r="G46" s="65">
        <v>17200</v>
      </c>
      <c r="H46" s="60">
        <v>8020</v>
      </c>
      <c r="I46" s="65">
        <v>8020</v>
      </c>
      <c r="J46" s="60">
        <v>0</v>
      </c>
      <c r="K46" s="65">
        <v>0</v>
      </c>
      <c r="L46" s="4"/>
    </row>
    <row r="47" spans="1:12" ht="12.75">
      <c r="A47" s="10"/>
      <c r="B47" s="40"/>
      <c r="C47" s="40"/>
      <c r="D47" s="60"/>
      <c r="E47" s="65"/>
      <c r="F47" s="60"/>
      <c r="G47" s="65"/>
      <c r="H47" s="60"/>
      <c r="I47" s="65"/>
      <c r="J47" s="60"/>
      <c r="K47" s="65"/>
      <c r="L47" s="4"/>
    </row>
    <row r="48" spans="1:12" ht="18" customHeight="1">
      <c r="A48" s="10"/>
      <c r="B48" s="44" t="s">
        <v>128</v>
      </c>
      <c r="C48" s="45"/>
      <c r="D48" s="61">
        <f aca="true" t="shared" si="5" ref="D48:K48">SUM(D49:D51)</f>
        <v>186300</v>
      </c>
      <c r="E48" s="66">
        <f t="shared" si="5"/>
        <v>186299</v>
      </c>
      <c r="F48" s="61">
        <f t="shared" si="5"/>
        <v>186300</v>
      </c>
      <c r="G48" s="66">
        <f t="shared" si="5"/>
        <v>186299</v>
      </c>
      <c r="H48" s="61">
        <f t="shared" si="5"/>
        <v>134554</v>
      </c>
      <c r="I48" s="66">
        <f t="shared" si="5"/>
        <v>134554</v>
      </c>
      <c r="J48" s="61">
        <f t="shared" si="5"/>
        <v>0</v>
      </c>
      <c r="K48" s="66">
        <f t="shared" si="5"/>
        <v>0</v>
      </c>
      <c r="L48" s="4"/>
    </row>
    <row r="49" spans="1:12" ht="12.75">
      <c r="A49" s="10"/>
      <c r="B49" s="40" t="s">
        <v>96</v>
      </c>
      <c r="C49" s="40" t="s">
        <v>54</v>
      </c>
      <c r="D49" s="60">
        <f>SUM(F49+J49)</f>
        <v>184900</v>
      </c>
      <c r="E49" s="65">
        <f>SUM(G49+K49,K49)</f>
        <v>184900</v>
      </c>
      <c r="F49" s="60">
        <v>184900</v>
      </c>
      <c r="G49" s="65">
        <v>184900</v>
      </c>
      <c r="H49" s="60">
        <v>134554</v>
      </c>
      <c r="I49" s="65">
        <v>134554</v>
      </c>
      <c r="J49" s="60">
        <v>0</v>
      </c>
      <c r="K49" s="65">
        <v>0</v>
      </c>
      <c r="L49" s="4"/>
    </row>
    <row r="50" spans="1:12" ht="12.75">
      <c r="A50" s="10"/>
      <c r="B50" s="40" t="s">
        <v>96</v>
      </c>
      <c r="C50" s="40"/>
      <c r="D50" s="60">
        <f>SUM(F50+J50)</f>
        <v>1400</v>
      </c>
      <c r="E50" s="65">
        <f>SUM(G50+K50,K50)</f>
        <v>1399</v>
      </c>
      <c r="F50" s="60">
        <v>1400</v>
      </c>
      <c r="G50" s="65">
        <v>1399</v>
      </c>
      <c r="H50" s="60"/>
      <c r="I50" s="65"/>
      <c r="J50" s="60"/>
      <c r="K50" s="65"/>
      <c r="L50" s="4"/>
    </row>
    <row r="51" spans="1:12" ht="12.75">
      <c r="A51" s="10"/>
      <c r="B51" s="41"/>
      <c r="C51" s="40"/>
      <c r="D51" s="60"/>
      <c r="E51" s="65"/>
      <c r="F51" s="60"/>
      <c r="G51" s="65"/>
      <c r="H51" s="60"/>
      <c r="I51" s="65"/>
      <c r="J51" s="60"/>
      <c r="K51" s="65"/>
      <c r="L51" s="4"/>
    </row>
    <row r="52" spans="1:12" ht="15.75">
      <c r="A52" s="10"/>
      <c r="B52" s="42" t="s">
        <v>99</v>
      </c>
      <c r="C52" s="43"/>
      <c r="D52" s="61">
        <f aca="true" t="shared" si="6" ref="D52:K52">SUM(D53:D55)</f>
        <v>125700</v>
      </c>
      <c r="E52" s="66">
        <f t="shared" si="6"/>
        <v>125700</v>
      </c>
      <c r="F52" s="61">
        <f t="shared" si="6"/>
        <v>125700</v>
      </c>
      <c r="G52" s="66">
        <f t="shared" si="6"/>
        <v>125700</v>
      </c>
      <c r="H52" s="61">
        <f t="shared" si="6"/>
        <v>75910</v>
      </c>
      <c r="I52" s="66">
        <f t="shared" si="6"/>
        <v>75910</v>
      </c>
      <c r="J52" s="61">
        <f t="shared" si="6"/>
        <v>0</v>
      </c>
      <c r="K52" s="66">
        <f t="shared" si="6"/>
        <v>0</v>
      </c>
      <c r="L52" s="4"/>
    </row>
    <row r="53" spans="1:12" ht="12.75">
      <c r="A53" s="10"/>
      <c r="B53" s="40" t="s">
        <v>60</v>
      </c>
      <c r="C53" s="40" t="s">
        <v>54</v>
      </c>
      <c r="D53" s="60">
        <f>SUM(F53+J53)</f>
        <v>125700</v>
      </c>
      <c r="E53" s="65">
        <f>SUM(G53+K53)</f>
        <v>125700</v>
      </c>
      <c r="F53" s="60">
        <v>125700</v>
      </c>
      <c r="G53" s="65">
        <v>125700</v>
      </c>
      <c r="H53" s="60">
        <v>75910</v>
      </c>
      <c r="I53" s="65">
        <v>75910</v>
      </c>
      <c r="J53" s="60">
        <v>0</v>
      </c>
      <c r="K53" s="65">
        <v>0</v>
      </c>
      <c r="L53" s="4"/>
    </row>
    <row r="54" spans="1:12" ht="12.75">
      <c r="A54" s="10"/>
      <c r="B54" s="40" t="s">
        <v>60</v>
      </c>
      <c r="C54" s="40"/>
      <c r="D54" s="60">
        <f>SUM(F54+J54)</f>
        <v>0</v>
      </c>
      <c r="E54" s="65">
        <f>SUM(G54+K54)</f>
        <v>0</v>
      </c>
      <c r="F54" s="60"/>
      <c r="G54" s="65"/>
      <c r="H54" s="60"/>
      <c r="I54" s="65"/>
      <c r="J54" s="60"/>
      <c r="K54" s="65"/>
      <c r="L54" s="4"/>
    </row>
    <row r="55" spans="1:12" ht="12.75">
      <c r="A55" s="10"/>
      <c r="B55" s="40"/>
      <c r="C55" s="42"/>
      <c r="D55" s="60"/>
      <c r="E55" s="65"/>
      <c r="F55" s="60"/>
      <c r="G55" s="65"/>
      <c r="H55" s="60"/>
      <c r="I55" s="65"/>
      <c r="J55" s="60"/>
      <c r="K55" s="65"/>
      <c r="L55" s="4"/>
    </row>
    <row r="56" spans="1:12" ht="15.75">
      <c r="A56" s="10"/>
      <c r="B56" s="42" t="s">
        <v>102</v>
      </c>
      <c r="C56" s="43"/>
      <c r="D56" s="61">
        <f aca="true" t="shared" si="7" ref="D56:K56">SUM(D57:D58)</f>
        <v>42228</v>
      </c>
      <c r="E56" s="66">
        <f t="shared" si="7"/>
        <v>41750</v>
      </c>
      <c r="F56" s="61">
        <f t="shared" si="7"/>
        <v>42228</v>
      </c>
      <c r="G56" s="66">
        <f t="shared" si="7"/>
        <v>41750</v>
      </c>
      <c r="H56" s="61">
        <f t="shared" si="7"/>
        <v>28035</v>
      </c>
      <c r="I56" s="66">
        <f t="shared" si="7"/>
        <v>28035</v>
      </c>
      <c r="J56" s="61">
        <f t="shared" si="7"/>
        <v>0</v>
      </c>
      <c r="K56" s="66">
        <f t="shared" si="7"/>
        <v>0</v>
      </c>
      <c r="L56" s="4"/>
    </row>
    <row r="57" spans="1:12" ht="12.75">
      <c r="A57" s="10"/>
      <c r="B57" s="40" t="s">
        <v>55</v>
      </c>
      <c r="C57" s="40"/>
      <c r="D57" s="60">
        <f>SUM(F57+J57)</f>
        <v>42228</v>
      </c>
      <c r="E57" s="65">
        <f>SUM(G57+K57,K57)</f>
        <v>41750</v>
      </c>
      <c r="F57" s="60">
        <v>42228</v>
      </c>
      <c r="G57" s="65">
        <v>41750</v>
      </c>
      <c r="H57" s="60">
        <v>28035</v>
      </c>
      <c r="I57" s="65">
        <v>28035</v>
      </c>
      <c r="J57" s="60">
        <v>0</v>
      </c>
      <c r="K57" s="65">
        <v>0</v>
      </c>
      <c r="L57" s="4"/>
    </row>
    <row r="58" spans="1:12" ht="12.75">
      <c r="A58" s="10"/>
      <c r="B58" s="83"/>
      <c r="C58" s="40"/>
      <c r="D58" s="60"/>
      <c r="E58" s="65"/>
      <c r="F58" s="60"/>
      <c r="G58" s="65"/>
      <c r="H58" s="60"/>
      <c r="I58" s="65"/>
      <c r="J58" s="60"/>
      <c r="K58" s="65"/>
      <c r="L58" s="4"/>
    </row>
    <row r="59" spans="1:12" ht="15.75">
      <c r="A59" s="10"/>
      <c r="B59" s="46" t="s">
        <v>61</v>
      </c>
      <c r="C59" s="40"/>
      <c r="D59" s="55">
        <f>SUM(D61)</f>
        <v>3143228</v>
      </c>
      <c r="E59" s="64">
        <f aca="true" t="shared" si="8" ref="E59:K59">SUM(E61)</f>
        <v>3122883</v>
      </c>
      <c r="F59" s="55">
        <f t="shared" si="8"/>
        <v>3143228</v>
      </c>
      <c r="G59" s="64">
        <f t="shared" si="8"/>
        <v>3122883</v>
      </c>
      <c r="H59" s="55">
        <f t="shared" si="8"/>
        <v>2066050</v>
      </c>
      <c r="I59" s="64">
        <f t="shared" si="8"/>
        <v>2066050</v>
      </c>
      <c r="J59" s="55">
        <f t="shared" si="8"/>
        <v>0</v>
      </c>
      <c r="K59" s="64">
        <f t="shared" si="8"/>
        <v>0</v>
      </c>
      <c r="L59" s="4"/>
    </row>
    <row r="60" spans="1:12" ht="12.75" customHeight="1">
      <c r="A60" s="10"/>
      <c r="B60" s="46"/>
      <c r="C60" s="40"/>
      <c r="D60" s="61"/>
      <c r="E60" s="66"/>
      <c r="F60" s="61"/>
      <c r="G60" s="66"/>
      <c r="H60" s="61"/>
      <c r="I60" s="66"/>
      <c r="J60" s="61"/>
      <c r="K60" s="65"/>
      <c r="L60" s="4"/>
    </row>
    <row r="61" spans="1:12" ht="16.5" customHeight="1">
      <c r="A61" s="10"/>
      <c r="B61" s="44" t="s">
        <v>100</v>
      </c>
      <c r="C61" s="40"/>
      <c r="D61" s="61">
        <f>SUM(D62:D67)</f>
        <v>3143228</v>
      </c>
      <c r="E61" s="66">
        <f aca="true" t="shared" si="9" ref="E61:K61">SUM(E62:E67)</f>
        <v>3122883</v>
      </c>
      <c r="F61" s="61">
        <f t="shared" si="9"/>
        <v>3143228</v>
      </c>
      <c r="G61" s="66">
        <f t="shared" si="9"/>
        <v>3122883</v>
      </c>
      <c r="H61" s="61">
        <f t="shared" si="9"/>
        <v>2066050</v>
      </c>
      <c r="I61" s="66">
        <f t="shared" si="9"/>
        <v>2066050</v>
      </c>
      <c r="J61" s="61">
        <f t="shared" si="9"/>
        <v>0</v>
      </c>
      <c r="K61" s="66">
        <f t="shared" si="9"/>
        <v>0</v>
      </c>
      <c r="L61" s="7"/>
    </row>
    <row r="62" spans="1:12" ht="12.75" customHeight="1">
      <c r="A62" s="10"/>
      <c r="B62" s="42" t="s">
        <v>26</v>
      </c>
      <c r="C62" s="40" t="s">
        <v>26</v>
      </c>
      <c r="D62" s="61">
        <f>SUM(D70+D71+D75+D79+D83+D87+D91+D96+D101+D105+D111)</f>
        <v>1771400</v>
      </c>
      <c r="E62" s="66">
        <f aca="true" t="shared" si="10" ref="E62:K62">SUM(E70+E71+E75+E79+E83+E87+E91+E96+E101+E105+E111)</f>
        <v>1771400</v>
      </c>
      <c r="F62" s="61">
        <f t="shared" si="10"/>
        <v>1771400</v>
      </c>
      <c r="G62" s="66">
        <f t="shared" si="10"/>
        <v>1771400</v>
      </c>
      <c r="H62" s="61">
        <f t="shared" si="10"/>
        <v>1325954</v>
      </c>
      <c r="I62" s="66">
        <f t="shared" si="10"/>
        <v>1325954</v>
      </c>
      <c r="J62" s="61">
        <f t="shared" si="10"/>
        <v>0</v>
      </c>
      <c r="K62" s="66">
        <f t="shared" si="10"/>
        <v>0</v>
      </c>
      <c r="L62" s="4"/>
    </row>
    <row r="63" spans="1:12" ht="12.75" customHeight="1">
      <c r="A63" s="10"/>
      <c r="B63" s="42" t="s">
        <v>27</v>
      </c>
      <c r="C63" s="40"/>
      <c r="D63" s="61">
        <f>SUM(D72,D76,D80,D84,D88,D92,D97,D107,D110,D102,D106)</f>
        <v>1258318</v>
      </c>
      <c r="E63" s="66">
        <f aca="true" t="shared" si="11" ref="E63:K63">SUM(E72,E76,E80,E84,E88,E92,E97,E107,E110,E102,E106)</f>
        <v>1253218</v>
      </c>
      <c r="F63" s="61">
        <f t="shared" si="11"/>
        <v>1258318</v>
      </c>
      <c r="G63" s="66">
        <f t="shared" si="11"/>
        <v>1253218</v>
      </c>
      <c r="H63" s="61">
        <f t="shared" si="11"/>
        <v>740096</v>
      </c>
      <c r="I63" s="66">
        <f t="shared" si="11"/>
        <v>740096</v>
      </c>
      <c r="J63" s="61">
        <f t="shared" si="11"/>
        <v>0</v>
      </c>
      <c r="K63" s="66">
        <f t="shared" si="11"/>
        <v>0</v>
      </c>
      <c r="L63" s="4"/>
    </row>
    <row r="64" spans="1:12" ht="12.75" customHeight="1">
      <c r="A64" s="10"/>
      <c r="B64" s="42" t="s">
        <v>114</v>
      </c>
      <c r="C64" s="40" t="s">
        <v>56</v>
      </c>
      <c r="D64" s="61">
        <f aca="true" t="shared" si="12" ref="D64:K64">SUM(D73,D77,D81,D85,D89,D93,D98,D103,D108,D112)</f>
        <v>89980</v>
      </c>
      <c r="E64" s="66">
        <f t="shared" si="12"/>
        <v>74735</v>
      </c>
      <c r="F64" s="61">
        <f t="shared" si="12"/>
        <v>89980</v>
      </c>
      <c r="G64" s="66">
        <f t="shared" si="12"/>
        <v>74735</v>
      </c>
      <c r="H64" s="61">
        <f t="shared" si="12"/>
        <v>0</v>
      </c>
      <c r="I64" s="66">
        <f t="shared" si="12"/>
        <v>0</v>
      </c>
      <c r="J64" s="61">
        <f t="shared" si="12"/>
        <v>0</v>
      </c>
      <c r="K64" s="66">
        <f t="shared" si="12"/>
        <v>0</v>
      </c>
      <c r="L64" s="4"/>
    </row>
    <row r="65" spans="1:12" ht="12.75" customHeight="1">
      <c r="A65" s="10"/>
      <c r="B65" s="42" t="s">
        <v>37</v>
      </c>
      <c r="C65" s="40"/>
      <c r="D65" s="61">
        <f>SUM(D114)</f>
        <v>19060</v>
      </c>
      <c r="E65" s="66">
        <f aca="true" t="shared" si="13" ref="E65:K65">SUM(E114)</f>
        <v>19060</v>
      </c>
      <c r="F65" s="61">
        <f t="shared" si="13"/>
        <v>19060</v>
      </c>
      <c r="G65" s="66">
        <f t="shared" si="13"/>
        <v>19060</v>
      </c>
      <c r="H65" s="61">
        <f t="shared" si="13"/>
        <v>0</v>
      </c>
      <c r="I65" s="66">
        <f t="shared" si="13"/>
        <v>0</v>
      </c>
      <c r="J65" s="61">
        <f t="shared" si="13"/>
        <v>0</v>
      </c>
      <c r="K65" s="66">
        <f t="shared" si="13"/>
        <v>0</v>
      </c>
      <c r="L65" s="4"/>
    </row>
    <row r="66" spans="1:12" ht="12.75" customHeight="1">
      <c r="A66" s="10"/>
      <c r="B66" s="42" t="s">
        <v>32</v>
      </c>
      <c r="C66" s="40"/>
      <c r="D66" s="61">
        <f>SUM(D115)</f>
        <v>0</v>
      </c>
      <c r="E66" s="66">
        <f aca="true" t="shared" si="14" ref="E66:K66">SUM(E115)</f>
        <v>0</v>
      </c>
      <c r="F66" s="61">
        <f t="shared" si="14"/>
        <v>0</v>
      </c>
      <c r="G66" s="66">
        <f t="shared" si="14"/>
        <v>0</v>
      </c>
      <c r="H66" s="61">
        <f t="shared" si="14"/>
        <v>0</v>
      </c>
      <c r="I66" s="66">
        <f t="shared" si="14"/>
        <v>0</v>
      </c>
      <c r="J66" s="61">
        <f t="shared" si="14"/>
        <v>0</v>
      </c>
      <c r="K66" s="66">
        <f t="shared" si="14"/>
        <v>0</v>
      </c>
      <c r="L66" s="4"/>
    </row>
    <row r="67" spans="1:12" ht="12.75" customHeight="1">
      <c r="A67" s="10"/>
      <c r="B67" s="42" t="s">
        <v>62</v>
      </c>
      <c r="C67" s="40"/>
      <c r="D67" s="61">
        <f>SUM(D113+D116)</f>
        <v>4470</v>
      </c>
      <c r="E67" s="66">
        <f aca="true" t="shared" si="15" ref="E67:K67">SUM(E113+E116)</f>
        <v>4470</v>
      </c>
      <c r="F67" s="61">
        <f t="shared" si="15"/>
        <v>4470</v>
      </c>
      <c r="G67" s="66">
        <f t="shared" si="15"/>
        <v>4470</v>
      </c>
      <c r="H67" s="61">
        <f t="shared" si="15"/>
        <v>0</v>
      </c>
      <c r="I67" s="66">
        <f t="shared" si="15"/>
        <v>0</v>
      </c>
      <c r="J67" s="61">
        <f t="shared" si="15"/>
        <v>0</v>
      </c>
      <c r="K67" s="66">
        <f t="shared" si="15"/>
        <v>0</v>
      </c>
      <c r="L67" s="4"/>
    </row>
    <row r="68" spans="1:12" ht="12.75" customHeight="1">
      <c r="A68" s="10"/>
      <c r="B68" s="42"/>
      <c r="C68" s="40"/>
      <c r="D68" s="61"/>
      <c r="E68" s="66"/>
      <c r="F68" s="61"/>
      <c r="G68" s="66"/>
      <c r="H68" s="61"/>
      <c r="I68" s="66"/>
      <c r="J68" s="61"/>
      <c r="K68" s="66"/>
      <c r="L68" s="4"/>
    </row>
    <row r="69" spans="1:14" ht="12.75" customHeight="1">
      <c r="A69" s="10"/>
      <c r="B69" s="42" t="s">
        <v>25</v>
      </c>
      <c r="C69" s="40"/>
      <c r="D69" s="61">
        <f>SUM(D70:D73)</f>
        <v>343099</v>
      </c>
      <c r="E69" s="66">
        <f aca="true" t="shared" si="16" ref="E69:K69">SUM(E70:E73)</f>
        <v>335272</v>
      </c>
      <c r="F69" s="61">
        <f t="shared" si="16"/>
        <v>343099</v>
      </c>
      <c r="G69" s="66">
        <f t="shared" si="16"/>
        <v>335272</v>
      </c>
      <c r="H69" s="61">
        <f t="shared" si="16"/>
        <v>185543</v>
      </c>
      <c r="I69" s="66">
        <f t="shared" si="16"/>
        <v>185543</v>
      </c>
      <c r="J69" s="61">
        <f t="shared" si="16"/>
        <v>0</v>
      </c>
      <c r="K69" s="66">
        <f t="shared" si="16"/>
        <v>0</v>
      </c>
      <c r="L69" s="4"/>
      <c r="N69" s="9"/>
    </row>
    <row r="70" spans="1:12" ht="12.75" customHeight="1">
      <c r="A70" s="10"/>
      <c r="B70" s="40" t="s">
        <v>116</v>
      </c>
      <c r="C70" s="40" t="s">
        <v>26</v>
      </c>
      <c r="D70" s="60">
        <f aca="true" t="shared" si="17" ref="D70:E73">SUM(F70+J70)</f>
        <v>82554</v>
      </c>
      <c r="E70" s="65">
        <f t="shared" si="17"/>
        <v>82554</v>
      </c>
      <c r="F70" s="60">
        <v>82554</v>
      </c>
      <c r="G70" s="65">
        <v>82554</v>
      </c>
      <c r="H70" s="60">
        <v>61265</v>
      </c>
      <c r="I70" s="65">
        <v>61265</v>
      </c>
      <c r="J70" s="60">
        <v>0</v>
      </c>
      <c r="K70" s="65">
        <v>0</v>
      </c>
      <c r="L70" s="4"/>
    </row>
    <row r="71" spans="1:12" ht="12.75" customHeight="1">
      <c r="A71" s="10"/>
      <c r="B71" s="40" t="s">
        <v>115</v>
      </c>
      <c r="C71" s="40" t="s">
        <v>26</v>
      </c>
      <c r="D71" s="60">
        <f t="shared" si="17"/>
        <v>5878</v>
      </c>
      <c r="E71" s="65">
        <f t="shared" si="17"/>
        <v>5878</v>
      </c>
      <c r="F71" s="60">
        <v>5878</v>
      </c>
      <c r="G71" s="65">
        <v>5878</v>
      </c>
      <c r="H71" s="60">
        <v>4061</v>
      </c>
      <c r="I71" s="65">
        <v>4061</v>
      </c>
      <c r="J71" s="60">
        <v>0</v>
      </c>
      <c r="K71" s="65">
        <v>0</v>
      </c>
      <c r="L71" s="4"/>
    </row>
    <row r="72" spans="1:12" ht="12.75" customHeight="1">
      <c r="A72" s="10"/>
      <c r="B72" s="40" t="s">
        <v>27</v>
      </c>
      <c r="C72" s="40"/>
      <c r="D72" s="60">
        <f t="shared" si="17"/>
        <v>205367</v>
      </c>
      <c r="E72" s="65">
        <f t="shared" si="17"/>
        <v>202086</v>
      </c>
      <c r="F72" s="60">
        <v>205367</v>
      </c>
      <c r="G72" s="65">
        <v>202086</v>
      </c>
      <c r="H72" s="60">
        <v>120217</v>
      </c>
      <c r="I72" s="65">
        <v>120217</v>
      </c>
      <c r="J72" s="60">
        <v>0</v>
      </c>
      <c r="K72" s="65">
        <v>0</v>
      </c>
      <c r="L72" s="4"/>
    </row>
    <row r="73" spans="1:12" ht="12.75" customHeight="1">
      <c r="A73" s="10"/>
      <c r="B73" s="40" t="s">
        <v>114</v>
      </c>
      <c r="C73" s="40" t="s">
        <v>56</v>
      </c>
      <c r="D73" s="60">
        <f t="shared" si="17"/>
        <v>49300</v>
      </c>
      <c r="E73" s="65">
        <f t="shared" si="17"/>
        <v>44754</v>
      </c>
      <c r="F73" s="60">
        <v>49300</v>
      </c>
      <c r="G73" s="65">
        <v>44754</v>
      </c>
      <c r="H73" s="60"/>
      <c r="I73" s="65"/>
      <c r="J73" s="60">
        <v>0</v>
      </c>
      <c r="K73" s="65">
        <v>0</v>
      </c>
      <c r="L73" s="4"/>
    </row>
    <row r="74" spans="1:12" ht="12.75" customHeight="1">
      <c r="A74" s="10"/>
      <c r="B74" s="42" t="s">
        <v>28</v>
      </c>
      <c r="C74" s="40"/>
      <c r="D74" s="61">
        <f aca="true" t="shared" si="18" ref="D74:K74">SUM(D75:D77)</f>
        <v>214134</v>
      </c>
      <c r="E74" s="66">
        <f t="shared" si="18"/>
        <v>213961</v>
      </c>
      <c r="F74" s="61">
        <f t="shared" si="18"/>
        <v>214134</v>
      </c>
      <c r="G74" s="66">
        <f t="shared" si="18"/>
        <v>213961</v>
      </c>
      <c r="H74" s="61">
        <f t="shared" si="18"/>
        <v>142374</v>
      </c>
      <c r="I74" s="66">
        <f t="shared" si="18"/>
        <v>142374</v>
      </c>
      <c r="J74" s="61">
        <f t="shared" si="18"/>
        <v>0</v>
      </c>
      <c r="K74" s="66">
        <f t="shared" si="18"/>
        <v>0</v>
      </c>
      <c r="L74" s="4"/>
    </row>
    <row r="75" spans="1:12" ht="12.75" customHeight="1">
      <c r="A75" s="10"/>
      <c r="B75" s="40" t="s">
        <v>26</v>
      </c>
      <c r="C75" s="40" t="s">
        <v>26</v>
      </c>
      <c r="D75" s="60">
        <f aca="true" t="shared" si="19" ref="D75:E77">SUM(F75+J75)</f>
        <v>144433</v>
      </c>
      <c r="E75" s="65">
        <f t="shared" si="19"/>
        <v>144433</v>
      </c>
      <c r="F75" s="60">
        <v>144433</v>
      </c>
      <c r="G75" s="65">
        <v>144433</v>
      </c>
      <c r="H75" s="60">
        <v>107304</v>
      </c>
      <c r="I75" s="65">
        <v>107304</v>
      </c>
      <c r="J75" s="60">
        <v>0</v>
      </c>
      <c r="K75" s="65">
        <v>0</v>
      </c>
      <c r="L75" s="4"/>
    </row>
    <row r="76" spans="1:12" ht="12.75" customHeight="1">
      <c r="A76" s="10"/>
      <c r="B76" s="40" t="s">
        <v>27</v>
      </c>
      <c r="C76" s="40"/>
      <c r="D76" s="60">
        <f t="shared" si="19"/>
        <v>69701</v>
      </c>
      <c r="E76" s="65">
        <f t="shared" si="19"/>
        <v>69528</v>
      </c>
      <c r="F76" s="60">
        <v>69701</v>
      </c>
      <c r="G76" s="65">
        <v>69528</v>
      </c>
      <c r="H76" s="60">
        <v>35070</v>
      </c>
      <c r="I76" s="65">
        <v>35070</v>
      </c>
      <c r="J76" s="60">
        <v>0</v>
      </c>
      <c r="K76" s="65">
        <v>0</v>
      </c>
      <c r="L76" s="4"/>
    </row>
    <row r="77" spans="1:12" ht="12.75" customHeight="1">
      <c r="A77" s="10"/>
      <c r="B77" s="40" t="s">
        <v>114</v>
      </c>
      <c r="C77" s="40"/>
      <c r="D77" s="60">
        <f t="shared" si="19"/>
        <v>0</v>
      </c>
      <c r="E77" s="65">
        <f t="shared" si="19"/>
        <v>0</v>
      </c>
      <c r="F77" s="60"/>
      <c r="G77" s="65"/>
      <c r="H77" s="60"/>
      <c r="I77" s="65"/>
      <c r="J77" s="60"/>
      <c r="K77" s="65"/>
      <c r="L77" s="4"/>
    </row>
    <row r="78" spans="1:12" ht="12.75" customHeight="1">
      <c r="A78" s="10"/>
      <c r="B78" s="42" t="s">
        <v>29</v>
      </c>
      <c r="C78" s="40"/>
      <c r="D78" s="61">
        <f>SUM(D79:D81)</f>
        <v>266403</v>
      </c>
      <c r="E78" s="66">
        <f aca="true" t="shared" si="20" ref="E78:K78">SUM(E79:E81)</f>
        <v>266366</v>
      </c>
      <c r="F78" s="61">
        <f t="shared" si="20"/>
        <v>266403</v>
      </c>
      <c r="G78" s="66">
        <f t="shared" si="20"/>
        <v>266366</v>
      </c>
      <c r="H78" s="61">
        <f t="shared" si="20"/>
        <v>184702</v>
      </c>
      <c r="I78" s="66">
        <f t="shared" si="20"/>
        <v>184702</v>
      </c>
      <c r="J78" s="61">
        <f t="shared" si="20"/>
        <v>0</v>
      </c>
      <c r="K78" s="66">
        <f t="shared" si="20"/>
        <v>0</v>
      </c>
      <c r="L78" s="4"/>
    </row>
    <row r="79" spans="1:12" ht="12.75" customHeight="1">
      <c r="A79" s="10"/>
      <c r="B79" s="40" t="s">
        <v>26</v>
      </c>
      <c r="C79" s="40" t="s">
        <v>26</v>
      </c>
      <c r="D79" s="60">
        <f>SUM(F79+J79)</f>
        <v>176203</v>
      </c>
      <c r="E79" s="65">
        <f>SUM(G79,K79)</f>
        <v>176203</v>
      </c>
      <c r="F79" s="60">
        <v>176203</v>
      </c>
      <c r="G79" s="65">
        <v>176203</v>
      </c>
      <c r="H79" s="60">
        <v>132264</v>
      </c>
      <c r="I79" s="65">
        <v>132264</v>
      </c>
      <c r="J79" s="60">
        <v>0</v>
      </c>
      <c r="K79" s="65">
        <v>0</v>
      </c>
      <c r="L79" s="4"/>
    </row>
    <row r="80" spans="1:12" ht="12.75" customHeight="1">
      <c r="A80" s="10"/>
      <c r="B80" s="40" t="s">
        <v>27</v>
      </c>
      <c r="C80" s="40"/>
      <c r="D80" s="60">
        <f>SUM(F80+J80)</f>
        <v>89800</v>
      </c>
      <c r="E80" s="65">
        <f>SUM(G80,K80)</f>
        <v>89800</v>
      </c>
      <c r="F80" s="60">
        <v>89800</v>
      </c>
      <c r="G80" s="65">
        <v>89800</v>
      </c>
      <c r="H80" s="60">
        <v>52438</v>
      </c>
      <c r="I80" s="65">
        <v>52438</v>
      </c>
      <c r="J80" s="60">
        <v>0</v>
      </c>
      <c r="K80" s="65">
        <v>0</v>
      </c>
      <c r="L80" s="4"/>
    </row>
    <row r="81" spans="1:12" ht="12.75" customHeight="1">
      <c r="A81" s="10"/>
      <c r="B81" s="40" t="s">
        <v>114</v>
      </c>
      <c r="C81" s="40" t="s">
        <v>56</v>
      </c>
      <c r="D81" s="60">
        <f>SUM(F81+J81)</f>
        <v>400</v>
      </c>
      <c r="E81" s="65">
        <f>SUM(G81,K81)</f>
        <v>363</v>
      </c>
      <c r="F81" s="60">
        <v>400</v>
      </c>
      <c r="G81" s="65">
        <v>363</v>
      </c>
      <c r="H81" s="60"/>
      <c r="I81" s="65">
        <v>0</v>
      </c>
      <c r="J81" s="60">
        <v>0</v>
      </c>
      <c r="K81" s="65">
        <v>0</v>
      </c>
      <c r="L81" s="4"/>
    </row>
    <row r="82" spans="1:12" ht="12.75" customHeight="1">
      <c r="A82" s="10"/>
      <c r="B82" s="42" t="s">
        <v>43</v>
      </c>
      <c r="C82" s="40"/>
      <c r="D82" s="61">
        <f>SUM(D83:D85)</f>
        <v>305694</v>
      </c>
      <c r="E82" s="66">
        <f aca="true" t="shared" si="21" ref="E82:K82">SUM(E83:E85)</f>
        <v>305459</v>
      </c>
      <c r="F82" s="61">
        <f t="shared" si="21"/>
        <v>305694</v>
      </c>
      <c r="G82" s="66">
        <f t="shared" si="21"/>
        <v>305459</v>
      </c>
      <c r="H82" s="61">
        <f t="shared" si="21"/>
        <v>212157</v>
      </c>
      <c r="I82" s="66">
        <f t="shared" si="21"/>
        <v>212157</v>
      </c>
      <c r="J82" s="61">
        <f t="shared" si="21"/>
        <v>0</v>
      </c>
      <c r="K82" s="66">
        <f t="shared" si="21"/>
        <v>0</v>
      </c>
      <c r="L82" s="4"/>
    </row>
    <row r="83" spans="1:12" ht="12.75" customHeight="1">
      <c r="A83" s="10"/>
      <c r="B83" s="40" t="s">
        <v>26</v>
      </c>
      <c r="C83" s="40" t="s">
        <v>26</v>
      </c>
      <c r="D83" s="60">
        <f aca="true" t="shared" si="22" ref="D83:E85">SUM(F83,J83)</f>
        <v>199447</v>
      </c>
      <c r="E83" s="65">
        <f t="shared" si="22"/>
        <v>199447</v>
      </c>
      <c r="F83" s="60">
        <v>199447</v>
      </c>
      <c r="G83" s="65">
        <v>199447</v>
      </c>
      <c r="H83" s="60">
        <v>150403</v>
      </c>
      <c r="I83" s="65">
        <v>150403</v>
      </c>
      <c r="J83" s="60">
        <v>0</v>
      </c>
      <c r="K83" s="65">
        <v>0</v>
      </c>
      <c r="L83" s="4"/>
    </row>
    <row r="84" spans="1:12" ht="12.75" customHeight="1">
      <c r="A84" s="10"/>
      <c r="B84" s="40" t="s">
        <v>27</v>
      </c>
      <c r="C84" s="40"/>
      <c r="D84" s="60">
        <f t="shared" si="22"/>
        <v>104947</v>
      </c>
      <c r="E84" s="65">
        <f t="shared" si="22"/>
        <v>104947</v>
      </c>
      <c r="F84" s="60">
        <v>104947</v>
      </c>
      <c r="G84" s="65">
        <v>104947</v>
      </c>
      <c r="H84" s="60">
        <v>61754</v>
      </c>
      <c r="I84" s="65">
        <v>61754</v>
      </c>
      <c r="J84" s="60">
        <v>0</v>
      </c>
      <c r="K84" s="65">
        <v>0</v>
      </c>
      <c r="L84" s="4"/>
    </row>
    <row r="85" spans="1:12" ht="12.75" customHeight="1">
      <c r="A85" s="10"/>
      <c r="B85" s="40" t="s">
        <v>114</v>
      </c>
      <c r="C85" s="40" t="s">
        <v>56</v>
      </c>
      <c r="D85" s="60">
        <f t="shared" si="22"/>
        <v>1300</v>
      </c>
      <c r="E85" s="65">
        <f t="shared" si="22"/>
        <v>1065</v>
      </c>
      <c r="F85" s="60">
        <v>1300</v>
      </c>
      <c r="G85" s="65">
        <v>1065</v>
      </c>
      <c r="H85" s="60"/>
      <c r="I85" s="65"/>
      <c r="J85" s="60">
        <v>0</v>
      </c>
      <c r="K85" s="65">
        <v>0</v>
      </c>
      <c r="L85" s="4"/>
    </row>
    <row r="86" spans="1:12" ht="12.75" customHeight="1">
      <c r="A86" s="10"/>
      <c r="B86" s="42" t="s">
        <v>30</v>
      </c>
      <c r="C86" s="40"/>
      <c r="D86" s="61">
        <f>SUM(D87:D89)</f>
        <v>89006</v>
      </c>
      <c r="E86" s="66">
        <f aca="true" t="shared" si="23" ref="E86:K86">SUM(E87:E89)</f>
        <v>84984</v>
      </c>
      <c r="F86" s="61">
        <f t="shared" si="23"/>
        <v>89006</v>
      </c>
      <c r="G86" s="66">
        <f t="shared" si="23"/>
        <v>84984</v>
      </c>
      <c r="H86" s="61">
        <f t="shared" si="23"/>
        <v>51275</v>
      </c>
      <c r="I86" s="66">
        <f t="shared" si="23"/>
        <v>51275</v>
      </c>
      <c r="J86" s="61">
        <f t="shared" si="23"/>
        <v>0</v>
      </c>
      <c r="K86" s="66">
        <f t="shared" si="23"/>
        <v>0</v>
      </c>
      <c r="L86" s="4"/>
    </row>
    <row r="87" spans="1:12" ht="12.75" customHeight="1">
      <c r="A87" s="10"/>
      <c r="B87" s="40" t="s">
        <v>26</v>
      </c>
      <c r="C87" s="40" t="s">
        <v>26</v>
      </c>
      <c r="D87" s="60">
        <f aca="true" t="shared" si="24" ref="D87:E89">SUM(F87,J87)</f>
        <v>28046</v>
      </c>
      <c r="E87" s="65">
        <f t="shared" si="24"/>
        <v>28046</v>
      </c>
      <c r="F87" s="60">
        <v>28046</v>
      </c>
      <c r="G87" s="65">
        <v>28046</v>
      </c>
      <c r="H87" s="60">
        <v>21096</v>
      </c>
      <c r="I87" s="65">
        <v>21096</v>
      </c>
      <c r="J87" s="60">
        <v>0</v>
      </c>
      <c r="K87" s="65">
        <v>0</v>
      </c>
      <c r="L87" s="4"/>
    </row>
    <row r="88" spans="1:12" ht="12.75">
      <c r="A88" s="10"/>
      <c r="B88" s="40" t="s">
        <v>27</v>
      </c>
      <c r="C88" s="40"/>
      <c r="D88" s="60">
        <f t="shared" si="24"/>
        <v>53080</v>
      </c>
      <c r="E88" s="65">
        <f t="shared" si="24"/>
        <v>53080</v>
      </c>
      <c r="F88" s="60">
        <v>53080</v>
      </c>
      <c r="G88" s="65">
        <v>53080</v>
      </c>
      <c r="H88" s="60">
        <v>30179</v>
      </c>
      <c r="I88" s="65">
        <v>30179</v>
      </c>
      <c r="J88" s="60">
        <v>0</v>
      </c>
      <c r="K88" s="65">
        <v>0</v>
      </c>
      <c r="L88" s="4"/>
    </row>
    <row r="89" spans="1:12" ht="12.75">
      <c r="A89" s="10"/>
      <c r="B89" s="40" t="s">
        <v>114</v>
      </c>
      <c r="C89" s="40" t="s">
        <v>56</v>
      </c>
      <c r="D89" s="60">
        <f t="shared" si="24"/>
        <v>7880</v>
      </c>
      <c r="E89" s="65">
        <f t="shared" si="24"/>
        <v>3858</v>
      </c>
      <c r="F89" s="60">
        <v>7880</v>
      </c>
      <c r="G89" s="65">
        <v>3858</v>
      </c>
      <c r="H89" s="60"/>
      <c r="I89" s="65"/>
      <c r="J89" s="60">
        <v>0</v>
      </c>
      <c r="K89" s="65">
        <v>0</v>
      </c>
      <c r="L89" s="4"/>
    </row>
    <row r="90" spans="1:12" ht="15.75" customHeight="1">
      <c r="A90" s="10"/>
      <c r="B90" s="44" t="s">
        <v>71</v>
      </c>
      <c r="C90" s="40"/>
      <c r="D90" s="61">
        <f>SUM(D91:D94)</f>
        <v>270114</v>
      </c>
      <c r="E90" s="66">
        <f aca="true" t="shared" si="25" ref="E90:K90">SUM(E91:E94)</f>
        <v>270088</v>
      </c>
      <c r="F90" s="61">
        <f t="shared" si="25"/>
        <v>270114</v>
      </c>
      <c r="G90" s="66">
        <f t="shared" si="25"/>
        <v>270088</v>
      </c>
      <c r="H90" s="61">
        <f t="shared" si="25"/>
        <v>183067</v>
      </c>
      <c r="I90" s="66">
        <f t="shared" si="25"/>
        <v>183067</v>
      </c>
      <c r="J90" s="61">
        <f t="shared" si="25"/>
        <v>0</v>
      </c>
      <c r="K90" s="66">
        <f t="shared" si="25"/>
        <v>0</v>
      </c>
      <c r="L90" s="4"/>
    </row>
    <row r="91" spans="1:12" ht="12.75">
      <c r="A91" s="10"/>
      <c r="B91" s="40" t="s">
        <v>26</v>
      </c>
      <c r="C91" s="40" t="s">
        <v>26</v>
      </c>
      <c r="D91" s="60">
        <f aca="true" t="shared" si="26" ref="D91:E93">SUM(F91,J91)</f>
        <v>174327</v>
      </c>
      <c r="E91" s="65">
        <f t="shared" si="26"/>
        <v>174327</v>
      </c>
      <c r="F91" s="60">
        <v>174327</v>
      </c>
      <c r="G91" s="65">
        <v>174327</v>
      </c>
      <c r="H91" s="60">
        <v>132039</v>
      </c>
      <c r="I91" s="65">
        <v>132039</v>
      </c>
      <c r="J91" s="60">
        <v>0</v>
      </c>
      <c r="K91" s="65">
        <v>0</v>
      </c>
      <c r="L91" s="4"/>
    </row>
    <row r="92" spans="1:12" ht="12.75">
      <c r="A92" s="10"/>
      <c r="B92" s="40" t="s">
        <v>27</v>
      </c>
      <c r="C92" s="40"/>
      <c r="D92" s="60">
        <f t="shared" si="26"/>
        <v>95387</v>
      </c>
      <c r="E92" s="65">
        <f t="shared" si="26"/>
        <v>95387</v>
      </c>
      <c r="F92" s="60">
        <v>95387</v>
      </c>
      <c r="G92" s="65">
        <v>95387</v>
      </c>
      <c r="H92" s="60">
        <v>51028</v>
      </c>
      <c r="I92" s="65">
        <v>51028</v>
      </c>
      <c r="J92" s="60">
        <v>0</v>
      </c>
      <c r="K92" s="65">
        <v>0</v>
      </c>
      <c r="L92" s="4"/>
    </row>
    <row r="93" spans="1:12" ht="12.75">
      <c r="A93" s="10"/>
      <c r="B93" s="40" t="s">
        <v>114</v>
      </c>
      <c r="C93" s="40" t="s">
        <v>56</v>
      </c>
      <c r="D93" s="60">
        <f t="shared" si="26"/>
        <v>400</v>
      </c>
      <c r="E93" s="65">
        <f t="shared" si="26"/>
        <v>374</v>
      </c>
      <c r="F93" s="60">
        <v>400</v>
      </c>
      <c r="G93" s="65">
        <v>374</v>
      </c>
      <c r="H93" s="60"/>
      <c r="I93" s="65"/>
      <c r="J93" s="60">
        <v>0</v>
      </c>
      <c r="K93" s="65">
        <v>0</v>
      </c>
      <c r="L93" s="4"/>
    </row>
    <row r="94" spans="1:12" ht="12.75">
      <c r="A94" s="10"/>
      <c r="B94" s="40" t="s">
        <v>120</v>
      </c>
      <c r="C94" s="40"/>
      <c r="D94" s="60">
        <f>SUM(F94,J94)</f>
        <v>0</v>
      </c>
      <c r="E94" s="65">
        <f>SUM(G94,K94)</f>
        <v>0</v>
      </c>
      <c r="F94" s="60"/>
      <c r="G94" s="65"/>
      <c r="H94" s="60"/>
      <c r="I94" s="65">
        <v>0</v>
      </c>
      <c r="J94" s="60"/>
      <c r="K94" s="65">
        <v>0</v>
      </c>
      <c r="L94" s="4"/>
    </row>
    <row r="95" spans="1:12" ht="12.75">
      <c r="A95" s="10"/>
      <c r="B95" s="44" t="s">
        <v>105</v>
      </c>
      <c r="C95" s="40"/>
      <c r="D95" s="61">
        <f>SUM(D96:D99)</f>
        <v>95199</v>
      </c>
      <c r="E95" s="66">
        <f aca="true" t="shared" si="27" ref="E95:K95">SUM(E96:E99)</f>
        <v>95199</v>
      </c>
      <c r="F95" s="61">
        <f t="shared" si="27"/>
        <v>95199</v>
      </c>
      <c r="G95" s="66">
        <f t="shared" si="27"/>
        <v>95199</v>
      </c>
      <c r="H95" s="61">
        <f t="shared" si="27"/>
        <v>51043</v>
      </c>
      <c r="I95" s="66">
        <f t="shared" si="27"/>
        <v>51043</v>
      </c>
      <c r="J95" s="61">
        <f t="shared" si="27"/>
        <v>0</v>
      </c>
      <c r="K95" s="66">
        <f t="shared" si="27"/>
        <v>0</v>
      </c>
      <c r="L95" s="4"/>
    </row>
    <row r="96" spans="1:12" ht="12.75">
      <c r="A96" s="10"/>
      <c r="B96" s="40" t="s">
        <v>26</v>
      </c>
      <c r="C96" s="40" t="s">
        <v>26</v>
      </c>
      <c r="D96" s="60">
        <f aca="true" t="shared" si="28" ref="D96:E99">SUM(F96,J96)</f>
        <v>48500</v>
      </c>
      <c r="E96" s="65">
        <f t="shared" si="28"/>
        <v>48500</v>
      </c>
      <c r="F96" s="60">
        <v>48500</v>
      </c>
      <c r="G96" s="65">
        <v>48500</v>
      </c>
      <c r="H96" s="60">
        <v>36345</v>
      </c>
      <c r="I96" s="65">
        <v>36345</v>
      </c>
      <c r="J96" s="60">
        <v>0</v>
      </c>
      <c r="K96" s="65">
        <v>0</v>
      </c>
      <c r="L96" s="4"/>
    </row>
    <row r="97" spans="1:12" ht="12.75">
      <c r="A97" s="10"/>
      <c r="B97" s="40" t="s">
        <v>27</v>
      </c>
      <c r="C97" s="40"/>
      <c r="D97" s="60">
        <f t="shared" si="28"/>
        <v>46699</v>
      </c>
      <c r="E97" s="65">
        <f t="shared" si="28"/>
        <v>46699</v>
      </c>
      <c r="F97" s="60">
        <v>46699</v>
      </c>
      <c r="G97" s="65">
        <v>46699</v>
      </c>
      <c r="H97" s="60">
        <v>14698</v>
      </c>
      <c r="I97" s="65">
        <v>14698</v>
      </c>
      <c r="J97" s="60">
        <v>0</v>
      </c>
      <c r="K97" s="65">
        <v>0</v>
      </c>
      <c r="L97" s="4"/>
    </row>
    <row r="98" spans="1:12" ht="12.75">
      <c r="A98" s="10"/>
      <c r="B98" s="40" t="s">
        <v>114</v>
      </c>
      <c r="C98" s="40" t="s">
        <v>56</v>
      </c>
      <c r="D98" s="60">
        <f t="shared" si="28"/>
        <v>0</v>
      </c>
      <c r="E98" s="65">
        <f t="shared" si="28"/>
        <v>0</v>
      </c>
      <c r="F98" s="60"/>
      <c r="G98" s="65"/>
      <c r="H98" s="60"/>
      <c r="I98" s="65"/>
      <c r="J98" s="60">
        <v>0</v>
      </c>
      <c r="K98" s="65">
        <v>0</v>
      </c>
      <c r="L98" s="4"/>
    </row>
    <row r="99" spans="1:12" ht="12.75">
      <c r="A99" s="10"/>
      <c r="B99" s="40" t="s">
        <v>120</v>
      </c>
      <c r="C99" s="40"/>
      <c r="D99" s="60">
        <f t="shared" si="28"/>
        <v>0</v>
      </c>
      <c r="E99" s="65">
        <f t="shared" si="28"/>
        <v>0</v>
      </c>
      <c r="F99" s="60"/>
      <c r="G99" s="65"/>
      <c r="H99" s="60"/>
      <c r="I99" s="65"/>
      <c r="J99" s="60"/>
      <c r="K99" s="65"/>
      <c r="L99" s="4"/>
    </row>
    <row r="100" spans="1:12" ht="18" customHeight="1">
      <c r="A100" s="10"/>
      <c r="B100" s="44" t="s">
        <v>94</v>
      </c>
      <c r="C100" s="40"/>
      <c r="D100" s="61">
        <f>SUM(D101:D103)</f>
        <v>776999</v>
      </c>
      <c r="E100" s="66">
        <f aca="true" t="shared" si="29" ref="E100:K100">SUM(E101:E103)</f>
        <v>776693</v>
      </c>
      <c r="F100" s="61">
        <f t="shared" si="29"/>
        <v>776999</v>
      </c>
      <c r="G100" s="66">
        <f t="shared" si="29"/>
        <v>776693</v>
      </c>
      <c r="H100" s="61">
        <f t="shared" si="29"/>
        <v>543541</v>
      </c>
      <c r="I100" s="66">
        <f t="shared" si="29"/>
        <v>543541</v>
      </c>
      <c r="J100" s="61">
        <f t="shared" si="29"/>
        <v>0</v>
      </c>
      <c r="K100" s="66">
        <f t="shared" si="29"/>
        <v>0</v>
      </c>
      <c r="L100" s="4"/>
    </row>
    <row r="101" spans="1:12" ht="12.75">
      <c r="A101" s="10"/>
      <c r="B101" s="40" t="s">
        <v>26</v>
      </c>
      <c r="C101" s="40" t="s">
        <v>26</v>
      </c>
      <c r="D101" s="60">
        <f aca="true" t="shared" si="30" ref="D101:E103">SUM(F101,J101)</f>
        <v>529438</v>
      </c>
      <c r="E101" s="65">
        <f t="shared" si="30"/>
        <v>529438</v>
      </c>
      <c r="F101" s="60">
        <v>529438</v>
      </c>
      <c r="G101" s="65">
        <v>529438</v>
      </c>
      <c r="H101" s="60">
        <v>393519</v>
      </c>
      <c r="I101" s="65">
        <v>393519</v>
      </c>
      <c r="J101" s="60">
        <v>0</v>
      </c>
      <c r="K101" s="65">
        <v>0</v>
      </c>
      <c r="L101" s="4"/>
    </row>
    <row r="102" spans="1:12" ht="12.75">
      <c r="A102" s="10"/>
      <c r="B102" s="40" t="s">
        <v>27</v>
      </c>
      <c r="C102" s="40"/>
      <c r="D102" s="60">
        <f t="shared" si="30"/>
        <v>244561</v>
      </c>
      <c r="E102" s="65">
        <f t="shared" si="30"/>
        <v>244561</v>
      </c>
      <c r="F102" s="60">
        <v>244561</v>
      </c>
      <c r="G102" s="65">
        <v>244561</v>
      </c>
      <c r="H102" s="60">
        <v>150022</v>
      </c>
      <c r="I102" s="65">
        <v>150022</v>
      </c>
      <c r="J102" s="60"/>
      <c r="K102" s="65">
        <v>0</v>
      </c>
      <c r="L102" s="4"/>
    </row>
    <row r="103" spans="1:12" ht="12.75">
      <c r="A103" s="10"/>
      <c r="B103" s="40" t="s">
        <v>114</v>
      </c>
      <c r="C103" s="40" t="s">
        <v>56</v>
      </c>
      <c r="D103" s="60">
        <f t="shared" si="30"/>
        <v>3000</v>
      </c>
      <c r="E103" s="65">
        <f t="shared" si="30"/>
        <v>2694</v>
      </c>
      <c r="F103" s="60">
        <v>3000</v>
      </c>
      <c r="G103" s="65">
        <v>2694</v>
      </c>
      <c r="H103" s="60"/>
      <c r="I103" s="65"/>
      <c r="J103" s="60">
        <v>0</v>
      </c>
      <c r="K103" s="65">
        <v>0</v>
      </c>
      <c r="L103" s="4"/>
    </row>
    <row r="104" spans="1:12" ht="12.75">
      <c r="A104" s="10"/>
      <c r="B104" s="42" t="s">
        <v>138</v>
      </c>
      <c r="C104" s="40"/>
      <c r="D104" s="61">
        <f>SUM(D105:D108)</f>
        <v>589613</v>
      </c>
      <c r="E104" s="66">
        <f aca="true" t="shared" si="31" ref="E104:K104">SUM(E105:E108)</f>
        <v>585067</v>
      </c>
      <c r="F104" s="61">
        <f t="shared" si="31"/>
        <v>589613</v>
      </c>
      <c r="G104" s="66">
        <f t="shared" si="31"/>
        <v>585067</v>
      </c>
      <c r="H104" s="61">
        <f t="shared" si="31"/>
        <v>394332</v>
      </c>
      <c r="I104" s="66">
        <f t="shared" si="31"/>
        <v>394332</v>
      </c>
      <c r="J104" s="61">
        <f t="shared" si="31"/>
        <v>0</v>
      </c>
      <c r="K104" s="66">
        <f t="shared" si="31"/>
        <v>0</v>
      </c>
      <c r="L104" s="4"/>
    </row>
    <row r="105" spans="1:12" ht="12.75">
      <c r="A105" s="10"/>
      <c r="B105" s="40" t="s">
        <v>26</v>
      </c>
      <c r="C105" s="40" t="s">
        <v>26</v>
      </c>
      <c r="D105" s="60">
        <f aca="true" t="shared" si="32" ref="D105:E108">SUM(F105,J105)</f>
        <v>378074</v>
      </c>
      <c r="E105" s="65">
        <f t="shared" si="32"/>
        <v>378074</v>
      </c>
      <c r="F105" s="60">
        <v>378074</v>
      </c>
      <c r="G105" s="65">
        <v>378074</v>
      </c>
      <c r="H105" s="60">
        <v>284209</v>
      </c>
      <c r="I105" s="65">
        <v>284209</v>
      </c>
      <c r="J105" s="60"/>
      <c r="K105" s="65"/>
      <c r="L105" s="4"/>
    </row>
    <row r="106" spans="1:12" ht="12" customHeight="1">
      <c r="A106" s="10"/>
      <c r="B106" s="40" t="s">
        <v>27</v>
      </c>
      <c r="C106" s="40"/>
      <c r="D106" s="60">
        <f t="shared" si="32"/>
        <v>185173</v>
      </c>
      <c r="E106" s="65">
        <f t="shared" si="32"/>
        <v>183943</v>
      </c>
      <c r="F106" s="60">
        <v>185173</v>
      </c>
      <c r="G106" s="65">
        <v>183943</v>
      </c>
      <c r="H106" s="60">
        <v>100663</v>
      </c>
      <c r="I106" s="65">
        <v>100663</v>
      </c>
      <c r="J106" s="60"/>
      <c r="K106" s="65"/>
      <c r="L106" s="4" t="s">
        <v>134</v>
      </c>
    </row>
    <row r="107" spans="1:12" ht="12.75">
      <c r="A107" s="10"/>
      <c r="B107" s="40" t="s">
        <v>157</v>
      </c>
      <c r="C107" s="40"/>
      <c r="D107" s="60">
        <f t="shared" si="32"/>
        <v>12166</v>
      </c>
      <c r="E107" s="65">
        <f t="shared" si="32"/>
        <v>12166</v>
      </c>
      <c r="F107" s="60">
        <v>12166</v>
      </c>
      <c r="G107" s="65">
        <v>12166</v>
      </c>
      <c r="H107" s="60">
        <v>9460</v>
      </c>
      <c r="I107" s="65">
        <v>9460</v>
      </c>
      <c r="J107" s="60"/>
      <c r="K107" s="65"/>
      <c r="L107" s="4"/>
    </row>
    <row r="108" spans="1:12" ht="12.75">
      <c r="A108" s="10"/>
      <c r="B108" s="40" t="s">
        <v>114</v>
      </c>
      <c r="C108" s="40" t="s">
        <v>56</v>
      </c>
      <c r="D108" s="60">
        <f t="shared" si="32"/>
        <v>14200</v>
      </c>
      <c r="E108" s="65">
        <f t="shared" si="32"/>
        <v>10884</v>
      </c>
      <c r="F108" s="60">
        <v>14200</v>
      </c>
      <c r="G108" s="65">
        <v>10884</v>
      </c>
      <c r="H108" s="60"/>
      <c r="I108" s="65"/>
      <c r="J108" s="60"/>
      <c r="K108" s="65">
        <v>0</v>
      </c>
      <c r="L108" s="4"/>
    </row>
    <row r="109" spans="1:12" ht="12.75">
      <c r="A109" s="10"/>
      <c r="B109" s="40"/>
      <c r="C109" s="40"/>
      <c r="D109" s="60"/>
      <c r="E109" s="65"/>
      <c r="F109" s="60"/>
      <c r="G109" s="65"/>
      <c r="H109" s="60"/>
      <c r="I109" s="65"/>
      <c r="J109" s="60"/>
      <c r="K109" s="65"/>
      <c r="L109" s="4"/>
    </row>
    <row r="110" spans="1:12" ht="12.75">
      <c r="A110" s="10"/>
      <c r="B110" s="40" t="s">
        <v>125</v>
      </c>
      <c r="C110" s="40"/>
      <c r="D110" s="60">
        <f aca="true" t="shared" si="33" ref="D110:D115">SUM(F110,J110)</f>
        <v>151437</v>
      </c>
      <c r="E110" s="65">
        <f aca="true" t="shared" si="34" ref="E110:E115">SUM(G110,K110)</f>
        <v>151021</v>
      </c>
      <c r="F110" s="60">
        <v>151437</v>
      </c>
      <c r="G110" s="65">
        <v>151021</v>
      </c>
      <c r="H110" s="60">
        <v>114567</v>
      </c>
      <c r="I110" s="65">
        <v>114567</v>
      </c>
      <c r="J110" s="60">
        <v>0</v>
      </c>
      <c r="K110" s="65">
        <v>0</v>
      </c>
      <c r="L110" s="4"/>
    </row>
    <row r="111" spans="1:12" ht="12.75">
      <c r="A111" s="10"/>
      <c r="B111" s="40" t="s">
        <v>125</v>
      </c>
      <c r="C111" s="40" t="s">
        <v>26</v>
      </c>
      <c r="D111" s="60">
        <f t="shared" si="33"/>
        <v>4500</v>
      </c>
      <c r="E111" s="65">
        <f t="shared" si="34"/>
        <v>4500</v>
      </c>
      <c r="F111" s="60">
        <v>4500</v>
      </c>
      <c r="G111" s="65">
        <v>4500</v>
      </c>
      <c r="H111" s="60">
        <v>3449</v>
      </c>
      <c r="I111" s="65">
        <v>3449</v>
      </c>
      <c r="J111" s="60"/>
      <c r="K111" s="65">
        <v>0</v>
      </c>
      <c r="L111" s="4"/>
    </row>
    <row r="112" spans="1:12" ht="12.75">
      <c r="A112" s="10"/>
      <c r="B112" s="40" t="s">
        <v>125</v>
      </c>
      <c r="C112" s="40" t="s">
        <v>56</v>
      </c>
      <c r="D112" s="60">
        <f t="shared" si="33"/>
        <v>13500</v>
      </c>
      <c r="E112" s="65">
        <f t="shared" si="34"/>
        <v>10743</v>
      </c>
      <c r="F112" s="60">
        <v>13500</v>
      </c>
      <c r="G112" s="65">
        <v>10743</v>
      </c>
      <c r="H112" s="60"/>
      <c r="I112" s="65"/>
      <c r="J112" s="60">
        <v>0</v>
      </c>
      <c r="K112" s="65">
        <v>0</v>
      </c>
      <c r="L112" s="4"/>
    </row>
    <row r="113" spans="1:12" ht="12.75">
      <c r="A113" s="10"/>
      <c r="B113" s="40" t="s">
        <v>139</v>
      </c>
      <c r="C113" s="40"/>
      <c r="D113" s="60">
        <f t="shared" si="33"/>
        <v>4470</v>
      </c>
      <c r="E113" s="65">
        <f t="shared" si="34"/>
        <v>4470</v>
      </c>
      <c r="F113" s="60">
        <v>4470</v>
      </c>
      <c r="G113" s="65">
        <v>4470</v>
      </c>
      <c r="H113" s="60"/>
      <c r="I113" s="65"/>
      <c r="J113" s="60">
        <v>0</v>
      </c>
      <c r="K113" s="65">
        <v>0</v>
      </c>
      <c r="L113" s="4"/>
    </row>
    <row r="114" spans="1:12" ht="12.75">
      <c r="A114" s="10"/>
      <c r="B114" s="40" t="s">
        <v>31</v>
      </c>
      <c r="C114" s="41"/>
      <c r="D114" s="60">
        <f t="shared" si="33"/>
        <v>19060</v>
      </c>
      <c r="E114" s="65">
        <f t="shared" si="34"/>
        <v>19060</v>
      </c>
      <c r="F114" s="60">
        <v>19060</v>
      </c>
      <c r="G114" s="65">
        <v>19060</v>
      </c>
      <c r="H114" s="60"/>
      <c r="I114" s="65"/>
      <c r="J114" s="60">
        <v>0</v>
      </c>
      <c r="K114" s="65">
        <v>0</v>
      </c>
      <c r="L114" s="4"/>
    </row>
    <row r="115" spans="1:12" ht="12.75">
      <c r="A115" s="10"/>
      <c r="B115" s="40" t="s">
        <v>144</v>
      </c>
      <c r="C115" s="41"/>
      <c r="D115" s="60">
        <f t="shared" si="33"/>
        <v>0</v>
      </c>
      <c r="E115" s="65">
        <f t="shared" si="34"/>
        <v>0</v>
      </c>
      <c r="F115" s="60"/>
      <c r="G115" s="65"/>
      <c r="H115" s="60"/>
      <c r="I115" s="65"/>
      <c r="J115" s="60"/>
      <c r="K115" s="65">
        <v>0</v>
      </c>
      <c r="L115" s="4"/>
    </row>
    <row r="116" spans="1:12" ht="16.5" customHeight="1">
      <c r="A116" s="10"/>
      <c r="B116" s="40" t="s">
        <v>148</v>
      </c>
      <c r="C116" s="41"/>
      <c r="D116" s="60">
        <f>SUM(F116,J116)</f>
        <v>0</v>
      </c>
      <c r="E116" s="65">
        <f>SUM(G116,K116)</f>
        <v>0</v>
      </c>
      <c r="F116" s="60"/>
      <c r="G116" s="65"/>
      <c r="H116" s="60"/>
      <c r="I116" s="65">
        <v>0</v>
      </c>
      <c r="J116" s="60">
        <v>0</v>
      </c>
      <c r="K116" s="65">
        <v>0</v>
      </c>
      <c r="L116" s="4"/>
    </row>
    <row r="117" spans="1:12" ht="31.5">
      <c r="A117" s="10"/>
      <c r="B117" s="46" t="s">
        <v>129</v>
      </c>
      <c r="C117" s="41"/>
      <c r="D117" s="55">
        <f aca="true" t="shared" si="35" ref="D117:K117">SUM(D119+D133)</f>
        <v>505881</v>
      </c>
      <c r="E117" s="64">
        <f t="shared" si="35"/>
        <v>501543</v>
      </c>
      <c r="F117" s="55">
        <f t="shared" si="35"/>
        <v>504211</v>
      </c>
      <c r="G117" s="64">
        <f t="shared" si="35"/>
        <v>499873</v>
      </c>
      <c r="H117" s="55">
        <f t="shared" si="35"/>
        <v>241734</v>
      </c>
      <c r="I117" s="64">
        <f t="shared" si="35"/>
        <v>241405</v>
      </c>
      <c r="J117" s="55">
        <f t="shared" si="35"/>
        <v>1670</v>
      </c>
      <c r="K117" s="64">
        <f t="shared" si="35"/>
        <v>1670</v>
      </c>
      <c r="L117" s="4"/>
    </row>
    <row r="118" spans="1:12" ht="12.75">
      <c r="A118" s="10"/>
      <c r="B118" s="41"/>
      <c r="C118" s="41"/>
      <c r="D118" s="61"/>
      <c r="E118" s="66"/>
      <c r="F118" s="61"/>
      <c r="G118" s="66"/>
      <c r="H118" s="61"/>
      <c r="I118" s="66"/>
      <c r="J118" s="61"/>
      <c r="K118" s="65"/>
      <c r="L118" s="4"/>
    </row>
    <row r="119" spans="1:12" ht="12.75">
      <c r="A119" s="10"/>
      <c r="B119" s="42" t="s">
        <v>130</v>
      </c>
      <c r="C119" s="42"/>
      <c r="D119" s="61">
        <f>SUM(D120:D131)</f>
        <v>467881</v>
      </c>
      <c r="E119" s="66">
        <f aca="true" t="shared" si="36" ref="E119:K119">SUM(E120:E131)</f>
        <v>463543</v>
      </c>
      <c r="F119" s="61">
        <f t="shared" si="36"/>
        <v>466211</v>
      </c>
      <c r="G119" s="66">
        <f t="shared" si="36"/>
        <v>461873</v>
      </c>
      <c r="H119" s="61">
        <f t="shared" si="36"/>
        <v>241734</v>
      </c>
      <c r="I119" s="66">
        <f t="shared" si="36"/>
        <v>241405</v>
      </c>
      <c r="J119" s="61">
        <f t="shared" si="36"/>
        <v>1670</v>
      </c>
      <c r="K119" s="66">
        <f t="shared" si="36"/>
        <v>1670</v>
      </c>
      <c r="L119" s="4"/>
    </row>
    <row r="120" spans="1:12" ht="12.75">
      <c r="A120" s="10"/>
      <c r="B120" s="48" t="s">
        <v>147</v>
      </c>
      <c r="C120" s="40"/>
      <c r="D120" s="60">
        <f>SUM(F120+J120)</f>
        <v>41500</v>
      </c>
      <c r="E120" s="65">
        <f>SUM(G120+K120)</f>
        <v>41500</v>
      </c>
      <c r="F120" s="60">
        <v>41500</v>
      </c>
      <c r="G120" s="65">
        <v>41500</v>
      </c>
      <c r="H120" s="60"/>
      <c r="I120" s="65"/>
      <c r="J120" s="60"/>
      <c r="K120" s="65"/>
      <c r="L120" s="4"/>
    </row>
    <row r="121" spans="1:12" ht="12.75">
      <c r="A121" s="10"/>
      <c r="B121" s="40" t="s">
        <v>24</v>
      </c>
      <c r="C121" s="40"/>
      <c r="D121" s="60">
        <f aca="true" t="shared" si="37" ref="D121:D130">SUM(F121+J121)</f>
        <v>170214</v>
      </c>
      <c r="E121" s="65">
        <f aca="true" t="shared" si="38" ref="E121:E130">SUM(G121+K121)</f>
        <v>169921</v>
      </c>
      <c r="F121" s="60">
        <v>170214</v>
      </c>
      <c r="G121" s="65">
        <v>169921</v>
      </c>
      <c r="H121" s="60">
        <v>107558</v>
      </c>
      <c r="I121" s="65">
        <v>107270</v>
      </c>
      <c r="J121" s="60"/>
      <c r="K121" s="65"/>
      <c r="L121" s="4"/>
    </row>
    <row r="122" spans="1:12" ht="12.75">
      <c r="A122" s="10"/>
      <c r="B122" s="40" t="s">
        <v>158</v>
      </c>
      <c r="C122" s="40"/>
      <c r="D122" s="60">
        <f t="shared" si="37"/>
        <v>13892</v>
      </c>
      <c r="E122" s="65">
        <f t="shared" si="38"/>
        <v>13554</v>
      </c>
      <c r="F122" s="60">
        <v>13892</v>
      </c>
      <c r="G122" s="65">
        <v>13554</v>
      </c>
      <c r="H122" s="60"/>
      <c r="I122" s="65"/>
      <c r="J122" s="60"/>
      <c r="K122" s="65"/>
      <c r="L122" s="4"/>
    </row>
    <row r="123" spans="1:12" ht="12.75">
      <c r="A123" s="10"/>
      <c r="B123" s="40" t="s">
        <v>24</v>
      </c>
      <c r="C123" s="40" t="s">
        <v>56</v>
      </c>
      <c r="D123" s="60">
        <f t="shared" si="37"/>
        <v>400</v>
      </c>
      <c r="E123" s="65">
        <f t="shared" si="38"/>
        <v>257</v>
      </c>
      <c r="F123" s="60">
        <v>400</v>
      </c>
      <c r="G123" s="65">
        <v>257</v>
      </c>
      <c r="H123" s="60"/>
      <c r="I123" s="65"/>
      <c r="J123" s="60"/>
      <c r="K123" s="65"/>
      <c r="L123" s="4"/>
    </row>
    <row r="124" spans="1:12" ht="12.75">
      <c r="A124" s="10"/>
      <c r="B124" s="40" t="s">
        <v>34</v>
      </c>
      <c r="C124" s="40"/>
      <c r="D124" s="60">
        <f t="shared" si="37"/>
        <v>61432</v>
      </c>
      <c r="E124" s="65">
        <f t="shared" si="38"/>
        <v>61399</v>
      </c>
      <c r="F124" s="60">
        <v>60332</v>
      </c>
      <c r="G124" s="65">
        <v>60299</v>
      </c>
      <c r="H124" s="60">
        <v>41704</v>
      </c>
      <c r="I124" s="65">
        <v>41695</v>
      </c>
      <c r="J124" s="60">
        <v>1100</v>
      </c>
      <c r="K124" s="65">
        <v>1100</v>
      </c>
      <c r="L124" s="4"/>
    </row>
    <row r="125" spans="1:12" ht="12.75">
      <c r="A125" s="10"/>
      <c r="B125" s="40" t="s">
        <v>63</v>
      </c>
      <c r="C125" s="40" t="s">
        <v>56</v>
      </c>
      <c r="D125" s="60">
        <f t="shared" si="37"/>
        <v>3220</v>
      </c>
      <c r="E125" s="65">
        <f t="shared" si="38"/>
        <v>3219</v>
      </c>
      <c r="F125" s="60">
        <v>2650</v>
      </c>
      <c r="G125" s="65">
        <v>2649</v>
      </c>
      <c r="H125" s="60"/>
      <c r="I125" s="65"/>
      <c r="J125" s="60">
        <v>570</v>
      </c>
      <c r="K125" s="65">
        <v>570</v>
      </c>
      <c r="L125" s="4"/>
    </row>
    <row r="126" spans="1:12" ht="12.75">
      <c r="A126" s="10"/>
      <c r="B126" s="40" t="s">
        <v>78</v>
      </c>
      <c r="C126" s="40"/>
      <c r="D126" s="60">
        <f t="shared" si="37"/>
        <v>147390</v>
      </c>
      <c r="E126" s="65">
        <f t="shared" si="38"/>
        <v>146376</v>
      </c>
      <c r="F126" s="60">
        <v>147390</v>
      </c>
      <c r="G126" s="65">
        <v>146376</v>
      </c>
      <c r="H126" s="60">
        <v>92472</v>
      </c>
      <c r="I126" s="65">
        <v>92440</v>
      </c>
      <c r="J126" s="60"/>
      <c r="K126" s="65"/>
      <c r="L126" s="4"/>
    </row>
    <row r="127" spans="1:12" ht="12.75">
      <c r="A127" s="10"/>
      <c r="B127" s="40" t="s">
        <v>78</v>
      </c>
      <c r="C127" s="40" t="s">
        <v>56</v>
      </c>
      <c r="D127" s="60">
        <f t="shared" si="37"/>
        <v>6000</v>
      </c>
      <c r="E127" s="65">
        <f t="shared" si="38"/>
        <v>3884</v>
      </c>
      <c r="F127" s="60">
        <v>6000</v>
      </c>
      <c r="G127" s="65">
        <v>3884</v>
      </c>
      <c r="H127" s="60"/>
      <c r="I127" s="65"/>
      <c r="J127" s="60">
        <v>0</v>
      </c>
      <c r="K127" s="65">
        <v>0</v>
      </c>
      <c r="L127" s="4"/>
    </row>
    <row r="128" spans="1:12" ht="12.75">
      <c r="A128" s="10"/>
      <c r="B128" s="40" t="s">
        <v>49</v>
      </c>
      <c r="C128" s="40"/>
      <c r="D128" s="60">
        <f t="shared" si="37"/>
        <v>22000</v>
      </c>
      <c r="E128" s="65">
        <f t="shared" si="38"/>
        <v>21600</v>
      </c>
      <c r="F128" s="60">
        <v>22000</v>
      </c>
      <c r="G128" s="65">
        <v>21600</v>
      </c>
      <c r="H128" s="60"/>
      <c r="I128" s="65"/>
      <c r="J128" s="60">
        <v>0</v>
      </c>
      <c r="K128" s="65">
        <v>0</v>
      </c>
      <c r="L128" s="4"/>
    </row>
    <row r="129" spans="1:12" ht="12.75">
      <c r="A129" s="10"/>
      <c r="B129" s="40" t="s">
        <v>38</v>
      </c>
      <c r="C129" s="40"/>
      <c r="D129" s="60">
        <f t="shared" si="37"/>
        <v>89</v>
      </c>
      <c r="E129" s="65">
        <f t="shared" si="38"/>
        <v>89</v>
      </c>
      <c r="F129" s="60">
        <v>89</v>
      </c>
      <c r="G129" s="65">
        <v>89</v>
      </c>
      <c r="H129" s="60"/>
      <c r="I129" s="65"/>
      <c r="J129" s="60">
        <v>0</v>
      </c>
      <c r="K129" s="65">
        <v>0</v>
      </c>
      <c r="L129" s="4"/>
    </row>
    <row r="130" spans="1:12" ht="12.75">
      <c r="A130" s="10"/>
      <c r="B130" s="40" t="s">
        <v>40</v>
      </c>
      <c r="C130" s="40"/>
      <c r="D130" s="60">
        <f t="shared" si="37"/>
        <v>358</v>
      </c>
      <c r="E130" s="65">
        <f t="shared" si="38"/>
        <v>358</v>
      </c>
      <c r="F130" s="60">
        <v>358</v>
      </c>
      <c r="G130" s="65">
        <v>358</v>
      </c>
      <c r="H130" s="60"/>
      <c r="I130" s="65"/>
      <c r="J130" s="60">
        <v>0</v>
      </c>
      <c r="K130" s="65">
        <v>0</v>
      </c>
      <c r="L130" s="4"/>
    </row>
    <row r="131" spans="1:12" ht="12.75">
      <c r="A131" s="10"/>
      <c r="B131" s="40" t="s">
        <v>39</v>
      </c>
      <c r="C131" s="40"/>
      <c r="D131" s="60">
        <f>SUM(F131+J131)</f>
        <v>1386</v>
      </c>
      <c r="E131" s="65">
        <f>SUM(G131+K131)</f>
        <v>1386</v>
      </c>
      <c r="F131" s="60">
        <v>1386</v>
      </c>
      <c r="G131" s="65">
        <v>1386</v>
      </c>
      <c r="H131" s="60"/>
      <c r="I131" s="65"/>
      <c r="J131" s="60">
        <v>0</v>
      </c>
      <c r="K131" s="65">
        <v>0</v>
      </c>
      <c r="L131" s="4"/>
    </row>
    <row r="132" spans="1:12" ht="12.75">
      <c r="A132" s="10"/>
      <c r="B132" s="40"/>
      <c r="C132" s="40"/>
      <c r="D132" s="60"/>
      <c r="E132" s="65"/>
      <c r="F132" s="60"/>
      <c r="G132" s="65"/>
      <c r="H132" s="60"/>
      <c r="I132" s="65"/>
      <c r="J132" s="60"/>
      <c r="K132" s="65"/>
      <c r="L132" s="4"/>
    </row>
    <row r="133" spans="1:12" ht="12.75">
      <c r="A133" s="10"/>
      <c r="B133" s="44" t="s">
        <v>99</v>
      </c>
      <c r="C133" s="40"/>
      <c r="D133" s="61">
        <f>SUM(D134)</f>
        <v>38000</v>
      </c>
      <c r="E133" s="66">
        <f aca="true" t="shared" si="39" ref="E133:K133">SUM(E134)</f>
        <v>38000</v>
      </c>
      <c r="F133" s="61">
        <f t="shared" si="39"/>
        <v>38000</v>
      </c>
      <c r="G133" s="66">
        <f t="shared" si="39"/>
        <v>38000</v>
      </c>
      <c r="H133" s="61">
        <f t="shared" si="39"/>
        <v>0</v>
      </c>
      <c r="I133" s="66">
        <f t="shared" si="39"/>
        <v>0</v>
      </c>
      <c r="J133" s="61">
        <f t="shared" si="39"/>
        <v>0</v>
      </c>
      <c r="K133" s="66">
        <f t="shared" si="39"/>
        <v>0</v>
      </c>
      <c r="L133" s="4"/>
    </row>
    <row r="134" spans="1:12" ht="12.75">
      <c r="A134" s="10"/>
      <c r="B134" s="50" t="s">
        <v>145</v>
      </c>
      <c r="C134" s="47"/>
      <c r="D134" s="60">
        <f>SUM(F134,J134)</f>
        <v>38000</v>
      </c>
      <c r="E134" s="65">
        <f>SUM(G134,K134)</f>
        <v>38000</v>
      </c>
      <c r="F134" s="60">
        <v>38000</v>
      </c>
      <c r="G134" s="65">
        <v>38000</v>
      </c>
      <c r="H134" s="60">
        <v>0</v>
      </c>
      <c r="I134" s="65">
        <v>0</v>
      </c>
      <c r="J134" s="60">
        <v>0</v>
      </c>
      <c r="K134" s="65">
        <v>0</v>
      </c>
      <c r="L134" s="4"/>
    </row>
    <row r="135" spans="1:12" ht="12.75">
      <c r="A135" s="10"/>
      <c r="B135" s="40"/>
      <c r="C135" s="40"/>
      <c r="D135" s="60"/>
      <c r="E135" s="65"/>
      <c r="F135" s="60"/>
      <c r="G135" s="65"/>
      <c r="H135" s="60"/>
      <c r="I135" s="65"/>
      <c r="J135" s="60"/>
      <c r="K135" s="65"/>
      <c r="L135" s="4"/>
    </row>
    <row r="136" spans="1:15" ht="47.25">
      <c r="A136" s="10"/>
      <c r="B136" s="46" t="s">
        <v>131</v>
      </c>
      <c r="C136" s="41"/>
      <c r="D136" s="55">
        <f>SUM(D138)</f>
        <v>1916239</v>
      </c>
      <c r="E136" s="64">
        <f aca="true" t="shared" si="40" ref="E136:K136">SUM(E138)</f>
        <v>1781571</v>
      </c>
      <c r="F136" s="55">
        <f t="shared" si="40"/>
        <v>363316</v>
      </c>
      <c r="G136" s="64">
        <f t="shared" si="40"/>
        <v>362011</v>
      </c>
      <c r="H136" s="55">
        <f t="shared" si="40"/>
        <v>861</v>
      </c>
      <c r="I136" s="64">
        <f t="shared" si="40"/>
        <v>855</v>
      </c>
      <c r="J136" s="55">
        <f t="shared" si="40"/>
        <v>1552923</v>
      </c>
      <c r="K136" s="64">
        <f t="shared" si="40"/>
        <v>1419560</v>
      </c>
      <c r="L136" s="4"/>
      <c r="O136" s="3"/>
    </row>
    <row r="137" spans="1:12" ht="12.75">
      <c r="A137" s="10"/>
      <c r="B137" s="41"/>
      <c r="C137" s="41"/>
      <c r="D137" s="60"/>
      <c r="E137" s="65"/>
      <c r="F137" s="60"/>
      <c r="G137" s="65"/>
      <c r="H137" s="60"/>
      <c r="I137" s="65"/>
      <c r="J137" s="60"/>
      <c r="K137" s="65"/>
      <c r="L137" s="4"/>
    </row>
    <row r="138" spans="1:12" ht="12.75">
      <c r="A138" s="10"/>
      <c r="B138" s="44" t="s">
        <v>99</v>
      </c>
      <c r="C138" s="41"/>
      <c r="D138" s="61">
        <f>SUM(D139:D145)</f>
        <v>1916239</v>
      </c>
      <c r="E138" s="66">
        <f aca="true" t="shared" si="41" ref="E138:K138">SUM(E139:E145)</f>
        <v>1781571</v>
      </c>
      <c r="F138" s="61">
        <f t="shared" si="41"/>
        <v>363316</v>
      </c>
      <c r="G138" s="66">
        <f t="shared" si="41"/>
        <v>362011</v>
      </c>
      <c r="H138" s="61">
        <f t="shared" si="41"/>
        <v>861</v>
      </c>
      <c r="I138" s="66">
        <f t="shared" si="41"/>
        <v>855</v>
      </c>
      <c r="J138" s="61">
        <f t="shared" si="41"/>
        <v>1552923</v>
      </c>
      <c r="K138" s="66">
        <f t="shared" si="41"/>
        <v>1419560</v>
      </c>
      <c r="L138" s="4"/>
    </row>
    <row r="139" spans="1:12" ht="12.75">
      <c r="A139" s="10"/>
      <c r="B139" s="41" t="s">
        <v>165</v>
      </c>
      <c r="C139" s="41"/>
      <c r="D139" s="60">
        <f>SUM(F139+J139)</f>
        <v>8247</v>
      </c>
      <c r="E139" s="65">
        <f aca="true" t="shared" si="42" ref="D139:E141">SUM(G139+K139)</f>
        <v>8247</v>
      </c>
      <c r="F139" s="60">
        <v>7547</v>
      </c>
      <c r="G139" s="65">
        <v>7547</v>
      </c>
      <c r="H139" s="60"/>
      <c r="I139" s="65"/>
      <c r="J139" s="60">
        <v>700</v>
      </c>
      <c r="K139" s="65">
        <v>700</v>
      </c>
      <c r="L139" s="4"/>
    </row>
    <row r="140" spans="1:12" ht="12.75">
      <c r="A140" s="10"/>
      <c r="B140" s="41" t="s">
        <v>141</v>
      </c>
      <c r="C140" s="41"/>
      <c r="D140" s="60">
        <f t="shared" si="42"/>
        <v>460915</v>
      </c>
      <c r="E140" s="65">
        <f t="shared" si="42"/>
        <v>433079</v>
      </c>
      <c r="F140" s="60">
        <v>43265</v>
      </c>
      <c r="G140" s="65">
        <v>41968</v>
      </c>
      <c r="H140" s="60"/>
      <c r="I140" s="65"/>
      <c r="J140" s="60">
        <v>417650</v>
      </c>
      <c r="K140" s="65">
        <v>391111</v>
      </c>
      <c r="L140" s="4"/>
    </row>
    <row r="141" spans="1:12" ht="12.75">
      <c r="A141" s="10"/>
      <c r="B141" s="41" t="s">
        <v>164</v>
      </c>
      <c r="C141" s="41"/>
      <c r="D141" s="60">
        <f t="shared" si="42"/>
        <v>138243</v>
      </c>
      <c r="E141" s="65">
        <f t="shared" si="42"/>
        <v>55598</v>
      </c>
      <c r="F141" s="60"/>
      <c r="G141" s="65"/>
      <c r="H141" s="60"/>
      <c r="I141" s="65"/>
      <c r="J141" s="60">
        <v>138243</v>
      </c>
      <c r="K141" s="65">
        <v>55598</v>
      </c>
      <c r="L141" s="4"/>
    </row>
    <row r="142" spans="1:12" ht="12.75">
      <c r="A142" s="10"/>
      <c r="B142" s="47" t="s">
        <v>117</v>
      </c>
      <c r="C142" s="48"/>
      <c r="D142" s="60">
        <f aca="true" t="shared" si="43" ref="D142:E145">SUM(F142,J142)</f>
        <v>285110</v>
      </c>
      <c r="E142" s="65">
        <f t="shared" si="43"/>
        <v>260931</v>
      </c>
      <c r="F142" s="60"/>
      <c r="G142" s="65"/>
      <c r="H142" s="60"/>
      <c r="I142" s="65"/>
      <c r="J142" s="60">
        <v>285110</v>
      </c>
      <c r="K142" s="65">
        <v>260931</v>
      </c>
      <c r="L142" s="4"/>
    </row>
    <row r="143" spans="1:12" ht="12.75" customHeight="1">
      <c r="A143" s="10"/>
      <c r="B143" s="86" t="s">
        <v>161</v>
      </c>
      <c r="C143" s="41"/>
      <c r="D143" s="60">
        <f t="shared" si="43"/>
        <v>1410</v>
      </c>
      <c r="E143" s="65">
        <f t="shared" si="43"/>
        <v>1402</v>
      </c>
      <c r="F143" s="60">
        <v>1410</v>
      </c>
      <c r="G143" s="65">
        <v>1402</v>
      </c>
      <c r="H143" s="60">
        <v>861</v>
      </c>
      <c r="I143" s="65">
        <v>855</v>
      </c>
      <c r="J143" s="60"/>
      <c r="K143" s="65"/>
      <c r="L143" s="4"/>
    </row>
    <row r="144" spans="1:12" ht="12.75" customHeight="1">
      <c r="A144" s="10"/>
      <c r="B144" s="86" t="s">
        <v>166</v>
      </c>
      <c r="C144" s="41"/>
      <c r="D144" s="60">
        <f t="shared" si="43"/>
        <v>990486</v>
      </c>
      <c r="E144" s="65">
        <f t="shared" si="43"/>
        <v>990486</v>
      </c>
      <c r="F144" s="60">
        <v>309937</v>
      </c>
      <c r="G144" s="65">
        <v>309937</v>
      </c>
      <c r="H144" s="60"/>
      <c r="I144" s="65"/>
      <c r="J144" s="60">
        <v>680549</v>
      </c>
      <c r="K144" s="65">
        <v>680549</v>
      </c>
      <c r="L144" s="4"/>
    </row>
    <row r="145" spans="1:12" ht="12.75" customHeight="1">
      <c r="A145" s="10"/>
      <c r="B145" s="86" t="s">
        <v>167</v>
      </c>
      <c r="C145" s="41"/>
      <c r="D145" s="60">
        <f t="shared" si="43"/>
        <v>31828</v>
      </c>
      <c r="E145" s="65">
        <f t="shared" si="43"/>
        <v>31828</v>
      </c>
      <c r="F145" s="60">
        <v>1157</v>
      </c>
      <c r="G145" s="65">
        <v>1157</v>
      </c>
      <c r="H145" s="60"/>
      <c r="I145" s="65"/>
      <c r="J145" s="60">
        <v>30671</v>
      </c>
      <c r="K145" s="65">
        <v>30671</v>
      </c>
      <c r="L145" s="4"/>
    </row>
    <row r="146" spans="1:12" ht="12.75">
      <c r="A146" s="10"/>
      <c r="B146" s="40"/>
      <c r="C146" s="40"/>
      <c r="D146" s="60"/>
      <c r="E146" s="65"/>
      <c r="F146" s="60"/>
      <c r="G146" s="65"/>
      <c r="H146" s="60"/>
      <c r="I146" s="65"/>
      <c r="J146" s="60"/>
      <c r="K146" s="65"/>
      <c r="L146" s="4"/>
    </row>
    <row r="147" spans="1:12" ht="31.5">
      <c r="A147" s="10"/>
      <c r="B147" s="46" t="s">
        <v>132</v>
      </c>
      <c r="C147" s="41"/>
      <c r="D147" s="55">
        <f aca="true" t="shared" si="44" ref="D147:K147">SUM(D149+D154+D161+D179)</f>
        <v>1963649</v>
      </c>
      <c r="E147" s="64">
        <f t="shared" si="44"/>
        <v>1793665</v>
      </c>
      <c r="F147" s="55">
        <f t="shared" si="44"/>
        <v>855775</v>
      </c>
      <c r="G147" s="64">
        <f t="shared" si="44"/>
        <v>821704</v>
      </c>
      <c r="H147" s="55">
        <f t="shared" si="44"/>
        <v>116985</v>
      </c>
      <c r="I147" s="64">
        <f t="shared" si="44"/>
        <v>116912</v>
      </c>
      <c r="J147" s="55">
        <f t="shared" si="44"/>
        <v>1107874</v>
      </c>
      <c r="K147" s="64">
        <f t="shared" si="44"/>
        <v>971961</v>
      </c>
      <c r="L147" s="4"/>
    </row>
    <row r="148" spans="1:12" ht="13.5" customHeight="1">
      <c r="A148" s="10"/>
      <c r="B148" s="41"/>
      <c r="C148" s="41"/>
      <c r="D148" s="60"/>
      <c r="E148" s="65"/>
      <c r="F148" s="60"/>
      <c r="G148" s="65"/>
      <c r="H148" s="60"/>
      <c r="I148" s="65"/>
      <c r="J148" s="60"/>
      <c r="K148" s="65"/>
      <c r="L148" s="4"/>
    </row>
    <row r="149" spans="1:12" ht="13.5" customHeight="1">
      <c r="A149" s="10"/>
      <c r="B149" s="14" t="s">
        <v>97</v>
      </c>
      <c r="C149" s="41"/>
      <c r="D149" s="61">
        <f>SUM(D150:D153)</f>
        <v>32177</v>
      </c>
      <c r="E149" s="66">
        <f aca="true" t="shared" si="45" ref="E149:K149">SUM(E150:E153)</f>
        <v>14562</v>
      </c>
      <c r="F149" s="61">
        <f t="shared" si="45"/>
        <v>32177</v>
      </c>
      <c r="G149" s="66">
        <f t="shared" si="45"/>
        <v>14562</v>
      </c>
      <c r="H149" s="61">
        <f t="shared" si="45"/>
        <v>0</v>
      </c>
      <c r="I149" s="66">
        <f t="shared" si="45"/>
        <v>0</v>
      </c>
      <c r="J149" s="61">
        <f t="shared" si="45"/>
        <v>0</v>
      </c>
      <c r="K149" s="66">
        <f t="shared" si="45"/>
        <v>0</v>
      </c>
      <c r="L149" s="4"/>
    </row>
    <row r="150" spans="1:12" ht="13.5" customHeight="1">
      <c r="A150" s="10"/>
      <c r="B150" s="41" t="s">
        <v>122</v>
      </c>
      <c r="C150" s="41"/>
      <c r="D150" s="60">
        <f aca="true" t="shared" si="46" ref="D150:E152">SUM(F150+H150+J150)</f>
        <v>12000</v>
      </c>
      <c r="E150" s="65">
        <f t="shared" si="46"/>
        <v>1054</v>
      </c>
      <c r="F150" s="60">
        <v>12000</v>
      </c>
      <c r="G150" s="65">
        <v>1054</v>
      </c>
      <c r="H150" s="60">
        <v>0</v>
      </c>
      <c r="I150" s="65">
        <v>0</v>
      </c>
      <c r="J150" s="60">
        <v>0</v>
      </c>
      <c r="K150" s="65">
        <v>0</v>
      </c>
      <c r="L150" s="4"/>
    </row>
    <row r="151" spans="1:12" ht="29.25" customHeight="1">
      <c r="A151" s="10"/>
      <c r="B151" s="41" t="s">
        <v>76</v>
      </c>
      <c r="C151" s="41"/>
      <c r="D151" s="60">
        <f t="shared" si="46"/>
        <v>19000</v>
      </c>
      <c r="E151" s="65">
        <f t="shared" si="46"/>
        <v>13508</v>
      </c>
      <c r="F151" s="60">
        <v>19000</v>
      </c>
      <c r="G151" s="65">
        <v>13508</v>
      </c>
      <c r="H151" s="60"/>
      <c r="I151" s="65"/>
      <c r="J151" s="60"/>
      <c r="K151" s="65"/>
      <c r="L151" s="4"/>
    </row>
    <row r="152" spans="1:12" ht="28.5" customHeight="1">
      <c r="A152" s="10"/>
      <c r="B152" s="41" t="s">
        <v>76</v>
      </c>
      <c r="C152" s="41" t="s">
        <v>54</v>
      </c>
      <c r="D152" s="60">
        <f t="shared" si="46"/>
        <v>1177</v>
      </c>
      <c r="E152" s="65">
        <f t="shared" si="46"/>
        <v>0</v>
      </c>
      <c r="F152" s="60">
        <v>1177</v>
      </c>
      <c r="G152" s="65">
        <v>0</v>
      </c>
      <c r="H152" s="60">
        <v>0</v>
      </c>
      <c r="I152" s="65">
        <v>0</v>
      </c>
      <c r="J152" s="60">
        <v>0</v>
      </c>
      <c r="K152" s="65">
        <v>0</v>
      </c>
      <c r="L152" s="4"/>
    </row>
    <row r="153" spans="1:12" ht="13.5" customHeight="1">
      <c r="A153" s="10"/>
      <c r="B153" s="41"/>
      <c r="C153" s="41"/>
      <c r="D153" s="60"/>
      <c r="E153" s="65"/>
      <c r="F153" s="60"/>
      <c r="G153" s="65"/>
      <c r="H153" s="60"/>
      <c r="I153" s="65"/>
      <c r="J153" s="60"/>
      <c r="K153" s="65"/>
      <c r="L153" s="4"/>
    </row>
    <row r="154" spans="1:12" ht="12.75">
      <c r="A154" s="10"/>
      <c r="B154" s="44" t="s">
        <v>99</v>
      </c>
      <c r="C154" s="41"/>
      <c r="D154" s="61">
        <f>SUM(D155:D159)</f>
        <v>1264262</v>
      </c>
      <c r="E154" s="66">
        <f aca="true" t="shared" si="47" ref="E154:K154">SUM(E155:E159)</f>
        <v>1155892</v>
      </c>
      <c r="F154" s="61">
        <f t="shared" si="47"/>
        <v>361079</v>
      </c>
      <c r="G154" s="66">
        <f t="shared" si="47"/>
        <v>360844</v>
      </c>
      <c r="H154" s="61">
        <f t="shared" si="47"/>
        <v>0</v>
      </c>
      <c r="I154" s="66">
        <f t="shared" si="47"/>
        <v>0</v>
      </c>
      <c r="J154" s="61">
        <f t="shared" si="47"/>
        <v>903183</v>
      </c>
      <c r="K154" s="66">
        <f t="shared" si="47"/>
        <v>795048</v>
      </c>
      <c r="L154" s="4"/>
    </row>
    <row r="155" spans="1:12" ht="15.75" customHeight="1">
      <c r="A155" s="10"/>
      <c r="B155" s="41" t="s">
        <v>68</v>
      </c>
      <c r="C155" s="40" t="s">
        <v>54</v>
      </c>
      <c r="D155" s="60">
        <f>SUM(F155,J155)</f>
        <v>32000</v>
      </c>
      <c r="E155" s="65">
        <f>SUM(G155,K155)</f>
        <v>32000</v>
      </c>
      <c r="F155" s="60">
        <v>32000</v>
      </c>
      <c r="G155" s="65">
        <v>32000</v>
      </c>
      <c r="H155" s="60"/>
      <c r="I155" s="65"/>
      <c r="J155" s="60"/>
      <c r="K155" s="65"/>
      <c r="L155" s="4"/>
    </row>
    <row r="156" spans="1:12" ht="12.75">
      <c r="A156" s="10"/>
      <c r="B156" s="40" t="s">
        <v>44</v>
      </c>
      <c r="C156" s="41"/>
      <c r="D156" s="60">
        <f>SUM(F156,J156)</f>
        <v>45862</v>
      </c>
      <c r="E156" s="65">
        <f>SUM(G156,K156)</f>
        <v>43521</v>
      </c>
      <c r="F156" s="60">
        <v>18379</v>
      </c>
      <c r="G156" s="65">
        <v>18147</v>
      </c>
      <c r="H156" s="60"/>
      <c r="I156" s="65"/>
      <c r="J156" s="60">
        <v>27483</v>
      </c>
      <c r="K156" s="65">
        <v>25374</v>
      </c>
      <c r="L156" s="4"/>
    </row>
    <row r="157" spans="1:12" ht="19.5" customHeight="1">
      <c r="A157" s="10"/>
      <c r="B157" s="41" t="s">
        <v>127</v>
      </c>
      <c r="C157" s="41"/>
      <c r="D157" s="60">
        <f>SUM(F157+J157)</f>
        <v>662400</v>
      </c>
      <c r="E157" s="65">
        <f>SUM(G157+K157)</f>
        <v>556371</v>
      </c>
      <c r="F157" s="60">
        <v>206700</v>
      </c>
      <c r="G157" s="65">
        <v>206697</v>
      </c>
      <c r="H157" s="60"/>
      <c r="I157" s="65"/>
      <c r="J157" s="60">
        <v>455700</v>
      </c>
      <c r="K157" s="65">
        <v>349674</v>
      </c>
      <c r="L157" s="56"/>
    </row>
    <row r="158" spans="1:12" ht="17.25" customHeight="1">
      <c r="A158" s="10"/>
      <c r="B158" s="40" t="s">
        <v>46</v>
      </c>
      <c r="C158" s="40" t="s">
        <v>54</v>
      </c>
      <c r="D158" s="60">
        <f>SUM(F158,J158)</f>
        <v>104000</v>
      </c>
      <c r="E158" s="65">
        <f>SUM(G158,K158)</f>
        <v>104000</v>
      </c>
      <c r="F158" s="60">
        <v>104000</v>
      </c>
      <c r="G158" s="65">
        <v>104000</v>
      </c>
      <c r="H158" s="60"/>
      <c r="I158" s="65"/>
      <c r="J158" s="60"/>
      <c r="K158" s="65"/>
      <c r="L158" s="4"/>
    </row>
    <row r="159" spans="1:12" ht="24.75" customHeight="1">
      <c r="A159" s="10"/>
      <c r="B159" s="41" t="s">
        <v>163</v>
      </c>
      <c r="C159" s="41" t="s">
        <v>109</v>
      </c>
      <c r="D159" s="60">
        <f>SUM(F159,J159)</f>
        <v>420000</v>
      </c>
      <c r="E159" s="65">
        <f>SUM(G159,K159)</f>
        <v>420000</v>
      </c>
      <c r="F159" s="60"/>
      <c r="G159" s="65"/>
      <c r="H159" s="60"/>
      <c r="I159" s="65"/>
      <c r="J159" s="60">
        <v>420000</v>
      </c>
      <c r="K159" s="65">
        <v>420000</v>
      </c>
      <c r="L159" s="4"/>
    </row>
    <row r="160" spans="1:12" ht="16.5" customHeight="1">
      <c r="A160" s="10"/>
      <c r="B160" s="41"/>
      <c r="C160" s="41"/>
      <c r="D160" s="60"/>
      <c r="E160" s="65"/>
      <c r="F160" s="60"/>
      <c r="G160" s="65"/>
      <c r="H160" s="60"/>
      <c r="I160" s="65"/>
      <c r="J160" s="60"/>
      <c r="K160" s="65"/>
      <c r="L160" s="4"/>
    </row>
    <row r="161" spans="1:12" ht="12.75">
      <c r="A161" s="10"/>
      <c r="B161" s="44" t="s">
        <v>101</v>
      </c>
      <c r="C161" s="47"/>
      <c r="D161" s="61">
        <f aca="true" t="shared" si="48" ref="D161:K161">SUM(D162:D177)</f>
        <v>318233</v>
      </c>
      <c r="E161" s="66">
        <f t="shared" si="48"/>
        <v>312569</v>
      </c>
      <c r="F161" s="61">
        <f t="shared" si="48"/>
        <v>240750</v>
      </c>
      <c r="G161" s="66">
        <f t="shared" si="48"/>
        <v>237590</v>
      </c>
      <c r="H161" s="61">
        <f t="shared" si="48"/>
        <v>116985</v>
      </c>
      <c r="I161" s="66">
        <f t="shared" si="48"/>
        <v>116912</v>
      </c>
      <c r="J161" s="61">
        <f t="shared" si="48"/>
        <v>77483</v>
      </c>
      <c r="K161" s="66">
        <f t="shared" si="48"/>
        <v>74979</v>
      </c>
      <c r="L161" s="4"/>
    </row>
    <row r="162" spans="1:12" ht="12.75">
      <c r="A162" s="10"/>
      <c r="B162" s="40" t="s">
        <v>14</v>
      </c>
      <c r="C162" s="40"/>
      <c r="D162" s="60">
        <f>SUM(F162,J162)</f>
        <v>127878</v>
      </c>
      <c r="E162" s="65">
        <f>SUM(G162,K162)</f>
        <v>125830</v>
      </c>
      <c r="F162" s="60">
        <v>97265</v>
      </c>
      <c r="G162" s="65">
        <v>95217</v>
      </c>
      <c r="H162" s="60">
        <v>55408</v>
      </c>
      <c r="I162" s="65">
        <v>55335</v>
      </c>
      <c r="J162" s="60">
        <v>30613</v>
      </c>
      <c r="K162" s="65">
        <v>30613</v>
      </c>
      <c r="L162" s="4"/>
    </row>
    <row r="163" spans="1:12" ht="12.75">
      <c r="A163" s="10"/>
      <c r="B163" s="40" t="s">
        <v>64</v>
      </c>
      <c r="C163" s="40" t="s">
        <v>56</v>
      </c>
      <c r="D163" s="60">
        <f>SUM(F163,J163)</f>
        <v>3500</v>
      </c>
      <c r="E163" s="65">
        <f aca="true" t="shared" si="49" ref="E163:E176">SUM(G163,K163)</f>
        <v>3457</v>
      </c>
      <c r="F163" s="60">
        <v>3500</v>
      </c>
      <c r="G163" s="65">
        <v>3457</v>
      </c>
      <c r="H163" s="60"/>
      <c r="I163" s="65"/>
      <c r="J163" s="60"/>
      <c r="K163" s="65"/>
      <c r="L163" s="4"/>
    </row>
    <row r="164" spans="1:12" ht="12.75">
      <c r="A164" s="10"/>
      <c r="B164" s="40" t="s">
        <v>15</v>
      </c>
      <c r="C164" s="40"/>
      <c r="D164" s="60">
        <f aca="true" t="shared" si="50" ref="D164:D176">SUM(F164,J164)</f>
        <v>27159</v>
      </c>
      <c r="E164" s="65">
        <f t="shared" si="49"/>
        <v>27159</v>
      </c>
      <c r="F164" s="60">
        <v>26059</v>
      </c>
      <c r="G164" s="65">
        <v>26059</v>
      </c>
      <c r="H164" s="60">
        <v>16483</v>
      </c>
      <c r="I164" s="65">
        <v>16483</v>
      </c>
      <c r="J164" s="60">
        <v>1100</v>
      </c>
      <c r="K164" s="65">
        <v>1100</v>
      </c>
      <c r="L164" s="4"/>
    </row>
    <row r="165" spans="1:12" ht="12.75">
      <c r="A165" s="10"/>
      <c r="B165" s="40" t="s">
        <v>35</v>
      </c>
      <c r="C165" s="40" t="s">
        <v>56</v>
      </c>
      <c r="D165" s="60">
        <f t="shared" si="50"/>
        <v>9800</v>
      </c>
      <c r="E165" s="65">
        <f t="shared" si="49"/>
        <v>9800</v>
      </c>
      <c r="F165" s="60">
        <v>9800</v>
      </c>
      <c r="G165" s="65">
        <v>9800</v>
      </c>
      <c r="H165" s="60"/>
      <c r="I165" s="65"/>
      <c r="J165" s="60"/>
      <c r="K165" s="65"/>
      <c r="L165" s="4"/>
    </row>
    <row r="166" spans="1:12" ht="12.75">
      <c r="A166" s="10"/>
      <c r="B166" s="40" t="s">
        <v>16</v>
      </c>
      <c r="C166" s="40"/>
      <c r="D166" s="60">
        <f>SUM(F166,J166)</f>
        <v>33457</v>
      </c>
      <c r="E166" s="65">
        <f t="shared" si="49"/>
        <v>33457</v>
      </c>
      <c r="F166" s="60">
        <v>28657</v>
      </c>
      <c r="G166" s="65">
        <v>28657</v>
      </c>
      <c r="H166" s="60">
        <v>15733</v>
      </c>
      <c r="I166" s="65">
        <v>15733</v>
      </c>
      <c r="J166" s="60">
        <v>4800</v>
      </c>
      <c r="K166" s="65">
        <v>4800</v>
      </c>
      <c r="L166" s="4"/>
    </row>
    <row r="167" spans="1:12" ht="12.75">
      <c r="A167" s="10"/>
      <c r="B167" s="40" t="s">
        <v>65</v>
      </c>
      <c r="C167" s="40" t="s">
        <v>56</v>
      </c>
      <c r="D167" s="60">
        <f t="shared" si="50"/>
        <v>460</v>
      </c>
      <c r="E167" s="65">
        <f t="shared" si="49"/>
        <v>460</v>
      </c>
      <c r="F167" s="60">
        <v>460</v>
      </c>
      <c r="G167" s="65">
        <v>460</v>
      </c>
      <c r="H167" s="60"/>
      <c r="I167" s="65"/>
      <c r="J167" s="60"/>
      <c r="K167" s="65"/>
      <c r="L167" s="4"/>
    </row>
    <row r="168" spans="1:12" ht="12.75">
      <c r="A168" s="10"/>
      <c r="B168" s="40" t="s">
        <v>17</v>
      </c>
      <c r="C168" s="40"/>
      <c r="D168" s="60">
        <f t="shared" si="50"/>
        <v>34514</v>
      </c>
      <c r="E168" s="65">
        <f>SUM(G168,K168)</f>
        <v>34513</v>
      </c>
      <c r="F168" s="60">
        <v>24514</v>
      </c>
      <c r="G168" s="65">
        <v>24514</v>
      </c>
      <c r="H168" s="60">
        <v>14783</v>
      </c>
      <c r="I168" s="65">
        <v>14783</v>
      </c>
      <c r="J168" s="60">
        <v>10000</v>
      </c>
      <c r="K168" s="65">
        <v>9999</v>
      </c>
      <c r="L168" s="4"/>
    </row>
    <row r="169" spans="1:12" ht="12.75">
      <c r="A169" s="10"/>
      <c r="B169" s="40" t="s">
        <v>66</v>
      </c>
      <c r="C169" s="40" t="s">
        <v>56</v>
      </c>
      <c r="D169" s="60">
        <f t="shared" si="50"/>
        <v>530</v>
      </c>
      <c r="E169" s="65">
        <f t="shared" si="49"/>
        <v>517</v>
      </c>
      <c r="F169" s="60">
        <v>530</v>
      </c>
      <c r="G169" s="65">
        <v>517</v>
      </c>
      <c r="H169" s="60"/>
      <c r="I169" s="65"/>
      <c r="J169" s="60"/>
      <c r="K169" s="65"/>
      <c r="L169" s="4"/>
    </row>
    <row r="170" spans="1:12" ht="12.75">
      <c r="A170" s="10"/>
      <c r="B170" s="40" t="s">
        <v>18</v>
      </c>
      <c r="C170" s="40"/>
      <c r="D170" s="60">
        <f t="shared" si="50"/>
        <v>29074</v>
      </c>
      <c r="E170" s="65">
        <f t="shared" si="49"/>
        <v>29074</v>
      </c>
      <c r="F170" s="60">
        <v>25574</v>
      </c>
      <c r="G170" s="65">
        <v>25574</v>
      </c>
      <c r="H170" s="60">
        <v>14578</v>
      </c>
      <c r="I170" s="65">
        <v>14578</v>
      </c>
      <c r="J170" s="60">
        <v>3500</v>
      </c>
      <c r="K170" s="65">
        <v>3500</v>
      </c>
      <c r="L170" s="4"/>
    </row>
    <row r="171" spans="1:12" ht="12.75">
      <c r="A171" s="10"/>
      <c r="B171" s="40" t="s">
        <v>69</v>
      </c>
      <c r="C171" s="40" t="s">
        <v>56</v>
      </c>
      <c r="D171" s="60">
        <f t="shared" si="50"/>
        <v>450</v>
      </c>
      <c r="E171" s="65">
        <f t="shared" si="49"/>
        <v>394</v>
      </c>
      <c r="F171" s="60">
        <v>450</v>
      </c>
      <c r="G171" s="65">
        <v>394</v>
      </c>
      <c r="H171" s="60"/>
      <c r="I171" s="65"/>
      <c r="J171" s="60"/>
      <c r="K171" s="65"/>
      <c r="L171" s="4"/>
    </row>
    <row r="172" spans="1:12" ht="12.75">
      <c r="A172" s="10"/>
      <c r="B172" s="40" t="s">
        <v>19</v>
      </c>
      <c r="C172" s="40"/>
      <c r="D172" s="60">
        <f t="shared" si="50"/>
        <v>13870</v>
      </c>
      <c r="E172" s="65">
        <f t="shared" si="49"/>
        <v>13870</v>
      </c>
      <c r="F172" s="60">
        <v>13870</v>
      </c>
      <c r="G172" s="65">
        <v>13870</v>
      </c>
      <c r="H172" s="60"/>
      <c r="I172" s="65"/>
      <c r="J172" s="60"/>
      <c r="K172" s="65"/>
      <c r="L172" s="4"/>
    </row>
    <row r="173" spans="1:12" ht="12.75">
      <c r="A173" s="10"/>
      <c r="B173" s="40" t="s">
        <v>20</v>
      </c>
      <c r="C173" s="40"/>
      <c r="D173" s="60">
        <f t="shared" si="50"/>
        <v>2146</v>
      </c>
      <c r="E173" s="65">
        <f t="shared" si="49"/>
        <v>2146</v>
      </c>
      <c r="F173" s="60">
        <v>2146</v>
      </c>
      <c r="G173" s="65">
        <v>2146</v>
      </c>
      <c r="H173" s="60"/>
      <c r="I173" s="65"/>
      <c r="J173" s="60"/>
      <c r="K173" s="65"/>
      <c r="L173" s="4"/>
    </row>
    <row r="174" spans="1:12" ht="12.75">
      <c r="A174" s="10"/>
      <c r="B174" s="40" t="s">
        <v>21</v>
      </c>
      <c r="C174" s="40"/>
      <c r="D174" s="60">
        <f t="shared" si="50"/>
        <v>1520</v>
      </c>
      <c r="E174" s="65">
        <f t="shared" si="49"/>
        <v>1520</v>
      </c>
      <c r="F174" s="60">
        <v>1520</v>
      </c>
      <c r="G174" s="65">
        <v>1520</v>
      </c>
      <c r="H174" s="60"/>
      <c r="I174" s="65"/>
      <c r="J174" s="60"/>
      <c r="K174" s="65"/>
      <c r="L174" s="4"/>
    </row>
    <row r="175" spans="1:12" ht="12.75">
      <c r="A175" s="10"/>
      <c r="B175" s="40" t="s">
        <v>22</v>
      </c>
      <c r="C175" s="40"/>
      <c r="D175" s="60">
        <f t="shared" si="50"/>
        <v>13302</v>
      </c>
      <c r="E175" s="65">
        <f t="shared" si="49"/>
        <v>13299</v>
      </c>
      <c r="F175" s="60">
        <v>1332</v>
      </c>
      <c r="G175" s="65">
        <v>1332</v>
      </c>
      <c r="H175" s="60"/>
      <c r="I175" s="65"/>
      <c r="J175" s="60">
        <v>11970</v>
      </c>
      <c r="K175" s="65">
        <v>11967</v>
      </c>
      <c r="L175" s="4"/>
    </row>
    <row r="176" spans="1:12" ht="12.75">
      <c r="A176" s="10"/>
      <c r="B176" s="40" t="s">
        <v>23</v>
      </c>
      <c r="C176" s="40"/>
      <c r="D176" s="60">
        <f t="shared" si="50"/>
        <v>1073</v>
      </c>
      <c r="E176" s="65">
        <f t="shared" si="49"/>
        <v>1073</v>
      </c>
      <c r="F176" s="60">
        <v>1073</v>
      </c>
      <c r="G176" s="65">
        <v>1073</v>
      </c>
      <c r="H176" s="60"/>
      <c r="I176" s="65"/>
      <c r="J176" s="60"/>
      <c r="K176" s="65"/>
      <c r="L176" s="4"/>
    </row>
    <row r="177" spans="1:12" ht="12" customHeight="1">
      <c r="A177" s="10"/>
      <c r="B177" s="41" t="s">
        <v>146</v>
      </c>
      <c r="C177" s="41"/>
      <c r="D177" s="60">
        <f>SUM(F177,J177)</f>
        <v>19500</v>
      </c>
      <c r="E177" s="65">
        <f>SUM(G177,K177)</f>
        <v>16000</v>
      </c>
      <c r="F177" s="60">
        <v>4000</v>
      </c>
      <c r="G177" s="65">
        <v>3000</v>
      </c>
      <c r="H177" s="60"/>
      <c r="I177" s="65"/>
      <c r="J177" s="60">
        <v>15500</v>
      </c>
      <c r="K177" s="65">
        <v>13000</v>
      </c>
      <c r="L177" s="4"/>
    </row>
    <row r="178" spans="1:12" ht="12" customHeight="1">
      <c r="A178" s="10"/>
      <c r="B178" s="41"/>
      <c r="C178" s="41"/>
      <c r="D178" s="60"/>
      <c r="E178" s="65"/>
      <c r="F178" s="60"/>
      <c r="G178" s="65"/>
      <c r="H178" s="60"/>
      <c r="I178" s="65"/>
      <c r="J178" s="60"/>
      <c r="K178" s="65"/>
      <c r="L178" s="4"/>
    </row>
    <row r="179" spans="1:12" ht="12.75">
      <c r="A179" s="10"/>
      <c r="B179" s="42" t="s">
        <v>103</v>
      </c>
      <c r="C179" s="40"/>
      <c r="D179" s="61">
        <f>SUM(D180:D183)</f>
        <v>348977</v>
      </c>
      <c r="E179" s="66">
        <f aca="true" t="shared" si="51" ref="E179:K179">SUM(E180:E183)</f>
        <v>310642</v>
      </c>
      <c r="F179" s="61">
        <f t="shared" si="51"/>
        <v>221769</v>
      </c>
      <c r="G179" s="66">
        <f t="shared" si="51"/>
        <v>208708</v>
      </c>
      <c r="H179" s="61">
        <f t="shared" si="51"/>
        <v>0</v>
      </c>
      <c r="I179" s="66">
        <f t="shared" si="51"/>
        <v>0</v>
      </c>
      <c r="J179" s="61">
        <f t="shared" si="51"/>
        <v>127208</v>
      </c>
      <c r="K179" s="66">
        <f t="shared" si="51"/>
        <v>101934</v>
      </c>
      <c r="L179" s="4"/>
    </row>
    <row r="180" spans="1:12" ht="13.5" customHeight="1">
      <c r="A180" s="10"/>
      <c r="B180" s="41" t="s">
        <v>67</v>
      </c>
      <c r="C180" s="40" t="s">
        <v>56</v>
      </c>
      <c r="D180" s="60">
        <f aca="true" t="shared" si="52" ref="D180:E182">SUM(F180,J180)</f>
        <v>26769</v>
      </c>
      <c r="E180" s="65">
        <f t="shared" si="52"/>
        <v>19468</v>
      </c>
      <c r="F180" s="60">
        <v>26769</v>
      </c>
      <c r="G180" s="65">
        <v>19468</v>
      </c>
      <c r="H180" s="60"/>
      <c r="I180" s="65"/>
      <c r="J180" s="60"/>
      <c r="K180" s="65"/>
      <c r="L180" s="4"/>
    </row>
    <row r="181" spans="1:12" ht="12.75">
      <c r="A181" s="10"/>
      <c r="B181" s="40" t="s">
        <v>149</v>
      </c>
      <c r="C181" s="40"/>
      <c r="D181" s="60">
        <f t="shared" si="52"/>
        <v>195000</v>
      </c>
      <c r="E181" s="65">
        <f t="shared" si="52"/>
        <v>189240</v>
      </c>
      <c r="F181" s="60">
        <v>195000</v>
      </c>
      <c r="G181" s="65">
        <v>189240</v>
      </c>
      <c r="H181" s="60"/>
      <c r="I181" s="65"/>
      <c r="J181" s="60"/>
      <c r="K181" s="65"/>
      <c r="L181" s="4"/>
    </row>
    <row r="182" spans="1:12" ht="12.75">
      <c r="A182" s="10"/>
      <c r="B182" s="41" t="s">
        <v>150</v>
      </c>
      <c r="C182" s="41"/>
      <c r="D182" s="60">
        <f t="shared" si="52"/>
        <v>127208</v>
      </c>
      <c r="E182" s="65">
        <f t="shared" si="52"/>
        <v>101934</v>
      </c>
      <c r="F182" s="60"/>
      <c r="G182" s="65"/>
      <c r="H182" s="60"/>
      <c r="I182" s="65"/>
      <c r="J182" s="60">
        <v>127208</v>
      </c>
      <c r="K182" s="65">
        <v>101934</v>
      </c>
      <c r="L182" s="4"/>
    </row>
    <row r="183" spans="2:11" ht="12.75">
      <c r="B183" s="77"/>
      <c r="C183" s="77"/>
      <c r="D183" s="78"/>
      <c r="E183" s="81"/>
      <c r="F183" s="78"/>
      <c r="G183" s="81"/>
      <c r="H183" s="78"/>
      <c r="I183" s="81"/>
      <c r="J183" s="78"/>
      <c r="K183" s="81"/>
    </row>
    <row r="184" spans="1:12" ht="31.5">
      <c r="A184" s="10"/>
      <c r="B184" s="46" t="s">
        <v>135</v>
      </c>
      <c r="C184" s="40"/>
      <c r="D184" s="61">
        <f>SUM(D186+D190)</f>
        <v>78665</v>
      </c>
      <c r="E184" s="66">
        <f aca="true" t="shared" si="53" ref="E184:K184">SUM(E186+E190)</f>
        <v>77163</v>
      </c>
      <c r="F184" s="61">
        <f t="shared" si="53"/>
        <v>78665</v>
      </c>
      <c r="G184" s="66">
        <f t="shared" si="53"/>
        <v>77163</v>
      </c>
      <c r="H184" s="61">
        <f t="shared" si="53"/>
        <v>0</v>
      </c>
      <c r="I184" s="66">
        <f t="shared" si="53"/>
        <v>0</v>
      </c>
      <c r="J184" s="61">
        <f t="shared" si="53"/>
        <v>0</v>
      </c>
      <c r="K184" s="66">
        <f t="shared" si="53"/>
        <v>0</v>
      </c>
      <c r="L184" s="4"/>
    </row>
    <row r="185" spans="1:12" ht="12.75">
      <c r="A185" s="10"/>
      <c r="B185" s="40"/>
      <c r="C185" s="40"/>
      <c r="D185" s="60"/>
      <c r="E185" s="65"/>
      <c r="F185" s="60"/>
      <c r="G185" s="65"/>
      <c r="H185" s="60"/>
      <c r="I185" s="65"/>
      <c r="J185" s="60"/>
      <c r="K185" s="65"/>
      <c r="L185" s="4"/>
    </row>
    <row r="186" spans="1:12" ht="12.75">
      <c r="A186" s="10"/>
      <c r="B186" s="44" t="s">
        <v>99</v>
      </c>
      <c r="C186" s="47"/>
      <c r="D186" s="61">
        <f>SUM(D187+D188)</f>
        <v>29906</v>
      </c>
      <c r="E186" s="66">
        <f aca="true" t="shared" si="54" ref="E186:K186">SUM(E187+E188)</f>
        <v>28404</v>
      </c>
      <c r="F186" s="61">
        <f t="shared" si="54"/>
        <v>29906</v>
      </c>
      <c r="G186" s="66">
        <f t="shared" si="54"/>
        <v>28404</v>
      </c>
      <c r="H186" s="61">
        <f t="shared" si="54"/>
        <v>0</v>
      </c>
      <c r="I186" s="66">
        <f t="shared" si="54"/>
        <v>0</v>
      </c>
      <c r="J186" s="61">
        <f t="shared" si="54"/>
        <v>0</v>
      </c>
      <c r="K186" s="66">
        <f t="shared" si="54"/>
        <v>0</v>
      </c>
      <c r="L186" s="4"/>
    </row>
    <row r="187" spans="1:12" ht="25.5">
      <c r="A187" s="10"/>
      <c r="B187" s="48" t="s">
        <v>70</v>
      </c>
      <c r="C187" s="51"/>
      <c r="D187" s="60">
        <f>SUM(F187,J187)</f>
        <v>21396</v>
      </c>
      <c r="E187" s="65">
        <f>SUM(G187,K187)</f>
        <v>19895</v>
      </c>
      <c r="F187" s="60">
        <v>21396</v>
      </c>
      <c r="G187" s="65">
        <v>19895</v>
      </c>
      <c r="H187" s="60">
        <v>0</v>
      </c>
      <c r="I187" s="65">
        <v>0</v>
      </c>
      <c r="J187" s="60">
        <v>0</v>
      </c>
      <c r="K187" s="65">
        <v>0</v>
      </c>
      <c r="L187" s="4"/>
    </row>
    <row r="188" spans="1:12" ht="12.75">
      <c r="A188" s="10"/>
      <c r="B188" s="48" t="s">
        <v>143</v>
      </c>
      <c r="C188" s="51"/>
      <c r="D188" s="60">
        <f>SUM(F188,J188)</f>
        <v>8510</v>
      </c>
      <c r="E188" s="65">
        <f>SUM(G188,K188)</f>
        <v>8509</v>
      </c>
      <c r="F188" s="60">
        <v>8510</v>
      </c>
      <c r="G188" s="65">
        <v>8509</v>
      </c>
      <c r="H188" s="60">
        <v>0</v>
      </c>
      <c r="I188" s="65">
        <v>0</v>
      </c>
      <c r="J188" s="60">
        <v>0</v>
      </c>
      <c r="K188" s="65">
        <v>0</v>
      </c>
      <c r="L188" s="4"/>
    </row>
    <row r="189" spans="1:12" ht="12.75">
      <c r="A189" s="10"/>
      <c r="B189" s="41"/>
      <c r="C189" s="51"/>
      <c r="D189" s="60"/>
      <c r="E189" s="65"/>
      <c r="F189" s="60"/>
      <c r="G189" s="65"/>
      <c r="H189" s="60"/>
      <c r="I189" s="65"/>
      <c r="J189" s="60"/>
      <c r="K189" s="65"/>
      <c r="L189" s="4"/>
    </row>
    <row r="190" spans="1:12" ht="12.75">
      <c r="A190" s="10"/>
      <c r="B190" s="42" t="s">
        <v>130</v>
      </c>
      <c r="C190" s="51"/>
      <c r="D190" s="61">
        <f>SUM(D191)</f>
        <v>48759</v>
      </c>
      <c r="E190" s="66">
        <f aca="true" t="shared" si="55" ref="E190:K190">SUM(E191)</f>
        <v>48759</v>
      </c>
      <c r="F190" s="61">
        <f t="shared" si="55"/>
        <v>48759</v>
      </c>
      <c r="G190" s="66">
        <f t="shared" si="55"/>
        <v>48759</v>
      </c>
      <c r="H190" s="61">
        <f t="shared" si="55"/>
        <v>0</v>
      </c>
      <c r="I190" s="66">
        <f t="shared" si="55"/>
        <v>0</v>
      </c>
      <c r="J190" s="61">
        <f t="shared" si="55"/>
        <v>0</v>
      </c>
      <c r="K190" s="66">
        <f t="shared" si="55"/>
        <v>0</v>
      </c>
      <c r="L190" s="4"/>
    </row>
    <row r="191" spans="1:12" ht="38.25">
      <c r="A191" s="10"/>
      <c r="B191" s="48" t="s">
        <v>113</v>
      </c>
      <c r="C191" s="47"/>
      <c r="D191" s="60">
        <f>SUM(F191,J191)</f>
        <v>48759</v>
      </c>
      <c r="E191" s="65">
        <f>SUM(G191,K191)</f>
        <v>48759</v>
      </c>
      <c r="F191" s="60">
        <v>48759</v>
      </c>
      <c r="G191" s="65">
        <v>48759</v>
      </c>
      <c r="H191" s="60">
        <v>0</v>
      </c>
      <c r="I191" s="65">
        <v>0</v>
      </c>
      <c r="J191" s="60">
        <v>0</v>
      </c>
      <c r="K191" s="65">
        <v>0</v>
      </c>
      <c r="L191" s="4"/>
    </row>
    <row r="192" spans="1:12" ht="12.75">
      <c r="A192" s="10"/>
      <c r="B192" s="40"/>
      <c r="C192" s="40"/>
      <c r="D192" s="60"/>
      <c r="E192" s="65"/>
      <c r="F192" s="60"/>
      <c r="G192" s="65"/>
      <c r="H192" s="60"/>
      <c r="I192" s="65"/>
      <c r="J192" s="60"/>
      <c r="K192" s="65"/>
      <c r="L192" s="4"/>
    </row>
    <row r="193" spans="1:12" ht="35.25" customHeight="1">
      <c r="A193" s="10"/>
      <c r="B193" s="46" t="s">
        <v>133</v>
      </c>
      <c r="C193" s="41"/>
      <c r="D193" s="55">
        <f aca="true" t="shared" si="56" ref="D193:K193">SUM(D195+D221)</f>
        <v>1993735</v>
      </c>
      <c r="E193" s="64">
        <f t="shared" si="56"/>
        <v>1966831</v>
      </c>
      <c r="F193" s="55">
        <f t="shared" si="56"/>
        <v>1976801</v>
      </c>
      <c r="G193" s="64">
        <f t="shared" si="56"/>
        <v>1949897</v>
      </c>
      <c r="H193" s="55">
        <f t="shared" si="56"/>
        <v>617435</v>
      </c>
      <c r="I193" s="64">
        <f t="shared" si="56"/>
        <v>617377</v>
      </c>
      <c r="J193" s="55">
        <f t="shared" si="56"/>
        <v>16934</v>
      </c>
      <c r="K193" s="64">
        <f t="shared" si="56"/>
        <v>16934</v>
      </c>
      <c r="L193" s="4"/>
    </row>
    <row r="194" spans="1:12" ht="13.5" customHeight="1">
      <c r="A194" s="10"/>
      <c r="B194" s="46"/>
      <c r="C194" s="41"/>
      <c r="D194" s="60"/>
      <c r="E194" s="65"/>
      <c r="F194" s="60"/>
      <c r="G194" s="65"/>
      <c r="H194" s="60"/>
      <c r="I194" s="65"/>
      <c r="J194" s="60"/>
      <c r="K194" s="65"/>
      <c r="L194" s="4"/>
    </row>
    <row r="195" spans="1:12" ht="15.75" customHeight="1">
      <c r="A195" s="10"/>
      <c r="B195" s="42" t="s">
        <v>102</v>
      </c>
      <c r="C195" s="42"/>
      <c r="D195" s="61">
        <f aca="true" t="shared" si="57" ref="D195:K195">SUM(D196:D219)</f>
        <v>1944679</v>
      </c>
      <c r="E195" s="66">
        <f t="shared" si="57"/>
        <v>1917775</v>
      </c>
      <c r="F195" s="61">
        <f t="shared" si="57"/>
        <v>1927745</v>
      </c>
      <c r="G195" s="66">
        <f t="shared" si="57"/>
        <v>1900841</v>
      </c>
      <c r="H195" s="61">
        <f t="shared" si="57"/>
        <v>617435</v>
      </c>
      <c r="I195" s="66">
        <f t="shared" si="57"/>
        <v>617377</v>
      </c>
      <c r="J195" s="61">
        <f t="shared" si="57"/>
        <v>16934</v>
      </c>
      <c r="K195" s="66">
        <f t="shared" si="57"/>
        <v>16934</v>
      </c>
      <c r="L195" s="4"/>
    </row>
    <row r="196" spans="1:12" ht="26.25" customHeight="1">
      <c r="A196" s="10"/>
      <c r="B196" s="41" t="s">
        <v>47</v>
      </c>
      <c r="C196" s="41"/>
      <c r="D196" s="60">
        <f>SUM(F196+J196)</f>
        <v>133317</v>
      </c>
      <c r="E196" s="65">
        <f>SUM(G196,K196)</f>
        <v>133317</v>
      </c>
      <c r="F196" s="60">
        <v>133317</v>
      </c>
      <c r="G196" s="65">
        <v>133317</v>
      </c>
      <c r="H196" s="60">
        <v>106145</v>
      </c>
      <c r="I196" s="65">
        <v>106145</v>
      </c>
      <c r="J196" s="60"/>
      <c r="K196" s="65"/>
      <c r="L196" s="4"/>
    </row>
    <row r="197" spans="1:12" ht="26.25" customHeight="1">
      <c r="A197" s="10"/>
      <c r="B197" s="41" t="s">
        <v>124</v>
      </c>
      <c r="C197" s="41" t="s">
        <v>56</v>
      </c>
      <c r="D197" s="60">
        <f aca="true" t="shared" si="58" ref="D197:D219">SUM(F197+J197)</f>
        <v>330800</v>
      </c>
      <c r="E197" s="65">
        <f>SUM(G197,K197)</f>
        <v>316084</v>
      </c>
      <c r="F197" s="60">
        <v>330800</v>
      </c>
      <c r="G197" s="65">
        <v>316084</v>
      </c>
      <c r="H197" s="60">
        <v>115695</v>
      </c>
      <c r="I197" s="65">
        <v>115637</v>
      </c>
      <c r="J197" s="60"/>
      <c r="K197" s="65"/>
      <c r="L197" s="4"/>
    </row>
    <row r="198" spans="1:12" ht="24.75" customHeight="1">
      <c r="A198" s="10"/>
      <c r="B198" s="41" t="s">
        <v>118</v>
      </c>
      <c r="C198" s="41"/>
      <c r="D198" s="60">
        <f t="shared" si="58"/>
        <v>33034</v>
      </c>
      <c r="E198" s="65">
        <f aca="true" t="shared" si="59" ref="E198:E218">SUM(G198,K198)</f>
        <v>33034</v>
      </c>
      <c r="F198" s="60">
        <v>33034</v>
      </c>
      <c r="G198" s="65">
        <v>33034</v>
      </c>
      <c r="H198" s="60">
        <v>25317</v>
      </c>
      <c r="I198" s="65">
        <v>25317</v>
      </c>
      <c r="J198" s="60"/>
      <c r="K198" s="65"/>
      <c r="L198" s="4"/>
    </row>
    <row r="199" spans="1:12" s="9" customFormat="1" ht="12.75" customHeight="1">
      <c r="A199" s="49"/>
      <c r="B199" s="40" t="s">
        <v>42</v>
      </c>
      <c r="C199" s="40"/>
      <c r="D199" s="60">
        <f t="shared" si="58"/>
        <v>8598</v>
      </c>
      <c r="E199" s="65">
        <f t="shared" si="59"/>
        <v>8598</v>
      </c>
      <c r="F199" s="60">
        <v>8598</v>
      </c>
      <c r="G199" s="65">
        <v>8598</v>
      </c>
      <c r="H199" s="60"/>
      <c r="I199" s="65"/>
      <c r="J199" s="60"/>
      <c r="K199" s="65"/>
      <c r="L199" s="8"/>
    </row>
    <row r="200" spans="1:12" ht="25.5" customHeight="1">
      <c r="A200" s="10"/>
      <c r="B200" s="41" t="s">
        <v>107</v>
      </c>
      <c r="C200" s="41" t="s">
        <v>54</v>
      </c>
      <c r="D200" s="60">
        <f t="shared" si="58"/>
        <v>6900</v>
      </c>
      <c r="E200" s="65">
        <f t="shared" si="59"/>
        <v>6900</v>
      </c>
      <c r="F200" s="60">
        <v>6900</v>
      </c>
      <c r="G200" s="65">
        <v>6900</v>
      </c>
      <c r="H200" s="60">
        <v>4300</v>
      </c>
      <c r="I200" s="65">
        <v>4300</v>
      </c>
      <c r="J200" s="60"/>
      <c r="K200" s="65"/>
      <c r="L200" s="4"/>
    </row>
    <row r="201" spans="1:12" ht="24.75" customHeight="1">
      <c r="A201" s="10"/>
      <c r="B201" s="41" t="s">
        <v>108</v>
      </c>
      <c r="C201" s="41" t="s">
        <v>54</v>
      </c>
      <c r="D201" s="60">
        <f t="shared" si="58"/>
        <v>232320</v>
      </c>
      <c r="E201" s="65">
        <f t="shared" si="59"/>
        <v>232320</v>
      </c>
      <c r="F201" s="60">
        <v>232320</v>
      </c>
      <c r="G201" s="65">
        <v>232320</v>
      </c>
      <c r="H201" s="60"/>
      <c r="I201" s="65"/>
      <c r="J201" s="60"/>
      <c r="K201" s="65"/>
      <c r="L201" s="4"/>
    </row>
    <row r="202" spans="1:12" ht="27" customHeight="1">
      <c r="A202" s="10"/>
      <c r="B202" s="41" t="s">
        <v>160</v>
      </c>
      <c r="C202" s="41" t="s">
        <v>121</v>
      </c>
      <c r="D202" s="60">
        <f t="shared" si="58"/>
        <v>266122</v>
      </c>
      <c r="E202" s="65">
        <f t="shared" si="59"/>
        <v>266122</v>
      </c>
      <c r="F202" s="60">
        <v>266122</v>
      </c>
      <c r="G202" s="65">
        <v>266122</v>
      </c>
      <c r="H202" s="60">
        <v>179629</v>
      </c>
      <c r="I202" s="65">
        <v>179629</v>
      </c>
      <c r="J202" s="60"/>
      <c r="K202" s="65"/>
      <c r="L202" s="4"/>
    </row>
    <row r="203" spans="1:12" ht="27" customHeight="1">
      <c r="A203" s="10"/>
      <c r="B203" s="41" t="s">
        <v>79</v>
      </c>
      <c r="C203" s="41" t="s">
        <v>54</v>
      </c>
      <c r="D203" s="60">
        <f t="shared" si="58"/>
        <v>44600</v>
      </c>
      <c r="E203" s="65">
        <f>SUM(G203,K203)</f>
        <v>44600</v>
      </c>
      <c r="F203" s="60">
        <v>44600</v>
      </c>
      <c r="G203" s="65">
        <v>44600</v>
      </c>
      <c r="H203" s="60">
        <v>32594</v>
      </c>
      <c r="I203" s="65">
        <v>32594</v>
      </c>
      <c r="J203" s="60"/>
      <c r="K203" s="65"/>
      <c r="L203" s="4"/>
    </row>
    <row r="204" spans="1:12" ht="24.75" customHeight="1">
      <c r="A204" s="10"/>
      <c r="B204" s="41" t="s">
        <v>80</v>
      </c>
      <c r="C204" s="41" t="s">
        <v>54</v>
      </c>
      <c r="D204" s="60">
        <f t="shared" si="58"/>
        <v>73244</v>
      </c>
      <c r="E204" s="65">
        <f t="shared" si="59"/>
        <v>73244</v>
      </c>
      <c r="F204" s="60">
        <v>73244</v>
      </c>
      <c r="G204" s="65">
        <v>73244</v>
      </c>
      <c r="H204" s="60">
        <v>54914</v>
      </c>
      <c r="I204" s="65">
        <v>54914</v>
      </c>
      <c r="J204" s="60"/>
      <c r="K204" s="65"/>
      <c r="L204" s="4"/>
    </row>
    <row r="205" spans="1:12" ht="16.5" customHeight="1">
      <c r="A205" s="10"/>
      <c r="B205" s="41" t="s">
        <v>81</v>
      </c>
      <c r="C205" s="41" t="s">
        <v>54</v>
      </c>
      <c r="D205" s="60">
        <f t="shared" si="58"/>
        <v>2600</v>
      </c>
      <c r="E205" s="65">
        <f t="shared" si="59"/>
        <v>2600</v>
      </c>
      <c r="F205" s="60">
        <v>2600</v>
      </c>
      <c r="G205" s="65">
        <v>2600</v>
      </c>
      <c r="H205" s="60">
        <v>1840</v>
      </c>
      <c r="I205" s="65">
        <v>1840</v>
      </c>
      <c r="J205" s="60"/>
      <c r="K205" s="65"/>
      <c r="L205" s="4"/>
    </row>
    <row r="206" spans="1:12" ht="12.75" customHeight="1">
      <c r="A206" s="10"/>
      <c r="B206" s="40" t="s">
        <v>33</v>
      </c>
      <c r="C206" s="40" t="s">
        <v>54</v>
      </c>
      <c r="D206" s="60">
        <f t="shared" si="58"/>
        <v>49000</v>
      </c>
      <c r="E206" s="65">
        <f t="shared" si="59"/>
        <v>39064</v>
      </c>
      <c r="F206" s="60">
        <v>49000</v>
      </c>
      <c r="G206" s="65">
        <v>39064</v>
      </c>
      <c r="H206" s="60"/>
      <c r="I206" s="65"/>
      <c r="J206" s="60"/>
      <c r="K206" s="65"/>
      <c r="L206" s="4"/>
    </row>
    <row r="207" spans="1:12" ht="13.5" customHeight="1">
      <c r="A207" s="10"/>
      <c r="B207" s="40" t="s">
        <v>57</v>
      </c>
      <c r="C207" s="40"/>
      <c r="D207" s="60">
        <f t="shared" si="58"/>
        <v>401831</v>
      </c>
      <c r="E207" s="65">
        <f t="shared" si="59"/>
        <v>401831</v>
      </c>
      <c r="F207" s="60">
        <v>401831</v>
      </c>
      <c r="G207" s="65">
        <v>401831</v>
      </c>
      <c r="H207" s="60"/>
      <c r="I207" s="65"/>
      <c r="J207" s="60"/>
      <c r="K207" s="65"/>
      <c r="L207" s="4"/>
    </row>
    <row r="208" spans="1:12" ht="15" customHeight="1">
      <c r="A208" s="10"/>
      <c r="B208" s="41" t="s">
        <v>151</v>
      </c>
      <c r="C208" s="40"/>
      <c r="D208" s="60">
        <f t="shared" si="58"/>
        <v>48868</v>
      </c>
      <c r="E208" s="65">
        <f t="shared" si="59"/>
        <v>48868</v>
      </c>
      <c r="F208" s="60">
        <v>48868</v>
      </c>
      <c r="G208" s="65">
        <v>48868</v>
      </c>
      <c r="H208" s="60"/>
      <c r="I208" s="65"/>
      <c r="J208" s="60"/>
      <c r="K208" s="65"/>
      <c r="L208" s="4"/>
    </row>
    <row r="209" spans="1:12" ht="15" customHeight="1">
      <c r="A209" s="10"/>
      <c r="B209" s="41" t="s">
        <v>162</v>
      </c>
      <c r="C209" s="40"/>
      <c r="D209" s="60">
        <f t="shared" si="58"/>
        <v>100</v>
      </c>
      <c r="E209" s="65">
        <f t="shared" si="59"/>
        <v>100</v>
      </c>
      <c r="F209" s="60">
        <v>100</v>
      </c>
      <c r="G209" s="65">
        <v>100</v>
      </c>
      <c r="H209" s="60"/>
      <c r="I209" s="65"/>
      <c r="J209" s="60"/>
      <c r="K209" s="65"/>
      <c r="L209" s="4"/>
    </row>
    <row r="210" spans="1:12" ht="13.5" customHeight="1">
      <c r="A210" s="10"/>
      <c r="B210" s="40" t="s">
        <v>36</v>
      </c>
      <c r="C210" s="40"/>
      <c r="D210" s="60">
        <f t="shared" si="58"/>
        <v>128644</v>
      </c>
      <c r="E210" s="65">
        <f t="shared" si="59"/>
        <v>128644</v>
      </c>
      <c r="F210" s="60">
        <v>111710</v>
      </c>
      <c r="G210" s="65">
        <v>111710</v>
      </c>
      <c r="H210" s="60">
        <v>76365</v>
      </c>
      <c r="I210" s="65">
        <v>76365</v>
      </c>
      <c r="J210" s="60">
        <v>16934</v>
      </c>
      <c r="K210" s="65">
        <v>16934</v>
      </c>
      <c r="L210" s="4"/>
    </row>
    <row r="211" spans="1:12" ht="13.5" customHeight="1">
      <c r="A211" s="10"/>
      <c r="B211" s="40" t="s">
        <v>36</v>
      </c>
      <c r="C211" s="40" t="s">
        <v>56</v>
      </c>
      <c r="D211" s="60">
        <f>SUM(F211+J211)</f>
        <v>25200</v>
      </c>
      <c r="E211" s="65">
        <f>SUM(G211,K211)</f>
        <v>23720</v>
      </c>
      <c r="F211" s="60">
        <v>25200</v>
      </c>
      <c r="G211" s="65">
        <v>23720</v>
      </c>
      <c r="H211" s="60">
        <v>6100</v>
      </c>
      <c r="I211" s="65">
        <v>6100</v>
      </c>
      <c r="J211" s="60"/>
      <c r="K211" s="65"/>
      <c r="L211" s="4"/>
    </row>
    <row r="212" spans="1:12" ht="14.25" customHeight="1">
      <c r="A212" s="10"/>
      <c r="B212" s="40" t="s">
        <v>36</v>
      </c>
      <c r="C212" s="40" t="s">
        <v>54</v>
      </c>
      <c r="D212" s="60">
        <f t="shared" si="58"/>
        <v>20036</v>
      </c>
      <c r="E212" s="65">
        <f t="shared" si="59"/>
        <v>20036</v>
      </c>
      <c r="F212" s="60">
        <v>20036</v>
      </c>
      <c r="G212" s="65">
        <v>20036</v>
      </c>
      <c r="H212" s="60">
        <v>13976</v>
      </c>
      <c r="I212" s="65">
        <v>13976</v>
      </c>
      <c r="J212" s="60"/>
      <c r="K212" s="65"/>
      <c r="L212" s="4"/>
    </row>
    <row r="213" spans="1:12" ht="29.25" customHeight="1">
      <c r="A213" s="10"/>
      <c r="B213" s="41" t="s">
        <v>82</v>
      </c>
      <c r="C213" s="40" t="s">
        <v>54</v>
      </c>
      <c r="D213" s="60">
        <f t="shared" si="58"/>
        <v>16872</v>
      </c>
      <c r="E213" s="65">
        <f t="shared" si="59"/>
        <v>16872</v>
      </c>
      <c r="F213" s="60">
        <v>16872</v>
      </c>
      <c r="G213" s="65">
        <v>16872</v>
      </c>
      <c r="H213" s="60"/>
      <c r="I213" s="65"/>
      <c r="J213" s="60"/>
      <c r="K213" s="65"/>
      <c r="L213" s="4"/>
    </row>
    <row r="214" spans="1:12" ht="25.5" customHeight="1">
      <c r="A214" s="10"/>
      <c r="B214" s="41" t="s">
        <v>83</v>
      </c>
      <c r="C214" s="40" t="s">
        <v>54</v>
      </c>
      <c r="D214" s="60">
        <f t="shared" si="58"/>
        <v>76328</v>
      </c>
      <c r="E214" s="65">
        <f t="shared" si="59"/>
        <v>76328</v>
      </c>
      <c r="F214" s="60">
        <v>76328</v>
      </c>
      <c r="G214" s="65">
        <v>76328</v>
      </c>
      <c r="H214" s="60"/>
      <c r="I214" s="65"/>
      <c r="J214" s="60"/>
      <c r="K214" s="65"/>
      <c r="L214" s="4"/>
    </row>
    <row r="215" spans="1:12" ht="16.5" customHeight="1">
      <c r="A215" s="10"/>
      <c r="B215" s="41" t="s">
        <v>153</v>
      </c>
      <c r="C215" s="40"/>
      <c r="D215" s="60">
        <f>SUM(F215+J215)</f>
        <v>34502</v>
      </c>
      <c r="E215" s="65">
        <f>SUM(G215,K215)</f>
        <v>34502</v>
      </c>
      <c r="F215" s="60">
        <v>34502</v>
      </c>
      <c r="G215" s="65">
        <v>34502</v>
      </c>
      <c r="H215" s="60"/>
      <c r="I215" s="65"/>
      <c r="J215" s="60"/>
      <c r="K215" s="65"/>
      <c r="L215" s="4"/>
    </row>
    <row r="216" spans="1:12" ht="14.25" customHeight="1">
      <c r="A216" s="10"/>
      <c r="B216" s="41" t="s">
        <v>140</v>
      </c>
      <c r="C216" s="40" t="s">
        <v>54</v>
      </c>
      <c r="D216" s="60">
        <f>SUM(F216+J216)</f>
        <v>1100</v>
      </c>
      <c r="E216" s="65">
        <f>SUM(G216,K216)</f>
        <v>1100</v>
      </c>
      <c r="F216" s="60">
        <v>1100</v>
      </c>
      <c r="G216" s="65">
        <v>1100</v>
      </c>
      <c r="H216" s="60">
        <v>560</v>
      </c>
      <c r="I216" s="65">
        <v>560</v>
      </c>
      <c r="J216" s="60"/>
      <c r="K216" s="65"/>
      <c r="L216" s="4"/>
    </row>
    <row r="217" spans="1:12" ht="13.5" customHeight="1">
      <c r="A217" s="10"/>
      <c r="B217" s="41" t="s">
        <v>84</v>
      </c>
      <c r="C217" s="41"/>
      <c r="D217" s="60">
        <f t="shared" si="58"/>
        <v>2240</v>
      </c>
      <c r="E217" s="65">
        <f t="shared" si="59"/>
        <v>1468</v>
      </c>
      <c r="F217" s="60">
        <v>2240</v>
      </c>
      <c r="G217" s="65">
        <v>1468</v>
      </c>
      <c r="H217" s="60"/>
      <c r="I217" s="65"/>
      <c r="J217" s="60"/>
      <c r="K217" s="65"/>
      <c r="L217" s="4"/>
    </row>
    <row r="218" spans="1:12" ht="15" customHeight="1">
      <c r="A218" s="10"/>
      <c r="B218" s="41" t="s">
        <v>152</v>
      </c>
      <c r="C218" s="41"/>
      <c r="D218" s="60">
        <f t="shared" si="58"/>
        <v>5990</v>
      </c>
      <c r="E218" s="65">
        <f t="shared" si="59"/>
        <v>5990</v>
      </c>
      <c r="F218" s="60">
        <v>5990</v>
      </c>
      <c r="G218" s="65">
        <v>5990</v>
      </c>
      <c r="H218" s="60"/>
      <c r="I218" s="65"/>
      <c r="J218" s="60"/>
      <c r="K218" s="65"/>
      <c r="L218" s="4"/>
    </row>
    <row r="219" spans="1:12" ht="15.75" customHeight="1">
      <c r="A219" s="10"/>
      <c r="B219" s="41" t="s">
        <v>119</v>
      </c>
      <c r="C219" s="41"/>
      <c r="D219" s="60">
        <f t="shared" si="58"/>
        <v>2433</v>
      </c>
      <c r="E219" s="65">
        <f>SUM(G219,K219)</f>
        <v>2433</v>
      </c>
      <c r="F219" s="60">
        <v>2433</v>
      </c>
      <c r="G219" s="65">
        <v>2433</v>
      </c>
      <c r="H219" s="60"/>
      <c r="I219" s="65"/>
      <c r="J219" s="60"/>
      <c r="K219" s="65"/>
      <c r="L219" s="4"/>
    </row>
    <row r="220" spans="1:12" ht="12.75" customHeight="1">
      <c r="A220" s="10"/>
      <c r="B220" s="41"/>
      <c r="C220" s="41"/>
      <c r="D220" s="60"/>
      <c r="E220" s="65"/>
      <c r="F220" s="60"/>
      <c r="G220" s="65"/>
      <c r="H220" s="60"/>
      <c r="I220" s="65"/>
      <c r="J220" s="60"/>
      <c r="K220" s="65"/>
      <c r="L220" s="4"/>
    </row>
    <row r="221" spans="1:12" ht="12.75">
      <c r="A221" s="10"/>
      <c r="B221" s="44" t="s">
        <v>104</v>
      </c>
      <c r="C221" s="47"/>
      <c r="D221" s="61">
        <f>SUM(D222:D226)</f>
        <v>49056</v>
      </c>
      <c r="E221" s="66">
        <f aca="true" t="shared" si="60" ref="E221:K221">SUM(E222:E226)</f>
        <v>49056</v>
      </c>
      <c r="F221" s="61">
        <f t="shared" si="60"/>
        <v>49056</v>
      </c>
      <c r="G221" s="66">
        <f t="shared" si="60"/>
        <v>49056</v>
      </c>
      <c r="H221" s="61">
        <f t="shared" si="60"/>
        <v>0</v>
      </c>
      <c r="I221" s="66">
        <f t="shared" si="60"/>
        <v>0</v>
      </c>
      <c r="J221" s="61">
        <f t="shared" si="60"/>
        <v>0</v>
      </c>
      <c r="K221" s="66">
        <f t="shared" si="60"/>
        <v>0</v>
      </c>
      <c r="L221" s="4"/>
    </row>
    <row r="222" spans="1:12" ht="12.75">
      <c r="A222" s="10"/>
      <c r="B222" s="50" t="s">
        <v>123</v>
      </c>
      <c r="C222" s="47" t="s">
        <v>54</v>
      </c>
      <c r="D222" s="60">
        <f>SUM(F222)</f>
        <v>21300</v>
      </c>
      <c r="E222" s="65">
        <f>SUM(G222)</f>
        <v>21300</v>
      </c>
      <c r="F222" s="60">
        <v>21300</v>
      </c>
      <c r="G222" s="65">
        <v>21300</v>
      </c>
      <c r="H222" s="60"/>
      <c r="I222" s="65">
        <v>0</v>
      </c>
      <c r="J222" s="60">
        <v>0</v>
      </c>
      <c r="K222" s="65">
        <v>0</v>
      </c>
      <c r="L222" s="4"/>
    </row>
    <row r="223" spans="1:12" ht="12.75">
      <c r="A223" s="10"/>
      <c r="B223" s="50" t="s">
        <v>159</v>
      </c>
      <c r="C223" s="47"/>
      <c r="D223" s="60">
        <f>SUM(F223)</f>
        <v>13410</v>
      </c>
      <c r="E223" s="65">
        <f>SUM(G223)</f>
        <v>13410</v>
      </c>
      <c r="F223" s="60">
        <v>13410</v>
      </c>
      <c r="G223" s="65">
        <v>13410</v>
      </c>
      <c r="H223" s="60"/>
      <c r="I223" s="65">
        <v>0</v>
      </c>
      <c r="J223" s="60">
        <v>0</v>
      </c>
      <c r="K223" s="65">
        <v>0</v>
      </c>
      <c r="L223" s="4"/>
    </row>
    <row r="224" spans="1:12" ht="12.75">
      <c r="A224" s="10"/>
      <c r="B224" s="48" t="s">
        <v>136</v>
      </c>
      <c r="C224" s="47"/>
      <c r="D224" s="60">
        <f aca="true" t="shared" si="61" ref="D224:E226">SUM(F224,J224)</f>
        <v>1500</v>
      </c>
      <c r="E224" s="65">
        <f t="shared" si="61"/>
        <v>1500</v>
      </c>
      <c r="F224" s="60">
        <v>1500</v>
      </c>
      <c r="G224" s="65">
        <v>1500</v>
      </c>
      <c r="H224" s="60"/>
      <c r="I224" s="65"/>
      <c r="J224" s="60"/>
      <c r="K224" s="65"/>
      <c r="L224" s="4"/>
    </row>
    <row r="225" spans="1:12" ht="15.75" customHeight="1">
      <c r="A225" s="10"/>
      <c r="B225" s="48" t="s">
        <v>154</v>
      </c>
      <c r="C225" s="47" t="s">
        <v>54</v>
      </c>
      <c r="D225" s="60">
        <f t="shared" si="61"/>
        <v>346</v>
      </c>
      <c r="E225" s="65">
        <f t="shared" si="61"/>
        <v>346</v>
      </c>
      <c r="F225" s="60">
        <v>346</v>
      </c>
      <c r="G225" s="65">
        <v>346</v>
      </c>
      <c r="H225" s="60"/>
      <c r="I225" s="65">
        <v>0</v>
      </c>
      <c r="J225" s="60">
        <v>0</v>
      </c>
      <c r="K225" s="65">
        <v>0</v>
      </c>
      <c r="L225" s="4"/>
    </row>
    <row r="226" spans="1:12" ht="12.75">
      <c r="A226" s="10"/>
      <c r="B226" s="48" t="s">
        <v>137</v>
      </c>
      <c r="C226" s="47" t="s">
        <v>54</v>
      </c>
      <c r="D226" s="60">
        <f t="shared" si="61"/>
        <v>12500</v>
      </c>
      <c r="E226" s="65">
        <f t="shared" si="61"/>
        <v>12500</v>
      </c>
      <c r="F226" s="60">
        <v>12500</v>
      </c>
      <c r="G226" s="65">
        <v>12500</v>
      </c>
      <c r="H226" s="60"/>
      <c r="I226" s="65">
        <v>0</v>
      </c>
      <c r="J226" s="60">
        <v>0</v>
      </c>
      <c r="K226" s="65">
        <v>0</v>
      </c>
      <c r="L226" s="4"/>
    </row>
    <row r="227" spans="1:12" ht="12.75" customHeight="1">
      <c r="A227" s="10" t="s">
        <v>134</v>
      </c>
      <c r="B227" s="41"/>
      <c r="C227" s="41"/>
      <c r="D227" s="60"/>
      <c r="E227" s="65"/>
      <c r="F227" s="60"/>
      <c r="G227" s="65"/>
      <c r="H227" s="60"/>
      <c r="I227" s="65"/>
      <c r="J227" s="60"/>
      <c r="K227" s="65"/>
      <c r="L227" s="4"/>
    </row>
    <row r="228" spans="1:12" ht="15.75">
      <c r="A228" s="10"/>
      <c r="B228" s="52" t="s">
        <v>112</v>
      </c>
      <c r="C228" s="52"/>
      <c r="D228" s="55">
        <f aca="true" t="shared" si="62" ref="D228:K228">SUM(D14+D59+D117+D136+D147+D184+D193)</f>
        <v>11906054</v>
      </c>
      <c r="E228" s="64">
        <f t="shared" si="62"/>
        <v>11532406</v>
      </c>
      <c r="F228" s="55">
        <f t="shared" si="62"/>
        <v>8939423</v>
      </c>
      <c r="G228" s="64">
        <f t="shared" si="62"/>
        <v>8835977</v>
      </c>
      <c r="H228" s="55">
        <f t="shared" si="62"/>
        <v>4252996</v>
      </c>
      <c r="I228" s="64">
        <f t="shared" si="62"/>
        <v>4250222</v>
      </c>
      <c r="J228" s="55">
        <f t="shared" si="62"/>
        <v>2966631</v>
      </c>
      <c r="K228" s="64">
        <f t="shared" si="62"/>
        <v>2696429</v>
      </c>
      <c r="L228" s="4"/>
    </row>
    <row r="229" spans="1:11" ht="12.75">
      <c r="A229" s="53"/>
      <c r="B229" s="54" t="s">
        <v>91</v>
      </c>
      <c r="C229" s="54"/>
      <c r="D229" s="54"/>
      <c r="E229" s="54"/>
      <c r="F229" s="54"/>
      <c r="G229" s="54"/>
      <c r="H229" s="54"/>
      <c r="I229" s="54"/>
      <c r="J229" s="54"/>
      <c r="K229" s="10"/>
    </row>
    <row r="230" spans="1:11" ht="12.75">
      <c r="A230" s="10" t="s">
        <v>26</v>
      </c>
      <c r="B230" s="54" t="s">
        <v>87</v>
      </c>
      <c r="C230" s="54"/>
      <c r="D230" s="73"/>
      <c r="E230" s="73"/>
      <c r="F230" s="73"/>
      <c r="G230" s="74"/>
      <c r="H230" s="74"/>
      <c r="I230" s="74"/>
      <c r="J230" s="74"/>
      <c r="K230" s="74"/>
    </row>
    <row r="231" spans="1:11" ht="12.75">
      <c r="A231" s="10" t="s">
        <v>54</v>
      </c>
      <c r="B231" s="54" t="s">
        <v>89</v>
      </c>
      <c r="C231" s="54"/>
      <c r="D231" s="73"/>
      <c r="E231" s="73"/>
      <c r="F231" s="73"/>
      <c r="G231" s="54"/>
      <c r="H231" s="54"/>
      <c r="I231" s="54"/>
      <c r="J231" s="54"/>
      <c r="K231" s="10"/>
    </row>
    <row r="232" spans="1:11" ht="12.75">
      <c r="A232" s="10" t="s">
        <v>109</v>
      </c>
      <c r="B232" s="54" t="s">
        <v>88</v>
      </c>
      <c r="C232" s="54"/>
      <c r="D232" s="82"/>
      <c r="E232" s="82"/>
      <c r="F232" s="73"/>
      <c r="G232" s="54"/>
      <c r="H232" s="54"/>
      <c r="I232" s="74"/>
      <c r="J232" s="54"/>
      <c r="K232" s="84"/>
    </row>
    <row r="233" spans="1:11" ht="12.75">
      <c r="A233" s="10" t="s">
        <v>56</v>
      </c>
      <c r="B233" s="54" t="s">
        <v>90</v>
      </c>
      <c r="C233" s="54"/>
      <c r="D233" s="73"/>
      <c r="E233" s="73"/>
      <c r="F233" s="73"/>
      <c r="G233" s="54"/>
      <c r="H233" s="54"/>
      <c r="I233" s="54"/>
      <c r="J233" s="54"/>
      <c r="K233" s="10"/>
    </row>
    <row r="234" spans="2:10" ht="12.75" hidden="1">
      <c r="B234" s="1"/>
      <c r="C234" s="1"/>
      <c r="D234" s="19" t="s">
        <v>112</v>
      </c>
      <c r="E234" s="26" t="s">
        <v>92</v>
      </c>
      <c r="F234" s="73"/>
      <c r="G234" s="75"/>
      <c r="H234" s="75"/>
      <c r="I234" s="75"/>
      <c r="J234" s="75"/>
    </row>
    <row r="235" spans="2:10" ht="12.75" hidden="1">
      <c r="B235" s="14" t="s">
        <v>97</v>
      </c>
      <c r="D235" s="82">
        <f>SUM(D16+D149)</f>
        <v>1956128</v>
      </c>
      <c r="E235" s="82">
        <f>SUM(E16+E149)</f>
        <v>1923085</v>
      </c>
      <c r="F235" s="73"/>
      <c r="G235" s="75"/>
      <c r="H235" s="75"/>
      <c r="I235" s="75"/>
      <c r="J235" s="75"/>
    </row>
    <row r="236" spans="2:10" ht="12.75" hidden="1">
      <c r="B236" s="42" t="s">
        <v>98</v>
      </c>
      <c r="D236" s="72">
        <f>SUM(D43)</f>
        <v>26478</v>
      </c>
      <c r="E236" s="72">
        <f>SUM(E43)</f>
        <v>26478</v>
      </c>
      <c r="F236" s="73"/>
      <c r="G236" s="75"/>
      <c r="H236" s="75"/>
      <c r="I236" s="75"/>
      <c r="J236" s="75"/>
    </row>
    <row r="237" spans="2:10" ht="12.75" hidden="1">
      <c r="B237" s="44" t="s">
        <v>128</v>
      </c>
      <c r="D237" s="72">
        <f>SUM(D48)</f>
        <v>186300</v>
      </c>
      <c r="E237" s="72">
        <f>SUM(E48)</f>
        <v>186299</v>
      </c>
      <c r="F237" s="73"/>
      <c r="G237" s="75"/>
      <c r="H237" s="75"/>
      <c r="I237" s="75"/>
      <c r="J237" s="75"/>
    </row>
    <row r="238" spans="2:10" ht="12.75" hidden="1">
      <c r="B238" s="42" t="s">
        <v>99</v>
      </c>
      <c r="D238" s="82">
        <f>SUM(D52+D133+D138+D154+D186)</f>
        <v>3374107</v>
      </c>
      <c r="E238" s="82">
        <f>SUM(E52+E133+E138+E154+E186)</f>
        <v>3129567</v>
      </c>
      <c r="F238" s="73"/>
      <c r="G238" s="75"/>
      <c r="H238" s="75"/>
      <c r="I238" s="75"/>
      <c r="J238" s="75"/>
    </row>
    <row r="239" spans="2:10" ht="12.75" hidden="1">
      <c r="B239" s="42" t="s">
        <v>103</v>
      </c>
      <c r="D239" s="82">
        <f>SUM(D179)</f>
        <v>348977</v>
      </c>
      <c r="E239" s="82">
        <f>SUM(E179)</f>
        <v>310642</v>
      </c>
      <c r="F239" s="73"/>
      <c r="G239" s="75"/>
      <c r="H239" s="75"/>
      <c r="I239" s="75"/>
      <c r="J239" s="75"/>
    </row>
    <row r="240" spans="2:10" ht="12.75" hidden="1">
      <c r="B240" s="44" t="s">
        <v>101</v>
      </c>
      <c r="D240" s="82">
        <f>SUM(D161)</f>
        <v>318233</v>
      </c>
      <c r="E240" s="82">
        <f>SUM(E161)</f>
        <v>312569</v>
      </c>
      <c r="F240" s="76"/>
      <c r="G240" s="75"/>
      <c r="H240" s="75"/>
      <c r="I240" s="75"/>
      <c r="J240" s="75"/>
    </row>
    <row r="241" spans="2:10" ht="12.75" hidden="1">
      <c r="B241" s="44" t="s">
        <v>104</v>
      </c>
      <c r="D241" s="72">
        <f>SUM(D221)</f>
        <v>49056</v>
      </c>
      <c r="E241" s="72">
        <f>SUM(E221)</f>
        <v>49056</v>
      </c>
      <c r="F241" s="76"/>
      <c r="G241" s="75"/>
      <c r="H241" s="75"/>
      <c r="I241" s="75"/>
      <c r="J241" s="75"/>
    </row>
    <row r="242" spans="2:10" ht="12.75" hidden="1">
      <c r="B242" s="42" t="s">
        <v>130</v>
      </c>
      <c r="D242" s="82" t="e">
        <f>SUM(D190+#REF!+D119)</f>
        <v>#REF!</v>
      </c>
      <c r="E242" s="82" t="e">
        <f>SUM(E190+#REF!+E119)</f>
        <v>#REF!</v>
      </c>
      <c r="F242" s="76"/>
      <c r="G242" s="75"/>
      <c r="H242" s="75"/>
      <c r="I242" s="75"/>
      <c r="J242" s="75"/>
    </row>
    <row r="243" spans="2:10" ht="12.75" hidden="1">
      <c r="B243" s="44" t="s">
        <v>100</v>
      </c>
      <c r="D243" s="82" t="e">
        <f>SUM(D61+#REF!)</f>
        <v>#REF!</v>
      </c>
      <c r="E243" s="82" t="e">
        <f>SUM(E61+#REF!)</f>
        <v>#REF!</v>
      </c>
      <c r="F243" s="59"/>
      <c r="G243" s="75"/>
      <c r="H243" s="75"/>
      <c r="I243" s="75"/>
      <c r="J243" s="75"/>
    </row>
    <row r="244" spans="2:10" ht="12.75" hidden="1">
      <c r="B244" s="42" t="s">
        <v>102</v>
      </c>
      <c r="D244" s="82" t="e">
        <f>SUM(D56+#REF!+D195)</f>
        <v>#REF!</v>
      </c>
      <c r="E244" s="82" t="e">
        <f>SUM(E56+#REF!+E195)</f>
        <v>#REF!</v>
      </c>
      <c r="F244" s="75"/>
      <c r="G244" s="75"/>
      <c r="H244" s="75"/>
      <c r="I244" s="75"/>
      <c r="J244" s="75"/>
    </row>
    <row r="245" spans="2:10" ht="12.75" hidden="1">
      <c r="B245" s="1"/>
      <c r="C245" s="1"/>
      <c r="D245" s="59" t="e">
        <f>SUM(D235:D244)</f>
        <v>#REF!</v>
      </c>
      <c r="E245" s="59" t="e">
        <f>SUM(E235:E244)</f>
        <v>#REF!</v>
      </c>
      <c r="F245" s="75"/>
      <c r="G245" s="75"/>
      <c r="H245" s="75"/>
      <c r="I245" s="75"/>
      <c r="J245" s="75"/>
    </row>
    <row r="246" spans="2:10" ht="12.75" hidden="1">
      <c r="B246" s="1"/>
      <c r="C246" s="1"/>
      <c r="D246" s="75">
        <v>8983.3</v>
      </c>
      <c r="E246" s="75">
        <v>8808.4</v>
      </c>
      <c r="F246" s="75"/>
      <c r="G246" s="75"/>
      <c r="H246" s="75"/>
      <c r="I246" s="75"/>
      <c r="J246" s="75"/>
    </row>
    <row r="247" spans="2:10" ht="12.75">
      <c r="B247" s="1"/>
      <c r="C247" s="1"/>
      <c r="D247" s="75"/>
      <c r="E247" s="75"/>
      <c r="F247" s="75"/>
      <c r="G247" s="75"/>
      <c r="H247" s="75"/>
      <c r="I247" s="75"/>
      <c r="J247" s="75"/>
    </row>
    <row r="248" spans="2:10" ht="12.75">
      <c r="B248" s="1"/>
      <c r="C248" s="1"/>
      <c r="D248" s="75"/>
      <c r="E248" s="75"/>
      <c r="F248" s="75"/>
      <c r="G248" s="75"/>
      <c r="H248" s="75"/>
      <c r="I248" s="75"/>
      <c r="J248" s="75"/>
    </row>
    <row r="249" spans="2:10" ht="12.75">
      <c r="B249" s="1"/>
      <c r="C249" s="1"/>
      <c r="D249" s="75"/>
      <c r="E249" s="75"/>
      <c r="F249" s="75"/>
      <c r="G249" s="75"/>
      <c r="H249" s="75"/>
      <c r="I249" s="75"/>
      <c r="J249" s="75"/>
    </row>
    <row r="250" spans="2:10" ht="12.75">
      <c r="B250" s="1"/>
      <c r="C250" s="1"/>
      <c r="D250" s="75"/>
      <c r="E250" s="75"/>
      <c r="F250" s="75"/>
      <c r="G250" s="75"/>
      <c r="H250" s="75"/>
      <c r="I250" s="75"/>
      <c r="J250" s="75"/>
    </row>
    <row r="251" spans="2:10" ht="12.75">
      <c r="B251" s="1"/>
      <c r="C251" s="1"/>
      <c r="D251" s="75"/>
      <c r="E251" s="75"/>
      <c r="F251" s="75"/>
      <c r="G251" s="75"/>
      <c r="H251" s="75"/>
      <c r="I251" s="75"/>
      <c r="J251" s="75"/>
    </row>
    <row r="252" spans="2:10" ht="12.75">
      <c r="B252" s="1"/>
      <c r="C252" s="1"/>
      <c r="D252" s="75"/>
      <c r="E252" s="75"/>
      <c r="F252" s="75"/>
      <c r="G252" s="75"/>
      <c r="H252" s="75"/>
      <c r="I252" s="75"/>
      <c r="J252" s="75"/>
    </row>
    <row r="253" spans="2:10" ht="12.75">
      <c r="B253" s="1"/>
      <c r="C253" s="1"/>
      <c r="D253" s="75"/>
      <c r="E253" s="75"/>
      <c r="F253" s="75"/>
      <c r="G253" s="75"/>
      <c r="H253" s="75"/>
      <c r="I253" s="75"/>
      <c r="J253" s="75"/>
    </row>
    <row r="254" spans="2:10" ht="12.75">
      <c r="B254" s="1"/>
      <c r="C254" s="1"/>
      <c r="D254" s="75"/>
      <c r="E254" s="75"/>
      <c r="F254" s="75"/>
      <c r="G254" s="75"/>
      <c r="H254" s="75"/>
      <c r="I254" s="75"/>
      <c r="J254" s="75"/>
    </row>
    <row r="255" spans="2:10" ht="12.75">
      <c r="B255" s="1"/>
      <c r="C255" s="1"/>
      <c r="D255" s="75"/>
      <c r="E255" s="75"/>
      <c r="F255" s="75"/>
      <c r="G255" s="75"/>
      <c r="H255" s="75"/>
      <c r="I255" s="75"/>
      <c r="J255" s="75"/>
    </row>
    <row r="256" spans="2:10" ht="12.75">
      <c r="B256" s="1"/>
      <c r="C256" s="1"/>
      <c r="D256" s="75"/>
      <c r="E256" s="75"/>
      <c r="F256" s="75"/>
      <c r="G256" s="75"/>
      <c r="H256" s="75"/>
      <c r="I256" s="75"/>
      <c r="J256" s="75"/>
    </row>
    <row r="257" spans="2:10" ht="12.75">
      <c r="B257" s="1"/>
      <c r="C257" s="1"/>
      <c r="D257" s="75"/>
      <c r="E257" s="75"/>
      <c r="F257" s="75"/>
      <c r="G257" s="75"/>
      <c r="H257" s="75"/>
      <c r="I257" s="75"/>
      <c r="J257" s="75"/>
    </row>
    <row r="258" spans="2:10" ht="12.75">
      <c r="B258" s="1"/>
      <c r="C258" s="1"/>
      <c r="D258" s="75"/>
      <c r="E258" s="75"/>
      <c r="F258" s="75"/>
      <c r="G258" s="75"/>
      <c r="H258" s="75"/>
      <c r="I258" s="75"/>
      <c r="J258" s="75"/>
    </row>
    <row r="259" spans="2:10" ht="12.75">
      <c r="B259" s="1"/>
      <c r="C259" s="1"/>
      <c r="D259" s="75"/>
      <c r="E259" s="75"/>
      <c r="F259" s="75"/>
      <c r="G259" s="75"/>
      <c r="H259" s="75"/>
      <c r="I259" s="75"/>
      <c r="J259" s="75"/>
    </row>
    <row r="260" spans="2:10" ht="12.75">
      <c r="B260" s="1"/>
      <c r="C260" s="1"/>
      <c r="D260" s="75"/>
      <c r="E260" s="75"/>
      <c r="F260" s="75"/>
      <c r="G260" s="75"/>
      <c r="H260" s="75"/>
      <c r="I260" s="75"/>
      <c r="J260" s="75"/>
    </row>
    <row r="261" spans="2:10" ht="12.75">
      <c r="B261" s="1"/>
      <c r="C261" s="1"/>
      <c r="D261" s="75"/>
      <c r="E261" s="75"/>
      <c r="F261" s="75"/>
      <c r="G261" s="75"/>
      <c r="H261" s="75"/>
      <c r="I261" s="75"/>
      <c r="J261" s="75"/>
    </row>
    <row r="262" spans="2:10" ht="12.75">
      <c r="B262" s="1"/>
      <c r="C262" s="1"/>
      <c r="D262" s="75"/>
      <c r="E262" s="75"/>
      <c r="F262" s="75"/>
      <c r="G262" s="75"/>
      <c r="H262" s="75"/>
      <c r="I262" s="75"/>
      <c r="J262" s="75"/>
    </row>
    <row r="263" spans="2:10" ht="12.75">
      <c r="B263" s="1"/>
      <c r="C263" s="1"/>
      <c r="D263" s="75"/>
      <c r="E263" s="75"/>
      <c r="F263" s="75"/>
      <c r="G263" s="75"/>
      <c r="H263" s="75"/>
      <c r="I263" s="75"/>
      <c r="J263" s="75"/>
    </row>
    <row r="264" spans="2:10" ht="12.75">
      <c r="B264" s="1"/>
      <c r="C264" s="1"/>
      <c r="D264" s="75"/>
      <c r="E264" s="75"/>
      <c r="F264" s="75"/>
      <c r="G264" s="75"/>
      <c r="H264" s="75"/>
      <c r="I264" s="75"/>
      <c r="J264" s="75"/>
    </row>
    <row r="265" spans="2:10" ht="12.75">
      <c r="B265" s="1"/>
      <c r="C265" s="1"/>
      <c r="D265" s="75"/>
      <c r="E265" s="75"/>
      <c r="F265" s="75"/>
      <c r="G265" s="75"/>
      <c r="H265" s="75"/>
      <c r="I265" s="75"/>
      <c r="J265" s="75"/>
    </row>
    <row r="266" spans="2:10" ht="12.75">
      <c r="B266" s="1"/>
      <c r="C266" s="1"/>
      <c r="D266" s="75"/>
      <c r="E266" s="75"/>
      <c r="F266" s="75"/>
      <c r="G266" s="75"/>
      <c r="H266" s="75"/>
      <c r="I266" s="75"/>
      <c r="J266" s="75"/>
    </row>
    <row r="267" spans="2:10" ht="12.75">
      <c r="B267" s="1"/>
      <c r="C267" s="1"/>
      <c r="D267" s="75"/>
      <c r="E267" s="75"/>
      <c r="F267" s="75"/>
      <c r="G267" s="75"/>
      <c r="H267" s="75"/>
      <c r="I267" s="75"/>
      <c r="J267" s="75"/>
    </row>
    <row r="268" spans="2:10" ht="12.75">
      <c r="B268" s="1"/>
      <c r="C268" s="1"/>
      <c r="D268" s="54"/>
      <c r="E268" s="57"/>
      <c r="F268" s="57"/>
      <c r="G268" s="75"/>
      <c r="H268" s="75"/>
      <c r="I268" s="75"/>
      <c r="J268" s="75"/>
    </row>
    <row r="269" spans="2:10" ht="12.75">
      <c r="B269" s="1"/>
      <c r="C269" s="1"/>
      <c r="D269" s="75"/>
      <c r="E269" s="76"/>
      <c r="F269" s="76"/>
      <c r="G269" s="75"/>
      <c r="H269" s="75"/>
      <c r="I269" s="75"/>
      <c r="J269" s="75"/>
    </row>
    <row r="270" spans="2:10" ht="12.75">
      <c r="B270" s="1"/>
      <c r="C270" s="1"/>
      <c r="D270" s="1"/>
      <c r="E270" s="58"/>
      <c r="F270" s="76"/>
      <c r="G270" s="75"/>
      <c r="H270" s="1"/>
      <c r="I270" s="1"/>
      <c r="J270" s="1"/>
    </row>
    <row r="271" spans="2:10" ht="12.75">
      <c r="B271" s="1"/>
      <c r="C271" s="1"/>
      <c r="D271" s="54"/>
      <c r="E271" s="58"/>
      <c r="F271" s="76"/>
      <c r="G271" s="75"/>
      <c r="H271" s="1"/>
      <c r="I271" s="1"/>
      <c r="J271" s="1"/>
    </row>
    <row r="272" spans="2:10" ht="12.75">
      <c r="B272" s="1"/>
      <c r="C272" s="1"/>
      <c r="D272" s="1"/>
      <c r="E272" s="58"/>
      <c r="F272" s="76"/>
      <c r="G272" s="75"/>
      <c r="H272" s="1"/>
      <c r="I272" s="1"/>
      <c r="J272" s="1"/>
    </row>
    <row r="273" spans="2:10" ht="12.75">
      <c r="B273" s="1"/>
      <c r="C273" s="1"/>
      <c r="D273" s="1"/>
      <c r="E273" s="58"/>
      <c r="F273" s="76"/>
      <c r="G273" s="75"/>
      <c r="H273" s="1"/>
      <c r="I273" s="1"/>
      <c r="J273" s="1"/>
    </row>
    <row r="274" spans="2:10" ht="12.75">
      <c r="B274" s="1"/>
      <c r="C274" s="1"/>
      <c r="D274" s="54"/>
      <c r="E274" s="58"/>
      <c r="F274" s="76"/>
      <c r="G274" s="75"/>
      <c r="H274" s="1"/>
      <c r="I274" s="1"/>
      <c r="J274" s="1"/>
    </row>
    <row r="275" spans="2:10" ht="12.75">
      <c r="B275" s="1"/>
      <c r="C275" s="1"/>
      <c r="D275" s="1"/>
      <c r="E275" s="58"/>
      <c r="F275" s="76"/>
      <c r="G275" s="75"/>
      <c r="H275" s="1"/>
      <c r="I275" s="1"/>
      <c r="J275" s="1"/>
    </row>
    <row r="276" spans="2:10" ht="12.75">
      <c r="B276" s="2"/>
      <c r="C276" s="2"/>
      <c r="D276" s="1"/>
      <c r="E276" s="58"/>
      <c r="F276" s="76"/>
      <c r="G276" s="75"/>
      <c r="H276" s="1"/>
      <c r="I276" s="1"/>
      <c r="J276" s="1"/>
    </row>
    <row r="277" spans="2:10" ht="12.75">
      <c r="B277" s="1"/>
      <c r="C277" s="1"/>
      <c r="D277" s="54"/>
      <c r="E277" s="58"/>
      <c r="F277" s="76"/>
      <c r="G277" s="75"/>
      <c r="H277" s="1"/>
      <c r="I277" s="1"/>
      <c r="J277" s="1"/>
    </row>
    <row r="278" spans="2:10" ht="12.75">
      <c r="B278" s="1"/>
      <c r="C278" s="1"/>
      <c r="D278" s="1"/>
      <c r="E278" s="59"/>
      <c r="F278" s="59"/>
      <c r="G278" s="75"/>
      <c r="H278" s="1"/>
      <c r="I278" s="1"/>
      <c r="J278" s="1"/>
    </row>
    <row r="279" spans="2:10" ht="12.75">
      <c r="B279" s="1"/>
      <c r="C279" s="1"/>
      <c r="D279" s="1"/>
      <c r="E279" s="1"/>
      <c r="F279" s="75"/>
      <c r="G279" s="75"/>
      <c r="H279" s="1"/>
      <c r="I279" s="1"/>
      <c r="J279" s="1"/>
    </row>
    <row r="280" spans="6:7" ht="12.75">
      <c r="F280" s="73"/>
      <c r="G280" s="73"/>
    </row>
    <row r="281" spans="6:7" ht="12.75">
      <c r="F281" s="73"/>
      <c r="G281" s="73"/>
    </row>
    <row r="282" spans="6:7" ht="12.75">
      <c r="F282" s="73"/>
      <c r="G282" s="73"/>
    </row>
    <row r="283" spans="6:7" ht="12.75">
      <c r="F283" s="73"/>
      <c r="G283" s="73"/>
    </row>
    <row r="284" spans="6:7" ht="12.75">
      <c r="F284" s="73"/>
      <c r="G284" s="73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2019-09-12T12:59:42Z</cp:lastPrinted>
  <dcterms:created xsi:type="dcterms:W3CDTF">2007-01-03T15:43:14Z</dcterms:created>
  <dcterms:modified xsi:type="dcterms:W3CDTF">2019-09-12T13:00:00Z</dcterms:modified>
  <cp:category/>
  <cp:version/>
  <cp:contentType/>
  <cp:contentStatus/>
</cp:coreProperties>
</file>