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<sst xmlns="http://schemas.openxmlformats.org/spreadsheetml/2006/main" count="324" uniqueCount="182">
  <si>
    <t>Asignavimų valdytojai</t>
  </si>
  <si>
    <t>Administracija</t>
  </si>
  <si>
    <t>Polit.pasitikėjimo valstyb.tarnaut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</si>
  <si>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</si>
  <si>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</si>
  <si>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</si>
  <si>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</si>
  <si>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</si>
  <si>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Palūkanos</t>
  </si>
  <si>
    <t>Civilinės saugos organizavimas</t>
  </si>
  <si>
    <t>Administracijos direkt.rezervas</t>
  </si>
  <si>
    <t>pagal valstybines funkcijas</t>
  </si>
  <si>
    <t>Paskolos</t>
  </si>
  <si>
    <t>LSA mokestis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</si>
  <si>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</si>
  <si>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</si>
  <si>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</si>
  <si>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</si>
  <si>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</si>
  <si>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>Pagėgių seniūnijos gatvių apšv.</t>
  </si>
  <si>
    <t>Stoniškių seniūnijos gatvių apšv.</t>
  </si>
  <si>
    <t>Vilkyškių seniūnijos gatvių apšv.</t>
  </si>
  <si>
    <t>Lumpėnų seniūnijos gatvių apšv.</t>
  </si>
  <si>
    <t>Natkiškių seniūnijos gatvių apšv.</t>
  </si>
  <si>
    <t>Lopšelis darželis</t>
  </si>
  <si>
    <t>MK</t>
  </si>
  <si>
    <t>Aplinkos išlaidos</t>
  </si>
  <si>
    <t>Moksleivių pavežėjimas</t>
  </si>
  <si>
    <t>Kitos įstaigos</t>
  </si>
  <si>
    <t>Parama mirties atveju</t>
  </si>
  <si>
    <t>M.Jankaus muziejus</t>
  </si>
  <si>
    <t>Stoniškių seniūnijos spec.prog.</t>
  </si>
  <si>
    <t>Moksl.pavežėjimas</t>
  </si>
  <si>
    <t>Pirminė teisinė pagalba</t>
  </si>
  <si>
    <t>Lengvatinis pavežėjimas</t>
  </si>
  <si>
    <t>Stoniškių  pagr.m-kla</t>
  </si>
  <si>
    <t>Savivaldybės ūkio priežiūra</t>
  </si>
  <si>
    <t>Savivaldybės kontrolierius</t>
  </si>
  <si>
    <t>Polderiams eksploatuoti</t>
  </si>
  <si>
    <t>Pagėgių palaikomojo gydymo, slaugos ir senelių namai</t>
  </si>
  <si>
    <t>Kultūros renginių programa</t>
  </si>
  <si>
    <t>Duomenų teikimas valst.suteiktos pagalbos registrui</t>
  </si>
  <si>
    <t>Programos,</t>
  </si>
  <si>
    <t>Išlaidos turtui įsigyti</t>
  </si>
  <si>
    <t>Iš jų darbo užmokestis</t>
  </si>
  <si>
    <t>VF</t>
  </si>
  <si>
    <t xml:space="preserve">Soc.paramos skyrius </t>
  </si>
  <si>
    <t>SP</t>
  </si>
  <si>
    <t>Socialinės pašalpos</t>
  </si>
  <si>
    <t>I. Valdymo tobulinimo programa</t>
  </si>
  <si>
    <t>Gyvenamosios vietos deklaravimas</t>
  </si>
  <si>
    <t>Ž.ūkio funkcijoms vykdyti</t>
  </si>
  <si>
    <t>II.Ugdymo užtikrinimo programa</t>
  </si>
  <si>
    <t>Kitos programos</t>
  </si>
  <si>
    <t xml:space="preserve">M.Jankaus muziejaus </t>
  </si>
  <si>
    <t>Pagėgių seniūnija</t>
  </si>
  <si>
    <t>Vilkyškių seniūnija</t>
  </si>
  <si>
    <t>Lumpėnų seniūnija</t>
  </si>
  <si>
    <t>Aplinkos apsaugos rėmimo specialioji programa</t>
  </si>
  <si>
    <t>Darbo rinkos politikos rengimas ir  įgyvendinimas</t>
  </si>
  <si>
    <t>Natkiškių seniūnija</t>
  </si>
  <si>
    <t>Nevyriausybinių ir visuomeninių organizacijų rėmimas</t>
  </si>
  <si>
    <t>Natkiškių Z.Petraitienės  pagr.m-kla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</si>
  <si>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</si>
  <si>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</si>
  <si>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</si>
  <si>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</si>
  <si>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</si>
  <si>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</si>
  <si>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 xml:space="preserve">Kultūros centras 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</si>
  <si>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</si>
  <si>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</si>
  <si>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</si>
  <si>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</si>
  <si>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</si>
  <si>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PATVIRTINTA</t>
  </si>
  <si>
    <t>Pagėgių savivaldybės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</si>
  <si>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</si>
  <si>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</si>
  <si>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</si>
  <si>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</si>
  <si>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</si>
  <si>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Įvykdymas</t>
  </si>
  <si>
    <t>priedas 2</t>
  </si>
  <si>
    <t>Pagėgių Algimanto Mackaus gimnazija</t>
  </si>
  <si>
    <t>Mero rezervas</t>
  </si>
  <si>
    <t>Priešgaisrinių tarnybų organiz.</t>
  </si>
  <si>
    <t>01.Bendros valstybės paslaugos</t>
  </si>
  <si>
    <t>02.Gynyba</t>
  </si>
  <si>
    <t>04.Ekonomika</t>
  </si>
  <si>
    <t>09.Švietimas</t>
  </si>
  <si>
    <t>06.Būstas ir komunalinis ūkis</t>
  </si>
  <si>
    <t>10.Socialinė apsauga</t>
  </si>
  <si>
    <t>05.Aplinkos apsauga</t>
  </si>
  <si>
    <t>07.Sveikatos apsauga</t>
  </si>
  <si>
    <t>Jaunimo koordinatorius</t>
  </si>
  <si>
    <t>Socialinės paslaugos socialinei globai asmenims su sunkia negalia administravimas</t>
  </si>
  <si>
    <t>Socialinės paslaugos socialinei globai asmenims su sunkia negalia organizavimas</t>
  </si>
  <si>
    <t>VIP</t>
  </si>
  <si>
    <t xml:space="preserve">Paprastosios išlaidos  Viso </t>
  </si>
  <si>
    <t>Iš jų: darbo užmokestis</t>
  </si>
  <si>
    <t>Iš viso</t>
  </si>
  <si>
    <t>Programa,,Apeigų paslaugų gerinimas religinėms bendrijoms ir jų bendruomenių nariams Pagėgių savivaldybėje"</t>
  </si>
  <si>
    <t>Biudžetinių įstaigų pajamos</t>
  </si>
  <si>
    <t>MK priešmokyklinė grupė</t>
  </si>
  <si>
    <t>MK ikimokyklinė grupė</t>
  </si>
  <si>
    <t>Skolintos lėšos investicijų projektams</t>
  </si>
  <si>
    <t>Pagėgių palaikomojo gydymo, slaugos ir senelių namai (Dienos centras)</t>
  </si>
  <si>
    <t>Socialinės reabilitacijos paslaugos neįgaliesiems</t>
  </si>
  <si>
    <t>VL</t>
  </si>
  <si>
    <t xml:space="preserve">SF </t>
  </si>
  <si>
    <t>Mokinių sveikatos priežiūra</t>
  </si>
  <si>
    <t>Pagėgių palaikomojo gydymo, slaugos ir senelių namai  (3+TLK)</t>
  </si>
  <si>
    <t>Meno ir sporto mokykla</t>
  </si>
  <si>
    <t>(Eurais)</t>
  </si>
  <si>
    <t>Vietinės reikšmės keliams</t>
  </si>
  <si>
    <t>03.Viešoji tvarka ir visuomenės apsauga</t>
  </si>
  <si>
    <t>III.Kultūros, turizmo ir sporto plėtotės programa</t>
  </si>
  <si>
    <t>08.Polsis, kultūra ir religija</t>
  </si>
  <si>
    <t>IV.Strateginio, teritorijų planavimo, investicijų ir projektų valdymo programa</t>
  </si>
  <si>
    <t>V.Gyvenamosios aplinkos gerinimo programa</t>
  </si>
  <si>
    <t>VII.Socialinės paramos įgyvendinimo ir sveikatos priežiūros programa</t>
  </si>
  <si>
    <t xml:space="preserve"> </t>
  </si>
  <si>
    <t xml:space="preserve">VI. NVO, bendruomenių ir SVV rėmimo programa </t>
  </si>
  <si>
    <t>Visuomenės sveikatos stiprinimas ir stebėsena</t>
  </si>
  <si>
    <t>Vilkyškių J.Bobrovskio gimnazija</t>
  </si>
  <si>
    <t>Vaikų socializacijos projektų rėmimas</t>
  </si>
  <si>
    <t>Soc paramos administravimas</t>
  </si>
  <si>
    <t>Projektų rengimas ir įgyvendinimas</t>
  </si>
  <si>
    <t>sprendimo Nr. T-</t>
  </si>
  <si>
    <t>Smulkaus ir vidutinio verslo plėtra</t>
  </si>
  <si>
    <t>Neformalus vaikų švietimas 143</t>
  </si>
  <si>
    <t>Turizmo paslaugų plėtojimas</t>
  </si>
  <si>
    <t>Savivaldybės turto priežiūra ir gerinimas</t>
  </si>
  <si>
    <t>Sveikos ir aktyvios visuomenės ugdymas</t>
  </si>
  <si>
    <t>Švietimo skyrius</t>
  </si>
  <si>
    <t>UAB ,,Tauragės atliekų centras" viet rinkl</t>
  </si>
  <si>
    <t>Kito kuro kompensavimas</t>
  </si>
  <si>
    <t>Projekto "Neiįgal pavežejimo paslauga"</t>
  </si>
  <si>
    <t>Socialinės išmokos</t>
  </si>
  <si>
    <t>Neveiksnių asmenų būklės peržiūrėjimui užtikrinti</t>
  </si>
  <si>
    <t>Aplinkos išlaidos (ikim)</t>
  </si>
  <si>
    <t>Savivaldybės erdvinių duomenų rinkinio tvarkymas</t>
  </si>
  <si>
    <t>Būsto nuomos kompensavimas</t>
  </si>
  <si>
    <t>Projektas "Viešojo administravimo ir bendradarbiavimo stiprinimas Pagėgių -Zabludov-Dobrzynevo sav gyventojų saugios apl ger"</t>
  </si>
  <si>
    <t>Teritorijų planavimas ir priežiūra</t>
  </si>
  <si>
    <t>Materialiojo turto (žemės) gerinimas</t>
  </si>
  <si>
    <t>Užtikrinti savižudybių prevencija</t>
  </si>
  <si>
    <t>Tarpinstitucinis koordinavimas</t>
  </si>
  <si>
    <t>Socialinių paslaugų centras</t>
  </si>
  <si>
    <t>Vydūno viešoji biblioteka</t>
  </si>
  <si>
    <t>Vydūno viešoji biblioteka (projektai)</t>
  </si>
  <si>
    <t>Švietimo istaigų modernizavimas</t>
  </si>
  <si>
    <t>Valstybes biudz dot grazinimas</t>
  </si>
  <si>
    <t>ES PROJEKTAS "Vandens infrastrukt tvark"</t>
  </si>
  <si>
    <t>Soc busto fondo pletra</t>
  </si>
  <si>
    <t>Psichikos sveikatos gerinimui</t>
  </si>
  <si>
    <t xml:space="preserve">Valstybes biud dotac </t>
  </si>
  <si>
    <t>Pagegiu sav Silgaliu k melior iren rek</t>
  </si>
  <si>
    <t>PAGĖGIŲ SAVIVALDYBĖS 2021 METŲ BIUDŽETO IŠLAIDŲ SĄMATOS VYKDYMO ATASKAITA</t>
  </si>
  <si>
    <t>2021 metai</t>
  </si>
  <si>
    <t>NVO ir bendruomenių rėmimo programa</t>
  </si>
  <si>
    <t>Infrastruktūros mokestis</t>
  </si>
  <si>
    <t xml:space="preserve">Projektų rengimas ir įgyvendinimas ES </t>
  </si>
  <si>
    <t>UAB ,,Tauragės atliekų centras" kofinansavimas</t>
  </si>
  <si>
    <t xml:space="preserve">UAB "Pagegiu komunalinis ūkis" įstatinio kapitalo didinimas </t>
  </si>
  <si>
    <t>Sveikos ir saugios aplinkos užtikrinimas (PSPC)</t>
  </si>
  <si>
    <t>Sveikos ir saugios aplinkos užtikrinimas (PSPC) DOTS</t>
  </si>
  <si>
    <t>Asociacijai Pagėgių VVG</t>
  </si>
  <si>
    <t>Gyvenamosios aplinkos gerinimas (policijoas rėmimas)</t>
  </si>
  <si>
    <t xml:space="preserve">Vaikų dienos centras </t>
  </si>
  <si>
    <t>Socialinių paslaugų srities darbuotojų atlyginimams kelti</t>
  </si>
  <si>
    <t>Šeimos gerovės centras</t>
  </si>
  <si>
    <t>Šeimos gerovės centras ES projektas</t>
  </si>
  <si>
    <t>Socialinių paslaugų centras PROJEKTAS</t>
  </si>
  <si>
    <t>konsultacijoms</t>
  </si>
  <si>
    <t>skaitmeninio ugdymo plėtrai</t>
  </si>
  <si>
    <t>soc riziką patiriančių vaikų mait ugdym ir pavež</t>
  </si>
  <si>
    <t>optimizavimas</t>
  </si>
  <si>
    <t>mokytojo padėjėjas</t>
  </si>
  <si>
    <t>atvirųjų jaunimo erdvių finansavimas</t>
  </si>
  <si>
    <t xml:space="preserve">tarybos 2022 m. rugpjūčio25   d.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</si>
</sst>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4"/>
      <color indexed="10"/>
      <name val="Arial"/>
      <family val="0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5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172" fontId="10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5" fillId="0" borderId="24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0" fontId="6" fillId="33" borderId="19" xfId="0" applyFont="1" applyFill="1" applyBorder="1" applyAlignment="1">
      <alignment wrapText="1"/>
    </xf>
    <xf numFmtId="0" fontId="7" fillId="33" borderId="23" xfId="0" applyFont="1" applyFill="1" applyBorder="1" applyAlignment="1">
      <alignment horizontal="center"/>
    </xf>
    <xf numFmtId="1" fontId="8" fillId="33" borderId="24" xfId="0" applyNumberFormat="1" applyFont="1" applyFill="1" applyBorder="1" applyAlignment="1">
      <alignment/>
    </xf>
    <xf numFmtId="1" fontId="5" fillId="33" borderId="24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5" fillId="33" borderId="20" xfId="0" applyFont="1" applyFill="1" applyBorder="1" applyAlignment="1">
      <alignment/>
    </xf>
    <xf numFmtId="1" fontId="7" fillId="33" borderId="2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5" fillId="0" borderId="11" xfId="0" applyFont="1" applyFill="1" applyBorder="1" applyAlignment="1">
      <alignment/>
    </xf>
    <xf numFmtId="172" fontId="5" fillId="0" borderId="0" xfId="0" applyNumberFormat="1" applyFont="1" applyAlignment="1">
      <alignment/>
    </xf>
    <xf numFmtId="0" fontId="6" fillId="33" borderId="23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1" fontId="11" fillId="0" borderId="0" xfId="0" applyNumberFormat="1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"/>
  <sheetViews>
    <sheetView tabSelected="1" zoomScale="115" zoomScaleNormal="115" zoomScalePageLayoutView="0" workbookViewId="0" topLeftCell="A241">
      <pane ySplit="4170" topLeftCell="A223" activePane="topLeft" state="split"/>
      <selection pane="topLeft" activeCell="O6" sqref="O6"/>
      <selection pane="bottomLeft" activeCell="J245" sqref="J245"/>
    </sheetView>
  </sheetViews>
  <sheetFormatPr defaultColWidth="9.140625" defaultRowHeight="12.75"/>
  <cols>
    <col min="1" max="1" width="5.7109375" style="0" customWidth="1"/>
    <col min="2" max="2" width="37.140625" style="0" customWidth="1"/>
    <col min="3" max="3" width="3.8515625" style="0" customWidth="1"/>
    <col min="4" max="5" width="11.28125" style="0" customWidth="1"/>
    <col min="6" max="6" width="12.57421875" style="0" customWidth="1"/>
    <col min="7" max="7" width="12.28125" style="0" customWidth="1"/>
    <col min="8" max="8" width="11.00390625" style="0" customWidth="1"/>
    <col min="9" max="9" width="10.57421875" style="0" customWidth="1"/>
    <col min="10" max="10" width="10.7109375" style="0" customWidth="1"/>
    <col min="11" max="11" width="11.00390625" style="0" customWidth="1"/>
    <col min="12" max="12" width="9.140625" style="0" hidden="1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 t="s">
        <v>75</v>
      </c>
      <c r="J1" s="9"/>
      <c r="K1" s="9"/>
    </row>
    <row r="2" spans="1:11" ht="12.75">
      <c r="A2" s="9"/>
      <c r="B2" s="9"/>
      <c r="C2" s="9"/>
      <c r="D2" s="9"/>
      <c r="E2" s="9"/>
      <c r="F2" s="9"/>
      <c r="G2" s="9"/>
      <c r="H2" s="9"/>
      <c r="I2" s="9" t="s">
        <v>76</v>
      </c>
      <c r="J2" s="9"/>
      <c r="K2" s="9"/>
    </row>
    <row r="3" spans="1:11" ht="12.75">
      <c r="A3" s="9"/>
      <c r="B3" s="9"/>
      <c r="C3" s="9"/>
      <c r="D3" s="9"/>
      <c r="E3" s="9"/>
      <c r="F3" s="9"/>
      <c r="G3" s="9"/>
      <c r="H3" s="9"/>
      <c r="I3" s="9" t="s">
        <v>181</v>
      </c>
      <c r="J3" s="9"/>
      <c r="K3" s="9"/>
    </row>
    <row r="4" spans="1:11" ht="12.75">
      <c r="A4" s="9"/>
      <c r="B4" s="9"/>
      <c r="C4" s="9"/>
      <c r="D4" s="9"/>
      <c r="E4" s="9"/>
      <c r="F4" s="9"/>
      <c r="G4" s="9"/>
      <c r="H4" s="9"/>
      <c r="I4" s="9" t="s">
        <v>129</v>
      </c>
      <c r="J4" s="9"/>
      <c r="K4" s="9"/>
    </row>
    <row r="5" spans="1:11" ht="12.75">
      <c r="A5" s="9"/>
      <c r="B5" s="9"/>
      <c r="C5" s="9"/>
      <c r="D5" s="9"/>
      <c r="E5" s="9"/>
      <c r="F5" s="9"/>
      <c r="G5" s="9"/>
      <c r="H5" s="9"/>
      <c r="I5" s="10" t="s">
        <v>83</v>
      </c>
      <c r="J5" s="9"/>
      <c r="K5" s="9"/>
    </row>
    <row r="6" spans="1:15" ht="15">
      <c r="A6" s="9"/>
      <c r="B6" s="10" t="s">
        <v>159</v>
      </c>
      <c r="C6" s="9"/>
      <c r="D6" s="9"/>
      <c r="E6" s="9"/>
      <c r="F6" s="9"/>
      <c r="G6" s="9"/>
      <c r="H6" s="9"/>
      <c r="I6" s="9"/>
      <c r="J6" s="9"/>
      <c r="K6" s="9"/>
      <c r="O6" s="89"/>
    </row>
    <row r="7" spans="1:11" ht="12.75">
      <c r="A7" s="9"/>
      <c r="B7" s="9"/>
      <c r="C7" s="9"/>
      <c r="D7" s="9"/>
      <c r="E7" s="9"/>
      <c r="F7" s="9"/>
      <c r="G7" s="9"/>
      <c r="I7" s="9"/>
      <c r="J7" s="9" t="s">
        <v>114</v>
      </c>
      <c r="K7" s="9"/>
    </row>
    <row r="8" spans="1:11" ht="12.75">
      <c r="A8" s="9"/>
      <c r="B8" s="11" t="s">
        <v>42</v>
      </c>
      <c r="C8" s="12"/>
      <c r="D8" s="13"/>
      <c r="E8" s="14"/>
      <c r="F8" s="15" t="s">
        <v>160</v>
      </c>
      <c r="G8" s="15"/>
      <c r="H8" s="15"/>
      <c r="I8" s="15"/>
      <c r="J8" s="16"/>
      <c r="K8" s="17"/>
    </row>
    <row r="9" spans="1:11" ht="12.75">
      <c r="A9" s="9"/>
      <c r="B9" s="18" t="s">
        <v>0</v>
      </c>
      <c r="C9" s="18"/>
      <c r="D9" s="18"/>
      <c r="E9" s="19"/>
      <c r="F9" s="13" t="s">
        <v>99</v>
      </c>
      <c r="G9" s="14"/>
      <c r="H9" s="20" t="s">
        <v>100</v>
      </c>
      <c r="I9" s="20"/>
      <c r="J9" s="21" t="s">
        <v>43</v>
      </c>
      <c r="K9" s="22"/>
    </row>
    <row r="10" spans="1:11" ht="12.75">
      <c r="A10" s="9"/>
      <c r="B10" s="18"/>
      <c r="C10" s="18"/>
      <c r="D10" s="18"/>
      <c r="E10" s="20"/>
      <c r="F10" s="13"/>
      <c r="G10" s="14"/>
      <c r="H10" s="13"/>
      <c r="I10" s="14"/>
      <c r="J10" s="23"/>
      <c r="K10" s="24"/>
    </row>
    <row r="11" spans="1:12" ht="25.5">
      <c r="A11" s="9"/>
      <c r="B11" s="18" t="s">
        <v>11</v>
      </c>
      <c r="C11" s="18"/>
      <c r="D11" s="18" t="s">
        <v>101</v>
      </c>
      <c r="E11" s="61" t="s">
        <v>82</v>
      </c>
      <c r="F11" s="24" t="s">
        <v>101</v>
      </c>
      <c r="G11" s="61" t="s">
        <v>82</v>
      </c>
      <c r="H11" s="26" t="s">
        <v>44</v>
      </c>
      <c r="I11" s="66" t="s">
        <v>82</v>
      </c>
      <c r="J11" s="24" t="s">
        <v>101</v>
      </c>
      <c r="K11" s="68" t="s">
        <v>82</v>
      </c>
      <c r="L11" s="4"/>
    </row>
    <row r="12" spans="1:13" ht="12.75">
      <c r="A12" s="9"/>
      <c r="B12" s="27"/>
      <c r="C12" s="27"/>
      <c r="D12" s="27"/>
      <c r="E12" s="78"/>
      <c r="F12" s="28"/>
      <c r="G12" s="84"/>
      <c r="H12" s="29"/>
      <c r="I12" s="67"/>
      <c r="J12" s="28"/>
      <c r="K12" s="69"/>
      <c r="M12" s="5"/>
    </row>
    <row r="13" spans="1:12" ht="12.75">
      <c r="A13" s="9"/>
      <c r="B13" s="30">
        <v>1</v>
      </c>
      <c r="C13" s="31">
        <v>2</v>
      </c>
      <c r="D13" s="32">
        <v>3</v>
      </c>
      <c r="E13" s="79">
        <v>4</v>
      </c>
      <c r="F13" s="33">
        <v>5</v>
      </c>
      <c r="G13" s="62">
        <v>6</v>
      </c>
      <c r="H13" s="34">
        <v>7</v>
      </c>
      <c r="I13" s="62">
        <v>8</v>
      </c>
      <c r="J13" s="33">
        <v>9</v>
      </c>
      <c r="K13" s="70">
        <v>10</v>
      </c>
      <c r="L13" s="3"/>
    </row>
    <row r="14" spans="1:12" ht="15.75">
      <c r="A14" s="9"/>
      <c r="B14" s="35" t="s">
        <v>49</v>
      </c>
      <c r="C14" s="36"/>
      <c r="D14" s="54">
        <f>SUM(D16+D43+D47+D51+D55)</f>
        <v>3805077</v>
      </c>
      <c r="E14" s="54">
        <f aca="true" t="shared" si="0" ref="E14:L14">SUM(E16+E43+E47+E51+E55)</f>
        <v>3803532</v>
      </c>
      <c r="F14" s="54">
        <f t="shared" si="0"/>
        <v>2731241</v>
      </c>
      <c r="G14" s="54">
        <f t="shared" si="0"/>
        <v>2729697</v>
      </c>
      <c r="H14" s="54">
        <f t="shared" si="0"/>
        <v>2149256</v>
      </c>
      <c r="I14" s="54">
        <f t="shared" si="0"/>
        <v>2149254</v>
      </c>
      <c r="J14" s="54">
        <f t="shared" si="0"/>
        <v>1073836</v>
      </c>
      <c r="K14" s="54">
        <f t="shared" si="0"/>
        <v>1073835</v>
      </c>
      <c r="L14" s="54">
        <f t="shared" si="0"/>
        <v>0</v>
      </c>
    </row>
    <row r="15" spans="1:12" ht="12.75">
      <c r="A15" s="9"/>
      <c r="B15" s="37"/>
      <c r="C15" s="37"/>
      <c r="D15" s="59"/>
      <c r="E15" s="64"/>
      <c r="F15" s="59"/>
      <c r="G15" s="64"/>
      <c r="H15" s="59"/>
      <c r="I15" s="64"/>
      <c r="J15" s="59"/>
      <c r="K15" s="64"/>
      <c r="L15" s="3"/>
    </row>
    <row r="16" spans="1:12" ht="15.75">
      <c r="A16" s="9"/>
      <c r="B16" s="13" t="s">
        <v>87</v>
      </c>
      <c r="C16" s="38"/>
      <c r="D16" s="60">
        <f>M16+SUM(D17:D42)</f>
        <v>3250862</v>
      </c>
      <c r="E16" s="60">
        <f aca="true" t="shared" si="1" ref="E16:K16">N16+SUM(E17:E42)</f>
        <v>3249317</v>
      </c>
      <c r="F16" s="60">
        <f t="shared" si="1"/>
        <v>2177026</v>
      </c>
      <c r="G16" s="60">
        <f t="shared" si="1"/>
        <v>2175482</v>
      </c>
      <c r="H16" s="60">
        <f t="shared" si="1"/>
        <v>1657104</v>
      </c>
      <c r="I16" s="60">
        <f t="shared" si="1"/>
        <v>1657102</v>
      </c>
      <c r="J16" s="60">
        <f t="shared" si="1"/>
        <v>1073836</v>
      </c>
      <c r="K16" s="60">
        <f t="shared" si="1"/>
        <v>1073835</v>
      </c>
      <c r="L16" s="3"/>
    </row>
    <row r="17" spans="1:12" ht="12.75">
      <c r="A17" s="9"/>
      <c r="B17" s="39" t="s">
        <v>2</v>
      </c>
      <c r="C17" s="39"/>
      <c r="D17" s="59">
        <f>SUM(F17+J17)</f>
        <v>234815</v>
      </c>
      <c r="E17" s="64">
        <f>SUM(G17+K17)</f>
        <v>233469</v>
      </c>
      <c r="F17" s="59">
        <v>234815</v>
      </c>
      <c r="G17" s="64">
        <v>233469</v>
      </c>
      <c r="H17" s="59">
        <v>130120</v>
      </c>
      <c r="I17" s="64">
        <v>130120</v>
      </c>
      <c r="J17" s="59"/>
      <c r="K17" s="64"/>
      <c r="L17" s="3"/>
    </row>
    <row r="18" spans="1:12" ht="12.75">
      <c r="A18" s="9"/>
      <c r="B18" s="39" t="s">
        <v>85</v>
      </c>
      <c r="C18" s="39"/>
      <c r="D18" s="59">
        <f aca="true" t="shared" si="2" ref="D18:D40">SUM(F18+J18)</f>
        <v>15363</v>
      </c>
      <c r="E18" s="64">
        <f aca="true" t="shared" si="3" ref="E18:E40">SUM(G18+K18)</f>
        <v>15363</v>
      </c>
      <c r="F18" s="59">
        <v>15363</v>
      </c>
      <c r="G18" s="64">
        <v>15363</v>
      </c>
      <c r="H18" s="59"/>
      <c r="I18" s="64"/>
      <c r="J18" s="59"/>
      <c r="K18" s="64"/>
      <c r="L18" s="3"/>
    </row>
    <row r="19" spans="1:12" ht="12.75">
      <c r="A19" s="9"/>
      <c r="B19" s="39" t="s">
        <v>37</v>
      </c>
      <c r="C19" s="39"/>
      <c r="D19" s="59">
        <f t="shared" si="2"/>
        <v>66658</v>
      </c>
      <c r="E19" s="64">
        <f t="shared" si="3"/>
        <v>66658</v>
      </c>
      <c r="F19" s="59">
        <v>66658</v>
      </c>
      <c r="G19" s="64">
        <v>66658</v>
      </c>
      <c r="H19" s="59">
        <v>63058</v>
      </c>
      <c r="I19" s="64">
        <v>63058</v>
      </c>
      <c r="J19" s="59"/>
      <c r="K19" s="64"/>
      <c r="L19" s="3"/>
    </row>
    <row r="20" spans="1:12" ht="12.75">
      <c r="A20" s="9"/>
      <c r="B20" s="39" t="s">
        <v>1</v>
      </c>
      <c r="C20" s="39"/>
      <c r="D20" s="59">
        <f t="shared" si="2"/>
        <v>1373141</v>
      </c>
      <c r="E20" s="64">
        <f t="shared" si="3"/>
        <v>1373141</v>
      </c>
      <c r="F20" s="59">
        <v>1367946</v>
      </c>
      <c r="G20" s="64">
        <v>1367946</v>
      </c>
      <c r="H20" s="59">
        <v>1084342</v>
      </c>
      <c r="I20" s="64">
        <v>1084342</v>
      </c>
      <c r="J20" s="59">
        <v>5195</v>
      </c>
      <c r="K20" s="64">
        <v>5195</v>
      </c>
      <c r="L20" s="3"/>
    </row>
    <row r="21" spans="1:12" ht="12.75">
      <c r="A21" s="9"/>
      <c r="B21" s="39" t="s">
        <v>3</v>
      </c>
      <c r="C21" s="39"/>
      <c r="D21" s="59">
        <f t="shared" si="2"/>
        <v>114130</v>
      </c>
      <c r="E21" s="64">
        <f t="shared" si="3"/>
        <v>114130</v>
      </c>
      <c r="F21" s="59">
        <v>114130</v>
      </c>
      <c r="G21" s="64">
        <v>114130</v>
      </c>
      <c r="H21" s="59">
        <v>94658</v>
      </c>
      <c r="I21" s="64">
        <v>94658</v>
      </c>
      <c r="J21" s="59"/>
      <c r="K21" s="64"/>
      <c r="L21" s="3"/>
    </row>
    <row r="22" spans="1:12" ht="12.75">
      <c r="A22" s="9"/>
      <c r="B22" s="39" t="s">
        <v>4</v>
      </c>
      <c r="C22" s="39"/>
      <c r="D22" s="59">
        <f t="shared" si="2"/>
        <v>71910</v>
      </c>
      <c r="E22" s="64">
        <f t="shared" si="3"/>
        <v>71910</v>
      </c>
      <c r="F22" s="59">
        <v>71910</v>
      </c>
      <c r="G22" s="64">
        <v>71910</v>
      </c>
      <c r="H22" s="59">
        <v>55662</v>
      </c>
      <c r="I22" s="64">
        <v>55662</v>
      </c>
      <c r="J22" s="59"/>
      <c r="K22" s="64"/>
      <c r="L22" s="3"/>
    </row>
    <row r="23" spans="1:12" ht="12.75">
      <c r="A23" s="9"/>
      <c r="B23" s="39" t="s">
        <v>5</v>
      </c>
      <c r="C23" s="39"/>
      <c r="D23" s="59">
        <f t="shared" si="2"/>
        <v>80328</v>
      </c>
      <c r="E23" s="64">
        <f t="shared" si="3"/>
        <v>80328</v>
      </c>
      <c r="F23" s="59">
        <v>80328</v>
      </c>
      <c r="G23" s="64">
        <v>80328</v>
      </c>
      <c r="H23" s="59">
        <v>66020</v>
      </c>
      <c r="I23" s="64">
        <v>66020</v>
      </c>
      <c r="J23" s="59"/>
      <c r="K23" s="64"/>
      <c r="L23" s="3"/>
    </row>
    <row r="24" spans="1:12" ht="12.75">
      <c r="A24" s="9"/>
      <c r="B24" s="39" t="s">
        <v>6</v>
      </c>
      <c r="C24" s="39"/>
      <c r="D24" s="59">
        <f t="shared" si="2"/>
        <v>57778</v>
      </c>
      <c r="E24" s="64">
        <f t="shared" si="3"/>
        <v>57778</v>
      </c>
      <c r="F24" s="59">
        <v>57778</v>
      </c>
      <c r="G24" s="64">
        <v>57778</v>
      </c>
      <c r="H24" s="59">
        <v>45239</v>
      </c>
      <c r="I24" s="64">
        <v>45239</v>
      </c>
      <c r="J24" s="59"/>
      <c r="K24" s="64"/>
      <c r="L24" s="3"/>
    </row>
    <row r="25" spans="1:12" ht="12.75">
      <c r="A25" s="9"/>
      <c r="B25" s="39" t="s">
        <v>7</v>
      </c>
      <c r="C25" s="39"/>
      <c r="D25" s="59">
        <f t="shared" si="2"/>
        <v>49781</v>
      </c>
      <c r="E25" s="64">
        <f t="shared" si="3"/>
        <v>49781</v>
      </c>
      <c r="F25" s="59">
        <v>49781</v>
      </c>
      <c r="G25" s="64">
        <v>49781</v>
      </c>
      <c r="H25" s="59">
        <v>37762</v>
      </c>
      <c r="I25" s="64">
        <v>37762</v>
      </c>
      <c r="J25" s="59"/>
      <c r="K25" s="64"/>
      <c r="L25" s="3"/>
    </row>
    <row r="26" spans="1:12" ht="26.25" customHeight="1">
      <c r="A26" s="9"/>
      <c r="B26" s="40" t="s">
        <v>64</v>
      </c>
      <c r="C26" s="39" t="s">
        <v>45</v>
      </c>
      <c r="D26" s="59">
        <f>SUM(F26+J26)</f>
        <v>100</v>
      </c>
      <c r="E26" s="64">
        <f>SUM(G26+K26)</f>
        <v>100</v>
      </c>
      <c r="F26" s="59">
        <v>100</v>
      </c>
      <c r="G26" s="64">
        <v>100</v>
      </c>
      <c r="H26" s="59"/>
      <c r="I26" s="64"/>
      <c r="J26" s="59"/>
      <c r="K26" s="64"/>
      <c r="L26" s="3"/>
    </row>
    <row r="27" spans="1:12" ht="15" customHeight="1">
      <c r="A27" s="9"/>
      <c r="B27" s="39" t="s">
        <v>95</v>
      </c>
      <c r="C27" s="39"/>
      <c r="D27" s="59">
        <f>SUM(F27+J27)</f>
        <v>0</v>
      </c>
      <c r="E27" s="64">
        <f>SUM(G27+K27)</f>
        <v>0</v>
      </c>
      <c r="F27" s="59">
        <v>0</v>
      </c>
      <c r="G27" s="64"/>
      <c r="H27" s="59"/>
      <c r="I27" s="64"/>
      <c r="J27" s="59"/>
      <c r="K27" s="64"/>
      <c r="L27" s="3"/>
    </row>
    <row r="28" spans="1:12" ht="12.75">
      <c r="A28" s="9"/>
      <c r="B28" s="39" t="s">
        <v>95</v>
      </c>
      <c r="C28" s="39" t="s">
        <v>45</v>
      </c>
      <c r="D28" s="59">
        <f t="shared" si="2"/>
        <v>18000</v>
      </c>
      <c r="E28" s="64">
        <f>SUM(G28+K28)</f>
        <v>17951</v>
      </c>
      <c r="F28" s="59">
        <v>18000</v>
      </c>
      <c r="G28" s="64">
        <v>17951</v>
      </c>
      <c r="H28" s="59">
        <v>17130</v>
      </c>
      <c r="I28" s="64">
        <v>17130</v>
      </c>
      <c r="J28" s="59"/>
      <c r="K28" s="64"/>
      <c r="L28" s="3"/>
    </row>
    <row r="29" spans="1:12" ht="12.75">
      <c r="A29" s="9"/>
      <c r="B29" s="39" t="s">
        <v>148</v>
      </c>
      <c r="C29" s="39" t="s">
        <v>45</v>
      </c>
      <c r="D29" s="59">
        <f t="shared" si="2"/>
        <v>21711</v>
      </c>
      <c r="E29" s="64">
        <f>SUM(G29+K29)</f>
        <v>21711</v>
      </c>
      <c r="F29" s="59">
        <v>21711</v>
      </c>
      <c r="G29" s="64">
        <v>21711</v>
      </c>
      <c r="H29" s="59">
        <v>20760</v>
      </c>
      <c r="I29" s="64">
        <v>20760</v>
      </c>
      <c r="J29" s="59"/>
      <c r="K29" s="64"/>
      <c r="L29" s="3"/>
    </row>
    <row r="30" spans="1:12" ht="25.5">
      <c r="A30" s="9"/>
      <c r="B30" s="40" t="s">
        <v>65</v>
      </c>
      <c r="C30" s="39" t="s">
        <v>45</v>
      </c>
      <c r="D30" s="59">
        <f t="shared" si="2"/>
        <v>8040</v>
      </c>
      <c r="E30" s="64">
        <f t="shared" si="3"/>
        <v>8040</v>
      </c>
      <c r="F30" s="59">
        <v>8040</v>
      </c>
      <c r="G30" s="64">
        <v>8040</v>
      </c>
      <c r="H30" s="59">
        <v>7925</v>
      </c>
      <c r="I30" s="64">
        <v>7925</v>
      </c>
      <c r="J30" s="59"/>
      <c r="K30" s="64"/>
      <c r="L30" s="3"/>
    </row>
    <row r="31" spans="1:12" ht="12.75">
      <c r="A31" s="9"/>
      <c r="B31" s="40" t="s">
        <v>63</v>
      </c>
      <c r="C31" s="39" t="s">
        <v>45</v>
      </c>
      <c r="D31" s="59">
        <f t="shared" si="2"/>
        <v>2500</v>
      </c>
      <c r="E31" s="64">
        <f t="shared" si="3"/>
        <v>2500</v>
      </c>
      <c r="F31" s="59">
        <v>2500</v>
      </c>
      <c r="G31" s="64">
        <v>2500</v>
      </c>
      <c r="H31" s="59">
        <v>1800</v>
      </c>
      <c r="I31" s="64">
        <v>1800</v>
      </c>
      <c r="J31" s="59"/>
      <c r="K31" s="64"/>
      <c r="L31" s="3"/>
    </row>
    <row r="32" spans="1:12" ht="12.75">
      <c r="A32" s="9"/>
      <c r="B32" s="40" t="s">
        <v>63</v>
      </c>
      <c r="C32" s="39"/>
      <c r="D32" s="59">
        <f t="shared" si="2"/>
        <v>7674</v>
      </c>
      <c r="E32" s="64">
        <f t="shared" si="3"/>
        <v>7619</v>
      </c>
      <c r="F32" s="59">
        <v>7674</v>
      </c>
      <c r="G32" s="64">
        <v>7619</v>
      </c>
      <c r="H32" s="59">
        <v>7520</v>
      </c>
      <c r="I32" s="64">
        <v>7519</v>
      </c>
      <c r="J32" s="59"/>
      <c r="K32" s="64"/>
      <c r="L32" s="3"/>
    </row>
    <row r="33" spans="1:12" ht="12.75">
      <c r="A33" s="9"/>
      <c r="B33" s="39" t="s">
        <v>66</v>
      </c>
      <c r="C33" s="39" t="s">
        <v>45</v>
      </c>
      <c r="D33" s="59">
        <f t="shared" si="2"/>
        <v>17200</v>
      </c>
      <c r="E33" s="64">
        <f t="shared" si="3"/>
        <v>17200</v>
      </c>
      <c r="F33" s="59">
        <v>17200</v>
      </c>
      <c r="G33" s="64">
        <v>17200</v>
      </c>
      <c r="H33" s="59">
        <v>16954</v>
      </c>
      <c r="I33" s="64">
        <v>16954</v>
      </c>
      <c r="J33" s="59"/>
      <c r="K33" s="64"/>
      <c r="L33" s="3"/>
    </row>
    <row r="34" spans="1:12" ht="12.75">
      <c r="A34" s="9"/>
      <c r="B34" s="39" t="s">
        <v>66</v>
      </c>
      <c r="C34" s="39"/>
      <c r="D34" s="59">
        <f t="shared" si="2"/>
        <v>6288</v>
      </c>
      <c r="E34" s="64">
        <f t="shared" si="3"/>
        <v>6251</v>
      </c>
      <c r="F34" s="59">
        <v>6288</v>
      </c>
      <c r="G34" s="64">
        <v>6251</v>
      </c>
      <c r="H34" s="59">
        <v>4574</v>
      </c>
      <c r="I34" s="64">
        <v>4573</v>
      </c>
      <c r="J34" s="59"/>
      <c r="K34" s="64"/>
      <c r="L34" s="3"/>
    </row>
    <row r="35" spans="1:12" ht="12.75">
      <c r="A35" s="9"/>
      <c r="B35" s="39" t="s">
        <v>33</v>
      </c>
      <c r="C35" s="39" t="s">
        <v>45</v>
      </c>
      <c r="D35" s="59">
        <f t="shared" si="2"/>
        <v>1900</v>
      </c>
      <c r="E35" s="64">
        <f t="shared" si="3"/>
        <v>1900</v>
      </c>
      <c r="F35" s="59">
        <v>1900</v>
      </c>
      <c r="G35" s="64">
        <v>1900</v>
      </c>
      <c r="H35" s="59">
        <v>1873</v>
      </c>
      <c r="I35" s="64">
        <v>1873</v>
      </c>
      <c r="J35" s="59"/>
      <c r="K35" s="64"/>
      <c r="L35" s="3"/>
    </row>
    <row r="36" spans="1:12" ht="12.75">
      <c r="A36" s="9"/>
      <c r="B36" s="39" t="s">
        <v>33</v>
      </c>
      <c r="C36" s="39"/>
      <c r="D36" s="59">
        <f>SUM(F36+J36)</f>
        <v>32</v>
      </c>
      <c r="E36" s="64">
        <f>SUM(G36+K36)</f>
        <v>32</v>
      </c>
      <c r="F36" s="59">
        <v>32</v>
      </c>
      <c r="G36" s="64">
        <v>32</v>
      </c>
      <c r="H36" s="59">
        <v>31</v>
      </c>
      <c r="I36" s="64">
        <v>31</v>
      </c>
      <c r="J36" s="59"/>
      <c r="K36" s="64"/>
      <c r="L36" s="3"/>
    </row>
    <row r="37" spans="1:12" ht="12.75">
      <c r="A37" s="9"/>
      <c r="B37" s="39" t="s">
        <v>10</v>
      </c>
      <c r="C37" s="39"/>
      <c r="D37" s="59">
        <f t="shared" si="2"/>
        <v>0</v>
      </c>
      <c r="E37" s="64">
        <f t="shared" si="3"/>
        <v>0</v>
      </c>
      <c r="F37" s="59">
        <v>0</v>
      </c>
      <c r="G37" s="64"/>
      <c r="H37" s="59"/>
      <c r="I37" s="64"/>
      <c r="J37" s="59"/>
      <c r="K37" s="64"/>
      <c r="L37" s="3"/>
    </row>
    <row r="38" spans="1:12" ht="24" customHeight="1">
      <c r="A38" s="9"/>
      <c r="B38" s="40" t="s">
        <v>41</v>
      </c>
      <c r="C38" s="39" t="s">
        <v>45</v>
      </c>
      <c r="D38" s="59">
        <f t="shared" si="2"/>
        <v>100</v>
      </c>
      <c r="E38" s="64">
        <f t="shared" si="3"/>
        <v>100</v>
      </c>
      <c r="F38" s="59">
        <v>100</v>
      </c>
      <c r="G38" s="64">
        <v>100</v>
      </c>
      <c r="H38" s="59">
        <v>99</v>
      </c>
      <c r="I38" s="64">
        <v>99</v>
      </c>
      <c r="J38" s="59"/>
      <c r="K38" s="64"/>
      <c r="L38" s="3"/>
    </row>
    <row r="39" spans="1:12" ht="13.5" customHeight="1">
      <c r="A39" s="9"/>
      <c r="B39" s="40" t="s">
        <v>50</v>
      </c>
      <c r="C39" s="39" t="s">
        <v>45</v>
      </c>
      <c r="D39" s="59">
        <f t="shared" si="2"/>
        <v>1600</v>
      </c>
      <c r="E39" s="64">
        <f t="shared" si="3"/>
        <v>1600</v>
      </c>
      <c r="F39" s="59">
        <v>1600</v>
      </c>
      <c r="G39" s="64">
        <v>1600</v>
      </c>
      <c r="H39" s="59">
        <v>1577</v>
      </c>
      <c r="I39" s="64">
        <v>1577</v>
      </c>
      <c r="J39" s="59"/>
      <c r="K39" s="64"/>
      <c r="L39" s="3"/>
    </row>
    <row r="40" spans="1:12" ht="12.75">
      <c r="A40" s="9"/>
      <c r="B40" s="39" t="s">
        <v>13</v>
      </c>
      <c r="C40" s="39"/>
      <c r="D40" s="59">
        <f t="shared" si="2"/>
        <v>4972</v>
      </c>
      <c r="E40" s="64">
        <f t="shared" si="3"/>
        <v>4972</v>
      </c>
      <c r="F40" s="59">
        <v>4972</v>
      </c>
      <c r="G40" s="64">
        <v>4972</v>
      </c>
      <c r="H40" s="59"/>
      <c r="I40" s="64"/>
      <c r="J40" s="59"/>
      <c r="K40" s="64"/>
      <c r="L40" s="3"/>
    </row>
    <row r="41" spans="1:12" ht="12.75">
      <c r="A41" s="9"/>
      <c r="B41" s="39" t="s">
        <v>12</v>
      </c>
      <c r="C41" s="39"/>
      <c r="D41" s="59">
        <f>SUM(F41+J41)</f>
        <v>1068641</v>
      </c>
      <c r="E41" s="64">
        <f>SUM(G41+K41)</f>
        <v>1068640</v>
      </c>
      <c r="F41" s="59"/>
      <c r="G41" s="64"/>
      <c r="H41" s="59"/>
      <c r="I41" s="64"/>
      <c r="J41" s="59">
        <v>1068641</v>
      </c>
      <c r="K41" s="64">
        <v>1068640</v>
      </c>
      <c r="L41" s="3"/>
    </row>
    <row r="42" spans="1:12" ht="12.75">
      <c r="A42" s="9"/>
      <c r="B42" s="39" t="s">
        <v>8</v>
      </c>
      <c r="C42" s="39"/>
      <c r="D42" s="59">
        <f>SUM(F42+J42)</f>
        <v>28200</v>
      </c>
      <c r="E42" s="64">
        <f>SUM(G42+K42)</f>
        <v>28143</v>
      </c>
      <c r="F42" s="59">
        <v>28200</v>
      </c>
      <c r="G42" s="64">
        <v>28143</v>
      </c>
      <c r="H42" s="59"/>
      <c r="I42" s="64"/>
      <c r="J42" s="59"/>
      <c r="K42" s="64"/>
      <c r="L42" s="3"/>
    </row>
    <row r="43" spans="1:12" ht="15.75">
      <c r="A43" s="9"/>
      <c r="B43" s="41" t="s">
        <v>88</v>
      </c>
      <c r="C43" s="42"/>
      <c r="D43" s="60">
        <f>SUM(D44+D45)</f>
        <v>31600</v>
      </c>
      <c r="E43" s="60">
        <f aca="true" t="shared" si="4" ref="E43:L43">SUM(E44+E45)</f>
        <v>31600</v>
      </c>
      <c r="F43" s="60">
        <f t="shared" si="4"/>
        <v>31600</v>
      </c>
      <c r="G43" s="60">
        <f t="shared" si="4"/>
        <v>31600</v>
      </c>
      <c r="H43" s="60">
        <f t="shared" si="4"/>
        <v>18452</v>
      </c>
      <c r="I43" s="60">
        <f t="shared" si="4"/>
        <v>18452</v>
      </c>
      <c r="J43" s="60">
        <f t="shared" si="4"/>
        <v>0</v>
      </c>
      <c r="K43" s="60">
        <f t="shared" si="4"/>
        <v>0</v>
      </c>
      <c r="L43" s="60">
        <f t="shared" si="4"/>
        <v>0</v>
      </c>
    </row>
    <row r="44" spans="1:12" ht="12.75">
      <c r="A44" s="9"/>
      <c r="B44" s="40" t="s">
        <v>68</v>
      </c>
      <c r="C44" s="39" t="s">
        <v>45</v>
      </c>
      <c r="D44" s="59">
        <f>SUM(F44+J44)</f>
        <v>9900</v>
      </c>
      <c r="E44" s="64">
        <f>SUM(G44+K44,K44)</f>
        <v>9900</v>
      </c>
      <c r="F44" s="59">
        <v>9900</v>
      </c>
      <c r="G44" s="64">
        <v>9900</v>
      </c>
      <c r="H44" s="59">
        <v>8700</v>
      </c>
      <c r="I44" s="64">
        <v>8700</v>
      </c>
      <c r="J44" s="59"/>
      <c r="K44" s="64"/>
      <c r="L44" s="3"/>
    </row>
    <row r="45" spans="1:12" ht="12.75">
      <c r="A45" s="9"/>
      <c r="B45" s="39" t="s">
        <v>9</v>
      </c>
      <c r="C45" s="39" t="s">
        <v>45</v>
      </c>
      <c r="D45" s="59">
        <f>SUM(F45+J45)</f>
        <v>21700</v>
      </c>
      <c r="E45" s="64">
        <f>SUM(G45+K45,K45)</f>
        <v>21700</v>
      </c>
      <c r="F45" s="59">
        <v>21700</v>
      </c>
      <c r="G45" s="64">
        <v>21700</v>
      </c>
      <c r="H45" s="59">
        <v>9752</v>
      </c>
      <c r="I45" s="64">
        <v>9752</v>
      </c>
      <c r="J45" s="59"/>
      <c r="K45" s="64"/>
      <c r="L45" s="3"/>
    </row>
    <row r="46" spans="1:12" ht="12.75">
      <c r="A46" s="9"/>
      <c r="B46" s="39"/>
      <c r="C46" s="39"/>
      <c r="D46" s="59"/>
      <c r="E46" s="64"/>
      <c r="F46" s="59"/>
      <c r="G46" s="64"/>
      <c r="H46" s="59"/>
      <c r="I46" s="64"/>
      <c r="J46" s="59"/>
      <c r="K46" s="64"/>
      <c r="L46" s="3"/>
    </row>
    <row r="47" spans="1:12" ht="18" customHeight="1">
      <c r="A47" s="9"/>
      <c r="B47" s="43" t="s">
        <v>116</v>
      </c>
      <c r="C47" s="44"/>
      <c r="D47" s="60">
        <f>SUM(D48:D50)</f>
        <v>294506</v>
      </c>
      <c r="E47" s="60">
        <f aca="true" t="shared" si="5" ref="E47:L47">SUM(E48:E50)</f>
        <v>294506</v>
      </c>
      <c r="F47" s="60">
        <f t="shared" si="5"/>
        <v>294506</v>
      </c>
      <c r="G47" s="60">
        <f t="shared" si="5"/>
        <v>294506</v>
      </c>
      <c r="H47" s="60">
        <f t="shared" si="5"/>
        <v>268246</v>
      </c>
      <c r="I47" s="60">
        <f t="shared" si="5"/>
        <v>268246</v>
      </c>
      <c r="J47" s="60">
        <f t="shared" si="5"/>
        <v>0</v>
      </c>
      <c r="K47" s="60">
        <f t="shared" si="5"/>
        <v>0</v>
      </c>
      <c r="L47" s="60">
        <f t="shared" si="5"/>
        <v>0</v>
      </c>
    </row>
    <row r="48" spans="1:12" ht="12.75">
      <c r="A48" s="9"/>
      <c r="B48" s="39" t="s">
        <v>86</v>
      </c>
      <c r="C48" s="39" t="s">
        <v>45</v>
      </c>
      <c r="D48" s="59">
        <f>SUM(F48+J48)</f>
        <v>267300</v>
      </c>
      <c r="E48" s="64">
        <f>SUM(G48+K48,K48)</f>
        <v>267300</v>
      </c>
      <c r="F48" s="59">
        <v>267300</v>
      </c>
      <c r="G48" s="64">
        <v>267300</v>
      </c>
      <c r="H48" s="59">
        <v>258238</v>
      </c>
      <c r="I48" s="64">
        <v>258238</v>
      </c>
      <c r="J48" s="59"/>
      <c r="K48" s="64"/>
      <c r="L48" s="3"/>
    </row>
    <row r="49" spans="1:12" ht="12.75">
      <c r="A49" s="9"/>
      <c r="B49" s="39" t="s">
        <v>86</v>
      </c>
      <c r="C49" s="39"/>
      <c r="D49" s="59">
        <f>SUM(F49+J49)</f>
        <v>27206</v>
      </c>
      <c r="E49" s="64">
        <f>SUM(G49+K49,K49)</f>
        <v>27206</v>
      </c>
      <c r="F49" s="59">
        <v>27206</v>
      </c>
      <c r="G49" s="64">
        <v>27206</v>
      </c>
      <c r="H49" s="59">
        <v>10008</v>
      </c>
      <c r="I49" s="64">
        <v>10008</v>
      </c>
      <c r="J49" s="59"/>
      <c r="K49" s="64"/>
      <c r="L49" s="3"/>
    </row>
    <row r="50" spans="1:12" ht="42" customHeight="1">
      <c r="A50" s="9"/>
      <c r="B50" s="40" t="s">
        <v>144</v>
      </c>
      <c r="C50" s="39"/>
      <c r="D50" s="59">
        <f>SUM(F50+J50)</f>
        <v>0</v>
      </c>
      <c r="E50" s="64">
        <f>SUM(G50+K50,K50)</f>
        <v>0</v>
      </c>
      <c r="F50" s="59"/>
      <c r="G50" s="64"/>
      <c r="H50" s="59"/>
      <c r="I50" s="64"/>
      <c r="J50" s="59"/>
      <c r="K50" s="64"/>
      <c r="L50" s="3"/>
    </row>
    <row r="51" spans="1:12" ht="15.75">
      <c r="A51" s="9"/>
      <c r="B51" s="41" t="s">
        <v>89</v>
      </c>
      <c r="C51" s="42"/>
      <c r="D51" s="60">
        <f>SUM(D52+D53)</f>
        <v>137900</v>
      </c>
      <c r="E51" s="60">
        <f aca="true" t="shared" si="6" ref="E51:L51">SUM(E52+E53)</f>
        <v>137900</v>
      </c>
      <c r="F51" s="60">
        <f t="shared" si="6"/>
        <v>137900</v>
      </c>
      <c r="G51" s="60">
        <f t="shared" si="6"/>
        <v>137900</v>
      </c>
      <c r="H51" s="60">
        <f t="shared" si="6"/>
        <v>125112</v>
      </c>
      <c r="I51" s="60">
        <f t="shared" si="6"/>
        <v>125112</v>
      </c>
      <c r="J51" s="60">
        <f t="shared" si="6"/>
        <v>0</v>
      </c>
      <c r="K51" s="60">
        <f t="shared" si="6"/>
        <v>0</v>
      </c>
      <c r="L51" s="60">
        <f t="shared" si="6"/>
        <v>0</v>
      </c>
    </row>
    <row r="52" spans="1:12" ht="12.75">
      <c r="A52" s="9"/>
      <c r="B52" s="39" t="s">
        <v>51</v>
      </c>
      <c r="C52" s="39" t="s">
        <v>45</v>
      </c>
      <c r="D52" s="59">
        <f>SUM(F52+J52)</f>
        <v>137900</v>
      </c>
      <c r="E52" s="64">
        <f>SUM(G52+K52)</f>
        <v>137900</v>
      </c>
      <c r="F52" s="59">
        <v>137900</v>
      </c>
      <c r="G52" s="64">
        <v>137900</v>
      </c>
      <c r="H52" s="59">
        <v>125112</v>
      </c>
      <c r="I52" s="64">
        <v>125112</v>
      </c>
      <c r="J52" s="59"/>
      <c r="K52" s="64"/>
      <c r="L52" s="3"/>
    </row>
    <row r="53" spans="1:12" ht="12.75">
      <c r="A53" s="9"/>
      <c r="B53" s="39" t="s">
        <v>51</v>
      </c>
      <c r="C53" s="39"/>
      <c r="D53" s="59">
        <f>SUM(F53+J53)</f>
        <v>0</v>
      </c>
      <c r="E53" s="64">
        <f>SUM(G53+K53)</f>
        <v>0</v>
      </c>
      <c r="F53" s="59"/>
      <c r="G53" s="64"/>
      <c r="H53" s="59"/>
      <c r="I53" s="64"/>
      <c r="J53" s="59"/>
      <c r="K53" s="64"/>
      <c r="L53" s="3"/>
    </row>
    <row r="54" spans="1:12" ht="12.75">
      <c r="A54" s="9"/>
      <c r="B54" s="39"/>
      <c r="C54" s="41"/>
      <c r="D54" s="59"/>
      <c r="E54" s="64"/>
      <c r="F54" s="59"/>
      <c r="G54" s="64"/>
      <c r="H54" s="59"/>
      <c r="I54" s="64"/>
      <c r="J54" s="59"/>
      <c r="K54" s="64"/>
      <c r="L54" s="3"/>
    </row>
    <row r="55" spans="1:12" ht="15.75">
      <c r="A55" s="9"/>
      <c r="B55" s="41" t="s">
        <v>92</v>
      </c>
      <c r="C55" s="42"/>
      <c r="D55" s="60">
        <f>SUM(D56)</f>
        <v>90209</v>
      </c>
      <c r="E55" s="60">
        <f aca="true" t="shared" si="7" ref="E55:L55">SUM(E56)</f>
        <v>90209</v>
      </c>
      <c r="F55" s="60">
        <f t="shared" si="7"/>
        <v>90209</v>
      </c>
      <c r="G55" s="60">
        <f t="shared" si="7"/>
        <v>90209</v>
      </c>
      <c r="H55" s="60">
        <f t="shared" si="7"/>
        <v>80342</v>
      </c>
      <c r="I55" s="60">
        <f t="shared" si="7"/>
        <v>80342</v>
      </c>
      <c r="J55" s="60">
        <f t="shared" si="7"/>
        <v>0</v>
      </c>
      <c r="K55" s="60">
        <f t="shared" si="7"/>
        <v>0</v>
      </c>
      <c r="L55" s="60">
        <f t="shared" si="7"/>
        <v>0</v>
      </c>
    </row>
    <row r="56" spans="1:12" ht="12.75">
      <c r="A56" s="9"/>
      <c r="B56" s="39" t="s">
        <v>46</v>
      </c>
      <c r="C56" s="39"/>
      <c r="D56" s="59">
        <f>SUM(F56+J56)</f>
        <v>90209</v>
      </c>
      <c r="E56" s="64">
        <f>SUM(G56+K56,K56)</f>
        <v>90209</v>
      </c>
      <c r="F56" s="59">
        <v>90209</v>
      </c>
      <c r="G56" s="64">
        <v>90209</v>
      </c>
      <c r="H56" s="59">
        <v>80342</v>
      </c>
      <c r="I56" s="64">
        <v>80342</v>
      </c>
      <c r="J56" s="59"/>
      <c r="K56" s="64"/>
      <c r="L56" s="3"/>
    </row>
    <row r="57" spans="1:12" ht="12.75">
      <c r="A57" s="9"/>
      <c r="B57" s="82"/>
      <c r="C57" s="39"/>
      <c r="D57" s="59"/>
      <c r="E57" s="64"/>
      <c r="F57" s="59"/>
      <c r="G57" s="64"/>
      <c r="H57" s="59"/>
      <c r="I57" s="64"/>
      <c r="J57" s="59"/>
      <c r="K57" s="64"/>
      <c r="L57" s="3"/>
    </row>
    <row r="58" spans="1:12" ht="15.75">
      <c r="A58" s="9"/>
      <c r="B58" s="45" t="s">
        <v>52</v>
      </c>
      <c r="C58" s="39"/>
      <c r="D58" s="54">
        <f>SUM(D60)</f>
        <v>3606508</v>
      </c>
      <c r="E58" s="54">
        <f aca="true" t="shared" si="8" ref="E58:K58">SUM(E60)</f>
        <v>3586323</v>
      </c>
      <c r="F58" s="54">
        <f t="shared" si="8"/>
        <v>3599388</v>
      </c>
      <c r="G58" s="54">
        <f t="shared" si="8"/>
        <v>3579203</v>
      </c>
      <c r="H58" s="54">
        <f t="shared" si="8"/>
        <v>3107229</v>
      </c>
      <c r="I58" s="54">
        <f t="shared" si="8"/>
        <v>3107229</v>
      </c>
      <c r="J58" s="54">
        <f t="shared" si="8"/>
        <v>7120</v>
      </c>
      <c r="K58" s="54">
        <f t="shared" si="8"/>
        <v>7120</v>
      </c>
      <c r="L58" s="3"/>
    </row>
    <row r="59" spans="1:12" ht="12.75" customHeight="1">
      <c r="A59" s="9"/>
      <c r="B59" s="45"/>
      <c r="C59" s="39"/>
      <c r="D59" s="60"/>
      <c r="E59" s="65"/>
      <c r="F59" s="60"/>
      <c r="G59" s="65"/>
      <c r="H59" s="60"/>
      <c r="I59" s="65"/>
      <c r="J59" s="60"/>
      <c r="K59" s="64"/>
      <c r="L59" s="3"/>
    </row>
    <row r="60" spans="1:12" ht="16.5" customHeight="1">
      <c r="A60" s="9"/>
      <c r="B60" s="43" t="s">
        <v>90</v>
      </c>
      <c r="C60" s="39"/>
      <c r="D60" s="60">
        <f>SUM(D61:D66)</f>
        <v>3606508</v>
      </c>
      <c r="E60" s="60">
        <f aca="true" t="shared" si="9" ref="E60:K60">SUM(E61:E66)</f>
        <v>3586323</v>
      </c>
      <c r="F60" s="60">
        <f t="shared" si="9"/>
        <v>3599388</v>
      </c>
      <c r="G60" s="60">
        <f t="shared" si="9"/>
        <v>3579203</v>
      </c>
      <c r="H60" s="60">
        <f t="shared" si="9"/>
        <v>3107229</v>
      </c>
      <c r="I60" s="60">
        <f t="shared" si="9"/>
        <v>3107229</v>
      </c>
      <c r="J60" s="60">
        <f t="shared" si="9"/>
        <v>7120</v>
      </c>
      <c r="K60" s="60">
        <f t="shared" si="9"/>
        <v>7120</v>
      </c>
      <c r="L60" s="6"/>
    </row>
    <row r="61" spans="1:12" ht="12.75" customHeight="1">
      <c r="A61" s="9"/>
      <c r="B61" s="41" t="s">
        <v>25</v>
      </c>
      <c r="C61" s="39" t="s">
        <v>25</v>
      </c>
      <c r="D61" s="60">
        <f>SUM(D69+D70+D77+D84+D93+D100+D106+D111)</f>
        <v>2183700</v>
      </c>
      <c r="E61" s="60">
        <f aca="true" t="shared" si="10" ref="E61:K61">SUM(E69+E70+E77+E84+E93+E100+E106+E111)</f>
        <v>2183700</v>
      </c>
      <c r="F61" s="60">
        <f t="shared" si="10"/>
        <v>2179380</v>
      </c>
      <c r="G61" s="60">
        <f t="shared" si="10"/>
        <v>2179380</v>
      </c>
      <c r="H61" s="60">
        <f t="shared" si="10"/>
        <v>2082672</v>
      </c>
      <c r="I61" s="60">
        <f t="shared" si="10"/>
        <v>2082672</v>
      </c>
      <c r="J61" s="60">
        <f t="shared" si="10"/>
        <v>4320</v>
      </c>
      <c r="K61" s="60">
        <f t="shared" si="10"/>
        <v>4320</v>
      </c>
      <c r="L61" s="3"/>
    </row>
    <row r="62" spans="1:12" ht="12.75" customHeight="1">
      <c r="A62" s="9"/>
      <c r="B62" s="41" t="s">
        <v>26</v>
      </c>
      <c r="C62" s="39"/>
      <c r="D62" s="60">
        <f>SUM(D71+D72+D74+D78+D79+D80+D81+D85+D86+D87+D88+D89+D94+D95+D96+D97+D101+D102+D103+D104+D107+D110)</f>
        <v>1285479</v>
      </c>
      <c r="E62" s="60">
        <f aca="true" t="shared" si="11" ref="E62:K62">SUM(E71+E72+E74+E78+E79+E80+E81+E85+E86+E87+E88+E89+E94+E95+E96+E97+E101+E102+E103+E104+E107+E110)</f>
        <v>1285479</v>
      </c>
      <c r="F62" s="60">
        <f t="shared" si="11"/>
        <v>1285479</v>
      </c>
      <c r="G62" s="60">
        <f t="shared" si="11"/>
        <v>1285479</v>
      </c>
      <c r="H62" s="60">
        <f t="shared" si="11"/>
        <v>1024557</v>
      </c>
      <c r="I62" s="60">
        <f t="shared" si="11"/>
        <v>1024557</v>
      </c>
      <c r="J62" s="60">
        <f t="shared" si="11"/>
        <v>0</v>
      </c>
      <c r="K62" s="60">
        <f t="shared" si="11"/>
        <v>0</v>
      </c>
      <c r="L62" s="3"/>
    </row>
    <row r="63" spans="1:12" ht="12.75" customHeight="1">
      <c r="A63" s="9"/>
      <c r="B63" s="41" t="s">
        <v>103</v>
      </c>
      <c r="C63" s="39" t="s">
        <v>47</v>
      </c>
      <c r="D63" s="60">
        <f>SUM(D73+D75+D82+D90+D98+D105+D108+D112)</f>
        <v>87075</v>
      </c>
      <c r="E63" s="60">
        <f aca="true" t="shared" si="12" ref="E63:K63">SUM(E73+E75+E82+E90+E98+E105+E108+E112)</f>
        <v>68482</v>
      </c>
      <c r="F63" s="60">
        <f t="shared" si="12"/>
        <v>84275</v>
      </c>
      <c r="G63" s="60">
        <f t="shared" si="12"/>
        <v>65682</v>
      </c>
      <c r="H63" s="60">
        <f t="shared" si="12"/>
        <v>0</v>
      </c>
      <c r="I63" s="60">
        <f t="shared" si="12"/>
        <v>0</v>
      </c>
      <c r="J63" s="60">
        <f t="shared" si="12"/>
        <v>2800</v>
      </c>
      <c r="K63" s="60">
        <f t="shared" si="12"/>
        <v>2800</v>
      </c>
      <c r="L63" s="3"/>
    </row>
    <row r="64" spans="1:12" ht="12.75" customHeight="1">
      <c r="A64" s="9"/>
      <c r="B64" s="41" t="s">
        <v>32</v>
      </c>
      <c r="C64" s="39"/>
      <c r="D64" s="60">
        <f>SUM(D114)</f>
        <v>8630</v>
      </c>
      <c r="E64" s="60">
        <f aca="true" t="shared" si="13" ref="E64:K64">SUM(E114)</f>
        <v>8630</v>
      </c>
      <c r="F64" s="60">
        <f t="shared" si="13"/>
        <v>8630</v>
      </c>
      <c r="G64" s="60">
        <f t="shared" si="13"/>
        <v>8630</v>
      </c>
      <c r="H64" s="60">
        <f t="shared" si="13"/>
        <v>0</v>
      </c>
      <c r="I64" s="60">
        <f t="shared" si="13"/>
        <v>0</v>
      </c>
      <c r="J64" s="60">
        <f t="shared" si="13"/>
        <v>0</v>
      </c>
      <c r="K64" s="60">
        <f t="shared" si="13"/>
        <v>0</v>
      </c>
      <c r="L64" s="3"/>
    </row>
    <row r="65" spans="1:12" ht="12.75" customHeight="1">
      <c r="A65" s="9"/>
      <c r="B65" s="41" t="s">
        <v>28</v>
      </c>
      <c r="C65" s="39"/>
      <c r="D65" s="60"/>
      <c r="E65" s="60"/>
      <c r="F65" s="60"/>
      <c r="G65" s="60"/>
      <c r="H65" s="60"/>
      <c r="I65" s="60"/>
      <c r="J65" s="60"/>
      <c r="K65" s="60"/>
      <c r="L65" s="3"/>
    </row>
    <row r="66" spans="1:12" ht="12.75" customHeight="1">
      <c r="A66" s="9"/>
      <c r="B66" s="41" t="s">
        <v>53</v>
      </c>
      <c r="C66" s="39"/>
      <c r="D66" s="60">
        <f>SUM(D113+D115)</f>
        <v>41624</v>
      </c>
      <c r="E66" s="60">
        <f aca="true" t="shared" si="14" ref="E66:K66">SUM(E113+E115)</f>
        <v>40032</v>
      </c>
      <c r="F66" s="60">
        <f t="shared" si="14"/>
        <v>41624</v>
      </c>
      <c r="G66" s="60">
        <f t="shared" si="14"/>
        <v>40032</v>
      </c>
      <c r="H66" s="60">
        <f t="shared" si="14"/>
        <v>0</v>
      </c>
      <c r="I66" s="60">
        <f t="shared" si="14"/>
        <v>0</v>
      </c>
      <c r="J66" s="60">
        <f t="shared" si="14"/>
        <v>0</v>
      </c>
      <c r="K66" s="60">
        <f t="shared" si="14"/>
        <v>0</v>
      </c>
      <c r="L66" s="3"/>
    </row>
    <row r="67" spans="1:12" ht="12.75" customHeight="1">
      <c r="A67" s="9"/>
      <c r="B67" s="41"/>
      <c r="C67" s="39"/>
      <c r="D67" s="60"/>
      <c r="E67" s="65"/>
      <c r="F67" s="60"/>
      <c r="G67" s="65"/>
      <c r="H67" s="60"/>
      <c r="I67" s="65"/>
      <c r="J67" s="60"/>
      <c r="K67" s="65"/>
      <c r="L67" s="3"/>
    </row>
    <row r="68" spans="1:13" ht="12.75" customHeight="1">
      <c r="A68" s="9"/>
      <c r="B68" s="41" t="s">
        <v>24</v>
      </c>
      <c r="C68" s="39"/>
      <c r="D68" s="60">
        <f>SUM(D69:D75)</f>
        <v>517356</v>
      </c>
      <c r="E68" s="60">
        <f aca="true" t="shared" si="15" ref="E68:K68">SUM(E69:E75)</f>
        <v>515735</v>
      </c>
      <c r="F68" s="60">
        <f t="shared" si="15"/>
        <v>513336</v>
      </c>
      <c r="G68" s="60">
        <f t="shared" si="15"/>
        <v>511715</v>
      </c>
      <c r="H68" s="60">
        <f t="shared" si="15"/>
        <v>433059</v>
      </c>
      <c r="I68" s="60">
        <f t="shared" si="15"/>
        <v>433059</v>
      </c>
      <c r="J68" s="60">
        <f t="shared" si="15"/>
        <v>4020</v>
      </c>
      <c r="K68" s="60">
        <f t="shared" si="15"/>
        <v>4020</v>
      </c>
      <c r="L68" s="3"/>
      <c r="M68" s="8"/>
    </row>
    <row r="69" spans="1:12" ht="12.75" customHeight="1">
      <c r="A69" s="9"/>
      <c r="B69" s="39" t="s">
        <v>105</v>
      </c>
      <c r="C69" s="39" t="s">
        <v>25</v>
      </c>
      <c r="D69" s="59">
        <f aca="true" t="shared" si="16" ref="D69:E75">SUM(F69+J69)</f>
        <v>187593</v>
      </c>
      <c r="E69" s="64">
        <f t="shared" si="16"/>
        <v>187593</v>
      </c>
      <c r="F69" s="59">
        <v>186373</v>
      </c>
      <c r="G69" s="64">
        <v>186373</v>
      </c>
      <c r="H69" s="59">
        <v>177344</v>
      </c>
      <c r="I69" s="64">
        <v>177344</v>
      </c>
      <c r="J69" s="59">
        <v>1220</v>
      </c>
      <c r="K69" s="64">
        <v>1220</v>
      </c>
      <c r="L69" s="3"/>
    </row>
    <row r="70" spans="1:12" ht="12.75" customHeight="1">
      <c r="A70" s="9"/>
      <c r="B70" s="39" t="s">
        <v>104</v>
      </c>
      <c r="C70" s="39" t="s">
        <v>25</v>
      </c>
      <c r="D70" s="59">
        <f t="shared" si="16"/>
        <v>10664</v>
      </c>
      <c r="E70" s="64">
        <f t="shared" si="16"/>
        <v>10664</v>
      </c>
      <c r="F70" s="59">
        <v>10664</v>
      </c>
      <c r="G70" s="64">
        <v>10664</v>
      </c>
      <c r="H70" s="59">
        <v>9685</v>
      </c>
      <c r="I70" s="64">
        <v>9685</v>
      </c>
      <c r="J70" s="59"/>
      <c r="K70" s="64"/>
      <c r="L70" s="3"/>
    </row>
    <row r="71" spans="1:12" ht="12.75" customHeight="1">
      <c r="A71" s="9"/>
      <c r="B71" s="39" t="s">
        <v>26</v>
      </c>
      <c r="C71" s="39"/>
      <c r="D71" s="59">
        <f t="shared" si="16"/>
        <v>252489</v>
      </c>
      <c r="E71" s="64">
        <f t="shared" si="16"/>
        <v>252489</v>
      </c>
      <c r="F71" s="59">
        <v>252489</v>
      </c>
      <c r="G71" s="64">
        <v>252489</v>
      </c>
      <c r="H71" s="59">
        <v>232086</v>
      </c>
      <c r="I71" s="64">
        <v>232086</v>
      </c>
      <c r="J71" s="59"/>
      <c r="K71" s="64"/>
      <c r="L71" s="3"/>
    </row>
    <row r="72" spans="1:12" ht="12.75" customHeight="1">
      <c r="A72" s="9"/>
      <c r="B72" s="39" t="s">
        <v>179</v>
      </c>
      <c r="C72" s="39"/>
      <c r="D72" s="59">
        <f aca="true" t="shared" si="17" ref="D72:E74">SUM(F72+J72)</f>
        <v>5971</v>
      </c>
      <c r="E72" s="64">
        <f t="shared" si="17"/>
        <v>5971</v>
      </c>
      <c r="F72" s="59">
        <v>5971</v>
      </c>
      <c r="G72" s="64">
        <v>5971</v>
      </c>
      <c r="H72" s="59">
        <v>5885</v>
      </c>
      <c r="I72" s="64">
        <v>5885</v>
      </c>
      <c r="J72" s="59"/>
      <c r="K72" s="64"/>
      <c r="L72" s="3"/>
    </row>
    <row r="73" spans="1:12" ht="12.75" customHeight="1">
      <c r="A73" s="9"/>
      <c r="B73" s="39" t="s">
        <v>103</v>
      </c>
      <c r="C73" s="39" t="s">
        <v>47</v>
      </c>
      <c r="D73" s="59">
        <f t="shared" si="17"/>
        <v>200</v>
      </c>
      <c r="E73" s="64">
        <f t="shared" si="17"/>
        <v>200</v>
      </c>
      <c r="F73" s="59">
        <v>200</v>
      </c>
      <c r="G73" s="64">
        <v>200</v>
      </c>
      <c r="H73" s="59"/>
      <c r="I73" s="64"/>
      <c r="J73" s="59"/>
      <c r="K73" s="64"/>
      <c r="L73" s="3"/>
    </row>
    <row r="74" spans="1:12" ht="12.75" customHeight="1">
      <c r="A74" s="9"/>
      <c r="B74" s="39" t="s">
        <v>177</v>
      </c>
      <c r="C74" s="39"/>
      <c r="D74" s="59">
        <f t="shared" si="17"/>
        <v>14786</v>
      </c>
      <c r="E74" s="64">
        <f t="shared" si="17"/>
        <v>14786</v>
      </c>
      <c r="F74" s="59">
        <v>14786</v>
      </c>
      <c r="G74" s="64">
        <v>14786</v>
      </c>
      <c r="H74" s="59">
        <v>8059</v>
      </c>
      <c r="I74" s="64">
        <v>8059</v>
      </c>
      <c r="J74" s="59"/>
      <c r="K74" s="64"/>
      <c r="L74" s="3"/>
    </row>
    <row r="75" spans="1:12" ht="12.75" customHeight="1">
      <c r="A75" s="9"/>
      <c r="B75" s="39" t="s">
        <v>103</v>
      </c>
      <c r="C75" s="39" t="s">
        <v>47</v>
      </c>
      <c r="D75" s="59">
        <f t="shared" si="16"/>
        <v>45653</v>
      </c>
      <c r="E75" s="64">
        <f t="shared" si="16"/>
        <v>44032</v>
      </c>
      <c r="F75" s="59">
        <v>42853</v>
      </c>
      <c r="G75" s="64">
        <v>41232</v>
      </c>
      <c r="H75" s="59"/>
      <c r="I75" s="64"/>
      <c r="J75" s="59">
        <v>2800</v>
      </c>
      <c r="K75" s="64">
        <v>2800</v>
      </c>
      <c r="L75" s="3"/>
    </row>
    <row r="76" spans="1:12" ht="12.75" customHeight="1">
      <c r="A76" s="9"/>
      <c r="B76" s="41" t="s">
        <v>35</v>
      </c>
      <c r="C76" s="39"/>
      <c r="D76" s="60">
        <f>SUM(D77:D82)</f>
        <v>325776</v>
      </c>
      <c r="E76" s="60">
        <f aca="true" t="shared" si="18" ref="E76:L76">SUM(E77:E82)</f>
        <v>324922</v>
      </c>
      <c r="F76" s="60">
        <f t="shared" si="18"/>
        <v>325776</v>
      </c>
      <c r="G76" s="60">
        <f t="shared" si="18"/>
        <v>324922</v>
      </c>
      <c r="H76" s="60">
        <f t="shared" si="18"/>
        <v>288318</v>
      </c>
      <c r="I76" s="60">
        <f t="shared" si="18"/>
        <v>288318</v>
      </c>
      <c r="J76" s="60">
        <f t="shared" si="18"/>
        <v>0</v>
      </c>
      <c r="K76" s="60">
        <f t="shared" si="18"/>
        <v>0</v>
      </c>
      <c r="L76" s="60">
        <f t="shared" si="18"/>
        <v>0</v>
      </c>
    </row>
    <row r="77" spans="1:12" ht="12.75" customHeight="1">
      <c r="A77" s="9"/>
      <c r="B77" s="39" t="s">
        <v>25</v>
      </c>
      <c r="C77" s="39" t="s">
        <v>25</v>
      </c>
      <c r="D77" s="59">
        <f aca="true" t="shared" si="19" ref="D77:E82">SUM(F77,J77)</f>
        <v>214818</v>
      </c>
      <c r="E77" s="64">
        <f t="shared" si="19"/>
        <v>214818</v>
      </c>
      <c r="F77" s="59">
        <v>214818</v>
      </c>
      <c r="G77" s="64">
        <v>214818</v>
      </c>
      <c r="H77" s="59">
        <v>206300</v>
      </c>
      <c r="I77" s="64">
        <v>206300</v>
      </c>
      <c r="J77" s="59"/>
      <c r="K77" s="64"/>
      <c r="L77" s="3"/>
    </row>
    <row r="78" spans="1:12" ht="12.75" customHeight="1">
      <c r="A78" s="9"/>
      <c r="B78" s="39" t="s">
        <v>26</v>
      </c>
      <c r="C78" s="39"/>
      <c r="D78" s="59">
        <f t="shared" si="19"/>
        <v>103858</v>
      </c>
      <c r="E78" s="64">
        <f t="shared" si="19"/>
        <v>103858</v>
      </c>
      <c r="F78" s="59">
        <v>103858</v>
      </c>
      <c r="G78" s="64">
        <v>103858</v>
      </c>
      <c r="H78" s="59">
        <v>79378</v>
      </c>
      <c r="I78" s="64">
        <v>79378</v>
      </c>
      <c r="J78" s="59"/>
      <c r="K78" s="64"/>
      <c r="L78" s="3"/>
    </row>
    <row r="79" spans="1:12" ht="12.75" customHeight="1">
      <c r="A79" s="9"/>
      <c r="B79" s="39" t="s">
        <v>175</v>
      </c>
      <c r="C79" s="39"/>
      <c r="D79" s="59">
        <f aca="true" t="shared" si="20" ref="D79:E81">SUM(F79,J79)</f>
        <v>1043</v>
      </c>
      <c r="E79" s="64">
        <f t="shared" si="20"/>
        <v>1043</v>
      </c>
      <c r="F79" s="59">
        <v>1043</v>
      </c>
      <c r="G79" s="64">
        <v>1043</v>
      </c>
      <c r="H79" s="59">
        <v>1028</v>
      </c>
      <c r="I79" s="64">
        <v>1028</v>
      </c>
      <c r="J79" s="59"/>
      <c r="K79" s="64"/>
      <c r="L79" s="3"/>
    </row>
    <row r="80" spans="1:12" ht="12.75" customHeight="1">
      <c r="A80" s="9"/>
      <c r="B80" s="39" t="s">
        <v>176</v>
      </c>
      <c r="C80" s="39"/>
      <c r="D80" s="59">
        <f t="shared" si="20"/>
        <v>1800</v>
      </c>
      <c r="E80" s="64">
        <f t="shared" si="20"/>
        <v>1800</v>
      </c>
      <c r="F80" s="59">
        <v>1800</v>
      </c>
      <c r="G80" s="64">
        <v>1800</v>
      </c>
      <c r="H80" s="59"/>
      <c r="I80" s="64"/>
      <c r="J80" s="59"/>
      <c r="K80" s="64"/>
      <c r="L80" s="3"/>
    </row>
    <row r="81" spans="1:12" ht="12.75" customHeight="1">
      <c r="A81" s="9"/>
      <c r="B81" s="39" t="s">
        <v>177</v>
      </c>
      <c r="C81" s="39"/>
      <c r="D81" s="59">
        <f t="shared" si="20"/>
        <v>2957</v>
      </c>
      <c r="E81" s="64">
        <f t="shared" si="20"/>
        <v>2957</v>
      </c>
      <c r="F81" s="59">
        <v>2957</v>
      </c>
      <c r="G81" s="64">
        <v>2957</v>
      </c>
      <c r="H81" s="59">
        <v>1612</v>
      </c>
      <c r="I81" s="64">
        <v>1612</v>
      </c>
      <c r="J81" s="59"/>
      <c r="K81" s="64"/>
      <c r="L81" s="3"/>
    </row>
    <row r="82" spans="1:12" ht="12.75" customHeight="1">
      <c r="A82" s="9"/>
      <c r="B82" s="39" t="s">
        <v>103</v>
      </c>
      <c r="C82" s="39" t="s">
        <v>47</v>
      </c>
      <c r="D82" s="59">
        <f t="shared" si="19"/>
        <v>1300</v>
      </c>
      <c r="E82" s="64">
        <f t="shared" si="19"/>
        <v>446</v>
      </c>
      <c r="F82" s="59">
        <v>1300</v>
      </c>
      <c r="G82" s="64">
        <v>446</v>
      </c>
      <c r="H82" s="59"/>
      <c r="I82" s="64"/>
      <c r="J82" s="59"/>
      <c r="K82" s="64"/>
      <c r="L82" s="3"/>
    </row>
    <row r="83" spans="1:12" ht="15.75" customHeight="1">
      <c r="A83" s="9"/>
      <c r="B83" s="43" t="s">
        <v>62</v>
      </c>
      <c r="C83" s="39"/>
      <c r="D83" s="60">
        <f>SUM(D84:D91)</f>
        <v>310135</v>
      </c>
      <c r="E83" s="60">
        <f aca="true" t="shared" si="21" ref="E83:K83">SUM(E84:E91)</f>
        <v>309897</v>
      </c>
      <c r="F83" s="60">
        <f t="shared" si="21"/>
        <v>310135</v>
      </c>
      <c r="G83" s="60">
        <f t="shared" si="21"/>
        <v>309897</v>
      </c>
      <c r="H83" s="60">
        <f t="shared" si="21"/>
        <v>274512</v>
      </c>
      <c r="I83" s="60">
        <f t="shared" si="21"/>
        <v>274512</v>
      </c>
      <c r="J83" s="60">
        <f t="shared" si="21"/>
        <v>0</v>
      </c>
      <c r="K83" s="60">
        <f t="shared" si="21"/>
        <v>0</v>
      </c>
      <c r="L83" s="3"/>
    </row>
    <row r="84" spans="1:12" ht="12.75">
      <c r="A84" s="9"/>
      <c r="B84" s="39" t="s">
        <v>25</v>
      </c>
      <c r="C84" s="39" t="s">
        <v>25</v>
      </c>
      <c r="D84" s="59">
        <f aca="true" t="shared" si="22" ref="D84:E91">SUM(F84,J84)</f>
        <v>214141</v>
      </c>
      <c r="E84" s="64">
        <f t="shared" si="22"/>
        <v>214141</v>
      </c>
      <c r="F84" s="59">
        <v>214141</v>
      </c>
      <c r="G84" s="64">
        <v>214141</v>
      </c>
      <c r="H84" s="59">
        <v>206189</v>
      </c>
      <c r="I84" s="64">
        <v>206189</v>
      </c>
      <c r="J84" s="59"/>
      <c r="K84" s="64"/>
      <c r="L84" s="3"/>
    </row>
    <row r="85" spans="1:12" ht="12.75">
      <c r="A85" s="9"/>
      <c r="B85" s="39" t="s">
        <v>26</v>
      </c>
      <c r="C85" s="39"/>
      <c r="D85" s="59">
        <f t="shared" si="22"/>
        <v>89299</v>
      </c>
      <c r="E85" s="64">
        <f t="shared" si="22"/>
        <v>89299</v>
      </c>
      <c r="F85" s="59">
        <v>89299</v>
      </c>
      <c r="G85" s="64">
        <v>89299</v>
      </c>
      <c r="H85" s="59">
        <v>65095</v>
      </c>
      <c r="I85" s="64">
        <v>65095</v>
      </c>
      <c r="J85" s="59"/>
      <c r="K85" s="64"/>
      <c r="L85" s="3"/>
    </row>
    <row r="86" spans="1:12" ht="12.75">
      <c r="A86" s="9"/>
      <c r="B86" s="39" t="s">
        <v>175</v>
      </c>
      <c r="C86" s="39"/>
      <c r="D86" s="59">
        <f t="shared" si="22"/>
        <v>1027</v>
      </c>
      <c r="E86" s="64">
        <f t="shared" si="22"/>
        <v>1027</v>
      </c>
      <c r="F86" s="59">
        <v>1027</v>
      </c>
      <c r="G86" s="64">
        <v>1027</v>
      </c>
      <c r="H86" s="59">
        <v>1013</v>
      </c>
      <c r="I86" s="64">
        <v>1013</v>
      </c>
      <c r="J86" s="59"/>
      <c r="K86" s="64"/>
      <c r="L86" s="3"/>
    </row>
    <row r="87" spans="1:12" ht="12.75">
      <c r="A87" s="9"/>
      <c r="B87" s="39" t="s">
        <v>176</v>
      </c>
      <c r="C87" s="39"/>
      <c r="D87" s="59">
        <f t="shared" si="22"/>
        <v>1700</v>
      </c>
      <c r="E87" s="64">
        <f t="shared" si="22"/>
        <v>1700</v>
      </c>
      <c r="F87" s="59">
        <v>1700</v>
      </c>
      <c r="G87" s="64">
        <v>1700</v>
      </c>
      <c r="H87" s="59"/>
      <c r="I87" s="64"/>
      <c r="J87" s="59"/>
      <c r="K87" s="64"/>
      <c r="L87" s="3"/>
    </row>
    <row r="88" spans="1:12" ht="12.75">
      <c r="A88" s="9"/>
      <c r="B88" s="39" t="s">
        <v>177</v>
      </c>
      <c r="C88" s="39"/>
      <c r="D88" s="59">
        <f t="shared" si="22"/>
        <v>2957</v>
      </c>
      <c r="E88" s="64">
        <f t="shared" si="22"/>
        <v>2957</v>
      </c>
      <c r="F88" s="59">
        <v>2957</v>
      </c>
      <c r="G88" s="64">
        <v>2957</v>
      </c>
      <c r="H88" s="59">
        <v>1612</v>
      </c>
      <c r="I88" s="64">
        <v>1612</v>
      </c>
      <c r="J88" s="59"/>
      <c r="K88" s="64"/>
      <c r="L88" s="3"/>
    </row>
    <row r="89" spans="1:12" ht="12.75">
      <c r="A89" s="9"/>
      <c r="B89" s="39" t="s">
        <v>178</v>
      </c>
      <c r="C89" s="39"/>
      <c r="D89" s="59">
        <f t="shared" si="22"/>
        <v>611</v>
      </c>
      <c r="E89" s="64">
        <f t="shared" si="22"/>
        <v>611</v>
      </c>
      <c r="F89" s="59">
        <v>611</v>
      </c>
      <c r="G89" s="64">
        <v>611</v>
      </c>
      <c r="H89" s="59">
        <v>603</v>
      </c>
      <c r="I89" s="64">
        <v>603</v>
      </c>
      <c r="J89" s="59"/>
      <c r="K89" s="64"/>
      <c r="L89" s="3"/>
    </row>
    <row r="90" spans="1:12" ht="12.75">
      <c r="A90" s="9"/>
      <c r="B90" s="39" t="s">
        <v>103</v>
      </c>
      <c r="C90" s="39" t="s">
        <v>47</v>
      </c>
      <c r="D90" s="59">
        <f t="shared" si="22"/>
        <v>400</v>
      </c>
      <c r="E90" s="64">
        <f t="shared" si="22"/>
        <v>162</v>
      </c>
      <c r="F90" s="59">
        <v>400</v>
      </c>
      <c r="G90" s="64">
        <v>162</v>
      </c>
      <c r="H90" s="59"/>
      <c r="I90" s="64"/>
      <c r="J90" s="59"/>
      <c r="K90" s="64"/>
      <c r="L90" s="3"/>
    </row>
    <row r="91" spans="1:12" ht="12.75">
      <c r="A91" s="9"/>
      <c r="B91" s="39" t="s">
        <v>109</v>
      </c>
      <c r="C91" s="39"/>
      <c r="D91" s="59">
        <f t="shared" si="22"/>
        <v>0</v>
      </c>
      <c r="E91" s="64">
        <f t="shared" si="22"/>
        <v>0</v>
      </c>
      <c r="F91" s="59"/>
      <c r="G91" s="64"/>
      <c r="H91" s="59"/>
      <c r="I91" s="64"/>
      <c r="J91" s="59"/>
      <c r="K91" s="64"/>
      <c r="L91" s="3"/>
    </row>
    <row r="92" spans="1:12" ht="18" customHeight="1">
      <c r="A92" s="9"/>
      <c r="B92" s="43" t="s">
        <v>84</v>
      </c>
      <c r="C92" s="39"/>
      <c r="D92" s="60">
        <f>SUM(D93:D98)</f>
        <v>1388894</v>
      </c>
      <c r="E92" s="60">
        <f aca="true" t="shared" si="23" ref="E92:L92">SUM(E93:E98)</f>
        <v>1388216</v>
      </c>
      <c r="F92" s="60">
        <f t="shared" si="23"/>
        <v>1388894</v>
      </c>
      <c r="G92" s="60">
        <f t="shared" si="23"/>
        <v>1388216</v>
      </c>
      <c r="H92" s="60">
        <f t="shared" si="23"/>
        <v>1223388</v>
      </c>
      <c r="I92" s="60">
        <f t="shared" si="23"/>
        <v>1223388</v>
      </c>
      <c r="J92" s="60">
        <f t="shared" si="23"/>
        <v>0</v>
      </c>
      <c r="K92" s="60">
        <f t="shared" si="23"/>
        <v>0</v>
      </c>
      <c r="L92" s="60">
        <f t="shared" si="23"/>
        <v>0</v>
      </c>
    </row>
    <row r="93" spans="1:12" ht="12.75">
      <c r="A93" s="9"/>
      <c r="B93" s="39" t="s">
        <v>25</v>
      </c>
      <c r="C93" s="39" t="s">
        <v>25</v>
      </c>
      <c r="D93" s="59">
        <f aca="true" t="shared" si="24" ref="D93:E98">SUM(F93,J93)</f>
        <v>1018279</v>
      </c>
      <c r="E93" s="64">
        <f t="shared" si="24"/>
        <v>1018279</v>
      </c>
      <c r="F93" s="59">
        <v>1018279</v>
      </c>
      <c r="G93" s="64">
        <v>1018279</v>
      </c>
      <c r="H93" s="59">
        <v>969017</v>
      </c>
      <c r="I93" s="64">
        <v>969017</v>
      </c>
      <c r="J93" s="59"/>
      <c r="K93" s="64"/>
      <c r="L93" s="3"/>
    </row>
    <row r="94" spans="1:12" ht="12.75">
      <c r="A94" s="9"/>
      <c r="B94" s="39" t="s">
        <v>26</v>
      </c>
      <c r="C94" s="39"/>
      <c r="D94" s="59">
        <f t="shared" si="24"/>
        <v>336079</v>
      </c>
      <c r="E94" s="64">
        <f t="shared" si="24"/>
        <v>336079</v>
      </c>
      <c r="F94" s="59">
        <v>336079</v>
      </c>
      <c r="G94" s="64">
        <v>336079</v>
      </c>
      <c r="H94" s="59">
        <v>236495</v>
      </c>
      <c r="I94" s="64">
        <v>236495</v>
      </c>
      <c r="J94" s="59"/>
      <c r="K94" s="64"/>
      <c r="L94" s="3"/>
    </row>
    <row r="95" spans="1:12" ht="12.75">
      <c r="A95" s="9"/>
      <c r="B95" s="39" t="s">
        <v>175</v>
      </c>
      <c r="C95" s="39"/>
      <c r="D95" s="59">
        <f aca="true" t="shared" si="25" ref="D95:E97">SUM(F95,J95)</f>
        <v>9136</v>
      </c>
      <c r="E95" s="64">
        <f t="shared" si="25"/>
        <v>9136</v>
      </c>
      <c r="F95" s="59">
        <v>9136</v>
      </c>
      <c r="G95" s="64">
        <v>9136</v>
      </c>
      <c r="H95" s="59">
        <v>9005</v>
      </c>
      <c r="I95" s="64">
        <v>9005</v>
      </c>
      <c r="J95" s="59"/>
      <c r="K95" s="64"/>
      <c r="L95" s="3"/>
    </row>
    <row r="96" spans="1:12" ht="12.75">
      <c r="A96" s="9"/>
      <c r="B96" s="39" t="s">
        <v>176</v>
      </c>
      <c r="C96" s="39"/>
      <c r="D96" s="59">
        <f t="shared" si="25"/>
        <v>13400</v>
      </c>
      <c r="E96" s="64">
        <f t="shared" si="25"/>
        <v>13400</v>
      </c>
      <c r="F96" s="59">
        <v>13400</v>
      </c>
      <c r="G96" s="64">
        <v>13400</v>
      </c>
      <c r="H96" s="59"/>
      <c r="I96" s="64"/>
      <c r="J96" s="59"/>
      <c r="K96" s="64"/>
      <c r="L96" s="3"/>
    </row>
    <row r="97" spans="1:12" ht="12.75">
      <c r="A97" s="9"/>
      <c r="B97" s="39" t="s">
        <v>180</v>
      </c>
      <c r="C97" s="39"/>
      <c r="D97" s="59">
        <f t="shared" si="25"/>
        <v>9000</v>
      </c>
      <c r="E97" s="64">
        <f t="shared" si="25"/>
        <v>9000</v>
      </c>
      <c r="F97" s="59">
        <v>9000</v>
      </c>
      <c r="G97" s="64">
        <v>9000</v>
      </c>
      <c r="H97" s="59">
        <v>8871</v>
      </c>
      <c r="I97" s="64">
        <v>8871</v>
      </c>
      <c r="J97" s="59"/>
      <c r="K97" s="64"/>
      <c r="L97" s="3"/>
    </row>
    <row r="98" spans="1:12" ht="12.75">
      <c r="A98" s="9"/>
      <c r="B98" s="39" t="s">
        <v>103</v>
      </c>
      <c r="C98" s="39" t="s">
        <v>47</v>
      </c>
      <c r="D98" s="59">
        <f t="shared" si="24"/>
        <v>3000</v>
      </c>
      <c r="E98" s="64">
        <f t="shared" si="24"/>
        <v>2322</v>
      </c>
      <c r="F98" s="59">
        <v>3000</v>
      </c>
      <c r="G98" s="64">
        <v>2322</v>
      </c>
      <c r="H98" s="59"/>
      <c r="I98" s="64"/>
      <c r="J98" s="59"/>
      <c r="K98" s="64"/>
      <c r="L98" s="3"/>
    </row>
    <row r="99" spans="1:12" ht="12.75">
      <c r="A99" s="9"/>
      <c r="B99" s="41" t="s">
        <v>125</v>
      </c>
      <c r="C99" s="39"/>
      <c r="D99" s="60">
        <f>SUM(D100:D108)</f>
        <v>775841</v>
      </c>
      <c r="E99" s="60">
        <f aca="true" t="shared" si="26" ref="E99:L99">SUM(E100:E108)</f>
        <v>767209</v>
      </c>
      <c r="F99" s="60">
        <f t="shared" si="26"/>
        <v>772741</v>
      </c>
      <c r="G99" s="60">
        <f t="shared" si="26"/>
        <v>764109</v>
      </c>
      <c r="H99" s="60">
        <f t="shared" si="26"/>
        <v>676352</v>
      </c>
      <c r="I99" s="60">
        <f t="shared" si="26"/>
        <v>676352</v>
      </c>
      <c r="J99" s="60">
        <f t="shared" si="26"/>
        <v>3100</v>
      </c>
      <c r="K99" s="60">
        <f t="shared" si="26"/>
        <v>3100</v>
      </c>
      <c r="L99" s="60">
        <f t="shared" si="26"/>
        <v>0</v>
      </c>
    </row>
    <row r="100" spans="1:12" ht="12.75">
      <c r="A100" s="9"/>
      <c r="B100" s="39" t="s">
        <v>25</v>
      </c>
      <c r="C100" s="39" t="s">
        <v>25</v>
      </c>
      <c r="D100" s="59">
        <f aca="true" t="shared" si="27" ref="D100:D108">SUM(F100,J100)</f>
        <v>503598</v>
      </c>
      <c r="E100" s="64">
        <f aca="true" t="shared" si="28" ref="E100:E108">SUM(G100,K100)</f>
        <v>503598</v>
      </c>
      <c r="F100" s="59">
        <v>500498</v>
      </c>
      <c r="G100" s="64">
        <v>500498</v>
      </c>
      <c r="H100" s="59">
        <v>481508</v>
      </c>
      <c r="I100" s="64">
        <v>481508</v>
      </c>
      <c r="J100" s="59">
        <v>3100</v>
      </c>
      <c r="K100" s="64">
        <v>3100</v>
      </c>
      <c r="L100" s="3"/>
    </row>
    <row r="101" spans="1:12" ht="12" customHeight="1">
      <c r="A101" s="9"/>
      <c r="B101" s="39" t="s">
        <v>26</v>
      </c>
      <c r="C101" s="39"/>
      <c r="D101" s="59">
        <f t="shared" si="27"/>
        <v>192967</v>
      </c>
      <c r="E101" s="64">
        <f t="shared" si="28"/>
        <v>192967</v>
      </c>
      <c r="F101" s="59">
        <v>192967</v>
      </c>
      <c r="G101" s="64">
        <v>192967</v>
      </c>
      <c r="H101" s="59">
        <v>143152</v>
      </c>
      <c r="I101" s="64">
        <v>143152</v>
      </c>
      <c r="J101" s="59"/>
      <c r="K101" s="64"/>
      <c r="L101" s="3" t="s">
        <v>122</v>
      </c>
    </row>
    <row r="102" spans="1:12" ht="12" customHeight="1">
      <c r="A102" s="9"/>
      <c r="B102" s="39" t="s">
        <v>175</v>
      </c>
      <c r="C102" s="39"/>
      <c r="D102" s="59">
        <f t="shared" si="27"/>
        <v>3724</v>
      </c>
      <c r="E102" s="64">
        <f t="shared" si="28"/>
        <v>3724</v>
      </c>
      <c r="F102" s="59">
        <v>3724</v>
      </c>
      <c r="G102" s="64">
        <v>3724</v>
      </c>
      <c r="H102" s="59">
        <v>3671</v>
      </c>
      <c r="I102" s="64">
        <v>3671</v>
      </c>
      <c r="J102" s="59"/>
      <c r="K102" s="64"/>
      <c r="L102" s="3"/>
    </row>
    <row r="103" spans="1:12" ht="12" customHeight="1">
      <c r="A103" s="9"/>
      <c r="B103" s="39" t="s">
        <v>176</v>
      </c>
      <c r="C103" s="39"/>
      <c r="D103" s="59">
        <f t="shared" si="27"/>
        <v>5600</v>
      </c>
      <c r="E103" s="64">
        <f t="shared" si="28"/>
        <v>5600</v>
      </c>
      <c r="F103" s="59">
        <v>5600</v>
      </c>
      <c r="G103" s="64">
        <v>5600</v>
      </c>
      <c r="H103" s="59"/>
      <c r="I103" s="64"/>
      <c r="J103" s="59"/>
      <c r="K103" s="64"/>
      <c r="L103" s="3"/>
    </row>
    <row r="104" spans="1:12" ht="12" customHeight="1">
      <c r="A104" s="9"/>
      <c r="B104" s="39" t="s">
        <v>177</v>
      </c>
      <c r="C104" s="39"/>
      <c r="D104" s="59">
        <f t="shared" si="27"/>
        <v>5914</v>
      </c>
      <c r="E104" s="64">
        <f t="shared" si="28"/>
        <v>5914</v>
      </c>
      <c r="F104" s="59">
        <v>5914</v>
      </c>
      <c r="G104" s="64">
        <v>5914</v>
      </c>
      <c r="H104" s="59">
        <v>3224</v>
      </c>
      <c r="I104" s="64">
        <v>3224</v>
      </c>
      <c r="J104" s="59"/>
      <c r="K104" s="64"/>
      <c r="L104" s="3"/>
    </row>
    <row r="105" spans="1:12" ht="12" customHeight="1">
      <c r="A105" s="9"/>
      <c r="B105" s="39" t="s">
        <v>103</v>
      </c>
      <c r="C105" s="39" t="s">
        <v>47</v>
      </c>
      <c r="D105" s="59">
        <f t="shared" si="27"/>
        <v>1400</v>
      </c>
      <c r="E105" s="64">
        <f t="shared" si="28"/>
        <v>812</v>
      </c>
      <c r="F105" s="59">
        <v>1400</v>
      </c>
      <c r="G105" s="64">
        <v>812</v>
      </c>
      <c r="H105" s="59"/>
      <c r="I105" s="64"/>
      <c r="J105" s="59"/>
      <c r="K105" s="64"/>
      <c r="L105" s="3"/>
    </row>
    <row r="106" spans="1:12" ht="12" customHeight="1">
      <c r="A106" s="9"/>
      <c r="B106" s="39" t="s">
        <v>105</v>
      </c>
      <c r="C106" s="39" t="s">
        <v>25</v>
      </c>
      <c r="D106" s="59">
        <f t="shared" si="27"/>
        <v>34607</v>
      </c>
      <c r="E106" s="64">
        <f t="shared" si="28"/>
        <v>34607</v>
      </c>
      <c r="F106" s="59">
        <v>34607</v>
      </c>
      <c r="G106" s="64">
        <v>34607</v>
      </c>
      <c r="H106" s="59">
        <v>32629</v>
      </c>
      <c r="I106" s="64">
        <v>32629</v>
      </c>
      <c r="J106" s="59"/>
      <c r="K106" s="64"/>
      <c r="L106" s="3"/>
    </row>
    <row r="107" spans="1:12" ht="12.75">
      <c r="A107" s="9"/>
      <c r="B107" s="39" t="s">
        <v>141</v>
      </c>
      <c r="C107" s="39"/>
      <c r="D107" s="59">
        <f t="shared" si="27"/>
        <v>12409</v>
      </c>
      <c r="E107" s="64">
        <f t="shared" si="28"/>
        <v>12409</v>
      </c>
      <c r="F107" s="59">
        <v>12409</v>
      </c>
      <c r="G107" s="64">
        <v>12409</v>
      </c>
      <c r="H107" s="59">
        <v>12168</v>
      </c>
      <c r="I107" s="64">
        <v>12168</v>
      </c>
      <c r="J107" s="59"/>
      <c r="K107" s="64"/>
      <c r="L107" s="3"/>
    </row>
    <row r="108" spans="1:12" ht="12.75">
      <c r="A108" s="9"/>
      <c r="B108" s="39" t="s">
        <v>103</v>
      </c>
      <c r="C108" s="39" t="s">
        <v>47</v>
      </c>
      <c r="D108" s="59">
        <f t="shared" si="27"/>
        <v>15622</v>
      </c>
      <c r="E108" s="64">
        <f t="shared" si="28"/>
        <v>7578</v>
      </c>
      <c r="F108" s="59">
        <v>15622</v>
      </c>
      <c r="G108" s="64">
        <v>7578</v>
      </c>
      <c r="H108" s="59"/>
      <c r="I108" s="64"/>
      <c r="J108" s="59"/>
      <c r="K108" s="64"/>
      <c r="L108" s="3"/>
    </row>
    <row r="109" spans="1:12" ht="12.75">
      <c r="A109" s="9"/>
      <c r="B109" s="39"/>
      <c r="C109" s="39"/>
      <c r="D109" s="59"/>
      <c r="E109" s="64"/>
      <c r="F109" s="59"/>
      <c r="G109" s="64"/>
      <c r="H109" s="59"/>
      <c r="I109" s="64"/>
      <c r="J109" s="59"/>
      <c r="K109" s="64"/>
      <c r="L109" s="3"/>
    </row>
    <row r="110" spans="1:12" ht="12.75">
      <c r="A110" s="9"/>
      <c r="B110" s="39" t="s">
        <v>113</v>
      </c>
      <c r="C110" s="39"/>
      <c r="D110" s="59">
        <f aca="true" t="shared" si="29" ref="D110:D115">SUM(F110,J110)</f>
        <v>218752</v>
      </c>
      <c r="E110" s="64">
        <f aca="true" t="shared" si="30" ref="E110:E117">SUM(G110,K110)</f>
        <v>218752</v>
      </c>
      <c r="F110" s="59">
        <v>218752</v>
      </c>
      <c r="G110" s="64">
        <v>218752</v>
      </c>
      <c r="H110" s="59">
        <v>211600</v>
      </c>
      <c r="I110" s="64">
        <v>211600</v>
      </c>
      <c r="J110" s="59"/>
      <c r="K110" s="64"/>
      <c r="L110" s="3"/>
    </row>
    <row r="111" spans="1:12" ht="12.75">
      <c r="A111" s="9"/>
      <c r="B111" s="39" t="s">
        <v>113</v>
      </c>
      <c r="C111" s="39" t="s">
        <v>25</v>
      </c>
      <c r="D111" s="59">
        <f t="shared" si="29"/>
        <v>0</v>
      </c>
      <c r="E111" s="64">
        <f t="shared" si="30"/>
        <v>0</v>
      </c>
      <c r="F111" s="59"/>
      <c r="G111" s="64"/>
      <c r="H111" s="59"/>
      <c r="I111" s="64"/>
      <c r="J111" s="59"/>
      <c r="K111" s="64"/>
      <c r="L111" s="3"/>
    </row>
    <row r="112" spans="1:12" ht="12.75">
      <c r="A112" s="9"/>
      <c r="B112" s="39" t="s">
        <v>113</v>
      </c>
      <c r="C112" s="39" t="s">
        <v>47</v>
      </c>
      <c r="D112" s="59">
        <f t="shared" si="29"/>
        <v>19500</v>
      </c>
      <c r="E112" s="64">
        <f t="shared" si="30"/>
        <v>12930</v>
      </c>
      <c r="F112" s="59">
        <v>19500</v>
      </c>
      <c r="G112" s="64">
        <v>12930</v>
      </c>
      <c r="H112" s="59"/>
      <c r="I112" s="64"/>
      <c r="J112" s="59"/>
      <c r="K112" s="64"/>
      <c r="L112" s="3"/>
    </row>
    <row r="113" spans="1:12" ht="12.75">
      <c r="A113" s="9"/>
      <c r="B113" s="39" t="s">
        <v>126</v>
      </c>
      <c r="C113" s="39"/>
      <c r="D113" s="59">
        <f t="shared" si="29"/>
        <v>2024</v>
      </c>
      <c r="E113" s="64">
        <f t="shared" si="30"/>
        <v>2024</v>
      </c>
      <c r="F113" s="59">
        <v>2024</v>
      </c>
      <c r="G113" s="64">
        <v>2024</v>
      </c>
      <c r="H113" s="59"/>
      <c r="I113" s="64"/>
      <c r="J113" s="59"/>
      <c r="K113" s="64"/>
      <c r="L113" s="3"/>
    </row>
    <row r="114" spans="1:12" ht="12.75">
      <c r="A114" s="9"/>
      <c r="B114" s="39" t="s">
        <v>27</v>
      </c>
      <c r="C114" s="40"/>
      <c r="D114" s="59">
        <f t="shared" si="29"/>
        <v>8630</v>
      </c>
      <c r="E114" s="64">
        <f t="shared" si="30"/>
        <v>8630</v>
      </c>
      <c r="F114" s="59">
        <v>8630</v>
      </c>
      <c r="G114" s="64">
        <v>8630</v>
      </c>
      <c r="H114" s="59"/>
      <c r="I114" s="64"/>
      <c r="J114" s="59"/>
      <c r="K114" s="64"/>
      <c r="L114" s="3"/>
    </row>
    <row r="115" spans="1:12" ht="12.75">
      <c r="A115" s="9"/>
      <c r="B115" s="39" t="s">
        <v>131</v>
      </c>
      <c r="C115" s="40"/>
      <c r="D115" s="59">
        <f t="shared" si="29"/>
        <v>39600</v>
      </c>
      <c r="E115" s="64">
        <f t="shared" si="30"/>
        <v>38008</v>
      </c>
      <c r="F115" s="59">
        <v>39600</v>
      </c>
      <c r="G115" s="64">
        <v>38008</v>
      </c>
      <c r="H115" s="59"/>
      <c r="I115" s="64"/>
      <c r="J115" s="59"/>
      <c r="K115" s="64"/>
      <c r="L115" s="3"/>
    </row>
    <row r="116" spans="1:12" ht="12.75">
      <c r="A116" s="9"/>
      <c r="B116" s="39" t="s">
        <v>152</v>
      </c>
      <c r="C116" s="40"/>
      <c r="D116" s="59">
        <f>SUM(F116,J116)</f>
        <v>0</v>
      </c>
      <c r="E116" s="64">
        <f t="shared" si="30"/>
        <v>0</v>
      </c>
      <c r="F116" s="59"/>
      <c r="G116" s="64"/>
      <c r="H116" s="59"/>
      <c r="I116" s="64"/>
      <c r="J116" s="59"/>
      <c r="K116" s="64"/>
      <c r="L116" s="3"/>
    </row>
    <row r="117" spans="1:12" ht="16.5" customHeight="1">
      <c r="A117" s="9"/>
      <c r="B117" s="39" t="s">
        <v>135</v>
      </c>
      <c r="C117" s="40"/>
      <c r="D117" s="59">
        <f>SUM(F117,J117)</f>
        <v>0</v>
      </c>
      <c r="E117" s="64">
        <f t="shared" si="30"/>
        <v>0</v>
      </c>
      <c r="F117" s="59"/>
      <c r="G117" s="64"/>
      <c r="H117" s="59"/>
      <c r="I117" s="64"/>
      <c r="J117" s="59"/>
      <c r="K117" s="64"/>
      <c r="L117" s="3"/>
    </row>
    <row r="118" spans="1:12" ht="31.5">
      <c r="A118" s="9"/>
      <c r="B118" s="45" t="s">
        <v>117</v>
      </c>
      <c r="C118" s="40"/>
      <c r="D118" s="54">
        <f aca="true" t="shared" si="31" ref="D118:K118">SUM(D120+D132)</f>
        <v>684900</v>
      </c>
      <c r="E118" s="63">
        <f t="shared" si="31"/>
        <v>683027</v>
      </c>
      <c r="F118" s="54">
        <f t="shared" si="31"/>
        <v>669964</v>
      </c>
      <c r="G118" s="63">
        <f t="shared" si="31"/>
        <v>669042</v>
      </c>
      <c r="H118" s="54">
        <f t="shared" si="31"/>
        <v>446562</v>
      </c>
      <c r="I118" s="63">
        <f t="shared" si="31"/>
        <v>446562</v>
      </c>
      <c r="J118" s="54">
        <f t="shared" si="31"/>
        <v>14936</v>
      </c>
      <c r="K118" s="63">
        <f t="shared" si="31"/>
        <v>13985</v>
      </c>
      <c r="L118" s="3"/>
    </row>
    <row r="119" spans="1:12" ht="12.75">
      <c r="A119" s="9"/>
      <c r="B119" s="40"/>
      <c r="C119" s="40"/>
      <c r="D119" s="60"/>
      <c r="E119" s="65"/>
      <c r="F119" s="60"/>
      <c r="G119" s="65"/>
      <c r="H119" s="60"/>
      <c r="I119" s="65"/>
      <c r="J119" s="60"/>
      <c r="K119" s="64"/>
      <c r="L119" s="3"/>
    </row>
    <row r="120" spans="1:12" ht="12.75">
      <c r="A120" s="9"/>
      <c r="B120" s="41" t="s">
        <v>118</v>
      </c>
      <c r="C120" s="41"/>
      <c r="D120" s="60">
        <f aca="true" t="shared" si="32" ref="D120:K120">SUM(D121:D130)</f>
        <v>615900</v>
      </c>
      <c r="E120" s="60">
        <f t="shared" si="32"/>
        <v>614027</v>
      </c>
      <c r="F120" s="60">
        <f t="shared" si="32"/>
        <v>600964</v>
      </c>
      <c r="G120" s="60">
        <f t="shared" si="32"/>
        <v>600042</v>
      </c>
      <c r="H120" s="60">
        <f t="shared" si="32"/>
        <v>446562</v>
      </c>
      <c r="I120" s="60">
        <f t="shared" si="32"/>
        <v>446562</v>
      </c>
      <c r="J120" s="60">
        <f t="shared" si="32"/>
        <v>14936</v>
      </c>
      <c r="K120" s="60">
        <f t="shared" si="32"/>
        <v>13985</v>
      </c>
      <c r="L120" s="3"/>
    </row>
    <row r="121" spans="1:12" ht="12.75">
      <c r="A121" s="9"/>
      <c r="B121" s="47" t="s">
        <v>134</v>
      </c>
      <c r="C121" s="39"/>
      <c r="D121" s="59">
        <f>SUM(F121+J121)</f>
        <v>42008</v>
      </c>
      <c r="E121" s="64">
        <f>SUM(G121+K121)</f>
        <v>42008</v>
      </c>
      <c r="F121" s="59">
        <v>42008</v>
      </c>
      <c r="G121" s="64">
        <v>42008</v>
      </c>
      <c r="H121" s="59"/>
      <c r="I121" s="64"/>
      <c r="J121" s="59"/>
      <c r="K121" s="64"/>
      <c r="L121" s="3"/>
    </row>
    <row r="122" spans="1:12" ht="12.75">
      <c r="A122" s="9"/>
      <c r="B122" s="39" t="s">
        <v>150</v>
      </c>
      <c r="C122" s="39"/>
      <c r="D122" s="59">
        <f aca="true" t="shared" si="33" ref="D122:D130">SUM(F122+J122)</f>
        <v>259651</v>
      </c>
      <c r="E122" s="64">
        <f aca="true" t="shared" si="34" ref="E122:E130">SUM(G122+K122)</f>
        <v>259651</v>
      </c>
      <c r="F122" s="59">
        <v>259651</v>
      </c>
      <c r="G122" s="64">
        <v>259651</v>
      </c>
      <c r="H122" s="59">
        <v>217371</v>
      </c>
      <c r="I122" s="64">
        <v>217371</v>
      </c>
      <c r="J122" s="59"/>
      <c r="K122" s="64"/>
      <c r="L122" s="3"/>
    </row>
    <row r="123" spans="1:12" ht="12.75">
      <c r="A123" s="9"/>
      <c r="B123" s="39" t="s">
        <v>150</v>
      </c>
      <c r="C123" s="39"/>
      <c r="D123" s="59">
        <f>SUM(F123+J123)</f>
        <v>3569</v>
      </c>
      <c r="E123" s="64">
        <f>SUM(G123+K123)</f>
        <v>3569</v>
      </c>
      <c r="F123" s="59">
        <v>3569</v>
      </c>
      <c r="G123" s="64">
        <v>3569</v>
      </c>
      <c r="H123" s="59">
        <v>3518</v>
      </c>
      <c r="I123" s="64">
        <v>3518</v>
      </c>
      <c r="J123" s="59"/>
      <c r="K123" s="64"/>
      <c r="L123" s="3"/>
    </row>
    <row r="124" spans="1:12" ht="12.75">
      <c r="A124" s="9"/>
      <c r="B124" s="39" t="s">
        <v>151</v>
      </c>
      <c r="C124" s="39"/>
      <c r="D124" s="59">
        <f t="shared" si="33"/>
        <v>13704</v>
      </c>
      <c r="E124" s="64">
        <f t="shared" si="34"/>
        <v>13704</v>
      </c>
      <c r="F124" s="59">
        <v>1368</v>
      </c>
      <c r="G124" s="64">
        <v>1368</v>
      </c>
      <c r="H124" s="59"/>
      <c r="I124" s="64"/>
      <c r="J124" s="59">
        <v>12336</v>
      </c>
      <c r="K124" s="64">
        <v>12336</v>
      </c>
      <c r="L124" s="3"/>
    </row>
    <row r="125" spans="1:12" ht="12.75">
      <c r="A125" s="9"/>
      <c r="B125" s="39" t="s">
        <v>150</v>
      </c>
      <c r="C125" s="39" t="s">
        <v>47</v>
      </c>
      <c r="D125" s="59">
        <f t="shared" si="33"/>
        <v>250</v>
      </c>
      <c r="E125" s="64">
        <f t="shared" si="34"/>
        <v>104</v>
      </c>
      <c r="F125" s="59">
        <v>250</v>
      </c>
      <c r="G125" s="64">
        <v>104</v>
      </c>
      <c r="H125" s="59"/>
      <c r="I125" s="64"/>
      <c r="J125" s="59"/>
      <c r="K125" s="64"/>
      <c r="L125" s="3"/>
    </row>
    <row r="126" spans="1:12" ht="12.75">
      <c r="A126" s="9"/>
      <c r="B126" s="39" t="s">
        <v>30</v>
      </c>
      <c r="C126" s="39"/>
      <c r="D126" s="59">
        <f t="shared" si="33"/>
        <v>93068</v>
      </c>
      <c r="E126" s="64">
        <f t="shared" si="34"/>
        <v>93067</v>
      </c>
      <c r="F126" s="59">
        <v>92368</v>
      </c>
      <c r="G126" s="64">
        <v>92367</v>
      </c>
      <c r="H126" s="59">
        <v>82367</v>
      </c>
      <c r="I126" s="64">
        <v>82367</v>
      </c>
      <c r="J126" s="59">
        <v>700</v>
      </c>
      <c r="K126" s="64">
        <v>700</v>
      </c>
      <c r="L126" s="3"/>
    </row>
    <row r="127" spans="1:12" ht="12.75">
      <c r="A127" s="9"/>
      <c r="B127" s="39" t="s">
        <v>54</v>
      </c>
      <c r="C127" s="39" t="s">
        <v>47</v>
      </c>
      <c r="D127" s="59">
        <f t="shared" si="33"/>
        <v>3500</v>
      </c>
      <c r="E127" s="64">
        <f t="shared" si="34"/>
        <v>3378</v>
      </c>
      <c r="F127" s="59">
        <v>3200</v>
      </c>
      <c r="G127" s="64">
        <v>3078</v>
      </c>
      <c r="H127" s="59"/>
      <c r="I127" s="64"/>
      <c r="J127" s="59">
        <v>300</v>
      </c>
      <c r="K127" s="64">
        <v>300</v>
      </c>
      <c r="L127" s="3"/>
    </row>
    <row r="128" spans="1:12" ht="12.75">
      <c r="A128" s="9"/>
      <c r="B128" s="39" t="s">
        <v>69</v>
      </c>
      <c r="C128" s="39"/>
      <c r="D128" s="59">
        <f t="shared" si="33"/>
        <v>167461</v>
      </c>
      <c r="E128" s="64">
        <f t="shared" si="34"/>
        <v>167461</v>
      </c>
      <c r="F128" s="59">
        <v>167461</v>
      </c>
      <c r="G128" s="64">
        <v>167461</v>
      </c>
      <c r="H128" s="59">
        <v>143306</v>
      </c>
      <c r="I128" s="64">
        <v>143306</v>
      </c>
      <c r="J128" s="59"/>
      <c r="K128" s="64"/>
      <c r="L128" s="3"/>
    </row>
    <row r="129" spans="1:12" ht="12.75">
      <c r="A129" s="9"/>
      <c r="B129" s="39" t="s">
        <v>69</v>
      </c>
      <c r="C129" s="39" t="s">
        <v>47</v>
      </c>
      <c r="D129" s="59">
        <f t="shared" si="33"/>
        <v>9500</v>
      </c>
      <c r="E129" s="64">
        <f t="shared" si="34"/>
        <v>7996</v>
      </c>
      <c r="F129" s="59">
        <v>7900</v>
      </c>
      <c r="G129" s="64">
        <v>7347</v>
      </c>
      <c r="H129" s="59"/>
      <c r="I129" s="64"/>
      <c r="J129" s="59">
        <v>1600</v>
      </c>
      <c r="K129" s="64">
        <v>649</v>
      </c>
      <c r="L129" s="3"/>
    </row>
    <row r="130" spans="1:12" ht="12.75">
      <c r="A130" s="9"/>
      <c r="B130" s="39" t="s">
        <v>40</v>
      </c>
      <c r="C130" s="39"/>
      <c r="D130" s="59">
        <f t="shared" si="33"/>
        <v>23189</v>
      </c>
      <c r="E130" s="64">
        <f t="shared" si="34"/>
        <v>23089</v>
      </c>
      <c r="F130" s="59">
        <v>23189</v>
      </c>
      <c r="G130" s="64">
        <v>23089</v>
      </c>
      <c r="H130" s="59"/>
      <c r="I130" s="64"/>
      <c r="J130" s="59"/>
      <c r="K130" s="64"/>
      <c r="L130" s="3"/>
    </row>
    <row r="131" spans="1:12" ht="12.75">
      <c r="A131" s="9"/>
      <c r="B131" s="39"/>
      <c r="C131" s="39"/>
      <c r="D131" s="59"/>
      <c r="E131" s="64"/>
      <c r="F131" s="59"/>
      <c r="G131" s="64"/>
      <c r="H131" s="59"/>
      <c r="I131" s="64"/>
      <c r="J131" s="59"/>
      <c r="K131" s="64"/>
      <c r="L131" s="3"/>
    </row>
    <row r="132" spans="1:12" ht="12.75">
      <c r="A132" s="9"/>
      <c r="B132" s="43" t="s">
        <v>89</v>
      </c>
      <c r="C132" s="39"/>
      <c r="D132" s="60">
        <f>SUM(D133)</f>
        <v>69000</v>
      </c>
      <c r="E132" s="60">
        <f aca="true" t="shared" si="35" ref="E132:L132">SUM(E133)</f>
        <v>69000</v>
      </c>
      <c r="F132" s="60">
        <f t="shared" si="35"/>
        <v>69000</v>
      </c>
      <c r="G132" s="60">
        <f t="shared" si="35"/>
        <v>69000</v>
      </c>
      <c r="H132" s="60">
        <f t="shared" si="35"/>
        <v>0</v>
      </c>
      <c r="I132" s="60">
        <f t="shared" si="35"/>
        <v>0</v>
      </c>
      <c r="J132" s="60">
        <f t="shared" si="35"/>
        <v>0</v>
      </c>
      <c r="K132" s="60">
        <f t="shared" si="35"/>
        <v>0</v>
      </c>
      <c r="L132" s="60">
        <f t="shared" si="35"/>
        <v>0</v>
      </c>
    </row>
    <row r="133" spans="1:12" ht="12.75">
      <c r="A133" s="9"/>
      <c r="B133" s="49" t="s">
        <v>132</v>
      </c>
      <c r="C133" s="46"/>
      <c r="D133" s="59">
        <f>SUM(F133,J133)</f>
        <v>69000</v>
      </c>
      <c r="E133" s="64">
        <f>SUM(G133,K133)</f>
        <v>69000</v>
      </c>
      <c r="F133" s="59">
        <v>69000</v>
      </c>
      <c r="G133" s="64">
        <v>69000</v>
      </c>
      <c r="H133" s="59"/>
      <c r="I133" s="64"/>
      <c r="J133" s="59"/>
      <c r="K133" s="64"/>
      <c r="L133" s="3"/>
    </row>
    <row r="134" spans="1:12" ht="12.75">
      <c r="A134" s="9"/>
      <c r="B134" s="39"/>
      <c r="C134" s="39"/>
      <c r="D134" s="59"/>
      <c r="E134" s="64"/>
      <c r="F134" s="59"/>
      <c r="G134" s="64"/>
      <c r="H134" s="59"/>
      <c r="I134" s="64"/>
      <c r="J134" s="59"/>
      <c r="K134" s="64"/>
      <c r="L134" s="3"/>
    </row>
    <row r="135" spans="1:12" ht="46.5" customHeight="1">
      <c r="A135" s="9"/>
      <c r="B135" s="45" t="s">
        <v>119</v>
      </c>
      <c r="C135" s="40"/>
      <c r="D135" s="54">
        <f>SUM(D137)</f>
        <v>2509464</v>
      </c>
      <c r="E135" s="54">
        <f aca="true" t="shared" si="36" ref="E135:L135">SUM(E137)</f>
        <v>2508080</v>
      </c>
      <c r="F135" s="54">
        <f t="shared" si="36"/>
        <v>261493</v>
      </c>
      <c r="G135" s="54">
        <f t="shared" si="36"/>
        <v>260172</v>
      </c>
      <c r="H135" s="54">
        <f t="shared" si="36"/>
        <v>2502</v>
      </c>
      <c r="I135" s="54">
        <f t="shared" si="36"/>
        <v>2502</v>
      </c>
      <c r="J135" s="54">
        <f t="shared" si="36"/>
        <v>2247971</v>
      </c>
      <c r="K135" s="54">
        <f t="shared" si="36"/>
        <v>2247908</v>
      </c>
      <c r="L135" s="54">
        <f t="shared" si="36"/>
        <v>0</v>
      </c>
    </row>
    <row r="136" spans="1:12" ht="12.75">
      <c r="A136" s="9"/>
      <c r="B136" s="40"/>
      <c r="C136" s="40"/>
      <c r="D136" s="59"/>
      <c r="E136" s="64"/>
      <c r="F136" s="59"/>
      <c r="G136" s="64"/>
      <c r="H136" s="59"/>
      <c r="I136" s="64"/>
      <c r="J136" s="59"/>
      <c r="K136" s="64"/>
      <c r="L136" s="3"/>
    </row>
    <row r="137" spans="1:12" ht="12.75">
      <c r="A137" s="9"/>
      <c r="B137" s="43" t="s">
        <v>89</v>
      </c>
      <c r="C137" s="40"/>
      <c r="D137" s="60">
        <f aca="true" t="shared" si="37" ref="D137:K137">SUM(D138:D147)</f>
        <v>2509464</v>
      </c>
      <c r="E137" s="60">
        <f t="shared" si="37"/>
        <v>2508080</v>
      </c>
      <c r="F137" s="60">
        <f t="shared" si="37"/>
        <v>261493</v>
      </c>
      <c r="G137" s="60">
        <f t="shared" si="37"/>
        <v>260172</v>
      </c>
      <c r="H137" s="60">
        <f t="shared" si="37"/>
        <v>2502</v>
      </c>
      <c r="I137" s="60">
        <f t="shared" si="37"/>
        <v>2502</v>
      </c>
      <c r="J137" s="60">
        <f t="shared" si="37"/>
        <v>2247971</v>
      </c>
      <c r="K137" s="60">
        <f t="shared" si="37"/>
        <v>2247908</v>
      </c>
      <c r="L137" s="3"/>
    </row>
    <row r="138" spans="1:12" ht="12.75">
      <c r="A138" s="9"/>
      <c r="B138" s="40" t="s">
        <v>145</v>
      </c>
      <c r="C138" s="40"/>
      <c r="D138" s="59">
        <f>SUM(F138+J138)</f>
        <v>11934</v>
      </c>
      <c r="E138" s="64">
        <f aca="true" t="shared" si="38" ref="D138:E147">SUM(G138+K138)</f>
        <v>11926</v>
      </c>
      <c r="F138" s="59">
        <v>11934</v>
      </c>
      <c r="G138" s="64">
        <v>11926</v>
      </c>
      <c r="H138" s="59"/>
      <c r="I138" s="64"/>
      <c r="J138" s="59"/>
      <c r="K138" s="64"/>
      <c r="L138" s="3"/>
    </row>
    <row r="139" spans="1:12" ht="12.75">
      <c r="A139" s="9"/>
      <c r="B139" s="40" t="s">
        <v>128</v>
      </c>
      <c r="C139" s="40"/>
      <c r="D139" s="59">
        <f t="shared" si="38"/>
        <v>306999</v>
      </c>
      <c r="E139" s="64">
        <f t="shared" si="38"/>
        <v>305686</v>
      </c>
      <c r="F139" s="59">
        <v>185105</v>
      </c>
      <c r="G139" s="64">
        <v>183792</v>
      </c>
      <c r="H139" s="59"/>
      <c r="I139" s="64"/>
      <c r="J139" s="59">
        <v>121894</v>
      </c>
      <c r="K139" s="64">
        <v>121894</v>
      </c>
      <c r="L139" s="3"/>
    </row>
    <row r="140" spans="1:12" ht="12.75">
      <c r="A140" s="9"/>
      <c r="B140" s="40" t="s">
        <v>163</v>
      </c>
      <c r="C140" s="40"/>
      <c r="D140" s="59">
        <f t="shared" si="38"/>
        <v>1623230</v>
      </c>
      <c r="E140" s="64">
        <f t="shared" si="38"/>
        <v>1623230</v>
      </c>
      <c r="F140" s="59"/>
      <c r="G140" s="64"/>
      <c r="H140" s="59"/>
      <c r="I140" s="64"/>
      <c r="J140" s="59">
        <v>1623230</v>
      </c>
      <c r="K140" s="64">
        <v>1623230</v>
      </c>
      <c r="L140" s="3"/>
    </row>
    <row r="141" spans="1:12" ht="12.75">
      <c r="A141" s="9"/>
      <c r="B141" s="40" t="s">
        <v>157</v>
      </c>
      <c r="C141" s="40"/>
      <c r="D141" s="59">
        <f>SUM(F141+J141)</f>
        <v>0</v>
      </c>
      <c r="E141" s="64">
        <f t="shared" si="38"/>
        <v>0</v>
      </c>
      <c r="F141" s="59"/>
      <c r="G141" s="64"/>
      <c r="H141" s="59"/>
      <c r="I141" s="64"/>
      <c r="J141" s="59"/>
      <c r="K141" s="64"/>
      <c r="L141" s="3"/>
    </row>
    <row r="142" spans="1:12" ht="12.75">
      <c r="A142" s="9"/>
      <c r="B142" s="40"/>
      <c r="C142" s="40"/>
      <c r="D142" s="59"/>
      <c r="E142" s="64"/>
      <c r="F142" s="59"/>
      <c r="G142" s="64"/>
      <c r="H142" s="59"/>
      <c r="I142" s="64"/>
      <c r="J142" s="59"/>
      <c r="K142" s="64"/>
      <c r="L142" s="3"/>
    </row>
    <row r="143" spans="1:12" ht="12.75">
      <c r="A143" s="9"/>
      <c r="B143" s="40" t="s">
        <v>153</v>
      </c>
      <c r="C143" s="40"/>
      <c r="D143" s="59">
        <f>SUM(F143+J143)</f>
        <v>61236</v>
      </c>
      <c r="E143" s="64">
        <f t="shared" si="38"/>
        <v>61236</v>
      </c>
      <c r="F143" s="59">
        <v>61236</v>
      </c>
      <c r="G143" s="64">
        <v>61236</v>
      </c>
      <c r="H143" s="59"/>
      <c r="I143" s="64"/>
      <c r="J143" s="59"/>
      <c r="K143" s="64"/>
      <c r="L143" s="3"/>
    </row>
    <row r="144" spans="1:12" ht="12.75">
      <c r="A144" s="9"/>
      <c r="B144" s="40" t="s">
        <v>168</v>
      </c>
      <c r="C144" s="40"/>
      <c r="D144" s="59">
        <f>SUM(F144+J144)</f>
        <v>680</v>
      </c>
      <c r="E144" s="64">
        <f t="shared" si="38"/>
        <v>680</v>
      </c>
      <c r="F144" s="59">
        <v>680</v>
      </c>
      <c r="G144" s="64">
        <v>680</v>
      </c>
      <c r="H144" s="59"/>
      <c r="I144" s="64"/>
      <c r="J144" s="59"/>
      <c r="K144" s="64"/>
      <c r="L144" s="3"/>
    </row>
    <row r="145" spans="1:12" ht="12.75">
      <c r="A145" s="9"/>
      <c r="B145" s="46" t="s">
        <v>106</v>
      </c>
      <c r="C145" s="47"/>
      <c r="D145" s="59">
        <f>SUM(F145,J145)</f>
        <v>499500</v>
      </c>
      <c r="E145" s="64">
        <f t="shared" si="38"/>
        <v>499437</v>
      </c>
      <c r="F145" s="59"/>
      <c r="G145" s="64"/>
      <c r="H145" s="59"/>
      <c r="I145" s="64"/>
      <c r="J145" s="59">
        <v>499500</v>
      </c>
      <c r="K145" s="64">
        <v>499437</v>
      </c>
      <c r="L145" s="3"/>
    </row>
    <row r="146" spans="1:12" ht="12.75" customHeight="1">
      <c r="A146" s="9"/>
      <c r="B146" s="85" t="s">
        <v>142</v>
      </c>
      <c r="C146" s="40"/>
      <c r="D146" s="59">
        <f>SUM(F146,J146)</f>
        <v>2538</v>
      </c>
      <c r="E146" s="64">
        <f t="shared" si="38"/>
        <v>2538</v>
      </c>
      <c r="F146" s="59">
        <v>2538</v>
      </c>
      <c r="G146" s="64">
        <v>2538</v>
      </c>
      <c r="H146" s="59">
        <v>2502</v>
      </c>
      <c r="I146" s="64">
        <v>2502</v>
      </c>
      <c r="J146" s="59"/>
      <c r="K146" s="64"/>
      <c r="L146" s="3"/>
    </row>
    <row r="147" spans="1:12" ht="12.75" customHeight="1">
      <c r="A147" s="9"/>
      <c r="B147" s="40" t="s">
        <v>128</v>
      </c>
      <c r="C147" s="40"/>
      <c r="D147" s="59">
        <f>SUM(F147,J147)</f>
        <v>3347</v>
      </c>
      <c r="E147" s="64">
        <f t="shared" si="38"/>
        <v>3347</v>
      </c>
      <c r="F147" s="59"/>
      <c r="G147" s="64"/>
      <c r="H147" s="59"/>
      <c r="I147" s="64"/>
      <c r="J147" s="59">
        <v>3347</v>
      </c>
      <c r="K147" s="64">
        <v>3347</v>
      </c>
      <c r="L147" s="3"/>
    </row>
    <row r="148" spans="1:12" ht="12.75">
      <c r="A148" s="9"/>
      <c r="B148" s="39"/>
      <c r="C148" s="39"/>
      <c r="D148" s="59"/>
      <c r="E148" s="64"/>
      <c r="F148" s="59"/>
      <c r="G148" s="64"/>
      <c r="H148" s="59"/>
      <c r="I148" s="64"/>
      <c r="J148" s="59"/>
      <c r="K148" s="64"/>
      <c r="L148" s="3"/>
    </row>
    <row r="149" spans="1:12" ht="31.5">
      <c r="A149" s="9"/>
      <c r="B149" s="45" t="s">
        <v>120</v>
      </c>
      <c r="C149" s="40"/>
      <c r="D149" s="54">
        <f aca="true" t="shared" si="39" ref="D149:K149">SUM(D151+D156+D165+D183)</f>
        <v>1726907</v>
      </c>
      <c r="E149" s="63">
        <f t="shared" si="39"/>
        <v>1666041</v>
      </c>
      <c r="F149" s="54">
        <f t="shared" si="39"/>
        <v>1055876</v>
      </c>
      <c r="G149" s="63">
        <f t="shared" si="39"/>
        <v>995969</v>
      </c>
      <c r="H149" s="54">
        <f t="shared" si="39"/>
        <v>251410</v>
      </c>
      <c r="I149" s="63">
        <f t="shared" si="39"/>
        <v>251410</v>
      </c>
      <c r="J149" s="54">
        <f t="shared" si="39"/>
        <v>671031</v>
      </c>
      <c r="K149" s="63">
        <f t="shared" si="39"/>
        <v>670072</v>
      </c>
      <c r="L149" s="3"/>
    </row>
    <row r="150" spans="1:12" ht="13.5" customHeight="1">
      <c r="A150" s="9"/>
      <c r="B150" s="40"/>
      <c r="C150" s="40"/>
      <c r="D150" s="59"/>
      <c r="E150" s="64"/>
      <c r="F150" s="59"/>
      <c r="G150" s="64"/>
      <c r="H150" s="59"/>
      <c r="I150" s="64"/>
      <c r="J150" s="59"/>
      <c r="K150" s="64"/>
      <c r="L150" s="3"/>
    </row>
    <row r="151" spans="1:12" ht="13.5" customHeight="1">
      <c r="A151" s="9"/>
      <c r="B151" s="13" t="s">
        <v>87</v>
      </c>
      <c r="C151" s="40"/>
      <c r="D151" s="60">
        <f aca="true" t="shared" si="40" ref="D151:K151">SUM(D152:D155)</f>
        <v>44489</v>
      </c>
      <c r="E151" s="60">
        <f t="shared" si="40"/>
        <v>19372</v>
      </c>
      <c r="F151" s="60">
        <f t="shared" si="40"/>
        <v>44489</v>
      </c>
      <c r="G151" s="60">
        <f t="shared" si="40"/>
        <v>19372</v>
      </c>
      <c r="H151" s="60">
        <f t="shared" si="40"/>
        <v>0</v>
      </c>
      <c r="I151" s="60">
        <f t="shared" si="40"/>
        <v>0</v>
      </c>
      <c r="J151" s="60">
        <f t="shared" si="40"/>
        <v>0</v>
      </c>
      <c r="K151" s="60">
        <f t="shared" si="40"/>
        <v>0</v>
      </c>
      <c r="L151" s="3"/>
    </row>
    <row r="152" spans="1:12" ht="13.5" customHeight="1">
      <c r="A152" s="9"/>
      <c r="B152" s="40" t="s">
        <v>146</v>
      </c>
      <c r="C152" s="40"/>
      <c r="D152" s="59">
        <f aca="true" t="shared" si="41" ref="D152:E154">SUM(F152+H152+J152)</f>
        <v>28619</v>
      </c>
      <c r="E152" s="64">
        <f t="shared" si="41"/>
        <v>4620</v>
      </c>
      <c r="F152" s="59">
        <v>28619</v>
      </c>
      <c r="G152" s="64">
        <v>4620</v>
      </c>
      <c r="H152" s="59"/>
      <c r="I152" s="64"/>
      <c r="J152" s="59"/>
      <c r="K152" s="64"/>
      <c r="L152" s="3"/>
    </row>
    <row r="153" spans="1:12" ht="13.5" customHeight="1">
      <c r="A153" s="9"/>
      <c r="B153" s="40" t="s">
        <v>133</v>
      </c>
      <c r="C153" s="40"/>
      <c r="D153" s="59">
        <f>SUM(F153+H153+J153)</f>
        <v>15000</v>
      </c>
      <c r="E153" s="64">
        <f>SUM(G153+I153+K153)</f>
        <v>14752</v>
      </c>
      <c r="F153" s="59">
        <v>15000</v>
      </c>
      <c r="G153" s="64">
        <v>14752</v>
      </c>
      <c r="H153" s="59"/>
      <c r="I153" s="64"/>
      <c r="J153" s="59"/>
      <c r="K153" s="64"/>
      <c r="L153" s="3"/>
    </row>
    <row r="154" spans="1:12" ht="29.25" customHeight="1">
      <c r="A154" s="9"/>
      <c r="B154" s="40" t="s">
        <v>67</v>
      </c>
      <c r="C154" s="40"/>
      <c r="D154" s="59">
        <f t="shared" si="41"/>
        <v>870</v>
      </c>
      <c r="E154" s="64">
        <f t="shared" si="41"/>
        <v>0</v>
      </c>
      <c r="F154" s="59">
        <v>870</v>
      </c>
      <c r="G154" s="64">
        <v>0</v>
      </c>
      <c r="H154" s="59"/>
      <c r="I154" s="64"/>
      <c r="J154" s="59"/>
      <c r="K154" s="64"/>
      <c r="L154" s="3"/>
    </row>
    <row r="155" spans="1:12" ht="13.5" customHeight="1">
      <c r="A155" s="9"/>
      <c r="B155" s="40"/>
      <c r="C155" s="40"/>
      <c r="D155" s="59"/>
      <c r="E155" s="64"/>
      <c r="F155" s="59"/>
      <c r="G155" s="64"/>
      <c r="H155" s="59"/>
      <c r="I155" s="64"/>
      <c r="J155" s="59"/>
      <c r="K155" s="64"/>
      <c r="L155" s="3"/>
    </row>
    <row r="156" spans="1:12" ht="12.75">
      <c r="A156" s="9"/>
      <c r="B156" s="43" t="s">
        <v>89</v>
      </c>
      <c r="C156" s="40"/>
      <c r="D156" s="60">
        <f>SUM(D157:D163)</f>
        <v>972176</v>
      </c>
      <c r="E156" s="60">
        <f aca="true" t="shared" si="42" ref="E156:K156">SUM(E157:E163)</f>
        <v>970527</v>
      </c>
      <c r="F156" s="60">
        <f t="shared" si="42"/>
        <v>347195</v>
      </c>
      <c r="G156" s="60">
        <f t="shared" si="42"/>
        <v>346505</v>
      </c>
      <c r="H156" s="60">
        <f t="shared" si="42"/>
        <v>0</v>
      </c>
      <c r="I156" s="60">
        <f t="shared" si="42"/>
        <v>0</v>
      </c>
      <c r="J156" s="60">
        <f t="shared" si="42"/>
        <v>624981</v>
      </c>
      <c r="K156" s="60">
        <f t="shared" si="42"/>
        <v>624022</v>
      </c>
      <c r="L156" s="3"/>
    </row>
    <row r="157" spans="1:12" ht="15.75" customHeight="1">
      <c r="A157" s="9"/>
      <c r="B157" s="40" t="s">
        <v>59</v>
      </c>
      <c r="C157" s="39" t="s">
        <v>45</v>
      </c>
      <c r="D157" s="59">
        <f>SUM(F157+J157)</f>
        <v>18700</v>
      </c>
      <c r="E157" s="64">
        <f>SUM(G157+K157)</f>
        <v>18700</v>
      </c>
      <c r="F157" s="59">
        <v>18700</v>
      </c>
      <c r="G157" s="64">
        <v>18700</v>
      </c>
      <c r="H157" s="59"/>
      <c r="I157" s="64"/>
      <c r="J157" s="59"/>
      <c r="K157" s="64"/>
      <c r="L157" s="3"/>
    </row>
    <row r="158" spans="1:12" ht="12.75">
      <c r="A158" s="9"/>
      <c r="B158" s="39" t="s">
        <v>36</v>
      </c>
      <c r="C158" s="40"/>
      <c r="D158" s="59">
        <f aca="true" t="shared" si="43" ref="D158:D163">SUM(F158+J158)</f>
        <v>86340</v>
      </c>
      <c r="E158" s="64">
        <f aca="true" t="shared" si="44" ref="E158:E163">SUM(G158+K158)</f>
        <v>86338</v>
      </c>
      <c r="F158" s="59">
        <v>79259</v>
      </c>
      <c r="G158" s="64">
        <v>79257</v>
      </c>
      <c r="H158" s="59"/>
      <c r="I158" s="64"/>
      <c r="J158" s="59">
        <v>7081</v>
      </c>
      <c r="K158" s="64">
        <v>7081</v>
      </c>
      <c r="L158" s="3"/>
    </row>
    <row r="159" spans="1:12" ht="14.25" customHeight="1">
      <c r="A159" s="9"/>
      <c r="B159" s="86" t="s">
        <v>115</v>
      </c>
      <c r="C159" s="40"/>
      <c r="D159" s="59">
        <f t="shared" si="43"/>
        <v>735600</v>
      </c>
      <c r="E159" s="64">
        <f t="shared" si="44"/>
        <v>734489</v>
      </c>
      <c r="F159" s="59">
        <v>117700</v>
      </c>
      <c r="G159" s="64">
        <v>117548</v>
      </c>
      <c r="H159" s="59"/>
      <c r="I159" s="64"/>
      <c r="J159" s="59">
        <v>617900</v>
      </c>
      <c r="K159" s="64">
        <v>616941</v>
      </c>
      <c r="L159" s="55"/>
    </row>
    <row r="160" spans="1:12" ht="15" customHeight="1">
      <c r="A160" s="9"/>
      <c r="B160" s="86" t="s">
        <v>162</v>
      </c>
      <c r="C160" s="40"/>
      <c r="D160" s="59">
        <f t="shared" si="43"/>
        <v>536</v>
      </c>
      <c r="E160" s="64">
        <f t="shared" si="44"/>
        <v>0</v>
      </c>
      <c r="F160" s="59">
        <v>536</v>
      </c>
      <c r="G160" s="64">
        <v>0</v>
      </c>
      <c r="H160" s="59"/>
      <c r="I160" s="64"/>
      <c r="J160" s="59"/>
      <c r="K160" s="64"/>
      <c r="L160" s="55"/>
    </row>
    <row r="161" spans="1:12" ht="17.25" customHeight="1">
      <c r="A161" s="9"/>
      <c r="B161" s="87" t="s">
        <v>38</v>
      </c>
      <c r="C161" s="39" t="s">
        <v>45</v>
      </c>
      <c r="D161" s="59">
        <f t="shared" si="43"/>
        <v>130000</v>
      </c>
      <c r="E161" s="64">
        <f t="shared" si="44"/>
        <v>130000</v>
      </c>
      <c r="F161" s="59">
        <v>130000</v>
      </c>
      <c r="G161" s="64">
        <v>130000</v>
      </c>
      <c r="H161" s="59"/>
      <c r="I161" s="64"/>
      <c r="J161" s="59"/>
      <c r="K161" s="64"/>
      <c r="L161" s="3"/>
    </row>
    <row r="162" spans="1:12" ht="17.25" customHeight="1">
      <c r="A162" s="9"/>
      <c r="B162" s="39" t="s">
        <v>169</v>
      </c>
      <c r="C162" s="39"/>
      <c r="D162" s="59">
        <f t="shared" si="43"/>
        <v>1000</v>
      </c>
      <c r="E162" s="64">
        <f t="shared" si="44"/>
        <v>1000</v>
      </c>
      <c r="F162" s="59">
        <v>1000</v>
      </c>
      <c r="G162" s="64">
        <v>1000</v>
      </c>
      <c r="H162" s="59"/>
      <c r="I162" s="64"/>
      <c r="J162" s="59"/>
      <c r="K162" s="64"/>
      <c r="L162" s="3"/>
    </row>
    <row r="163" spans="1:12" ht="17.25" customHeight="1">
      <c r="A163" s="9"/>
      <c r="B163" s="39" t="s">
        <v>158</v>
      </c>
      <c r="C163" s="39"/>
      <c r="D163" s="59">
        <f t="shared" si="43"/>
        <v>0</v>
      </c>
      <c r="E163" s="64">
        <f t="shared" si="44"/>
        <v>0</v>
      </c>
      <c r="F163" s="59"/>
      <c r="G163" s="64"/>
      <c r="H163" s="59"/>
      <c r="I163" s="64"/>
      <c r="J163" s="59"/>
      <c r="K163" s="64"/>
      <c r="L163" s="3"/>
    </row>
    <row r="164" spans="1:12" ht="13.5" customHeight="1">
      <c r="A164" s="9"/>
      <c r="B164" s="40"/>
      <c r="C164" s="40"/>
      <c r="D164" s="59"/>
      <c r="E164" s="64"/>
      <c r="F164" s="59"/>
      <c r="G164" s="64"/>
      <c r="H164" s="59"/>
      <c r="I164" s="64"/>
      <c r="J164" s="59"/>
      <c r="K164" s="64"/>
      <c r="L164" s="3"/>
    </row>
    <row r="165" spans="1:12" ht="12.75">
      <c r="A165" s="9"/>
      <c r="B165" s="43" t="s">
        <v>91</v>
      </c>
      <c r="C165" s="46"/>
      <c r="D165" s="60">
        <f aca="true" t="shared" si="45" ref="D165:K165">SUM(D166:D181)</f>
        <v>409358</v>
      </c>
      <c r="E165" s="60">
        <f t="shared" si="45"/>
        <v>407430</v>
      </c>
      <c r="F165" s="60">
        <f t="shared" si="45"/>
        <v>363308</v>
      </c>
      <c r="G165" s="60">
        <f t="shared" si="45"/>
        <v>361380</v>
      </c>
      <c r="H165" s="60">
        <f t="shared" si="45"/>
        <v>251410</v>
      </c>
      <c r="I165" s="60">
        <f t="shared" si="45"/>
        <v>251410</v>
      </c>
      <c r="J165" s="60">
        <f t="shared" si="45"/>
        <v>46050</v>
      </c>
      <c r="K165" s="60">
        <f t="shared" si="45"/>
        <v>46050</v>
      </c>
      <c r="L165" s="3"/>
    </row>
    <row r="166" spans="1:12" ht="12.75">
      <c r="A166" s="9"/>
      <c r="B166" s="39" t="s">
        <v>14</v>
      </c>
      <c r="C166" s="39"/>
      <c r="D166" s="59">
        <f>SUM(F166,J166)</f>
        <v>137003</v>
      </c>
      <c r="E166" s="64">
        <f>SUM(G166,K166)</f>
        <v>137003</v>
      </c>
      <c r="F166" s="59">
        <v>137003</v>
      </c>
      <c r="G166" s="64">
        <v>137003</v>
      </c>
      <c r="H166" s="59">
        <v>109461</v>
      </c>
      <c r="I166" s="64">
        <v>109461</v>
      </c>
      <c r="J166" s="59"/>
      <c r="K166" s="64"/>
      <c r="L166" s="3"/>
    </row>
    <row r="167" spans="1:12" ht="12.75">
      <c r="A167" s="9"/>
      <c r="B167" s="39" t="s">
        <v>55</v>
      </c>
      <c r="C167" s="39" t="s">
        <v>47</v>
      </c>
      <c r="D167" s="59">
        <f>SUM(F167,J167)</f>
        <v>7360</v>
      </c>
      <c r="E167" s="64">
        <f aca="true" t="shared" si="46" ref="E167:E181">SUM(G167,K167)</f>
        <v>6381</v>
      </c>
      <c r="F167" s="59">
        <v>7360</v>
      </c>
      <c r="G167" s="64">
        <v>6381</v>
      </c>
      <c r="H167" s="59"/>
      <c r="I167" s="64"/>
      <c r="J167" s="59"/>
      <c r="K167" s="64"/>
      <c r="L167" s="3"/>
    </row>
    <row r="168" spans="1:12" ht="12.75">
      <c r="A168" s="9"/>
      <c r="B168" s="39" t="s">
        <v>15</v>
      </c>
      <c r="C168" s="39"/>
      <c r="D168" s="59">
        <f aca="true" t="shared" si="47" ref="D168:D180">SUM(F168,J168)</f>
        <v>50366</v>
      </c>
      <c r="E168" s="64">
        <f t="shared" si="46"/>
        <v>50366</v>
      </c>
      <c r="F168" s="59">
        <v>50366</v>
      </c>
      <c r="G168" s="64">
        <v>50366</v>
      </c>
      <c r="H168" s="59">
        <v>35656</v>
      </c>
      <c r="I168" s="64">
        <v>35656</v>
      </c>
      <c r="J168" s="59"/>
      <c r="K168" s="64"/>
      <c r="L168" s="3"/>
    </row>
    <row r="169" spans="1:12" ht="12.75">
      <c r="A169" s="9"/>
      <c r="B169" s="39" t="s">
        <v>31</v>
      </c>
      <c r="C169" s="39" t="s">
        <v>47</v>
      </c>
      <c r="D169" s="59">
        <f t="shared" si="47"/>
        <v>6840</v>
      </c>
      <c r="E169" s="64">
        <f t="shared" si="46"/>
        <v>6288</v>
      </c>
      <c r="F169" s="59">
        <v>5790</v>
      </c>
      <c r="G169" s="64">
        <v>5238</v>
      </c>
      <c r="H169" s="59"/>
      <c r="I169" s="64"/>
      <c r="J169" s="59">
        <v>1050</v>
      </c>
      <c r="K169" s="64">
        <v>1050</v>
      </c>
      <c r="L169" s="3"/>
    </row>
    <row r="170" spans="1:12" ht="12.75">
      <c r="A170" s="9"/>
      <c r="B170" s="39" t="s">
        <v>16</v>
      </c>
      <c r="C170" s="39"/>
      <c r="D170" s="59">
        <f>SUM(F170,J170)</f>
        <v>51807</v>
      </c>
      <c r="E170" s="64">
        <f t="shared" si="46"/>
        <v>51807</v>
      </c>
      <c r="F170" s="59">
        <v>51807</v>
      </c>
      <c r="G170" s="64">
        <v>51807</v>
      </c>
      <c r="H170" s="59">
        <v>37225</v>
      </c>
      <c r="I170" s="64">
        <v>37225</v>
      </c>
      <c r="J170" s="59"/>
      <c r="K170" s="64"/>
      <c r="L170" s="3"/>
    </row>
    <row r="171" spans="1:12" ht="12.75">
      <c r="A171" s="9"/>
      <c r="B171" s="39" t="s">
        <v>56</v>
      </c>
      <c r="C171" s="39" t="s">
        <v>47</v>
      </c>
      <c r="D171" s="59">
        <f t="shared" si="47"/>
        <v>660</v>
      </c>
      <c r="E171" s="64">
        <f t="shared" si="46"/>
        <v>618</v>
      </c>
      <c r="F171" s="59">
        <v>660</v>
      </c>
      <c r="G171" s="64">
        <v>618</v>
      </c>
      <c r="H171" s="59"/>
      <c r="I171" s="64"/>
      <c r="J171" s="59"/>
      <c r="K171" s="64"/>
      <c r="L171" s="3"/>
    </row>
    <row r="172" spans="1:12" ht="12.75">
      <c r="A172" s="9"/>
      <c r="B172" s="39" t="s">
        <v>17</v>
      </c>
      <c r="C172" s="39"/>
      <c r="D172" s="59">
        <f t="shared" si="47"/>
        <v>41237</v>
      </c>
      <c r="E172" s="64">
        <f t="shared" si="46"/>
        <v>41237</v>
      </c>
      <c r="F172" s="59">
        <v>41237</v>
      </c>
      <c r="G172" s="64">
        <v>41237</v>
      </c>
      <c r="H172" s="59">
        <v>35643</v>
      </c>
      <c r="I172" s="64">
        <v>35643</v>
      </c>
      <c r="J172" s="59"/>
      <c r="K172" s="64"/>
      <c r="L172" s="3"/>
    </row>
    <row r="173" spans="1:12" ht="12.75">
      <c r="A173" s="9"/>
      <c r="B173" s="39" t="s">
        <v>57</v>
      </c>
      <c r="C173" s="39" t="s">
        <v>47</v>
      </c>
      <c r="D173" s="59">
        <f t="shared" si="47"/>
        <v>1110</v>
      </c>
      <c r="E173" s="64">
        <f t="shared" si="46"/>
        <v>813</v>
      </c>
      <c r="F173" s="59">
        <v>1110</v>
      </c>
      <c r="G173" s="64">
        <v>813</v>
      </c>
      <c r="H173" s="59"/>
      <c r="I173" s="64"/>
      <c r="J173" s="59"/>
      <c r="K173" s="64"/>
      <c r="L173" s="3"/>
    </row>
    <row r="174" spans="1:12" ht="12.75">
      <c r="A174" s="9"/>
      <c r="B174" s="39" t="s">
        <v>18</v>
      </c>
      <c r="C174" s="39"/>
      <c r="D174" s="59">
        <f t="shared" si="47"/>
        <v>40364</v>
      </c>
      <c r="E174" s="64">
        <f t="shared" si="46"/>
        <v>40364</v>
      </c>
      <c r="F174" s="59">
        <v>40364</v>
      </c>
      <c r="G174" s="64">
        <v>40364</v>
      </c>
      <c r="H174" s="59">
        <v>33425</v>
      </c>
      <c r="I174" s="64">
        <v>33425</v>
      </c>
      <c r="J174" s="59"/>
      <c r="K174" s="64"/>
      <c r="L174" s="3"/>
    </row>
    <row r="175" spans="1:12" ht="12.75">
      <c r="A175" s="9"/>
      <c r="B175" s="39" t="s">
        <v>60</v>
      </c>
      <c r="C175" s="39" t="s">
        <v>47</v>
      </c>
      <c r="D175" s="59">
        <f t="shared" si="47"/>
        <v>450</v>
      </c>
      <c r="E175" s="64">
        <f t="shared" si="46"/>
        <v>392</v>
      </c>
      <c r="F175" s="59">
        <v>450</v>
      </c>
      <c r="G175" s="64">
        <v>392</v>
      </c>
      <c r="H175" s="59"/>
      <c r="I175" s="64"/>
      <c r="J175" s="59"/>
      <c r="K175" s="64"/>
      <c r="L175" s="3"/>
    </row>
    <row r="176" spans="1:12" ht="12.75">
      <c r="A176" s="9"/>
      <c r="B176" s="39" t="s">
        <v>19</v>
      </c>
      <c r="C176" s="39"/>
      <c r="D176" s="59">
        <f t="shared" si="47"/>
        <v>15555</v>
      </c>
      <c r="E176" s="64">
        <f t="shared" si="46"/>
        <v>15555</v>
      </c>
      <c r="F176" s="59">
        <v>15555</v>
      </c>
      <c r="G176" s="64">
        <v>15555</v>
      </c>
      <c r="H176" s="59"/>
      <c r="I176" s="64"/>
      <c r="J176" s="59"/>
      <c r="K176" s="64"/>
      <c r="L176" s="3"/>
    </row>
    <row r="177" spans="1:12" ht="12.75">
      <c r="A177" s="9"/>
      <c r="B177" s="39" t="s">
        <v>20</v>
      </c>
      <c r="C177" s="39"/>
      <c r="D177" s="59">
        <f t="shared" si="47"/>
        <v>3300</v>
      </c>
      <c r="E177" s="64">
        <f t="shared" si="46"/>
        <v>3300</v>
      </c>
      <c r="F177" s="59">
        <v>3300</v>
      </c>
      <c r="G177" s="64">
        <v>3300</v>
      </c>
      <c r="H177" s="59"/>
      <c r="I177" s="64"/>
      <c r="J177" s="59"/>
      <c r="K177" s="64"/>
      <c r="L177" s="3"/>
    </row>
    <row r="178" spans="1:12" ht="12.75">
      <c r="A178" s="9"/>
      <c r="B178" s="39" t="s">
        <v>21</v>
      </c>
      <c r="C178" s="39"/>
      <c r="D178" s="59">
        <f t="shared" si="47"/>
        <v>4064</v>
      </c>
      <c r="E178" s="64">
        <f t="shared" si="46"/>
        <v>4064</v>
      </c>
      <c r="F178" s="59">
        <v>4064</v>
      </c>
      <c r="G178" s="64">
        <v>4064</v>
      </c>
      <c r="H178" s="59"/>
      <c r="I178" s="64"/>
      <c r="J178" s="59"/>
      <c r="K178" s="64"/>
      <c r="L178" s="3"/>
    </row>
    <row r="179" spans="1:12" ht="12.75">
      <c r="A179" s="9"/>
      <c r="B179" s="39" t="s">
        <v>22</v>
      </c>
      <c r="C179" s="39"/>
      <c r="D179" s="59">
        <f t="shared" si="47"/>
        <v>2992</v>
      </c>
      <c r="E179" s="64">
        <f t="shared" si="46"/>
        <v>2992</v>
      </c>
      <c r="F179" s="59">
        <v>2992</v>
      </c>
      <c r="G179" s="64">
        <v>2992</v>
      </c>
      <c r="H179" s="59"/>
      <c r="I179" s="64"/>
      <c r="J179" s="59"/>
      <c r="K179" s="64"/>
      <c r="L179" s="3"/>
    </row>
    <row r="180" spans="1:12" ht="12.75">
      <c r="A180" s="9"/>
      <c r="B180" s="39" t="s">
        <v>23</v>
      </c>
      <c r="C180" s="39"/>
      <c r="D180" s="59">
        <f t="shared" si="47"/>
        <v>1250</v>
      </c>
      <c r="E180" s="64">
        <f t="shared" si="46"/>
        <v>1250</v>
      </c>
      <c r="F180" s="59">
        <v>1250</v>
      </c>
      <c r="G180" s="64">
        <v>1250</v>
      </c>
      <c r="H180" s="59"/>
      <c r="I180" s="64"/>
      <c r="J180" s="59"/>
      <c r="K180" s="64"/>
      <c r="L180" s="3"/>
    </row>
    <row r="181" spans="1:12" ht="27" customHeight="1">
      <c r="A181" s="9"/>
      <c r="B181" s="40" t="s">
        <v>165</v>
      </c>
      <c r="C181" s="40"/>
      <c r="D181" s="59">
        <f>SUM(F181,J181)</f>
        <v>45000</v>
      </c>
      <c r="E181" s="64">
        <f t="shared" si="46"/>
        <v>45000</v>
      </c>
      <c r="F181" s="59"/>
      <c r="G181" s="64"/>
      <c r="H181" s="59"/>
      <c r="I181" s="64"/>
      <c r="J181" s="59">
        <v>45000</v>
      </c>
      <c r="K181" s="64">
        <v>45000</v>
      </c>
      <c r="L181" s="3"/>
    </row>
    <row r="182" spans="1:12" ht="12" customHeight="1">
      <c r="A182" s="9"/>
      <c r="B182" s="40"/>
      <c r="C182" s="40"/>
      <c r="D182" s="59"/>
      <c r="E182" s="64"/>
      <c r="F182" s="59"/>
      <c r="G182" s="64"/>
      <c r="H182" s="59"/>
      <c r="I182" s="64"/>
      <c r="J182" s="59"/>
      <c r="K182" s="64"/>
      <c r="L182" s="3"/>
    </row>
    <row r="183" spans="1:12" ht="12.75">
      <c r="A183" s="9"/>
      <c r="B183" s="41" t="s">
        <v>93</v>
      </c>
      <c r="C183" s="39"/>
      <c r="D183" s="60">
        <f aca="true" t="shared" si="48" ref="D183:K183">SUM(D184:D188)</f>
        <v>300884</v>
      </c>
      <c r="E183" s="60">
        <f t="shared" si="48"/>
        <v>268712</v>
      </c>
      <c r="F183" s="60">
        <f t="shared" si="48"/>
        <v>300884</v>
      </c>
      <c r="G183" s="60">
        <f t="shared" si="48"/>
        <v>268712</v>
      </c>
      <c r="H183" s="60">
        <f t="shared" si="48"/>
        <v>0</v>
      </c>
      <c r="I183" s="60">
        <f t="shared" si="48"/>
        <v>0</v>
      </c>
      <c r="J183" s="60">
        <f t="shared" si="48"/>
        <v>0</v>
      </c>
      <c r="K183" s="60">
        <f t="shared" si="48"/>
        <v>0</v>
      </c>
      <c r="L183" s="3"/>
    </row>
    <row r="184" spans="1:12" ht="13.5" customHeight="1">
      <c r="A184" s="9"/>
      <c r="B184" s="40" t="s">
        <v>58</v>
      </c>
      <c r="C184" s="39" t="s">
        <v>47</v>
      </c>
      <c r="D184" s="59">
        <f aca="true" t="shared" si="49" ref="D184:E187">SUM(F184,J184)</f>
        <v>70829</v>
      </c>
      <c r="E184" s="64">
        <f t="shared" si="49"/>
        <v>38658</v>
      </c>
      <c r="F184" s="59">
        <v>70829</v>
      </c>
      <c r="G184" s="64">
        <v>38658</v>
      </c>
      <c r="H184" s="59"/>
      <c r="I184" s="64"/>
      <c r="J184" s="59"/>
      <c r="K184" s="64"/>
      <c r="L184" s="3"/>
    </row>
    <row r="185" spans="1:12" ht="12.75">
      <c r="A185" s="9"/>
      <c r="B185" s="39" t="s">
        <v>136</v>
      </c>
      <c r="C185" s="39"/>
      <c r="D185" s="59">
        <f t="shared" si="49"/>
        <v>228200</v>
      </c>
      <c r="E185" s="64">
        <f t="shared" si="49"/>
        <v>228200</v>
      </c>
      <c r="F185" s="59">
        <v>228200</v>
      </c>
      <c r="G185" s="64">
        <v>228200</v>
      </c>
      <c r="H185" s="59"/>
      <c r="I185" s="64"/>
      <c r="J185" s="59"/>
      <c r="K185" s="64"/>
      <c r="L185" s="3"/>
    </row>
    <row r="186" spans="1:12" ht="12.75">
      <c r="A186" s="9"/>
      <c r="B186" s="39" t="s">
        <v>164</v>
      </c>
      <c r="C186" s="39"/>
      <c r="D186" s="59">
        <f>SUM(F186,J186)</f>
        <v>1855</v>
      </c>
      <c r="E186" s="64">
        <f>SUM(G186,K186)</f>
        <v>1854</v>
      </c>
      <c r="F186" s="59">
        <v>1855</v>
      </c>
      <c r="G186" s="64">
        <v>1854</v>
      </c>
      <c r="H186" s="59"/>
      <c r="I186" s="64"/>
      <c r="J186" s="59"/>
      <c r="K186" s="64"/>
      <c r="L186" s="3"/>
    </row>
    <row r="187" spans="1:12" ht="12.75">
      <c r="A187" s="9"/>
      <c r="B187" s="39" t="s">
        <v>154</v>
      </c>
      <c r="C187" s="39"/>
      <c r="D187" s="59">
        <f t="shared" si="49"/>
        <v>0</v>
      </c>
      <c r="E187" s="64">
        <f t="shared" si="49"/>
        <v>0</v>
      </c>
      <c r="F187" s="59"/>
      <c r="G187" s="64"/>
      <c r="H187" s="59"/>
      <c r="I187" s="64"/>
      <c r="J187" s="59"/>
      <c r="K187" s="64"/>
      <c r="L187" s="3"/>
    </row>
    <row r="188" spans="2:11" ht="12.75">
      <c r="B188" s="76"/>
      <c r="C188" s="76"/>
      <c r="D188" s="77"/>
      <c r="E188" s="80"/>
      <c r="F188" s="77"/>
      <c r="G188" s="80"/>
      <c r="H188" s="77"/>
      <c r="I188" s="80"/>
      <c r="J188" s="77"/>
      <c r="K188" s="80"/>
    </row>
    <row r="189" spans="1:12" ht="31.5">
      <c r="A189" s="9"/>
      <c r="B189" s="45" t="s">
        <v>123</v>
      </c>
      <c r="C189" s="39"/>
      <c r="D189" s="60">
        <f aca="true" t="shared" si="50" ref="D189:K189">SUM(D191+D196)</f>
        <v>46676</v>
      </c>
      <c r="E189" s="65">
        <f t="shared" si="50"/>
        <v>46562</v>
      </c>
      <c r="F189" s="60">
        <f t="shared" si="50"/>
        <v>46676</v>
      </c>
      <c r="G189" s="65">
        <f t="shared" si="50"/>
        <v>46562</v>
      </c>
      <c r="H189" s="60">
        <f t="shared" si="50"/>
        <v>0</v>
      </c>
      <c r="I189" s="65">
        <f t="shared" si="50"/>
        <v>0</v>
      </c>
      <c r="J189" s="60">
        <f t="shared" si="50"/>
        <v>0</v>
      </c>
      <c r="K189" s="65">
        <f t="shared" si="50"/>
        <v>0</v>
      </c>
      <c r="L189" s="3"/>
    </row>
    <row r="190" spans="1:12" ht="12.75">
      <c r="A190" s="9"/>
      <c r="B190" s="39"/>
      <c r="C190" s="39"/>
      <c r="D190" s="59"/>
      <c r="E190" s="64"/>
      <c r="F190" s="59"/>
      <c r="G190" s="64"/>
      <c r="H190" s="59"/>
      <c r="I190" s="64"/>
      <c r="J190" s="59"/>
      <c r="K190" s="64"/>
      <c r="L190" s="3"/>
    </row>
    <row r="191" spans="1:12" ht="12.75">
      <c r="A191" s="9"/>
      <c r="B191" s="43" t="s">
        <v>89</v>
      </c>
      <c r="C191" s="46"/>
      <c r="D191" s="60">
        <f aca="true" t="shared" si="51" ref="D191:K191">SUM(D192:D194)</f>
        <v>37876</v>
      </c>
      <c r="E191" s="60">
        <f t="shared" si="51"/>
        <v>37762</v>
      </c>
      <c r="F191" s="60">
        <f t="shared" si="51"/>
        <v>37876</v>
      </c>
      <c r="G191" s="60">
        <f t="shared" si="51"/>
        <v>37762</v>
      </c>
      <c r="H191" s="60">
        <f t="shared" si="51"/>
        <v>0</v>
      </c>
      <c r="I191" s="60">
        <f t="shared" si="51"/>
        <v>0</v>
      </c>
      <c r="J191" s="60">
        <f t="shared" si="51"/>
        <v>0</v>
      </c>
      <c r="K191" s="60">
        <f t="shared" si="51"/>
        <v>0</v>
      </c>
      <c r="L191" s="3"/>
    </row>
    <row r="192" spans="1:12" ht="25.5">
      <c r="A192" s="9"/>
      <c r="B192" s="47" t="s">
        <v>61</v>
      </c>
      <c r="C192" s="50"/>
      <c r="D192" s="59">
        <f aca="true" t="shared" si="52" ref="D192:E194">SUM(F192,J192)</f>
        <v>25100</v>
      </c>
      <c r="E192" s="64">
        <f t="shared" si="52"/>
        <v>25011</v>
      </c>
      <c r="F192" s="59">
        <v>25100</v>
      </c>
      <c r="G192" s="64">
        <v>25011</v>
      </c>
      <c r="H192" s="59"/>
      <c r="I192" s="64"/>
      <c r="J192" s="59"/>
      <c r="K192" s="64"/>
      <c r="L192" s="3"/>
    </row>
    <row r="193" spans="1:12" ht="12.75">
      <c r="A193" s="9"/>
      <c r="B193" s="47" t="s">
        <v>161</v>
      </c>
      <c r="C193" s="50"/>
      <c r="D193" s="59">
        <f t="shared" si="52"/>
        <v>5736</v>
      </c>
      <c r="E193" s="64">
        <f t="shared" si="52"/>
        <v>5711</v>
      </c>
      <c r="F193" s="59">
        <v>5736</v>
      </c>
      <c r="G193" s="64">
        <v>5711</v>
      </c>
      <c r="H193" s="59"/>
      <c r="I193" s="64"/>
      <c r="J193" s="59"/>
      <c r="K193" s="64"/>
      <c r="L193" s="3"/>
    </row>
    <row r="194" spans="1:12" ht="12.75">
      <c r="A194" s="9"/>
      <c r="B194" s="47" t="s">
        <v>130</v>
      </c>
      <c r="C194" s="50"/>
      <c r="D194" s="59">
        <f t="shared" si="52"/>
        <v>7040</v>
      </c>
      <c r="E194" s="64">
        <f t="shared" si="52"/>
        <v>7040</v>
      </c>
      <c r="F194" s="59">
        <v>7040</v>
      </c>
      <c r="G194" s="64">
        <v>7040</v>
      </c>
      <c r="H194" s="59"/>
      <c r="I194" s="64"/>
      <c r="J194" s="59"/>
      <c r="K194" s="64"/>
      <c r="L194" s="3"/>
    </row>
    <row r="195" spans="1:12" ht="12.75">
      <c r="A195" s="9"/>
      <c r="B195" s="40"/>
      <c r="C195" s="50"/>
      <c r="D195" s="59"/>
      <c r="E195" s="64"/>
      <c r="F195" s="59"/>
      <c r="G195" s="64"/>
      <c r="H195" s="59"/>
      <c r="I195" s="64"/>
      <c r="J195" s="59"/>
      <c r="K195" s="64"/>
      <c r="L195" s="3"/>
    </row>
    <row r="196" spans="1:12" ht="12.75">
      <c r="A196" s="9"/>
      <c r="B196" s="41" t="s">
        <v>118</v>
      </c>
      <c r="C196" s="50"/>
      <c r="D196" s="60">
        <f>SUM(D197)</f>
        <v>8800</v>
      </c>
      <c r="E196" s="60">
        <f aca="true" t="shared" si="53" ref="E196:K196">SUM(E197)</f>
        <v>8800</v>
      </c>
      <c r="F196" s="60">
        <f t="shared" si="53"/>
        <v>8800</v>
      </c>
      <c r="G196" s="60">
        <f t="shared" si="53"/>
        <v>8800</v>
      </c>
      <c r="H196" s="60">
        <f t="shared" si="53"/>
        <v>0</v>
      </c>
      <c r="I196" s="60">
        <f t="shared" si="53"/>
        <v>0</v>
      </c>
      <c r="J196" s="60">
        <f t="shared" si="53"/>
        <v>0</v>
      </c>
      <c r="K196" s="60">
        <f t="shared" si="53"/>
        <v>0</v>
      </c>
      <c r="L196" s="3"/>
    </row>
    <row r="197" spans="1:12" ht="38.25">
      <c r="A197" s="9"/>
      <c r="B197" s="47" t="s">
        <v>102</v>
      </c>
      <c r="C197" s="46"/>
      <c r="D197" s="59">
        <f>SUM(F197,J197)</f>
        <v>8800</v>
      </c>
      <c r="E197" s="64">
        <f>SUM(G197,K197)</f>
        <v>8800</v>
      </c>
      <c r="F197" s="59">
        <v>8800</v>
      </c>
      <c r="G197" s="64">
        <v>8800</v>
      </c>
      <c r="H197" s="59"/>
      <c r="I197" s="64"/>
      <c r="J197" s="59"/>
      <c r="K197" s="64"/>
      <c r="L197" s="3"/>
    </row>
    <row r="198" spans="1:12" ht="12.75">
      <c r="A198" s="9"/>
      <c r="B198" s="39"/>
      <c r="C198" s="39"/>
      <c r="D198" s="59"/>
      <c r="E198" s="64"/>
      <c r="F198" s="59"/>
      <c r="G198" s="64"/>
      <c r="H198" s="59"/>
      <c r="I198" s="64"/>
      <c r="J198" s="59"/>
      <c r="K198" s="64"/>
      <c r="L198" s="3"/>
    </row>
    <row r="199" spans="1:12" ht="35.25" customHeight="1">
      <c r="A199" s="9"/>
      <c r="B199" s="45" t="s">
        <v>121</v>
      </c>
      <c r="C199" s="40"/>
      <c r="D199" s="54">
        <f aca="true" t="shared" si="54" ref="D199:K199">SUM(D201+D236)</f>
        <v>3210303</v>
      </c>
      <c r="E199" s="63">
        <f t="shared" si="54"/>
        <v>3126016</v>
      </c>
      <c r="F199" s="54">
        <f t="shared" si="54"/>
        <v>3146480</v>
      </c>
      <c r="G199" s="63">
        <f t="shared" si="54"/>
        <v>3073343</v>
      </c>
      <c r="H199" s="54">
        <f t="shared" si="54"/>
        <v>1129881</v>
      </c>
      <c r="I199" s="63">
        <f t="shared" si="54"/>
        <v>1102201</v>
      </c>
      <c r="J199" s="54">
        <f t="shared" si="54"/>
        <v>63823</v>
      </c>
      <c r="K199" s="63">
        <f t="shared" si="54"/>
        <v>52673</v>
      </c>
      <c r="L199" s="3"/>
    </row>
    <row r="200" spans="1:12" ht="13.5" customHeight="1">
      <c r="A200" s="9"/>
      <c r="B200" s="45"/>
      <c r="C200" s="40"/>
      <c r="D200" s="59"/>
      <c r="E200" s="64"/>
      <c r="F200" s="59"/>
      <c r="G200" s="64"/>
      <c r="H200" s="59"/>
      <c r="I200" s="64"/>
      <c r="J200" s="59"/>
      <c r="K200" s="64"/>
      <c r="L200" s="3"/>
    </row>
    <row r="201" spans="1:12" ht="15.75" customHeight="1">
      <c r="A201" s="9"/>
      <c r="B201" s="41" t="s">
        <v>92</v>
      </c>
      <c r="C201" s="41"/>
      <c r="D201" s="60">
        <f aca="true" t="shared" si="55" ref="D201:K201">SUM(D202:D234)</f>
        <v>3091337</v>
      </c>
      <c r="E201" s="60">
        <f t="shared" si="55"/>
        <v>3007279</v>
      </c>
      <c r="F201" s="60">
        <f t="shared" si="55"/>
        <v>3027514</v>
      </c>
      <c r="G201" s="60">
        <f t="shared" si="55"/>
        <v>2954606</v>
      </c>
      <c r="H201" s="60">
        <f t="shared" si="55"/>
        <v>1129881</v>
      </c>
      <c r="I201" s="60">
        <f t="shared" si="55"/>
        <v>1102201</v>
      </c>
      <c r="J201" s="60">
        <f t="shared" si="55"/>
        <v>63823</v>
      </c>
      <c r="K201" s="60">
        <f t="shared" si="55"/>
        <v>52673</v>
      </c>
      <c r="L201" s="3"/>
    </row>
    <row r="202" spans="1:12" ht="26.25" customHeight="1">
      <c r="A202" s="9"/>
      <c r="B202" s="40" t="s">
        <v>39</v>
      </c>
      <c r="C202" s="40"/>
      <c r="D202" s="59">
        <f>SUM(F202+J202)</f>
        <v>162251</v>
      </c>
      <c r="E202" s="64">
        <f>SUM(G202,K202)</f>
        <v>162251</v>
      </c>
      <c r="F202" s="59">
        <v>162251</v>
      </c>
      <c r="G202" s="64">
        <v>162251</v>
      </c>
      <c r="H202" s="59">
        <v>154307</v>
      </c>
      <c r="I202" s="64">
        <v>154307</v>
      </c>
      <c r="J202" s="59"/>
      <c r="K202" s="64"/>
      <c r="L202" s="3"/>
    </row>
    <row r="203" spans="1:12" ht="26.25" customHeight="1">
      <c r="A203" s="9"/>
      <c r="B203" s="40" t="s">
        <v>112</v>
      </c>
      <c r="C203" s="40" t="s">
        <v>47</v>
      </c>
      <c r="D203" s="59">
        <f aca="true" t="shared" si="56" ref="D203:D234">SUM(F203+J203)</f>
        <v>424345</v>
      </c>
      <c r="E203" s="64">
        <f>SUM(G203,K203)</f>
        <v>390686</v>
      </c>
      <c r="F203" s="59">
        <v>415845</v>
      </c>
      <c r="G203" s="64">
        <v>382186</v>
      </c>
      <c r="H203" s="59">
        <v>252672</v>
      </c>
      <c r="I203" s="64">
        <v>231008</v>
      </c>
      <c r="J203" s="59">
        <v>8500</v>
      </c>
      <c r="K203" s="64">
        <v>8500</v>
      </c>
      <c r="L203" s="3"/>
    </row>
    <row r="204" spans="1:12" ht="24.75" customHeight="1">
      <c r="A204" s="9"/>
      <c r="B204" s="40" t="s">
        <v>107</v>
      </c>
      <c r="C204" s="40"/>
      <c r="D204" s="59">
        <f t="shared" si="56"/>
        <v>52559</v>
      </c>
      <c r="E204" s="64">
        <f aca="true" t="shared" si="57" ref="E204:E233">SUM(G204,K204)</f>
        <v>52559</v>
      </c>
      <c r="F204" s="59">
        <v>52559</v>
      </c>
      <c r="G204" s="64">
        <v>52559</v>
      </c>
      <c r="H204" s="59">
        <v>48154</v>
      </c>
      <c r="I204" s="64">
        <v>48154</v>
      </c>
      <c r="J204" s="59"/>
      <c r="K204" s="64"/>
      <c r="L204" s="3"/>
    </row>
    <row r="205" spans="1:12" s="8" customFormat="1" ht="12.75" customHeight="1">
      <c r="A205" s="48"/>
      <c r="B205" s="39" t="s">
        <v>34</v>
      </c>
      <c r="C205" s="39"/>
      <c r="D205" s="59">
        <f t="shared" si="56"/>
        <v>12300</v>
      </c>
      <c r="E205" s="64">
        <f t="shared" si="57"/>
        <v>12296</v>
      </c>
      <c r="F205" s="59">
        <v>12300</v>
      </c>
      <c r="G205" s="64">
        <v>12296</v>
      </c>
      <c r="H205" s="59"/>
      <c r="I205" s="64"/>
      <c r="J205" s="59"/>
      <c r="K205" s="64"/>
      <c r="L205" s="7"/>
    </row>
    <row r="206" spans="1:12" ht="25.5" customHeight="1">
      <c r="A206" s="9"/>
      <c r="B206" s="40" t="s">
        <v>96</v>
      </c>
      <c r="C206" s="40" t="s">
        <v>45</v>
      </c>
      <c r="D206" s="59">
        <f t="shared" si="56"/>
        <v>15500</v>
      </c>
      <c r="E206" s="64">
        <f t="shared" si="57"/>
        <v>15500</v>
      </c>
      <c r="F206" s="59">
        <v>15500</v>
      </c>
      <c r="G206" s="64">
        <v>15500</v>
      </c>
      <c r="H206" s="59">
        <v>7350</v>
      </c>
      <c r="I206" s="64">
        <v>7350</v>
      </c>
      <c r="J206" s="59"/>
      <c r="K206" s="64"/>
      <c r="L206" s="3"/>
    </row>
    <row r="207" spans="1:12" ht="24.75" customHeight="1">
      <c r="A207" s="9"/>
      <c r="B207" s="40" t="s">
        <v>97</v>
      </c>
      <c r="C207" s="40" t="s">
        <v>45</v>
      </c>
      <c r="D207" s="59">
        <f t="shared" si="56"/>
        <v>518100</v>
      </c>
      <c r="E207" s="64">
        <f t="shared" si="57"/>
        <v>518100</v>
      </c>
      <c r="F207" s="59">
        <v>518100</v>
      </c>
      <c r="G207" s="64">
        <v>518100</v>
      </c>
      <c r="H207" s="59"/>
      <c r="I207" s="64"/>
      <c r="J207" s="59"/>
      <c r="K207" s="64"/>
      <c r="L207" s="3"/>
    </row>
    <row r="208" spans="1:12" ht="17.25" customHeight="1">
      <c r="A208" s="9"/>
      <c r="B208" s="40" t="s">
        <v>172</v>
      </c>
      <c r="C208" s="40" t="s">
        <v>47</v>
      </c>
      <c r="D208" s="59">
        <f aca="true" t="shared" si="58" ref="D208:D214">SUM(F208+J208)</f>
        <v>24725</v>
      </c>
      <c r="E208" s="64">
        <f aca="true" t="shared" si="59" ref="E208:E214">SUM(G208,K208)</f>
        <v>24725</v>
      </c>
      <c r="F208" s="59">
        <v>24725</v>
      </c>
      <c r="G208" s="64">
        <v>24725</v>
      </c>
      <c r="H208" s="59">
        <v>8800</v>
      </c>
      <c r="I208" s="64">
        <v>8800</v>
      </c>
      <c r="J208" s="59"/>
      <c r="K208" s="64"/>
      <c r="L208" s="3"/>
    </row>
    <row r="209" spans="1:12" ht="16.5" customHeight="1">
      <c r="A209" s="9"/>
      <c r="B209" s="40" t="s">
        <v>172</v>
      </c>
      <c r="C209" s="40" t="s">
        <v>110</v>
      </c>
      <c r="D209" s="59">
        <f t="shared" si="58"/>
        <v>475531</v>
      </c>
      <c r="E209" s="64">
        <f t="shared" si="59"/>
        <v>475531</v>
      </c>
      <c r="F209" s="59">
        <v>461527</v>
      </c>
      <c r="G209" s="64">
        <v>461527</v>
      </c>
      <c r="H209" s="59">
        <v>343711</v>
      </c>
      <c r="I209" s="64">
        <v>343711</v>
      </c>
      <c r="J209" s="59">
        <v>14004</v>
      </c>
      <c r="K209" s="64">
        <v>14004</v>
      </c>
      <c r="L209" s="3"/>
    </row>
    <row r="210" spans="1:12" ht="16.5" customHeight="1">
      <c r="A210" s="9"/>
      <c r="B210" s="40" t="s">
        <v>172</v>
      </c>
      <c r="C210" s="40"/>
      <c r="D210" s="59">
        <f t="shared" si="58"/>
        <v>53622</v>
      </c>
      <c r="E210" s="64">
        <f t="shared" si="59"/>
        <v>53622</v>
      </c>
      <c r="F210" s="59">
        <v>53622</v>
      </c>
      <c r="G210" s="64">
        <v>53622</v>
      </c>
      <c r="H210" s="59">
        <v>52140</v>
      </c>
      <c r="I210" s="64">
        <v>52140</v>
      </c>
      <c r="J210" s="59"/>
      <c r="K210" s="64"/>
      <c r="L210" s="3"/>
    </row>
    <row r="211" spans="1:12" ht="16.5" customHeight="1">
      <c r="A211" s="9"/>
      <c r="B211" s="40" t="s">
        <v>173</v>
      </c>
      <c r="C211" s="40"/>
      <c r="D211" s="59">
        <f t="shared" si="58"/>
        <v>22320</v>
      </c>
      <c r="E211" s="64">
        <f t="shared" si="59"/>
        <v>16249</v>
      </c>
      <c r="F211" s="59">
        <v>22320</v>
      </c>
      <c r="G211" s="64">
        <v>16249</v>
      </c>
      <c r="H211" s="59">
        <v>21480</v>
      </c>
      <c r="I211" s="64">
        <v>15599</v>
      </c>
      <c r="J211" s="59"/>
      <c r="K211" s="64"/>
      <c r="L211" s="3"/>
    </row>
    <row r="212" spans="1:12" ht="16.5" customHeight="1">
      <c r="A212" s="9"/>
      <c r="B212" s="40" t="s">
        <v>173</v>
      </c>
      <c r="C212" s="40"/>
      <c r="D212" s="59">
        <f t="shared" si="58"/>
        <v>120617</v>
      </c>
      <c r="E212" s="64">
        <f t="shared" si="59"/>
        <v>92198</v>
      </c>
      <c r="F212" s="59">
        <v>120617</v>
      </c>
      <c r="G212" s="64">
        <v>92198</v>
      </c>
      <c r="H212" s="59"/>
      <c r="I212" s="64"/>
      <c r="J212" s="59"/>
      <c r="K212" s="64"/>
      <c r="L212" s="3"/>
    </row>
    <row r="213" spans="1:12" ht="16.5" customHeight="1">
      <c r="A213" s="9"/>
      <c r="B213" s="40" t="s">
        <v>172</v>
      </c>
      <c r="C213" s="40" t="s">
        <v>45</v>
      </c>
      <c r="D213" s="59">
        <f t="shared" si="58"/>
        <v>39400</v>
      </c>
      <c r="E213" s="64">
        <f t="shared" si="59"/>
        <v>39400</v>
      </c>
      <c r="F213" s="59">
        <v>39400</v>
      </c>
      <c r="G213" s="64">
        <v>39400</v>
      </c>
      <c r="H213" s="59">
        <v>33170</v>
      </c>
      <c r="I213" s="64">
        <v>33170</v>
      </c>
      <c r="J213" s="59"/>
      <c r="K213" s="64"/>
      <c r="L213" s="3"/>
    </row>
    <row r="214" spans="1:12" ht="17.25" customHeight="1">
      <c r="A214" s="9"/>
      <c r="B214" s="40" t="s">
        <v>172</v>
      </c>
      <c r="C214" s="40" t="s">
        <v>45</v>
      </c>
      <c r="D214" s="59">
        <f t="shared" si="58"/>
        <v>45516</v>
      </c>
      <c r="E214" s="64">
        <f t="shared" si="59"/>
        <v>45516</v>
      </c>
      <c r="F214" s="59">
        <v>45516</v>
      </c>
      <c r="G214" s="64">
        <v>45516</v>
      </c>
      <c r="H214" s="59">
        <v>40196</v>
      </c>
      <c r="I214" s="64">
        <v>40196</v>
      </c>
      <c r="J214" s="59"/>
      <c r="K214" s="64"/>
      <c r="L214" s="3"/>
    </row>
    <row r="215" spans="1:12" ht="24.75" customHeight="1">
      <c r="A215" s="9"/>
      <c r="B215" s="40" t="s">
        <v>70</v>
      </c>
      <c r="C215" s="40" t="s">
        <v>45</v>
      </c>
      <c r="D215" s="59">
        <f t="shared" si="56"/>
        <v>102619</v>
      </c>
      <c r="E215" s="64">
        <f t="shared" si="57"/>
        <v>102466</v>
      </c>
      <c r="F215" s="59">
        <v>102619</v>
      </c>
      <c r="G215" s="64">
        <v>102466</v>
      </c>
      <c r="H215" s="59">
        <v>100759</v>
      </c>
      <c r="I215" s="64">
        <v>100749</v>
      </c>
      <c r="J215" s="59"/>
      <c r="K215" s="64"/>
      <c r="L215" s="3"/>
    </row>
    <row r="216" spans="1:12" ht="16.5" customHeight="1">
      <c r="A216" s="9"/>
      <c r="B216" s="40" t="s">
        <v>71</v>
      </c>
      <c r="C216" s="40" t="s">
        <v>45</v>
      </c>
      <c r="D216" s="59">
        <f t="shared" si="56"/>
        <v>5600</v>
      </c>
      <c r="E216" s="64">
        <f t="shared" si="57"/>
        <v>5449</v>
      </c>
      <c r="F216" s="59">
        <v>5600</v>
      </c>
      <c r="G216" s="64">
        <v>5449</v>
      </c>
      <c r="H216" s="59">
        <v>5139</v>
      </c>
      <c r="I216" s="64">
        <v>5015</v>
      </c>
      <c r="J216" s="59"/>
      <c r="K216" s="64"/>
      <c r="L216" s="3"/>
    </row>
    <row r="217" spans="1:12" ht="12.75" customHeight="1">
      <c r="A217" s="9"/>
      <c r="B217" s="39" t="s">
        <v>29</v>
      </c>
      <c r="C217" s="39" t="s">
        <v>45</v>
      </c>
      <c r="D217" s="59">
        <f t="shared" si="56"/>
        <v>45600</v>
      </c>
      <c r="E217" s="64">
        <f t="shared" si="57"/>
        <v>45440</v>
      </c>
      <c r="F217" s="59">
        <v>45600</v>
      </c>
      <c r="G217" s="64">
        <v>45440</v>
      </c>
      <c r="H217" s="59"/>
      <c r="I217" s="64"/>
      <c r="J217" s="59"/>
      <c r="K217" s="64"/>
      <c r="L217" s="3"/>
    </row>
    <row r="218" spans="1:12" ht="13.5" customHeight="1">
      <c r="A218" s="9"/>
      <c r="B218" s="39" t="s">
        <v>48</v>
      </c>
      <c r="C218" s="39"/>
      <c r="D218" s="59">
        <f t="shared" si="56"/>
        <v>386843</v>
      </c>
      <c r="E218" s="64">
        <f t="shared" si="57"/>
        <v>386684</v>
      </c>
      <c r="F218" s="59">
        <v>386843</v>
      </c>
      <c r="G218" s="64">
        <v>386684</v>
      </c>
      <c r="H218" s="59"/>
      <c r="I218" s="64"/>
      <c r="J218" s="59"/>
      <c r="K218" s="64"/>
      <c r="L218" s="3"/>
    </row>
    <row r="219" spans="1:12" ht="15" customHeight="1">
      <c r="A219" s="9"/>
      <c r="B219" s="40" t="s">
        <v>137</v>
      </c>
      <c r="C219" s="39"/>
      <c r="D219" s="59">
        <f t="shared" si="56"/>
        <v>76093</v>
      </c>
      <c r="E219" s="64">
        <f t="shared" si="57"/>
        <v>76093</v>
      </c>
      <c r="F219" s="59">
        <v>76093</v>
      </c>
      <c r="G219" s="64">
        <v>76093</v>
      </c>
      <c r="H219" s="59"/>
      <c r="I219" s="64"/>
      <c r="J219" s="59"/>
      <c r="K219" s="64"/>
      <c r="L219" s="3"/>
    </row>
    <row r="220" spans="1:12" ht="15" customHeight="1">
      <c r="A220" s="9"/>
      <c r="B220" s="40" t="s">
        <v>143</v>
      </c>
      <c r="C220" s="39"/>
      <c r="D220" s="59">
        <f t="shared" si="56"/>
        <v>0</v>
      </c>
      <c r="E220" s="64">
        <f t="shared" si="57"/>
        <v>0</v>
      </c>
      <c r="F220" s="59"/>
      <c r="G220" s="64"/>
      <c r="H220" s="59"/>
      <c r="I220" s="64"/>
      <c r="J220" s="59"/>
      <c r="K220" s="64"/>
      <c r="L220" s="3"/>
    </row>
    <row r="221" spans="1:12" ht="13.5" customHeight="1">
      <c r="A221" s="9"/>
      <c r="B221" s="39" t="s">
        <v>170</v>
      </c>
      <c r="C221" s="39"/>
      <c r="D221" s="59">
        <f t="shared" si="56"/>
        <v>77720</v>
      </c>
      <c r="E221" s="64">
        <f t="shared" si="57"/>
        <v>77720</v>
      </c>
      <c r="F221" s="59">
        <v>77720</v>
      </c>
      <c r="G221" s="64">
        <v>77720</v>
      </c>
      <c r="H221" s="59">
        <v>2200</v>
      </c>
      <c r="I221" s="64">
        <v>2200</v>
      </c>
      <c r="J221" s="59"/>
      <c r="K221" s="64"/>
      <c r="L221" s="3"/>
    </row>
    <row r="222" spans="1:12" ht="13.5" customHeight="1">
      <c r="A222" s="9"/>
      <c r="B222" s="39" t="s">
        <v>171</v>
      </c>
      <c r="C222" s="39"/>
      <c r="D222" s="59">
        <f>SUM(F222+J222)</f>
        <v>6640</v>
      </c>
      <c r="E222" s="64">
        <f>SUM(G222,K222)</f>
        <v>6640</v>
      </c>
      <c r="F222" s="59">
        <v>6640</v>
      </c>
      <c r="G222" s="64">
        <v>6640</v>
      </c>
      <c r="H222" s="59">
        <v>6543</v>
      </c>
      <c r="I222" s="64">
        <v>6543</v>
      </c>
      <c r="J222" s="59"/>
      <c r="K222" s="64"/>
      <c r="L222" s="3"/>
    </row>
    <row r="223" spans="1:12" ht="13.5" customHeight="1">
      <c r="A223" s="9"/>
      <c r="B223" s="39" t="s">
        <v>149</v>
      </c>
      <c r="C223" s="39" t="s">
        <v>45</v>
      </c>
      <c r="D223" s="59">
        <f>SUM(F223+J223)</f>
        <v>14365</v>
      </c>
      <c r="E223" s="64">
        <f>SUM(G223,K223)</f>
        <v>14364</v>
      </c>
      <c r="F223" s="59">
        <v>14365</v>
      </c>
      <c r="G223" s="64">
        <v>14364</v>
      </c>
      <c r="H223" s="59">
        <v>14160</v>
      </c>
      <c r="I223" s="64">
        <v>14159</v>
      </c>
      <c r="J223" s="59"/>
      <c r="K223" s="64"/>
      <c r="L223" s="3"/>
    </row>
    <row r="224" spans="1:12" ht="13.5" customHeight="1">
      <c r="A224" s="9"/>
      <c r="B224" s="39" t="s">
        <v>174</v>
      </c>
      <c r="C224" s="39"/>
      <c r="D224" s="59">
        <f>SUM(F224+J224)</f>
        <v>12683</v>
      </c>
      <c r="E224" s="64">
        <f>SUM(G224,K224)</f>
        <v>12683</v>
      </c>
      <c r="F224" s="59">
        <v>12683</v>
      </c>
      <c r="G224" s="64">
        <v>12683</v>
      </c>
      <c r="H224" s="59"/>
      <c r="I224" s="64"/>
      <c r="J224" s="59"/>
      <c r="K224" s="64"/>
      <c r="L224" s="3"/>
    </row>
    <row r="225" spans="1:12" ht="13.5" customHeight="1">
      <c r="A225" s="9"/>
      <c r="B225" s="39" t="s">
        <v>149</v>
      </c>
      <c r="C225" s="39" t="s">
        <v>47</v>
      </c>
      <c r="D225" s="59">
        <f>SUM(F225+J225)</f>
        <v>6675</v>
      </c>
      <c r="E225" s="64">
        <f>SUM(G225,K225)</f>
        <v>6675</v>
      </c>
      <c r="F225" s="59">
        <v>6675</v>
      </c>
      <c r="G225" s="64">
        <v>6675</v>
      </c>
      <c r="H225" s="59">
        <v>2600</v>
      </c>
      <c r="I225" s="64">
        <v>2600</v>
      </c>
      <c r="J225" s="59"/>
      <c r="K225" s="64"/>
      <c r="L225" s="3"/>
    </row>
    <row r="226" spans="1:12" ht="14.25" customHeight="1">
      <c r="A226" s="9"/>
      <c r="B226" s="39" t="s">
        <v>149</v>
      </c>
      <c r="C226" s="39" t="s">
        <v>110</v>
      </c>
      <c r="D226" s="59">
        <f t="shared" si="56"/>
        <v>42555</v>
      </c>
      <c r="E226" s="64">
        <f t="shared" si="57"/>
        <v>42555</v>
      </c>
      <c r="F226" s="59">
        <v>37886</v>
      </c>
      <c r="G226" s="64">
        <v>37886</v>
      </c>
      <c r="H226" s="59">
        <v>36500</v>
      </c>
      <c r="I226" s="64">
        <v>36500</v>
      </c>
      <c r="J226" s="59">
        <v>4669</v>
      </c>
      <c r="K226" s="64">
        <v>4669</v>
      </c>
      <c r="L226" s="3"/>
    </row>
    <row r="227" spans="1:12" ht="29.25" customHeight="1">
      <c r="A227" s="9"/>
      <c r="B227" s="40" t="s">
        <v>72</v>
      </c>
      <c r="C227" s="39" t="s">
        <v>45</v>
      </c>
      <c r="D227" s="59">
        <f t="shared" si="56"/>
        <v>19760</v>
      </c>
      <c r="E227" s="64">
        <f t="shared" si="57"/>
        <v>19760</v>
      </c>
      <c r="F227" s="59">
        <v>19760</v>
      </c>
      <c r="G227" s="64">
        <v>19760</v>
      </c>
      <c r="H227" s="59"/>
      <c r="I227" s="64"/>
      <c r="J227" s="59"/>
      <c r="K227" s="64"/>
      <c r="L227" s="3"/>
    </row>
    <row r="228" spans="1:12" ht="25.5" customHeight="1">
      <c r="A228" s="9"/>
      <c r="B228" s="40" t="s">
        <v>73</v>
      </c>
      <c r="C228" s="39" t="s">
        <v>45</v>
      </c>
      <c r="D228" s="59">
        <f t="shared" si="56"/>
        <v>121940</v>
      </c>
      <c r="E228" s="64">
        <f t="shared" si="57"/>
        <v>118298</v>
      </c>
      <c r="F228" s="59">
        <v>121940</v>
      </c>
      <c r="G228" s="64">
        <v>118298</v>
      </c>
      <c r="H228" s="59"/>
      <c r="I228" s="64"/>
      <c r="J228" s="59"/>
      <c r="K228" s="64"/>
      <c r="L228" s="3"/>
    </row>
    <row r="229" spans="1:12" ht="16.5" customHeight="1">
      <c r="A229" s="9"/>
      <c r="B229" s="40" t="s">
        <v>139</v>
      </c>
      <c r="C229" s="39"/>
      <c r="D229" s="59">
        <f>SUM(F229+J229)</f>
        <v>143789</v>
      </c>
      <c r="E229" s="64">
        <f>SUM(G229,K229)</f>
        <v>143789</v>
      </c>
      <c r="F229" s="59">
        <v>143789</v>
      </c>
      <c r="G229" s="64">
        <v>143789</v>
      </c>
      <c r="H229" s="59"/>
      <c r="I229" s="64"/>
      <c r="J229" s="59"/>
      <c r="K229" s="64"/>
      <c r="L229" s="3"/>
    </row>
    <row r="230" spans="1:12" ht="14.25" customHeight="1">
      <c r="A230" s="9"/>
      <c r="B230" s="40" t="s">
        <v>127</v>
      </c>
      <c r="C230" s="39" t="s">
        <v>45</v>
      </c>
      <c r="D230" s="59">
        <f>SUM(F230+J230)</f>
        <v>800</v>
      </c>
      <c r="E230" s="64">
        <f>SUM(G230,K230)</f>
        <v>800</v>
      </c>
      <c r="F230" s="59">
        <v>800</v>
      </c>
      <c r="G230" s="64">
        <v>800</v>
      </c>
      <c r="H230" s="59"/>
      <c r="I230" s="64"/>
      <c r="J230" s="59"/>
      <c r="K230" s="64"/>
      <c r="L230" s="3"/>
    </row>
    <row r="231" spans="1:12" ht="13.5" customHeight="1">
      <c r="A231" s="9"/>
      <c r="B231" s="40" t="s">
        <v>74</v>
      </c>
      <c r="C231" s="40"/>
      <c r="D231" s="59">
        <f t="shared" si="56"/>
        <v>8726</v>
      </c>
      <c r="E231" s="64">
        <f t="shared" si="57"/>
        <v>8726</v>
      </c>
      <c r="F231" s="59">
        <v>8726</v>
      </c>
      <c r="G231" s="64">
        <v>8726</v>
      </c>
      <c r="H231" s="59"/>
      <c r="I231" s="64"/>
      <c r="J231" s="59"/>
      <c r="K231" s="64"/>
      <c r="L231" s="3"/>
    </row>
    <row r="232" spans="1:12" ht="13.5" customHeight="1">
      <c r="A232" s="9"/>
      <c r="B232" s="40" t="s">
        <v>155</v>
      </c>
      <c r="C232" s="40"/>
      <c r="D232" s="59">
        <f>SUM(F232+J232)</f>
        <v>37650</v>
      </c>
      <c r="E232" s="64">
        <f>SUM(G232,K232)</f>
        <v>26011</v>
      </c>
      <c r="F232" s="59">
        <v>1000</v>
      </c>
      <c r="G232" s="64">
        <v>511</v>
      </c>
      <c r="H232" s="59"/>
      <c r="I232" s="64"/>
      <c r="J232" s="59">
        <v>36650</v>
      </c>
      <c r="K232" s="64">
        <v>25500</v>
      </c>
      <c r="L232" s="3"/>
    </row>
    <row r="233" spans="1:12" ht="15" customHeight="1">
      <c r="A233" s="9"/>
      <c r="B233" s="40" t="s">
        <v>138</v>
      </c>
      <c r="C233" s="40"/>
      <c r="D233" s="59">
        <f t="shared" si="56"/>
        <v>11711</v>
      </c>
      <c r="E233" s="64">
        <f t="shared" si="57"/>
        <v>11711</v>
      </c>
      <c r="F233" s="59">
        <v>11711</v>
      </c>
      <c r="G233" s="64">
        <v>11711</v>
      </c>
      <c r="H233" s="59"/>
      <c r="I233" s="64"/>
      <c r="J233" s="59"/>
      <c r="K233" s="64"/>
      <c r="L233" s="3"/>
    </row>
    <row r="234" spans="1:12" ht="15.75" customHeight="1">
      <c r="A234" s="9"/>
      <c r="B234" s="40" t="s">
        <v>108</v>
      </c>
      <c r="C234" s="40"/>
      <c r="D234" s="59">
        <f t="shared" si="56"/>
        <v>2782</v>
      </c>
      <c r="E234" s="64">
        <f>SUM(G234,K234)</f>
        <v>2782</v>
      </c>
      <c r="F234" s="59">
        <v>2782</v>
      </c>
      <c r="G234" s="64">
        <v>2782</v>
      </c>
      <c r="H234" s="59"/>
      <c r="I234" s="64"/>
      <c r="J234" s="59"/>
      <c r="K234" s="64"/>
      <c r="L234" s="3"/>
    </row>
    <row r="235" spans="1:12" ht="12.75" customHeight="1">
      <c r="A235" s="9"/>
      <c r="B235" s="40"/>
      <c r="C235" s="40"/>
      <c r="D235" s="59"/>
      <c r="E235" s="64"/>
      <c r="F235" s="59"/>
      <c r="G235" s="64"/>
      <c r="H235" s="59"/>
      <c r="I235" s="64"/>
      <c r="J235" s="59"/>
      <c r="K235" s="64"/>
      <c r="L235" s="3"/>
    </row>
    <row r="236" spans="1:12" ht="12.75">
      <c r="A236" s="9"/>
      <c r="B236" s="43" t="s">
        <v>94</v>
      </c>
      <c r="C236" s="46"/>
      <c r="D236" s="60">
        <f>SUM(D237:D243)</f>
        <v>118966</v>
      </c>
      <c r="E236" s="60">
        <f aca="true" t="shared" si="60" ref="E236:K236">SUM(E237:E243)</f>
        <v>118737</v>
      </c>
      <c r="F236" s="60">
        <f t="shared" si="60"/>
        <v>118966</v>
      </c>
      <c r="G236" s="60">
        <f t="shared" si="60"/>
        <v>118737</v>
      </c>
      <c r="H236" s="60">
        <f t="shared" si="60"/>
        <v>0</v>
      </c>
      <c r="I236" s="60">
        <f t="shared" si="60"/>
        <v>0</v>
      </c>
      <c r="J236" s="60">
        <f t="shared" si="60"/>
        <v>0</v>
      </c>
      <c r="K236" s="60">
        <f t="shared" si="60"/>
        <v>0</v>
      </c>
      <c r="L236" s="3"/>
    </row>
    <row r="237" spans="1:12" ht="12.75">
      <c r="A237" s="9"/>
      <c r="B237" s="49" t="s">
        <v>111</v>
      </c>
      <c r="C237" s="46" t="s">
        <v>45</v>
      </c>
      <c r="D237" s="59">
        <f aca="true" t="shared" si="61" ref="D237:E240">SUM(F237)</f>
        <v>40400</v>
      </c>
      <c r="E237" s="64">
        <f t="shared" si="61"/>
        <v>40400</v>
      </c>
      <c r="F237" s="59">
        <v>40400</v>
      </c>
      <c r="G237" s="64">
        <v>40400</v>
      </c>
      <c r="H237" s="59"/>
      <c r="I237" s="64"/>
      <c r="J237" s="59"/>
      <c r="K237" s="64"/>
      <c r="L237" s="3"/>
    </row>
    <row r="238" spans="1:12" ht="12.75">
      <c r="A238" s="9"/>
      <c r="B238" s="49" t="s">
        <v>147</v>
      </c>
      <c r="C238" s="46"/>
      <c r="D238" s="59">
        <f t="shared" si="61"/>
        <v>14000</v>
      </c>
      <c r="E238" s="64">
        <f t="shared" si="61"/>
        <v>14000</v>
      </c>
      <c r="F238" s="59">
        <v>14000</v>
      </c>
      <c r="G238" s="64">
        <v>14000</v>
      </c>
      <c r="H238" s="59"/>
      <c r="I238" s="64"/>
      <c r="J238" s="59"/>
      <c r="K238" s="64"/>
      <c r="L238" s="3"/>
    </row>
    <row r="239" spans="1:12" ht="12.75">
      <c r="A239" s="9"/>
      <c r="B239" s="49" t="s">
        <v>156</v>
      </c>
      <c r="C239" s="46"/>
      <c r="D239" s="59">
        <f t="shared" si="61"/>
        <v>0</v>
      </c>
      <c r="E239" s="64">
        <f t="shared" si="61"/>
        <v>0</v>
      </c>
      <c r="F239" s="59"/>
      <c r="G239" s="64"/>
      <c r="H239" s="59"/>
      <c r="I239" s="64"/>
      <c r="J239" s="59"/>
      <c r="K239" s="64"/>
      <c r="L239" s="3"/>
    </row>
    <row r="240" spans="1:12" ht="15.75" customHeight="1">
      <c r="A240" s="9"/>
      <c r="B240" s="47" t="s">
        <v>166</v>
      </c>
      <c r="C240" s="46"/>
      <c r="D240" s="59">
        <f aca="true" t="shared" si="62" ref="D240:E243">SUM(F240,J240)</f>
        <v>1144</v>
      </c>
      <c r="E240" s="64">
        <f t="shared" si="61"/>
        <v>1144</v>
      </c>
      <c r="F240" s="59">
        <v>1144</v>
      </c>
      <c r="G240" s="64">
        <v>1144</v>
      </c>
      <c r="H240" s="59"/>
      <c r="I240" s="64"/>
      <c r="J240" s="59"/>
      <c r="K240" s="64"/>
      <c r="L240" s="3"/>
    </row>
    <row r="241" spans="1:12" ht="26.25" customHeight="1">
      <c r="A241" s="9"/>
      <c r="B241" s="47" t="s">
        <v>167</v>
      </c>
      <c r="C241" s="46"/>
      <c r="D241" s="59">
        <f>SUM(F241,J241)</f>
        <v>41422</v>
      </c>
      <c r="E241" s="64">
        <f>SUM(G241,K241)</f>
        <v>41420</v>
      </c>
      <c r="F241" s="59">
        <v>41422</v>
      </c>
      <c r="G241" s="64">
        <v>41420</v>
      </c>
      <c r="H241" s="59"/>
      <c r="I241" s="64"/>
      <c r="J241" s="59"/>
      <c r="K241" s="64"/>
      <c r="L241" s="3"/>
    </row>
    <row r="242" spans="1:12" ht="15.75" customHeight="1">
      <c r="A242" s="9"/>
      <c r="B242" s="47" t="s">
        <v>140</v>
      </c>
      <c r="C242" s="46" t="s">
        <v>45</v>
      </c>
      <c r="D242" s="59">
        <f t="shared" si="62"/>
        <v>300</v>
      </c>
      <c r="E242" s="64">
        <f t="shared" si="62"/>
        <v>73</v>
      </c>
      <c r="F242" s="59">
        <v>300</v>
      </c>
      <c r="G242" s="64">
        <v>73</v>
      </c>
      <c r="H242" s="59"/>
      <c r="I242" s="64"/>
      <c r="J242" s="59"/>
      <c r="K242" s="64"/>
      <c r="L242" s="3"/>
    </row>
    <row r="243" spans="1:12" ht="12.75">
      <c r="A243" s="9"/>
      <c r="B243" s="47" t="s">
        <v>124</v>
      </c>
      <c r="C243" s="46" t="s">
        <v>45</v>
      </c>
      <c r="D243" s="59">
        <f t="shared" si="62"/>
        <v>21700</v>
      </c>
      <c r="E243" s="64">
        <f t="shared" si="62"/>
        <v>21700</v>
      </c>
      <c r="F243" s="59">
        <v>21700</v>
      </c>
      <c r="G243" s="64">
        <v>21700</v>
      </c>
      <c r="H243" s="59"/>
      <c r="I243" s="64"/>
      <c r="J243" s="59"/>
      <c r="K243" s="64"/>
      <c r="L243" s="3"/>
    </row>
    <row r="244" spans="1:12" ht="12.75" customHeight="1">
      <c r="A244" s="9" t="s">
        <v>122</v>
      </c>
      <c r="B244" s="40"/>
      <c r="C244" s="40"/>
      <c r="D244" s="59"/>
      <c r="E244" s="64"/>
      <c r="F244" s="59"/>
      <c r="G244" s="64"/>
      <c r="H244" s="59"/>
      <c r="I244" s="64"/>
      <c r="J244" s="59"/>
      <c r="K244" s="64"/>
      <c r="L244" s="3"/>
    </row>
    <row r="245" spans="1:12" ht="15.75">
      <c r="A245" s="9"/>
      <c r="B245" s="51" t="s">
        <v>101</v>
      </c>
      <c r="C245" s="51"/>
      <c r="D245" s="54">
        <f aca="true" t="shared" si="63" ref="D245:K245">SUM(D14+D58+D118+D135+D149+D189+D199)</f>
        <v>15589835</v>
      </c>
      <c r="E245" s="54">
        <f t="shared" si="63"/>
        <v>15419581</v>
      </c>
      <c r="F245" s="54">
        <f t="shared" si="63"/>
        <v>11511118</v>
      </c>
      <c r="G245" s="54">
        <f t="shared" si="63"/>
        <v>11353988</v>
      </c>
      <c r="H245" s="54">
        <f t="shared" si="63"/>
        <v>7086840</v>
      </c>
      <c r="I245" s="54">
        <f t="shared" si="63"/>
        <v>7059158</v>
      </c>
      <c r="J245" s="54">
        <f t="shared" si="63"/>
        <v>4078717</v>
      </c>
      <c r="K245" s="54">
        <f t="shared" si="63"/>
        <v>4065593</v>
      </c>
      <c r="L245" s="3"/>
    </row>
    <row r="246" spans="1:11" ht="12.75">
      <c r="A246" s="52"/>
      <c r="B246" s="53" t="s">
        <v>81</v>
      </c>
      <c r="C246" s="53"/>
      <c r="D246" s="53"/>
      <c r="E246" s="53"/>
      <c r="F246" s="53"/>
      <c r="G246" s="53"/>
      <c r="H246" s="53"/>
      <c r="I246" s="53"/>
      <c r="J246" s="53"/>
      <c r="K246" s="9"/>
    </row>
    <row r="247" spans="1:11" ht="12.75">
      <c r="A247" s="9" t="s">
        <v>25</v>
      </c>
      <c r="B247" s="53" t="s">
        <v>77</v>
      </c>
      <c r="C247" s="53"/>
      <c r="D247" s="72"/>
      <c r="E247" s="72"/>
      <c r="F247" s="72"/>
      <c r="G247" s="73"/>
      <c r="H247" s="73"/>
      <c r="I247" s="73"/>
      <c r="J247" s="73"/>
      <c r="K247" s="73"/>
    </row>
    <row r="248" spans="1:11" ht="12.75">
      <c r="A248" s="9" t="s">
        <v>45</v>
      </c>
      <c r="B248" s="53" t="s">
        <v>79</v>
      </c>
      <c r="C248" s="53"/>
      <c r="D248" s="72"/>
      <c r="E248" s="72"/>
      <c r="F248" s="72"/>
      <c r="G248" s="53"/>
      <c r="H248" s="53"/>
      <c r="I248" s="53"/>
      <c r="J248" s="53"/>
      <c r="K248" s="9"/>
    </row>
    <row r="249" spans="1:11" ht="12.75">
      <c r="A249" s="9" t="s">
        <v>98</v>
      </c>
      <c r="B249" s="53" t="s">
        <v>78</v>
      </c>
      <c r="C249" s="53"/>
      <c r="D249" s="88"/>
      <c r="E249" s="88"/>
      <c r="F249" s="72"/>
      <c r="G249" s="53"/>
      <c r="H249" s="53"/>
      <c r="I249" s="73"/>
      <c r="J249" s="53"/>
      <c r="K249" s="83"/>
    </row>
    <row r="250" spans="1:11" ht="12.75">
      <c r="A250" s="9" t="s">
        <v>47</v>
      </c>
      <c r="B250" s="53" t="s">
        <v>80</v>
      </c>
      <c r="C250" s="53"/>
      <c r="D250" s="72"/>
      <c r="E250" s="72"/>
      <c r="F250" s="72"/>
      <c r="G250" s="53"/>
      <c r="H250" s="53"/>
      <c r="I250" s="53"/>
      <c r="J250" s="53"/>
      <c r="K250" s="9"/>
    </row>
    <row r="251" spans="2:10" ht="12.75" hidden="1">
      <c r="B251" s="1"/>
      <c r="C251" s="1"/>
      <c r="D251" s="18" t="s">
        <v>101</v>
      </c>
      <c r="E251" s="25" t="s">
        <v>82</v>
      </c>
      <c r="F251" s="72"/>
      <c r="G251" s="74"/>
      <c r="H251" s="74"/>
      <c r="I251" s="74"/>
      <c r="J251" s="74"/>
    </row>
    <row r="252" spans="2:10" ht="12.75" hidden="1">
      <c r="B252" s="13" t="s">
        <v>87</v>
      </c>
      <c r="D252" s="81">
        <f>SUM(D16+D151)</f>
        <v>3295351</v>
      </c>
      <c r="E252" s="81">
        <f>SUM(E16+E151)</f>
        <v>3268689</v>
      </c>
      <c r="F252" s="72"/>
      <c r="G252" s="74"/>
      <c r="H252" s="74"/>
      <c r="I252" s="74"/>
      <c r="J252" s="74"/>
    </row>
    <row r="253" spans="2:10" ht="12.75" hidden="1">
      <c r="B253" s="41" t="s">
        <v>88</v>
      </c>
      <c r="D253" s="71">
        <f>SUM(D43)</f>
        <v>31600</v>
      </c>
      <c r="E253" s="71">
        <f>SUM(E43)</f>
        <v>31600</v>
      </c>
      <c r="F253" s="72"/>
      <c r="G253" s="74"/>
      <c r="H253" s="74"/>
      <c r="I253" s="74"/>
      <c r="J253" s="74"/>
    </row>
    <row r="254" spans="2:10" ht="12.75" hidden="1">
      <c r="B254" s="43" t="s">
        <v>116</v>
      </c>
      <c r="D254" s="71">
        <f>SUM(D47)</f>
        <v>294506</v>
      </c>
      <c r="E254" s="71">
        <f>SUM(E47)</f>
        <v>294506</v>
      </c>
      <c r="F254" s="72"/>
      <c r="G254" s="74"/>
      <c r="H254" s="74"/>
      <c r="I254" s="74"/>
      <c r="J254" s="74"/>
    </row>
    <row r="255" spans="2:10" ht="12.75" hidden="1">
      <c r="B255" s="41" t="s">
        <v>89</v>
      </c>
      <c r="D255" s="81">
        <f>SUM(D51+D132+D137+D156+D191)</f>
        <v>3726416</v>
      </c>
      <c r="E255" s="81">
        <f>SUM(E51+E132+E137+E156+E191)</f>
        <v>3723269</v>
      </c>
      <c r="F255" s="72"/>
      <c r="G255" s="74"/>
      <c r="H255" s="74"/>
      <c r="I255" s="74"/>
      <c r="J255" s="74"/>
    </row>
    <row r="256" spans="2:10" ht="12.75" hidden="1">
      <c r="B256" s="41" t="s">
        <v>93</v>
      </c>
      <c r="D256" s="81">
        <f>SUM(D183)</f>
        <v>300884</v>
      </c>
      <c r="E256" s="81">
        <f>SUM(E183)</f>
        <v>268712</v>
      </c>
      <c r="F256" s="72"/>
      <c r="G256" s="74"/>
      <c r="H256" s="74"/>
      <c r="I256" s="74"/>
      <c r="J256" s="74"/>
    </row>
    <row r="257" spans="2:10" ht="12.75" hidden="1">
      <c r="B257" s="43" t="s">
        <v>91</v>
      </c>
      <c r="D257" s="81">
        <f>SUM(D165)</f>
        <v>409358</v>
      </c>
      <c r="E257" s="81">
        <f>SUM(E165)</f>
        <v>407430</v>
      </c>
      <c r="F257" s="75"/>
      <c r="G257" s="74"/>
      <c r="H257" s="74"/>
      <c r="I257" s="74"/>
      <c r="J257" s="74"/>
    </row>
    <row r="258" spans="2:10" ht="12.75" hidden="1">
      <c r="B258" s="43" t="s">
        <v>94</v>
      </c>
      <c r="D258" s="71">
        <f>SUM(D236)</f>
        <v>118966</v>
      </c>
      <c r="E258" s="71">
        <f>SUM(E236)</f>
        <v>118737</v>
      </c>
      <c r="F258" s="75"/>
      <c r="G258" s="74"/>
      <c r="H258" s="74"/>
      <c r="I258" s="74"/>
      <c r="J258" s="74"/>
    </row>
    <row r="259" spans="2:10" ht="12.75" hidden="1">
      <c r="B259" s="41" t="s">
        <v>118</v>
      </c>
      <c r="D259" s="81" t="e">
        <f>SUM(D196+#REF!+D120)</f>
        <v>#REF!</v>
      </c>
      <c r="E259" s="81" t="e">
        <f>SUM(E196+#REF!+E120)</f>
        <v>#REF!</v>
      </c>
      <c r="F259" s="75"/>
      <c r="G259" s="74"/>
      <c r="H259" s="74"/>
      <c r="I259" s="74"/>
      <c r="J259" s="74"/>
    </row>
    <row r="260" spans="2:10" ht="12.75" hidden="1">
      <c r="B260" s="43" t="s">
        <v>90</v>
      </c>
      <c r="D260" s="81" t="e">
        <f>SUM(D60+#REF!)</f>
        <v>#REF!</v>
      </c>
      <c r="E260" s="81" t="e">
        <f>SUM(E60+#REF!)</f>
        <v>#REF!</v>
      </c>
      <c r="F260" s="58"/>
      <c r="G260" s="74"/>
      <c r="H260" s="74"/>
      <c r="I260" s="74"/>
      <c r="J260" s="74"/>
    </row>
    <row r="261" spans="2:10" ht="12.75" hidden="1">
      <c r="B261" s="41" t="s">
        <v>92</v>
      </c>
      <c r="D261" s="81" t="e">
        <f>SUM(D55+#REF!+D201)</f>
        <v>#REF!</v>
      </c>
      <c r="E261" s="81" t="e">
        <f>SUM(E55+#REF!+E201)</f>
        <v>#REF!</v>
      </c>
      <c r="F261" s="74"/>
      <c r="G261" s="74"/>
      <c r="H261" s="74"/>
      <c r="I261" s="74"/>
      <c r="J261" s="74"/>
    </row>
    <row r="262" spans="2:10" ht="12.75" hidden="1">
      <c r="B262" s="1"/>
      <c r="C262" s="1"/>
      <c r="D262" s="58" t="e">
        <f>SUM(D252:D261)</f>
        <v>#REF!</v>
      </c>
      <c r="E262" s="58" t="e">
        <f>SUM(E252:E261)</f>
        <v>#REF!</v>
      </c>
      <c r="F262" s="74"/>
      <c r="G262" s="74"/>
      <c r="H262" s="74"/>
      <c r="I262" s="74"/>
      <c r="J262" s="74"/>
    </row>
    <row r="263" spans="2:10" ht="12.75" hidden="1">
      <c r="B263" s="1"/>
      <c r="C263" s="1"/>
      <c r="D263" s="74">
        <v>8983.3</v>
      </c>
      <c r="E263" s="74">
        <v>8808.4</v>
      </c>
      <c r="F263" s="74"/>
      <c r="G263" s="74"/>
      <c r="H263" s="74"/>
      <c r="I263" s="74"/>
      <c r="J263" s="74"/>
    </row>
    <row r="264" spans="2:10" ht="12.75">
      <c r="B264" s="1"/>
      <c r="C264" s="1"/>
      <c r="D264" s="74"/>
      <c r="E264" s="74"/>
      <c r="F264" s="74"/>
      <c r="G264" s="74"/>
      <c r="H264" s="74"/>
      <c r="I264" s="74"/>
      <c r="J264" s="74"/>
    </row>
    <row r="265" spans="2:10" ht="12.75">
      <c r="B265" s="1"/>
      <c r="C265" s="1"/>
      <c r="D265" s="74"/>
      <c r="E265" s="74"/>
      <c r="F265" s="74"/>
      <c r="G265" s="74"/>
      <c r="H265" s="74"/>
      <c r="I265" s="74"/>
      <c r="J265" s="74"/>
    </row>
    <row r="266" spans="2:10" ht="12.75">
      <c r="B266" s="1"/>
      <c r="C266" s="1"/>
      <c r="D266" s="74"/>
      <c r="E266" s="74"/>
      <c r="F266" s="74"/>
      <c r="G266" s="74"/>
      <c r="H266" s="74"/>
      <c r="I266" s="74"/>
      <c r="J266" s="74"/>
    </row>
    <row r="267" spans="2:10" ht="12.75">
      <c r="B267" s="1"/>
      <c r="C267" s="1"/>
      <c r="D267" s="74"/>
      <c r="E267" s="74"/>
      <c r="F267" s="74"/>
      <c r="G267" s="74"/>
      <c r="H267" s="74"/>
      <c r="I267" s="74"/>
      <c r="J267" s="74"/>
    </row>
    <row r="268" spans="2:10" ht="12.75">
      <c r="B268" s="1"/>
      <c r="C268" s="1"/>
      <c r="D268" s="74"/>
      <c r="E268" s="74"/>
      <c r="F268" s="74"/>
      <c r="G268" s="74"/>
      <c r="H268" s="74"/>
      <c r="I268" s="74"/>
      <c r="J268" s="74"/>
    </row>
    <row r="269" spans="2:10" ht="12.75">
      <c r="B269" s="1"/>
      <c r="C269" s="1"/>
      <c r="D269" s="74"/>
      <c r="E269" s="74"/>
      <c r="F269" s="74"/>
      <c r="G269" s="74"/>
      <c r="H269" s="74"/>
      <c r="I269" s="74"/>
      <c r="J269" s="74"/>
    </row>
    <row r="270" spans="2:10" ht="12.75">
      <c r="B270" s="1"/>
      <c r="C270" s="1"/>
      <c r="D270" s="74"/>
      <c r="E270" s="74"/>
      <c r="F270" s="74"/>
      <c r="G270" s="74"/>
      <c r="H270" s="74"/>
      <c r="I270" s="74"/>
      <c r="J270" s="74"/>
    </row>
    <row r="271" spans="2:10" ht="12.75">
      <c r="B271" s="1"/>
      <c r="C271" s="1"/>
      <c r="D271" s="74"/>
      <c r="E271" s="74"/>
      <c r="F271" s="74"/>
      <c r="G271" s="74"/>
      <c r="H271" s="74"/>
      <c r="I271" s="74"/>
      <c r="J271" s="74"/>
    </row>
    <row r="272" spans="2:10" ht="12.75">
      <c r="B272" s="1"/>
      <c r="C272" s="1"/>
      <c r="D272" s="74"/>
      <c r="E272" s="74"/>
      <c r="F272" s="74"/>
      <c r="G272" s="74"/>
      <c r="H272" s="74"/>
      <c r="I272" s="74"/>
      <c r="J272" s="74"/>
    </row>
    <row r="273" spans="2:10" ht="12.75">
      <c r="B273" s="1"/>
      <c r="C273" s="1"/>
      <c r="D273" s="74"/>
      <c r="E273" s="74"/>
      <c r="F273" s="74"/>
      <c r="G273" s="74"/>
      <c r="H273" s="74"/>
      <c r="I273" s="74"/>
      <c r="J273" s="74"/>
    </row>
    <row r="274" spans="2:10" ht="12.75">
      <c r="B274" s="1"/>
      <c r="C274" s="1"/>
      <c r="D274" s="74"/>
      <c r="E274" s="74"/>
      <c r="F274" s="74"/>
      <c r="G274" s="74"/>
      <c r="H274" s="74"/>
      <c r="I274" s="74"/>
      <c r="J274" s="74"/>
    </row>
    <row r="275" spans="2:10" ht="12.75">
      <c r="B275" s="1"/>
      <c r="C275" s="1"/>
      <c r="D275" s="74"/>
      <c r="E275" s="74"/>
      <c r="F275" s="74"/>
      <c r="G275" s="74"/>
      <c r="H275" s="74"/>
      <c r="I275" s="74"/>
      <c r="J275" s="74"/>
    </row>
    <row r="276" spans="2:10" ht="12.75">
      <c r="B276" s="1"/>
      <c r="C276" s="1"/>
      <c r="D276" s="74"/>
      <c r="E276" s="74"/>
      <c r="F276" s="74"/>
      <c r="G276" s="74"/>
      <c r="H276" s="74"/>
      <c r="I276" s="74"/>
      <c r="J276" s="74"/>
    </row>
    <row r="277" spans="2:10" ht="12.75">
      <c r="B277" s="1"/>
      <c r="C277" s="1"/>
      <c r="D277" s="74"/>
      <c r="E277" s="74"/>
      <c r="F277" s="74"/>
      <c r="G277" s="74"/>
      <c r="H277" s="74"/>
      <c r="I277" s="74"/>
      <c r="J277" s="74"/>
    </row>
    <row r="278" spans="2:10" ht="12.75">
      <c r="B278" s="1"/>
      <c r="C278" s="1"/>
      <c r="D278" s="74"/>
      <c r="E278" s="74"/>
      <c r="F278" s="74"/>
      <c r="G278" s="74"/>
      <c r="H278" s="74"/>
      <c r="I278" s="74"/>
      <c r="J278" s="74"/>
    </row>
    <row r="279" spans="2:10" ht="12.75">
      <c r="B279" s="1"/>
      <c r="C279" s="1"/>
      <c r="D279" s="74"/>
      <c r="E279" s="74"/>
      <c r="F279" s="74"/>
      <c r="G279" s="74"/>
      <c r="H279" s="74"/>
      <c r="I279" s="74"/>
      <c r="J279" s="74"/>
    </row>
    <row r="280" spans="2:10" ht="12.75">
      <c r="B280" s="1"/>
      <c r="C280" s="1"/>
      <c r="D280" s="74"/>
      <c r="E280" s="74"/>
      <c r="F280" s="74"/>
      <c r="G280" s="74"/>
      <c r="H280" s="74"/>
      <c r="I280" s="74"/>
      <c r="J280" s="74"/>
    </row>
    <row r="281" spans="2:10" ht="12.75">
      <c r="B281" s="1"/>
      <c r="C281" s="1"/>
      <c r="D281" s="74"/>
      <c r="E281" s="74"/>
      <c r="F281" s="74"/>
      <c r="G281" s="74"/>
      <c r="H281" s="74"/>
      <c r="I281" s="74"/>
      <c r="J281" s="74"/>
    </row>
    <row r="282" spans="2:10" ht="12.75">
      <c r="B282" s="1"/>
      <c r="C282" s="1"/>
      <c r="D282" s="74"/>
      <c r="E282" s="74"/>
      <c r="F282" s="74"/>
      <c r="G282" s="74"/>
      <c r="H282" s="74"/>
      <c r="I282" s="74"/>
      <c r="J282" s="74"/>
    </row>
    <row r="283" spans="2:10" ht="12.75">
      <c r="B283" s="1"/>
      <c r="C283" s="1"/>
      <c r="D283" s="74"/>
      <c r="E283" s="74"/>
      <c r="F283" s="74"/>
      <c r="G283" s="74"/>
      <c r="H283" s="74"/>
      <c r="I283" s="74"/>
      <c r="J283" s="74"/>
    </row>
    <row r="284" spans="2:10" ht="12.75">
      <c r="B284" s="1"/>
      <c r="C284" s="1"/>
      <c r="D284" s="74"/>
      <c r="E284" s="74"/>
      <c r="F284" s="74"/>
      <c r="G284" s="74"/>
      <c r="H284" s="74"/>
      <c r="I284" s="74"/>
      <c r="J284" s="74"/>
    </row>
    <row r="285" spans="2:10" ht="12.75">
      <c r="B285" s="1"/>
      <c r="C285" s="1"/>
      <c r="D285" s="53"/>
      <c r="E285" s="56"/>
      <c r="F285" s="56"/>
      <c r="G285" s="74"/>
      <c r="H285" s="74"/>
      <c r="I285" s="74"/>
      <c r="J285" s="74"/>
    </row>
    <row r="286" spans="2:10" ht="12.75">
      <c r="B286" s="1"/>
      <c r="C286" s="1"/>
      <c r="D286" s="74"/>
      <c r="E286" s="75"/>
      <c r="F286" s="75"/>
      <c r="G286" s="74"/>
      <c r="H286" s="74"/>
      <c r="I286" s="74"/>
      <c r="J286" s="74"/>
    </row>
    <row r="287" spans="2:10" ht="12.75">
      <c r="B287" s="1"/>
      <c r="C287" s="1"/>
      <c r="D287" s="1"/>
      <c r="E287" s="57"/>
      <c r="F287" s="75"/>
      <c r="G287" s="74"/>
      <c r="H287" s="1"/>
      <c r="I287" s="1"/>
      <c r="J287" s="1"/>
    </row>
    <row r="288" spans="2:10" ht="12.75">
      <c r="B288" s="1"/>
      <c r="C288" s="1"/>
      <c r="D288" s="53"/>
      <c r="E288" s="57"/>
      <c r="F288" s="75"/>
      <c r="G288" s="74"/>
      <c r="H288" s="1"/>
      <c r="I288" s="1"/>
      <c r="J288" s="1"/>
    </row>
    <row r="289" spans="2:10" ht="12.75">
      <c r="B289" s="1"/>
      <c r="C289" s="1"/>
      <c r="D289" s="1"/>
      <c r="E289" s="57"/>
      <c r="F289" s="75"/>
      <c r="G289" s="74"/>
      <c r="H289" s="1"/>
      <c r="I289" s="1"/>
      <c r="J289" s="1"/>
    </row>
    <row r="290" spans="2:10" ht="12.75">
      <c r="B290" s="1"/>
      <c r="C290" s="1"/>
      <c r="D290" s="1"/>
      <c r="E290" s="57"/>
      <c r="F290" s="75"/>
      <c r="G290" s="74"/>
      <c r="H290" s="1"/>
      <c r="I290" s="1"/>
      <c r="J290" s="1"/>
    </row>
    <row r="291" spans="2:10" ht="12.75">
      <c r="B291" s="1"/>
      <c r="C291" s="1"/>
      <c r="D291" s="53"/>
      <c r="E291" s="57"/>
      <c r="F291" s="75"/>
      <c r="G291" s="74"/>
      <c r="H291" s="1"/>
      <c r="I291" s="1"/>
      <c r="J291" s="1"/>
    </row>
    <row r="292" spans="2:10" ht="12.75">
      <c r="B292" s="1"/>
      <c r="C292" s="1"/>
      <c r="D292" s="1"/>
      <c r="E292" s="57"/>
      <c r="F292" s="75"/>
      <c r="G292" s="74"/>
      <c r="H292" s="1"/>
      <c r="I292" s="1"/>
      <c r="J292" s="1"/>
    </row>
    <row r="293" spans="2:10" ht="12.75">
      <c r="B293" s="2"/>
      <c r="C293" s="2"/>
      <c r="D293" s="1"/>
      <c r="E293" s="57"/>
      <c r="F293" s="75"/>
      <c r="G293" s="74"/>
      <c r="H293" s="1"/>
      <c r="I293" s="1"/>
      <c r="J293" s="1"/>
    </row>
    <row r="294" spans="2:10" ht="12.75">
      <c r="B294" s="1"/>
      <c r="C294" s="1"/>
      <c r="D294" s="53"/>
      <c r="E294" s="57"/>
      <c r="F294" s="75"/>
      <c r="G294" s="74"/>
      <c r="H294" s="1"/>
      <c r="I294" s="1"/>
      <c r="J294" s="1"/>
    </row>
    <row r="295" spans="2:10" ht="12.75">
      <c r="B295" s="1"/>
      <c r="C295" s="1"/>
      <c r="D295" s="1"/>
      <c r="E295" s="58"/>
      <c r="F295" s="58"/>
      <c r="G295" s="74"/>
      <c r="H295" s="1"/>
      <c r="I295" s="1"/>
      <c r="J295" s="1"/>
    </row>
    <row r="296" spans="2:10" ht="12.75">
      <c r="B296" s="1"/>
      <c r="C296" s="1"/>
      <c r="D296" s="1"/>
      <c r="E296" s="1"/>
      <c r="F296" s="74"/>
      <c r="G296" s="74"/>
      <c r="H296" s="1"/>
      <c r="I296" s="1"/>
      <c r="J296" s="1"/>
    </row>
    <row r="297" spans="6:7" ht="12.75">
      <c r="F297" s="72"/>
      <c r="G297" s="72"/>
    </row>
    <row r="298" spans="6:7" ht="12.75">
      <c r="F298" s="72"/>
      <c r="G298" s="72"/>
    </row>
    <row r="299" spans="6:7" ht="12.75">
      <c r="F299" s="72"/>
      <c r="G299" s="72"/>
    </row>
    <row r="300" spans="6:7" ht="12.75">
      <c r="F300" s="72"/>
      <c r="G300" s="72"/>
    </row>
    <row r="301" spans="6:7" ht="12.75">
      <c r="F301" s="72"/>
      <c r="G301" s="72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5.00390625" style="0" customWidth="1"/>
  </cols>
  <sheetData>
    <row r="3" spans="1:3" ht="12.75">
      <c r="A3" s="13" t="s">
        <v>87</v>
      </c>
      <c r="B3" s="6">
        <f>SUM(Sheet1!D16+Sheet1!D151)</f>
        <v>3295351</v>
      </c>
      <c r="C3" s="6">
        <f>SUM(Sheet1!E16+Sheet1!E151)</f>
        <v>3268689</v>
      </c>
    </row>
    <row r="4" spans="1:3" ht="12.75">
      <c r="A4" s="41" t="s">
        <v>88</v>
      </c>
      <c r="B4" s="6">
        <f>SUM(Sheet1!D43)</f>
        <v>31600</v>
      </c>
      <c r="C4" s="6">
        <f>SUM(Sheet1!E43)</f>
        <v>31600</v>
      </c>
    </row>
    <row r="5" spans="1:3" ht="25.5">
      <c r="A5" s="43" t="s">
        <v>116</v>
      </c>
      <c r="B5" s="6">
        <f>SUM(Sheet1!D47)</f>
        <v>294506</v>
      </c>
      <c r="C5" s="6">
        <f>SUM(Sheet1!E47)</f>
        <v>294506</v>
      </c>
    </row>
    <row r="6" spans="1:3" ht="12.75">
      <c r="A6" s="43" t="s">
        <v>89</v>
      </c>
      <c r="B6" s="6">
        <f>SUM(Sheet1!D51+Sheet1!D132+Sheet1!D137+Sheet1!D156+Sheet1!D191)</f>
        <v>3726416</v>
      </c>
      <c r="C6" s="6">
        <f>SUM(Sheet1!E51+Sheet1!E132+Sheet1!E137+Sheet1!E156+Sheet1!E191)</f>
        <v>3723269</v>
      </c>
    </row>
    <row r="7" spans="1:3" ht="12.75">
      <c r="A7" s="41" t="s">
        <v>93</v>
      </c>
      <c r="B7" s="6">
        <f>SUM(Sheet1!D183)</f>
        <v>300884</v>
      </c>
      <c r="C7" s="6">
        <f>SUM(Sheet1!E183)</f>
        <v>268712</v>
      </c>
    </row>
    <row r="8" spans="1:3" ht="15" customHeight="1">
      <c r="A8" s="43" t="s">
        <v>91</v>
      </c>
      <c r="B8" s="6">
        <f>SUM(Sheet1!D165)</f>
        <v>409358</v>
      </c>
      <c r="C8" s="6">
        <f>SUM(Sheet1!E165)</f>
        <v>407430</v>
      </c>
    </row>
    <row r="9" spans="1:3" ht="12.75">
      <c r="A9" s="43" t="s">
        <v>94</v>
      </c>
      <c r="B9" s="6">
        <f>SUM(Sheet1!D236)</f>
        <v>118966</v>
      </c>
      <c r="C9" s="6">
        <f>SUM(Sheet1!E236)</f>
        <v>118737</v>
      </c>
    </row>
    <row r="10" spans="1:3" ht="12.75">
      <c r="A10" s="41" t="s">
        <v>118</v>
      </c>
      <c r="B10" s="6">
        <f>SUM(Sheet1!D196+Sheet1!D120)</f>
        <v>624700</v>
      </c>
      <c r="C10" s="6">
        <f>SUM(Sheet1!E196+Sheet1!E120)</f>
        <v>622827</v>
      </c>
    </row>
    <row r="11" spans="1:3" ht="12.75">
      <c r="A11" s="43" t="s">
        <v>90</v>
      </c>
      <c r="B11" s="6">
        <f>SUM(Sheet1!D60)</f>
        <v>3606508</v>
      </c>
      <c r="C11" s="6">
        <f>SUM(Sheet1!E60)</f>
        <v>3586323</v>
      </c>
    </row>
    <row r="12" spans="1:3" ht="12.75">
      <c r="A12" s="41" t="s">
        <v>92</v>
      </c>
      <c r="B12" s="6">
        <f>SUM(Sheet1!D55+Sheet1!D201)</f>
        <v>3181546</v>
      </c>
      <c r="C12" s="6">
        <f>SUM(Sheet1!E55+Sheet1!E201)</f>
        <v>3097488</v>
      </c>
    </row>
    <row r="13" spans="2:3" ht="12.75">
      <c r="B13" s="6">
        <f>SUM(B3:B12)</f>
        <v>15589835</v>
      </c>
      <c r="C13" s="6">
        <f>SUM(C3:C12)</f>
        <v>15419581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PC</cp:lastModifiedBy>
  <cp:lastPrinted>2022-08-17T12:36:36Z</cp:lastPrinted>
  <dcterms:created xsi:type="dcterms:W3CDTF">2007-01-03T15:43:14Z</dcterms:created>
  <dcterms:modified xsi:type="dcterms:W3CDTF">2022-08-17T12:36:41Z</dcterms:modified>
  <cp:category/>
  <cp:version/>
  <cp:contentType/>
  <cp:contentStatus/>
</cp:coreProperties>
</file>