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1340" windowHeight="8520"/>
  </bookViews>
  <sheets>
    <sheet name="BIUDŽETAS" sheetId="1" r:id="rId1"/>
    <sheet name="pagal progr ir f-jas" sheetId="2" r:id="rId2"/>
  </sheets>
  <calcPr calcId="144525"/>
</workbook>
</file>

<file path=xl/calcChain.xml><?xml version="1.0" encoding="utf-8"?>
<calcChain xmlns="http://schemas.openxmlformats.org/spreadsheetml/2006/main">
  <c r="H158" i="1" l="1"/>
  <c r="H147" i="1" l="1"/>
  <c r="E159" i="1" l="1"/>
  <c r="F159" i="1"/>
  <c r="G159" i="1"/>
  <c r="H159" i="1"/>
  <c r="L159" i="1"/>
  <c r="P159" i="1"/>
  <c r="D159" i="1" l="1"/>
  <c r="L118" i="1"/>
  <c r="L113" i="1"/>
  <c r="L108" i="1"/>
  <c r="I209" i="1"/>
  <c r="I207" i="1" s="1"/>
  <c r="J209" i="1"/>
  <c r="J207" i="1" s="1"/>
  <c r="K209" i="1"/>
  <c r="K207" i="1" s="1"/>
  <c r="M209" i="1"/>
  <c r="M207" i="1" s="1"/>
  <c r="N209" i="1"/>
  <c r="N207" i="1" s="1"/>
  <c r="O209" i="1"/>
  <c r="O207" i="1" s="1"/>
  <c r="Q209" i="1"/>
  <c r="Q207" i="1" s="1"/>
  <c r="R209" i="1"/>
  <c r="R207" i="1" s="1"/>
  <c r="S209" i="1"/>
  <c r="S207" i="1"/>
  <c r="I203" i="1"/>
  <c r="I201" i="1" s="1"/>
  <c r="J203" i="1"/>
  <c r="J201" i="1" s="1"/>
  <c r="K203" i="1"/>
  <c r="K201" i="1" s="1"/>
  <c r="M203" i="1"/>
  <c r="M201" i="1" s="1"/>
  <c r="N203" i="1"/>
  <c r="N201" i="1" s="1"/>
  <c r="O203" i="1"/>
  <c r="O201" i="1" s="1"/>
  <c r="Q203" i="1"/>
  <c r="Q201" i="1" s="1"/>
  <c r="R203" i="1"/>
  <c r="R201" i="1" s="1"/>
  <c r="S203" i="1"/>
  <c r="S201" i="1"/>
  <c r="I197" i="1"/>
  <c r="I195" i="1" s="1"/>
  <c r="J197" i="1"/>
  <c r="J195" i="1" s="1"/>
  <c r="K197" i="1"/>
  <c r="M197" i="1"/>
  <c r="M195" i="1" s="1"/>
  <c r="N197" i="1"/>
  <c r="N195" i="1" s="1"/>
  <c r="O197" i="1"/>
  <c r="O195" i="1" s="1"/>
  <c r="Q197" i="1"/>
  <c r="Q195" i="1" s="1"/>
  <c r="R197" i="1"/>
  <c r="R195" i="1" s="1"/>
  <c r="S197" i="1"/>
  <c r="S195" i="1" s="1"/>
  <c r="K195" i="1"/>
  <c r="I188" i="1"/>
  <c r="J188" i="1"/>
  <c r="K188" i="1"/>
  <c r="M188" i="1"/>
  <c r="N188" i="1"/>
  <c r="O188" i="1"/>
  <c r="Q188" i="1"/>
  <c r="R188" i="1"/>
  <c r="S188" i="1"/>
  <c r="I168" i="1"/>
  <c r="J168" i="1"/>
  <c r="K168" i="1"/>
  <c r="M168" i="1"/>
  <c r="N168" i="1"/>
  <c r="N167" i="1" s="1"/>
  <c r="O168" i="1"/>
  <c r="Q168" i="1"/>
  <c r="R168" i="1"/>
  <c r="S168" i="1"/>
  <c r="I155" i="1"/>
  <c r="J155" i="1"/>
  <c r="K155" i="1"/>
  <c r="M155" i="1"/>
  <c r="N155" i="1"/>
  <c r="O155" i="1"/>
  <c r="Q155" i="1"/>
  <c r="R155" i="1"/>
  <c r="S155" i="1"/>
  <c r="I149" i="1"/>
  <c r="J149" i="1"/>
  <c r="K149" i="1"/>
  <c r="M149" i="1"/>
  <c r="N149" i="1"/>
  <c r="O149" i="1"/>
  <c r="Q149" i="1"/>
  <c r="R149" i="1"/>
  <c r="S149" i="1"/>
  <c r="I145" i="1"/>
  <c r="J145" i="1"/>
  <c r="K145" i="1"/>
  <c r="M145" i="1"/>
  <c r="N145" i="1"/>
  <c r="O145" i="1"/>
  <c r="Q145" i="1"/>
  <c r="R145" i="1"/>
  <c r="S145" i="1"/>
  <c r="I134" i="1"/>
  <c r="J134" i="1"/>
  <c r="K134" i="1"/>
  <c r="M134" i="1"/>
  <c r="N134" i="1"/>
  <c r="O134" i="1"/>
  <c r="Q134" i="1"/>
  <c r="R134" i="1"/>
  <c r="R133" i="1" s="1"/>
  <c r="R132" i="1" s="1"/>
  <c r="S134" i="1"/>
  <c r="I122" i="1"/>
  <c r="I121" i="1" s="1"/>
  <c r="I120" i="1" s="1"/>
  <c r="J122" i="1"/>
  <c r="J121" i="1" s="1"/>
  <c r="J120" i="1" s="1"/>
  <c r="K122" i="1"/>
  <c r="K121" i="1" s="1"/>
  <c r="K120" i="1" s="1"/>
  <c r="M122" i="1"/>
  <c r="M121" i="1" s="1"/>
  <c r="M120" i="1" s="1"/>
  <c r="N122" i="1"/>
  <c r="N121" i="1" s="1"/>
  <c r="N120" i="1" s="1"/>
  <c r="O122" i="1"/>
  <c r="O121" i="1" s="1"/>
  <c r="O120" i="1" s="1"/>
  <c r="Q122" i="1"/>
  <c r="R122" i="1"/>
  <c r="R121" i="1" s="1"/>
  <c r="R120" i="1" s="1"/>
  <c r="S122" i="1"/>
  <c r="S121" i="1" s="1"/>
  <c r="S120" i="1" s="1"/>
  <c r="Q121" i="1"/>
  <c r="Q120" i="1" s="1"/>
  <c r="I117" i="1"/>
  <c r="I115" i="1" s="1"/>
  <c r="J117" i="1"/>
  <c r="J115" i="1" s="1"/>
  <c r="K117" i="1"/>
  <c r="K115" i="1" s="1"/>
  <c r="L117" i="1"/>
  <c r="M117" i="1"/>
  <c r="M115" i="1" s="1"/>
  <c r="N117" i="1"/>
  <c r="N115" i="1" s="1"/>
  <c r="O117" i="1"/>
  <c r="O115" i="1" s="1"/>
  <c r="Q117" i="1"/>
  <c r="Q115" i="1" s="1"/>
  <c r="R117" i="1"/>
  <c r="R115" i="1" s="1"/>
  <c r="S117" i="1"/>
  <c r="S115" i="1" s="1"/>
  <c r="L115" i="1"/>
  <c r="I112" i="1"/>
  <c r="I110" i="1" s="1"/>
  <c r="J112" i="1"/>
  <c r="J110" i="1" s="1"/>
  <c r="K112" i="1"/>
  <c r="K110" i="1" s="1"/>
  <c r="L112" i="1"/>
  <c r="L110" i="1" s="1"/>
  <c r="M112" i="1"/>
  <c r="M110" i="1" s="1"/>
  <c r="N112" i="1"/>
  <c r="O112" i="1"/>
  <c r="O110" i="1" s="1"/>
  <c r="Q112" i="1"/>
  <c r="Q110" i="1" s="1"/>
  <c r="R112" i="1"/>
  <c r="S112" i="1"/>
  <c r="S110" i="1" s="1"/>
  <c r="N110" i="1"/>
  <c r="R110" i="1"/>
  <c r="I107" i="1"/>
  <c r="I105" i="1" s="1"/>
  <c r="J107" i="1"/>
  <c r="K107" i="1"/>
  <c r="K105" i="1" s="1"/>
  <c r="M107" i="1"/>
  <c r="M105" i="1" s="1"/>
  <c r="N107" i="1"/>
  <c r="O107" i="1"/>
  <c r="O105" i="1" s="1"/>
  <c r="Q107" i="1"/>
  <c r="Q105" i="1" s="1"/>
  <c r="R107" i="1"/>
  <c r="S107" i="1"/>
  <c r="S105" i="1" s="1"/>
  <c r="J105" i="1"/>
  <c r="N105" i="1"/>
  <c r="R105" i="1"/>
  <c r="I101" i="1"/>
  <c r="J101" i="1"/>
  <c r="K101" i="1"/>
  <c r="M101" i="1"/>
  <c r="N101" i="1"/>
  <c r="O101" i="1"/>
  <c r="Q101" i="1"/>
  <c r="R101" i="1"/>
  <c r="S101" i="1"/>
  <c r="I98" i="1"/>
  <c r="J98" i="1"/>
  <c r="J97" i="1" s="1"/>
  <c r="K98" i="1"/>
  <c r="M98" i="1"/>
  <c r="N98" i="1"/>
  <c r="O98" i="1"/>
  <c r="O97" i="1" s="1"/>
  <c r="Q98" i="1"/>
  <c r="R98" i="1"/>
  <c r="S98" i="1"/>
  <c r="I97" i="1"/>
  <c r="Q97" i="1"/>
  <c r="I93" i="1"/>
  <c r="I91" i="1" s="1"/>
  <c r="J93" i="1"/>
  <c r="J91" i="1" s="1"/>
  <c r="K93" i="1"/>
  <c r="K91" i="1" s="1"/>
  <c r="M93" i="1"/>
  <c r="M91" i="1" s="1"/>
  <c r="N93" i="1"/>
  <c r="N91" i="1" s="1"/>
  <c r="O93" i="1"/>
  <c r="O91" i="1" s="1"/>
  <c r="Q93" i="1"/>
  <c r="R93" i="1"/>
  <c r="R91" i="1" s="1"/>
  <c r="S93" i="1"/>
  <c r="S91" i="1" s="1"/>
  <c r="Q91" i="1"/>
  <c r="I87" i="1"/>
  <c r="I85" i="1" s="1"/>
  <c r="J87" i="1"/>
  <c r="J85" i="1" s="1"/>
  <c r="K87" i="1"/>
  <c r="M87" i="1"/>
  <c r="M85" i="1" s="1"/>
  <c r="N87" i="1"/>
  <c r="N85" i="1" s="1"/>
  <c r="O87" i="1"/>
  <c r="O85" i="1" s="1"/>
  <c r="Q87" i="1"/>
  <c r="Q85" i="1" s="1"/>
  <c r="R87" i="1"/>
  <c r="R85" i="1" s="1"/>
  <c r="S87" i="1"/>
  <c r="S85" i="1" s="1"/>
  <c r="K85" i="1"/>
  <c r="I82" i="1"/>
  <c r="I80" i="1" s="1"/>
  <c r="J82" i="1"/>
  <c r="J80" i="1" s="1"/>
  <c r="K82" i="1"/>
  <c r="K80" i="1" s="1"/>
  <c r="M82" i="1"/>
  <c r="M80" i="1" s="1"/>
  <c r="N82" i="1"/>
  <c r="N80" i="1" s="1"/>
  <c r="O82" i="1"/>
  <c r="Q82" i="1"/>
  <c r="Q80" i="1" s="1"/>
  <c r="R82" i="1"/>
  <c r="R80" i="1" s="1"/>
  <c r="S82" i="1"/>
  <c r="S80" i="1" s="1"/>
  <c r="O80" i="1"/>
  <c r="I77" i="1"/>
  <c r="I75" i="1" s="1"/>
  <c r="J77" i="1"/>
  <c r="J75" i="1" s="1"/>
  <c r="K77" i="1"/>
  <c r="K75" i="1" s="1"/>
  <c r="M77" i="1"/>
  <c r="N77" i="1"/>
  <c r="N75" i="1" s="1"/>
  <c r="O77" i="1"/>
  <c r="Q77" i="1"/>
  <c r="Q75" i="1" s="1"/>
  <c r="R77" i="1"/>
  <c r="R75" i="1" s="1"/>
  <c r="S77" i="1"/>
  <c r="M75" i="1"/>
  <c r="O75" i="1"/>
  <c r="S75" i="1"/>
  <c r="I72" i="1"/>
  <c r="J72" i="1"/>
  <c r="J70" i="1" s="1"/>
  <c r="K72" i="1"/>
  <c r="M72" i="1"/>
  <c r="N72" i="1"/>
  <c r="N70" i="1" s="1"/>
  <c r="O72" i="1"/>
  <c r="O70" i="1" s="1"/>
  <c r="Q72" i="1"/>
  <c r="Q70" i="1" s="1"/>
  <c r="R72" i="1"/>
  <c r="R70" i="1" s="1"/>
  <c r="S72" i="1"/>
  <c r="I70" i="1"/>
  <c r="K70" i="1"/>
  <c r="M70" i="1"/>
  <c r="S70" i="1"/>
  <c r="I66" i="1"/>
  <c r="I64" i="1" s="1"/>
  <c r="J66" i="1"/>
  <c r="J64" i="1" s="1"/>
  <c r="K66" i="1"/>
  <c r="K64" i="1" s="1"/>
  <c r="M66" i="1"/>
  <c r="M64" i="1" s="1"/>
  <c r="N66" i="1"/>
  <c r="N64" i="1" s="1"/>
  <c r="O66" i="1"/>
  <c r="O64" i="1" s="1"/>
  <c r="Q66" i="1"/>
  <c r="Q64" i="1" s="1"/>
  <c r="R66" i="1"/>
  <c r="R64" i="1" s="1"/>
  <c r="S66" i="1"/>
  <c r="S64" i="1" s="1"/>
  <c r="I58" i="1"/>
  <c r="I56" i="1" s="1"/>
  <c r="J58" i="1"/>
  <c r="K58" i="1"/>
  <c r="K20" i="2" s="1"/>
  <c r="K19" i="2" s="1"/>
  <c r="M58" i="1"/>
  <c r="M56" i="1" s="1"/>
  <c r="N58" i="1"/>
  <c r="O58" i="1"/>
  <c r="Q58" i="1"/>
  <c r="Q20" i="2" s="1"/>
  <c r="Q19" i="2" s="1"/>
  <c r="R58" i="1"/>
  <c r="S58" i="1"/>
  <c r="S20" i="2" s="1"/>
  <c r="O56" i="1"/>
  <c r="I52" i="1"/>
  <c r="I51" i="1" s="1"/>
  <c r="J52" i="1"/>
  <c r="J51" i="1" s="1"/>
  <c r="K52" i="1"/>
  <c r="K51" i="1" s="1"/>
  <c r="M52" i="1"/>
  <c r="M51" i="1" s="1"/>
  <c r="N52" i="1"/>
  <c r="N51" i="1" s="1"/>
  <c r="O52" i="1"/>
  <c r="O51" i="1" s="1"/>
  <c r="Q52" i="1"/>
  <c r="Q51" i="1" s="1"/>
  <c r="R52" i="1"/>
  <c r="R51" i="1" s="1"/>
  <c r="S52" i="1"/>
  <c r="S51" i="1" s="1"/>
  <c r="I48" i="1"/>
  <c r="J48" i="1"/>
  <c r="J18" i="2" s="1"/>
  <c r="K48" i="1"/>
  <c r="K18" i="2" s="1"/>
  <c r="M48" i="1"/>
  <c r="N48" i="1"/>
  <c r="O48" i="1"/>
  <c r="O18" i="2" s="1"/>
  <c r="Q48" i="1"/>
  <c r="Q18" i="2" s="1"/>
  <c r="R48" i="1"/>
  <c r="S48" i="1"/>
  <c r="I46" i="1"/>
  <c r="J46" i="1"/>
  <c r="K46" i="1"/>
  <c r="M46" i="1"/>
  <c r="N46" i="1"/>
  <c r="O46" i="1"/>
  <c r="Q46" i="1"/>
  <c r="R46" i="1"/>
  <c r="S46" i="1"/>
  <c r="I43" i="1"/>
  <c r="I15" i="2" s="1"/>
  <c r="J43" i="1"/>
  <c r="J15" i="2" s="1"/>
  <c r="K43" i="1"/>
  <c r="M43" i="1"/>
  <c r="M15" i="2" s="1"/>
  <c r="N43" i="1"/>
  <c r="O43" i="1"/>
  <c r="O15" i="2" s="1"/>
  <c r="Q43" i="1"/>
  <c r="R43" i="1"/>
  <c r="R15" i="2" s="1"/>
  <c r="S43" i="1"/>
  <c r="I19" i="1"/>
  <c r="J19" i="1"/>
  <c r="K19" i="1"/>
  <c r="K18" i="1" s="1"/>
  <c r="K17" i="1" s="1"/>
  <c r="M19" i="1"/>
  <c r="N19" i="1"/>
  <c r="O19" i="1"/>
  <c r="Q19" i="1"/>
  <c r="Q18" i="1" s="1"/>
  <c r="Q17" i="1" s="1"/>
  <c r="R19" i="1"/>
  <c r="S19" i="1"/>
  <c r="L109" i="1"/>
  <c r="L107" i="1" s="1"/>
  <c r="L105" i="1" s="1"/>
  <c r="E67" i="1"/>
  <c r="E68" i="1"/>
  <c r="F68" i="1"/>
  <c r="F67" i="1"/>
  <c r="P67" i="1"/>
  <c r="P66" i="1" s="1"/>
  <c r="P64" i="1" s="1"/>
  <c r="P68" i="1"/>
  <c r="E78" i="1"/>
  <c r="E77" i="1" s="1"/>
  <c r="E75" i="1" s="1"/>
  <c r="F78" i="1"/>
  <c r="F77" i="1" s="1"/>
  <c r="F75" i="1" s="1"/>
  <c r="H78" i="1"/>
  <c r="H77" i="1" s="1"/>
  <c r="H75" i="1" s="1"/>
  <c r="L78" i="1"/>
  <c r="L77" i="1" s="1"/>
  <c r="L75" i="1" s="1"/>
  <c r="P78" i="1"/>
  <c r="P77" i="1" s="1"/>
  <c r="P75" i="1" s="1"/>
  <c r="H179" i="1"/>
  <c r="L179" i="1"/>
  <c r="P179" i="1"/>
  <c r="E179" i="1"/>
  <c r="F179" i="1"/>
  <c r="G179" i="1"/>
  <c r="E20" i="1"/>
  <c r="E21" i="1"/>
  <c r="E22" i="1"/>
  <c r="E23" i="1"/>
  <c r="E24" i="1"/>
  <c r="E25" i="1"/>
  <c r="E26" i="1"/>
  <c r="E27" i="1"/>
  <c r="E28" i="1"/>
  <c r="E31" i="1"/>
  <c r="E29" i="1"/>
  <c r="E30" i="1"/>
  <c r="E33" i="1"/>
  <c r="E34" i="1"/>
  <c r="E35" i="1"/>
  <c r="E36" i="1"/>
  <c r="E32" i="1"/>
  <c r="E37" i="1"/>
  <c r="E38" i="1"/>
  <c r="E39" i="1"/>
  <c r="E40" i="1"/>
  <c r="E41" i="1"/>
  <c r="E44" i="1"/>
  <c r="E45" i="1"/>
  <c r="E53" i="1"/>
  <c r="E54" i="1"/>
  <c r="E47" i="1"/>
  <c r="E46" i="1" s="1"/>
  <c r="E17" i="2"/>
  <c r="E49" i="1"/>
  <c r="E48" i="1" s="1"/>
  <c r="E18" i="2" s="1"/>
  <c r="F20" i="1"/>
  <c r="F21" i="1"/>
  <c r="F22" i="1"/>
  <c r="F23" i="1"/>
  <c r="F24" i="1"/>
  <c r="F25" i="1"/>
  <c r="F26" i="1"/>
  <c r="F27" i="1"/>
  <c r="F28" i="1"/>
  <c r="F31" i="1"/>
  <c r="F29" i="1"/>
  <c r="F30" i="1"/>
  <c r="F33" i="1"/>
  <c r="F34" i="1"/>
  <c r="F35" i="1"/>
  <c r="F36" i="1"/>
  <c r="F32" i="1"/>
  <c r="F37" i="1"/>
  <c r="F38" i="1"/>
  <c r="F39" i="1"/>
  <c r="F40" i="1"/>
  <c r="F41" i="1"/>
  <c r="F44" i="1"/>
  <c r="F45" i="1"/>
  <c r="F53" i="1"/>
  <c r="F54" i="1"/>
  <c r="F47" i="1"/>
  <c r="F46" i="1" s="1"/>
  <c r="F17" i="2" s="1"/>
  <c r="F49" i="1"/>
  <c r="F48" i="1" s="1"/>
  <c r="F18" i="2" s="1"/>
  <c r="G20" i="1"/>
  <c r="G21" i="1"/>
  <c r="G22" i="1"/>
  <c r="G23" i="1"/>
  <c r="G24" i="1"/>
  <c r="G25" i="1"/>
  <c r="G26" i="1"/>
  <c r="G27" i="1"/>
  <c r="G28" i="1"/>
  <c r="G39" i="1"/>
  <c r="G40" i="1"/>
  <c r="G41" i="1"/>
  <c r="G29" i="1"/>
  <c r="G30" i="1"/>
  <c r="G31" i="1"/>
  <c r="G32" i="1"/>
  <c r="G33" i="1"/>
  <c r="G34" i="1"/>
  <c r="G35" i="1"/>
  <c r="G36" i="1"/>
  <c r="G37" i="1"/>
  <c r="G38" i="1"/>
  <c r="G44" i="1"/>
  <c r="G45" i="1"/>
  <c r="G53" i="1"/>
  <c r="G54" i="1"/>
  <c r="G47" i="1"/>
  <c r="G46" i="1" s="1"/>
  <c r="G17" i="2" s="1"/>
  <c r="G49" i="1"/>
  <c r="G48" i="1" s="1"/>
  <c r="G18" i="2" s="1"/>
  <c r="H20" i="1"/>
  <c r="H21" i="1"/>
  <c r="D21" i="1" s="1"/>
  <c r="H22" i="1"/>
  <c r="H23" i="1"/>
  <c r="H24" i="1"/>
  <c r="H25" i="1"/>
  <c r="D25" i="1" s="1"/>
  <c r="H26" i="1"/>
  <c r="H27" i="1"/>
  <c r="H28" i="1"/>
  <c r="H31" i="1"/>
  <c r="D31" i="1" s="1"/>
  <c r="H33" i="1"/>
  <c r="H34" i="1"/>
  <c r="H35" i="1"/>
  <c r="H36" i="1"/>
  <c r="H39" i="1"/>
  <c r="H40" i="1"/>
  <c r="H41" i="1"/>
  <c r="H30" i="1"/>
  <c r="H38" i="1"/>
  <c r="H29" i="1"/>
  <c r="H32" i="1"/>
  <c r="H37" i="1"/>
  <c r="D37" i="1" s="1"/>
  <c r="H44" i="1"/>
  <c r="H45" i="1"/>
  <c r="H53" i="1"/>
  <c r="H54" i="1"/>
  <c r="D54" i="1" s="1"/>
  <c r="H47" i="1"/>
  <c r="H46" i="1" s="1"/>
  <c r="H17" i="2" s="1"/>
  <c r="H49" i="1"/>
  <c r="H48" i="1" s="1"/>
  <c r="H18" i="2" s="1"/>
  <c r="I17" i="2"/>
  <c r="I18" i="2"/>
  <c r="J14" i="2"/>
  <c r="J16" i="2"/>
  <c r="J17" i="2"/>
  <c r="K15" i="2"/>
  <c r="K17" i="2"/>
  <c r="L29" i="1"/>
  <c r="L30" i="1"/>
  <c r="L31" i="1"/>
  <c r="L32" i="1"/>
  <c r="L33" i="1"/>
  <c r="L34" i="1"/>
  <c r="L35" i="1"/>
  <c r="L37" i="1"/>
  <c r="L38" i="1"/>
  <c r="L20" i="1"/>
  <c r="L21" i="1"/>
  <c r="L22" i="1"/>
  <c r="L23" i="1"/>
  <c r="L24" i="1"/>
  <c r="L25" i="1"/>
  <c r="L26" i="1"/>
  <c r="L27" i="1"/>
  <c r="L28" i="1"/>
  <c r="L36" i="1"/>
  <c r="L39" i="1"/>
  <c r="L40" i="1"/>
  <c r="L41" i="1"/>
  <c r="L44" i="1"/>
  <c r="L45" i="1"/>
  <c r="L53" i="1"/>
  <c r="L54" i="1"/>
  <c r="L47" i="1"/>
  <c r="L46" i="1" s="1"/>
  <c r="L17" i="2" s="1"/>
  <c r="L49" i="1"/>
  <c r="L48" i="1" s="1"/>
  <c r="L18" i="2" s="1"/>
  <c r="M14" i="2"/>
  <c r="M16" i="2"/>
  <c r="M17" i="2"/>
  <c r="M18" i="2"/>
  <c r="N15" i="2"/>
  <c r="N17" i="2"/>
  <c r="N18" i="2"/>
  <c r="O14" i="2"/>
  <c r="O16" i="2"/>
  <c r="O17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D41" i="1" s="1"/>
  <c r="P44" i="1"/>
  <c r="P45" i="1"/>
  <c r="P53" i="1"/>
  <c r="P54" i="1"/>
  <c r="P47" i="1"/>
  <c r="P46" i="1" s="1"/>
  <c r="P17" i="2" s="1"/>
  <c r="P49" i="1"/>
  <c r="P48" i="1" s="1"/>
  <c r="P18" i="2" s="1"/>
  <c r="Q15" i="2"/>
  <c r="Q17" i="2"/>
  <c r="R14" i="2"/>
  <c r="R16" i="2"/>
  <c r="R17" i="2"/>
  <c r="R18" i="2"/>
  <c r="S15" i="2"/>
  <c r="S17" i="2"/>
  <c r="S18" i="2"/>
  <c r="E61" i="1"/>
  <c r="E59" i="1"/>
  <c r="E60" i="1"/>
  <c r="E62" i="1"/>
  <c r="E73" i="1"/>
  <c r="E72" i="1" s="1"/>
  <c r="E70" i="1" s="1"/>
  <c r="E83" i="1"/>
  <c r="E82" i="1" s="1"/>
  <c r="E80" i="1" s="1"/>
  <c r="E88" i="1"/>
  <c r="E89" i="1"/>
  <c r="E94" i="1"/>
  <c r="E93" i="1" s="1"/>
  <c r="E91" i="1" s="1"/>
  <c r="F73" i="1"/>
  <c r="F72" i="1" s="1"/>
  <c r="F70" i="1" s="1"/>
  <c r="F83" i="1"/>
  <c r="F82" i="1" s="1"/>
  <c r="F80" i="1" s="1"/>
  <c r="F88" i="1"/>
  <c r="F89" i="1"/>
  <c r="F94" i="1"/>
  <c r="F93" i="1" s="1"/>
  <c r="F91" i="1" s="1"/>
  <c r="F59" i="1"/>
  <c r="F60" i="1"/>
  <c r="F61" i="1"/>
  <c r="F62" i="1"/>
  <c r="G67" i="1"/>
  <c r="G68" i="1"/>
  <c r="G59" i="1"/>
  <c r="G60" i="1"/>
  <c r="G61" i="1"/>
  <c r="G62" i="1"/>
  <c r="G73" i="1"/>
  <c r="G72" i="1" s="1"/>
  <c r="G70" i="1" s="1"/>
  <c r="G78" i="1"/>
  <c r="G77" i="1" s="1"/>
  <c r="G75" i="1" s="1"/>
  <c r="G83" i="1"/>
  <c r="G82" i="1" s="1"/>
  <c r="G80" i="1" s="1"/>
  <c r="G88" i="1"/>
  <c r="G89" i="1"/>
  <c r="G94" i="1"/>
  <c r="G93" i="1" s="1"/>
  <c r="G91" i="1" s="1"/>
  <c r="H59" i="1"/>
  <c r="D59" i="1" s="1"/>
  <c r="H60" i="1"/>
  <c r="H62" i="1"/>
  <c r="H61" i="1"/>
  <c r="H67" i="1"/>
  <c r="H68" i="1"/>
  <c r="H73" i="1"/>
  <c r="H72" i="1" s="1"/>
  <c r="H70" i="1" s="1"/>
  <c r="H83" i="1"/>
  <c r="H82" i="1" s="1"/>
  <c r="H80" i="1" s="1"/>
  <c r="H88" i="1"/>
  <c r="D88" i="1" s="1"/>
  <c r="H89" i="1"/>
  <c r="H94" i="1"/>
  <c r="H93" i="1" s="1"/>
  <c r="H91" i="1" s="1"/>
  <c r="L61" i="1"/>
  <c r="L59" i="1"/>
  <c r="L60" i="1"/>
  <c r="L62" i="1"/>
  <c r="L67" i="1"/>
  <c r="L68" i="1"/>
  <c r="L73" i="1"/>
  <c r="L72" i="1" s="1"/>
  <c r="L70" i="1" s="1"/>
  <c r="L83" i="1"/>
  <c r="L82" i="1" s="1"/>
  <c r="L80" i="1" s="1"/>
  <c r="L88" i="1"/>
  <c r="L89" i="1"/>
  <c r="L94" i="1"/>
  <c r="L93" i="1" s="1"/>
  <c r="L91" i="1" s="1"/>
  <c r="P73" i="1"/>
  <c r="P72" i="1" s="1"/>
  <c r="P70" i="1" s="1"/>
  <c r="P83" i="1"/>
  <c r="P82" i="1" s="1"/>
  <c r="P80" i="1" s="1"/>
  <c r="P88" i="1"/>
  <c r="P89" i="1"/>
  <c r="P94" i="1"/>
  <c r="P93" i="1" s="1"/>
  <c r="P91" i="1" s="1"/>
  <c r="P59" i="1"/>
  <c r="P60" i="1"/>
  <c r="P61" i="1"/>
  <c r="P62" i="1"/>
  <c r="S19" i="2"/>
  <c r="E99" i="1"/>
  <c r="E98" i="1" s="1"/>
  <c r="E22" i="2" s="1"/>
  <c r="E108" i="1"/>
  <c r="E109" i="1"/>
  <c r="E102" i="1"/>
  <c r="E103" i="1"/>
  <c r="E104" i="1"/>
  <c r="E113" i="1"/>
  <c r="E112" i="1" s="1"/>
  <c r="E110" i="1" s="1"/>
  <c r="E118" i="1"/>
  <c r="E117" i="1" s="1"/>
  <c r="E115" i="1" s="1"/>
  <c r="F99" i="1"/>
  <c r="F98" i="1" s="1"/>
  <c r="F22" i="2" s="1"/>
  <c r="F108" i="1"/>
  <c r="F109" i="1"/>
  <c r="F113" i="1"/>
  <c r="F112" i="1" s="1"/>
  <c r="F110" i="1" s="1"/>
  <c r="F118" i="1"/>
  <c r="F117" i="1" s="1"/>
  <c r="F115" i="1" s="1"/>
  <c r="F102" i="1"/>
  <c r="F103" i="1"/>
  <c r="F104" i="1"/>
  <c r="G99" i="1"/>
  <c r="G98" i="1" s="1"/>
  <c r="G22" i="2" s="1"/>
  <c r="G118" i="1"/>
  <c r="G117" i="1" s="1"/>
  <c r="G115" i="1" s="1"/>
  <c r="G109" i="1"/>
  <c r="G108" i="1"/>
  <c r="G102" i="1"/>
  <c r="G103" i="1"/>
  <c r="G104" i="1"/>
  <c r="G113" i="1"/>
  <c r="G112" i="1" s="1"/>
  <c r="G110" i="1" s="1"/>
  <c r="H99" i="1"/>
  <c r="H98" i="1" s="1"/>
  <c r="H22" i="2" s="1"/>
  <c r="H108" i="1"/>
  <c r="H109" i="1"/>
  <c r="H102" i="1"/>
  <c r="H103" i="1"/>
  <c r="H104" i="1"/>
  <c r="H113" i="1"/>
  <c r="H112" i="1" s="1"/>
  <c r="H110" i="1" s="1"/>
  <c r="H118" i="1"/>
  <c r="H117" i="1" s="1"/>
  <c r="H115" i="1" s="1"/>
  <c r="I22" i="2"/>
  <c r="I23" i="2"/>
  <c r="J22" i="2"/>
  <c r="J23" i="2"/>
  <c r="K22" i="2"/>
  <c r="K23" i="2"/>
  <c r="L99" i="1"/>
  <c r="L98" i="1" s="1"/>
  <c r="L22" i="2" s="1"/>
  <c r="L102" i="1"/>
  <c r="L103" i="1"/>
  <c r="L104" i="1"/>
  <c r="M22" i="2"/>
  <c r="M23" i="2"/>
  <c r="N22" i="2"/>
  <c r="N23" i="2"/>
  <c r="O22" i="2"/>
  <c r="O23" i="2"/>
  <c r="P99" i="1"/>
  <c r="P98" i="1" s="1"/>
  <c r="P22" i="2" s="1"/>
  <c r="P108" i="1"/>
  <c r="P107" i="1" s="1"/>
  <c r="P105" i="1" s="1"/>
  <c r="P113" i="1"/>
  <c r="P112" i="1" s="1"/>
  <c r="P110" i="1" s="1"/>
  <c r="P118" i="1"/>
  <c r="P117" i="1" s="1"/>
  <c r="P115" i="1" s="1"/>
  <c r="P102" i="1"/>
  <c r="P103" i="1"/>
  <c r="P104" i="1"/>
  <c r="Q22" i="2"/>
  <c r="Q23" i="2"/>
  <c r="R22" i="2"/>
  <c r="R23" i="2"/>
  <c r="S22" i="2"/>
  <c r="S23" i="2"/>
  <c r="E124" i="1"/>
  <c r="E125" i="1"/>
  <c r="E126" i="1"/>
  <c r="E127" i="1"/>
  <c r="E128" i="1"/>
  <c r="E129" i="1"/>
  <c r="E130" i="1"/>
  <c r="F124" i="1"/>
  <c r="F125" i="1"/>
  <c r="F126" i="1"/>
  <c r="F127" i="1"/>
  <c r="F128" i="1"/>
  <c r="F129" i="1"/>
  <c r="F130" i="1"/>
  <c r="G128" i="1"/>
  <c r="G129" i="1"/>
  <c r="G124" i="1"/>
  <c r="G125" i="1"/>
  <c r="G126" i="1"/>
  <c r="G127" i="1"/>
  <c r="G130" i="1"/>
  <c r="H124" i="1"/>
  <c r="D124" i="1" s="1"/>
  <c r="H125" i="1"/>
  <c r="H126" i="1"/>
  <c r="H127" i="1"/>
  <c r="H128" i="1"/>
  <c r="H129" i="1"/>
  <c r="D129" i="1" s="1"/>
  <c r="H130" i="1"/>
  <c r="I25" i="2"/>
  <c r="I24" i="2" s="1"/>
  <c r="J25" i="2"/>
  <c r="J24" i="2" s="1"/>
  <c r="K25" i="2"/>
  <c r="K24" i="2" s="1"/>
  <c r="L128" i="1"/>
  <c r="L129" i="1"/>
  <c r="L130" i="1"/>
  <c r="D130" i="1" s="1"/>
  <c r="L124" i="1"/>
  <c r="L125" i="1"/>
  <c r="L126" i="1"/>
  <c r="M25" i="2"/>
  <c r="M24" i="2" s="1"/>
  <c r="N25" i="2"/>
  <c r="N24" i="2" s="1"/>
  <c r="O25" i="2"/>
  <c r="O24" i="2" s="1"/>
  <c r="P124" i="1"/>
  <c r="P125" i="1"/>
  <c r="P126" i="1"/>
  <c r="P128" i="1"/>
  <c r="P129" i="1"/>
  <c r="P130" i="1"/>
  <c r="Q25" i="2"/>
  <c r="Q24" i="2" s="1"/>
  <c r="R25" i="2"/>
  <c r="R24" i="2" s="1"/>
  <c r="S25" i="2"/>
  <c r="S24" i="2" s="1"/>
  <c r="E147" i="1"/>
  <c r="E148" i="1"/>
  <c r="E146" i="1"/>
  <c r="E150" i="1"/>
  <c r="E151" i="1"/>
  <c r="E152" i="1"/>
  <c r="E153" i="1"/>
  <c r="E154" i="1"/>
  <c r="E156" i="1"/>
  <c r="E157" i="1"/>
  <c r="E158" i="1"/>
  <c r="E135" i="1"/>
  <c r="E136" i="1"/>
  <c r="E137" i="1"/>
  <c r="E138" i="1"/>
  <c r="E139" i="1"/>
  <c r="E140" i="1"/>
  <c r="E141" i="1"/>
  <c r="E142" i="1"/>
  <c r="E143" i="1"/>
  <c r="E144" i="1"/>
  <c r="F146" i="1"/>
  <c r="F147" i="1"/>
  <c r="F148" i="1"/>
  <c r="F150" i="1"/>
  <c r="F151" i="1"/>
  <c r="F152" i="1"/>
  <c r="F153" i="1"/>
  <c r="F154" i="1"/>
  <c r="F156" i="1"/>
  <c r="F157" i="1"/>
  <c r="F158" i="1"/>
  <c r="F135" i="1"/>
  <c r="F136" i="1"/>
  <c r="F137" i="1"/>
  <c r="F138" i="1"/>
  <c r="F139" i="1"/>
  <c r="F140" i="1"/>
  <c r="F141" i="1"/>
  <c r="F142" i="1"/>
  <c r="F143" i="1"/>
  <c r="F144" i="1"/>
  <c r="G146" i="1"/>
  <c r="G147" i="1"/>
  <c r="G148" i="1"/>
  <c r="G150" i="1"/>
  <c r="G151" i="1"/>
  <c r="G152" i="1"/>
  <c r="G153" i="1"/>
  <c r="G154" i="1"/>
  <c r="G158" i="1"/>
  <c r="G156" i="1"/>
  <c r="G157" i="1"/>
  <c r="G135" i="1"/>
  <c r="G136" i="1"/>
  <c r="G137" i="1"/>
  <c r="G138" i="1"/>
  <c r="G139" i="1"/>
  <c r="G140" i="1"/>
  <c r="G141" i="1"/>
  <c r="G142" i="1"/>
  <c r="G143" i="1"/>
  <c r="G144" i="1"/>
  <c r="H146" i="1"/>
  <c r="H148" i="1"/>
  <c r="H154" i="1"/>
  <c r="D154" i="1" s="1"/>
  <c r="H150" i="1"/>
  <c r="H151" i="1"/>
  <c r="H152" i="1"/>
  <c r="H153" i="1"/>
  <c r="H156" i="1"/>
  <c r="H135" i="1"/>
  <c r="H136" i="1"/>
  <c r="H137" i="1"/>
  <c r="D137" i="1" s="1"/>
  <c r="H138" i="1"/>
  <c r="H139" i="1"/>
  <c r="H140" i="1"/>
  <c r="D140" i="1" s="1"/>
  <c r="H141" i="1"/>
  <c r="D141" i="1" s="1"/>
  <c r="H142" i="1"/>
  <c r="H143" i="1"/>
  <c r="H144" i="1"/>
  <c r="D144" i="1" s="1"/>
  <c r="I27" i="2"/>
  <c r="I28" i="2"/>
  <c r="I29" i="2"/>
  <c r="I30" i="2"/>
  <c r="J27" i="2"/>
  <c r="J28" i="2"/>
  <c r="J29" i="2"/>
  <c r="J30" i="2"/>
  <c r="K27" i="2"/>
  <c r="K28" i="2"/>
  <c r="K29" i="2"/>
  <c r="K30" i="2"/>
  <c r="L148" i="1"/>
  <c r="L146" i="1"/>
  <c r="L147" i="1"/>
  <c r="L150" i="1"/>
  <c r="D150" i="1" s="1"/>
  <c r="L151" i="1"/>
  <c r="D151" i="1" s="1"/>
  <c r="L152" i="1"/>
  <c r="L153" i="1"/>
  <c r="L154" i="1"/>
  <c r="L158" i="1"/>
  <c r="D158" i="1" s="1"/>
  <c r="L156" i="1"/>
  <c r="L157" i="1"/>
  <c r="L135" i="1"/>
  <c r="D135" i="1" s="1"/>
  <c r="L136" i="1"/>
  <c r="L137" i="1"/>
  <c r="L138" i="1"/>
  <c r="L139" i="1"/>
  <c r="L140" i="1"/>
  <c r="L141" i="1"/>
  <c r="L142" i="1"/>
  <c r="L143" i="1"/>
  <c r="L144" i="1"/>
  <c r="M27" i="2"/>
  <c r="M28" i="2"/>
  <c r="M29" i="2"/>
  <c r="M30" i="2"/>
  <c r="N27" i="2"/>
  <c r="N28" i="2"/>
  <c r="N29" i="2"/>
  <c r="N30" i="2"/>
  <c r="O27" i="2"/>
  <c r="O28" i="2"/>
  <c r="O29" i="2"/>
  <c r="O30" i="2"/>
  <c r="P146" i="1"/>
  <c r="P147" i="1"/>
  <c r="P148" i="1"/>
  <c r="P150" i="1"/>
  <c r="P151" i="1"/>
  <c r="P152" i="1"/>
  <c r="P153" i="1"/>
  <c r="P154" i="1"/>
  <c r="P156" i="1"/>
  <c r="P157" i="1"/>
  <c r="P158" i="1"/>
  <c r="P140" i="1"/>
  <c r="P141" i="1"/>
  <c r="P142" i="1"/>
  <c r="P143" i="1"/>
  <c r="P144" i="1"/>
  <c r="P135" i="1"/>
  <c r="P136" i="1"/>
  <c r="P137" i="1"/>
  <c r="P138" i="1"/>
  <c r="P139" i="1"/>
  <c r="Q27" i="2"/>
  <c r="Q28" i="2"/>
  <c r="Q29" i="2"/>
  <c r="Q30" i="2"/>
  <c r="R27" i="2"/>
  <c r="R28" i="2"/>
  <c r="R29" i="2"/>
  <c r="R30" i="2"/>
  <c r="S27" i="2"/>
  <c r="S28" i="2"/>
  <c r="S29" i="2"/>
  <c r="S30" i="2"/>
  <c r="E162" i="1"/>
  <c r="E163" i="1"/>
  <c r="E164" i="1"/>
  <c r="F162" i="1"/>
  <c r="F163" i="1"/>
  <c r="F164" i="1"/>
  <c r="G162" i="1"/>
  <c r="G163" i="1"/>
  <c r="G164" i="1"/>
  <c r="H162" i="1"/>
  <c r="D162" i="1" s="1"/>
  <c r="H163" i="1"/>
  <c r="H164" i="1"/>
  <c r="I161" i="1"/>
  <c r="I32" i="2" s="1"/>
  <c r="I31" i="2" s="1"/>
  <c r="J161" i="1"/>
  <c r="J32" i="2" s="1"/>
  <c r="J31" i="2" s="1"/>
  <c r="K161" i="1"/>
  <c r="K32" i="2" s="1"/>
  <c r="K31" i="2" s="1"/>
  <c r="L162" i="1"/>
  <c r="L163" i="1"/>
  <c r="L164" i="1"/>
  <c r="M161" i="1"/>
  <c r="M32" i="2" s="1"/>
  <c r="M31" i="2" s="1"/>
  <c r="N161" i="1"/>
  <c r="N32" i="2" s="1"/>
  <c r="N31" i="2" s="1"/>
  <c r="O161" i="1"/>
  <c r="O32" i="2" s="1"/>
  <c r="O31" i="2" s="1"/>
  <c r="P162" i="1"/>
  <c r="P163" i="1"/>
  <c r="P164" i="1"/>
  <c r="Q161" i="1"/>
  <c r="Q32" i="2" s="1"/>
  <c r="Q31" i="2" s="1"/>
  <c r="R161" i="1"/>
  <c r="R32" i="2" s="1"/>
  <c r="R31" i="2" s="1"/>
  <c r="S161" i="1"/>
  <c r="S32" i="2" s="1"/>
  <c r="S31" i="2" s="1"/>
  <c r="E189" i="1"/>
  <c r="E190" i="1"/>
  <c r="E191" i="1"/>
  <c r="E192" i="1"/>
  <c r="E193" i="1"/>
  <c r="E194" i="1"/>
  <c r="E169" i="1"/>
  <c r="E176" i="1"/>
  <c r="E177" i="1"/>
  <c r="E178" i="1"/>
  <c r="E180" i="1"/>
  <c r="E181" i="1"/>
  <c r="E182" i="1"/>
  <c r="E183" i="1"/>
  <c r="E184" i="1"/>
  <c r="E185" i="1"/>
  <c r="E186" i="1"/>
  <c r="E170" i="1"/>
  <c r="E171" i="1"/>
  <c r="E172" i="1"/>
  <c r="E173" i="1"/>
  <c r="E174" i="1"/>
  <c r="E175" i="1"/>
  <c r="E187" i="1"/>
  <c r="E198" i="1"/>
  <c r="E199" i="1"/>
  <c r="E204" i="1"/>
  <c r="E205" i="1"/>
  <c r="E206" i="1"/>
  <c r="E210" i="1"/>
  <c r="E211" i="1"/>
  <c r="F189" i="1"/>
  <c r="F190" i="1"/>
  <c r="F192" i="1"/>
  <c r="F193" i="1"/>
  <c r="F194" i="1"/>
  <c r="F169" i="1"/>
  <c r="F176" i="1"/>
  <c r="F177" i="1"/>
  <c r="F178" i="1"/>
  <c r="F180" i="1"/>
  <c r="F181" i="1"/>
  <c r="F182" i="1"/>
  <c r="F183" i="1"/>
  <c r="F184" i="1"/>
  <c r="F185" i="1"/>
  <c r="F186" i="1"/>
  <c r="F170" i="1"/>
  <c r="F171" i="1"/>
  <c r="F172" i="1"/>
  <c r="F173" i="1"/>
  <c r="F174" i="1"/>
  <c r="F175" i="1"/>
  <c r="F187" i="1"/>
  <c r="F198" i="1"/>
  <c r="F199" i="1"/>
  <c r="F204" i="1"/>
  <c r="F205" i="1"/>
  <c r="F206" i="1"/>
  <c r="F210" i="1"/>
  <c r="F211" i="1"/>
  <c r="G189" i="1"/>
  <c r="G190" i="1"/>
  <c r="G192" i="1"/>
  <c r="G193" i="1"/>
  <c r="G194" i="1"/>
  <c r="G169" i="1"/>
  <c r="G176" i="1"/>
  <c r="G177" i="1"/>
  <c r="G178" i="1"/>
  <c r="G180" i="1"/>
  <c r="G181" i="1"/>
  <c r="G182" i="1"/>
  <c r="G183" i="1"/>
  <c r="G184" i="1"/>
  <c r="G185" i="1"/>
  <c r="G186" i="1"/>
  <c r="G170" i="1"/>
  <c r="G171" i="1"/>
  <c r="G172" i="1"/>
  <c r="G173" i="1"/>
  <c r="G174" i="1"/>
  <c r="G175" i="1"/>
  <c r="G187" i="1"/>
  <c r="G198" i="1"/>
  <c r="G199" i="1"/>
  <c r="G210" i="1"/>
  <c r="G211" i="1"/>
  <c r="G204" i="1"/>
  <c r="G205" i="1"/>
  <c r="G206" i="1"/>
  <c r="H192" i="1"/>
  <c r="H193" i="1"/>
  <c r="H189" i="1"/>
  <c r="D189" i="1" s="1"/>
  <c r="H190" i="1"/>
  <c r="D190" i="1" s="1"/>
  <c r="H194" i="1"/>
  <c r="D194" i="1" s="1"/>
  <c r="H169" i="1"/>
  <c r="H176" i="1"/>
  <c r="H177" i="1"/>
  <c r="D177" i="1" s="1"/>
  <c r="H178" i="1"/>
  <c r="D178" i="1" s="1"/>
  <c r="H180" i="1"/>
  <c r="H181" i="1"/>
  <c r="H182" i="1"/>
  <c r="D182" i="1" s="1"/>
  <c r="H183" i="1"/>
  <c r="D183" i="1" s="1"/>
  <c r="H184" i="1"/>
  <c r="H185" i="1"/>
  <c r="H186" i="1"/>
  <c r="D186" i="1" s="1"/>
  <c r="H170" i="1"/>
  <c r="D170" i="1" s="1"/>
  <c r="H171" i="1"/>
  <c r="H172" i="1"/>
  <c r="H173" i="1"/>
  <c r="D173" i="1" s="1"/>
  <c r="H174" i="1"/>
  <c r="D174" i="1" s="1"/>
  <c r="H175" i="1"/>
  <c r="H187" i="1"/>
  <c r="H198" i="1"/>
  <c r="D198" i="1" s="1"/>
  <c r="H199" i="1"/>
  <c r="D199" i="1" s="1"/>
  <c r="H204" i="1"/>
  <c r="H206" i="1"/>
  <c r="D206" i="1" s="1"/>
  <c r="H210" i="1"/>
  <c r="H209" i="1" s="1"/>
  <c r="H207" i="1" s="1"/>
  <c r="I34" i="2"/>
  <c r="I35" i="2"/>
  <c r="J34" i="2"/>
  <c r="J35" i="2"/>
  <c r="K34" i="2"/>
  <c r="K35" i="2"/>
  <c r="L189" i="1"/>
  <c r="L190" i="1"/>
  <c r="L191" i="1"/>
  <c r="D191" i="1" s="1"/>
  <c r="L192" i="1"/>
  <c r="L193" i="1"/>
  <c r="D193" i="1" s="1"/>
  <c r="L170" i="1"/>
  <c r="L171" i="1"/>
  <c r="D171" i="1" s="1"/>
  <c r="L172" i="1"/>
  <c r="L173" i="1"/>
  <c r="L174" i="1"/>
  <c r="L175" i="1"/>
  <c r="D175" i="1" s="1"/>
  <c r="L176" i="1"/>
  <c r="L177" i="1"/>
  <c r="L178" i="1"/>
  <c r="L180" i="1"/>
  <c r="D180" i="1" s="1"/>
  <c r="L181" i="1"/>
  <c r="L182" i="1"/>
  <c r="L183" i="1"/>
  <c r="L184" i="1"/>
  <c r="D184" i="1" s="1"/>
  <c r="L185" i="1"/>
  <c r="L186" i="1"/>
  <c r="L187" i="1"/>
  <c r="L169" i="1"/>
  <c r="D169" i="1" s="1"/>
  <c r="L204" i="1"/>
  <c r="L205" i="1"/>
  <c r="L210" i="1"/>
  <c r="L211" i="1"/>
  <c r="D211" i="1" s="1"/>
  <c r="L198" i="1"/>
  <c r="L199" i="1"/>
  <c r="M34" i="2"/>
  <c r="M35" i="2"/>
  <c r="N34" i="2"/>
  <c r="N35" i="2"/>
  <c r="O34" i="2"/>
  <c r="O35" i="2"/>
  <c r="P189" i="1"/>
  <c r="P190" i="1"/>
  <c r="P192" i="1"/>
  <c r="P193" i="1"/>
  <c r="P198" i="1"/>
  <c r="P199" i="1"/>
  <c r="P210" i="1"/>
  <c r="P209" i="1" s="1"/>
  <c r="P207" i="1" s="1"/>
  <c r="P169" i="1"/>
  <c r="P170" i="1"/>
  <c r="P171" i="1"/>
  <c r="P172" i="1"/>
  <c r="P173" i="1"/>
  <c r="P174" i="1"/>
  <c r="P175" i="1"/>
  <c r="P176" i="1"/>
  <c r="P177" i="1"/>
  <c r="P178" i="1"/>
  <c r="P180" i="1"/>
  <c r="P181" i="1"/>
  <c r="P182" i="1"/>
  <c r="P183" i="1"/>
  <c r="P184" i="1"/>
  <c r="P185" i="1"/>
  <c r="P186" i="1"/>
  <c r="P204" i="1"/>
  <c r="P203" i="1" s="1"/>
  <c r="P201" i="1" s="1"/>
  <c r="Q34" i="2"/>
  <c r="Q35" i="2"/>
  <c r="R34" i="2"/>
  <c r="R35" i="2"/>
  <c r="S34" i="2"/>
  <c r="S35" i="2"/>
  <c r="D20" i="1"/>
  <c r="D22" i="1"/>
  <c r="D23" i="1"/>
  <c r="D24" i="1"/>
  <c r="D26" i="1"/>
  <c r="D27" i="1"/>
  <c r="D28" i="1"/>
  <c r="D29" i="1"/>
  <c r="D30" i="1"/>
  <c r="D33" i="1"/>
  <c r="D34" i="1"/>
  <c r="D35" i="1"/>
  <c r="D36" i="1"/>
  <c r="D32" i="1"/>
  <c r="D38" i="1"/>
  <c r="D39" i="1"/>
  <c r="D40" i="1"/>
  <c r="D44" i="1"/>
  <c r="D45" i="1"/>
  <c r="D53" i="1"/>
  <c r="D47" i="1"/>
  <c r="D46" i="1" s="1"/>
  <c r="D17" i="2" s="1"/>
  <c r="D49" i="1"/>
  <c r="D48" i="1" s="1"/>
  <c r="D18" i="2" s="1"/>
  <c r="D61" i="1"/>
  <c r="D60" i="1"/>
  <c r="D62" i="1"/>
  <c r="D83" i="1"/>
  <c r="D82" i="1" s="1"/>
  <c r="D80" i="1" s="1"/>
  <c r="D89" i="1"/>
  <c r="D94" i="1"/>
  <c r="D93" i="1" s="1"/>
  <c r="D91" i="1" s="1"/>
  <c r="D99" i="1"/>
  <c r="D98" i="1" s="1"/>
  <c r="D108" i="1"/>
  <c r="D109" i="1"/>
  <c r="D102" i="1"/>
  <c r="D103" i="1"/>
  <c r="D104" i="1"/>
  <c r="D113" i="1"/>
  <c r="D112" i="1" s="1"/>
  <c r="D110" i="1" s="1"/>
  <c r="D118" i="1"/>
  <c r="D117" i="1" s="1"/>
  <c r="D115" i="1" s="1"/>
  <c r="D128" i="1"/>
  <c r="D125" i="1"/>
  <c r="D126" i="1"/>
  <c r="D127" i="1"/>
  <c r="D147" i="1"/>
  <c r="D146" i="1"/>
  <c r="D152" i="1"/>
  <c r="D153" i="1"/>
  <c r="D156" i="1"/>
  <c r="D157" i="1"/>
  <c r="D138" i="1"/>
  <c r="D139" i="1"/>
  <c r="D142" i="1"/>
  <c r="D143" i="1"/>
  <c r="D163" i="1"/>
  <c r="D164" i="1"/>
  <c r="D192" i="1"/>
  <c r="D176" i="1"/>
  <c r="D181" i="1"/>
  <c r="D185" i="1"/>
  <c r="D172" i="1"/>
  <c r="D187" i="1"/>
  <c r="D204" i="1"/>
  <c r="D205" i="1"/>
  <c r="P50" i="1"/>
  <c r="L50" i="1"/>
  <c r="H50" i="1"/>
  <c r="G50" i="1"/>
  <c r="F50" i="1"/>
  <c r="E50" i="1"/>
  <c r="I160" i="1"/>
  <c r="K160" i="1"/>
  <c r="O160" i="1"/>
  <c r="J160" i="1"/>
  <c r="M160" i="1"/>
  <c r="N160" i="1"/>
  <c r="S160" i="1" l="1"/>
  <c r="D210" i="1"/>
  <c r="S18" i="1"/>
  <c r="S17" i="1" s="1"/>
  <c r="N18" i="1"/>
  <c r="N17" i="1" s="1"/>
  <c r="I18" i="1"/>
  <c r="I17" i="1" s="1"/>
  <c r="R97" i="1"/>
  <c r="M97" i="1"/>
  <c r="M96" i="1" s="1"/>
  <c r="M212" i="1" s="1"/>
  <c r="R160" i="1"/>
  <c r="Q160" i="1"/>
  <c r="S14" i="2"/>
  <c r="Q16" i="2"/>
  <c r="Q13" i="2" s="1"/>
  <c r="N14" i="2"/>
  <c r="K16" i="2"/>
  <c r="Q56" i="1"/>
  <c r="O96" i="1"/>
  <c r="S16" i="2"/>
  <c r="Q14" i="2"/>
  <c r="N16" i="2"/>
  <c r="K14" i="2"/>
  <c r="K13" i="2" s="1"/>
  <c r="K36" i="2" s="1"/>
  <c r="I14" i="2"/>
  <c r="O33" i="2"/>
  <c r="R21" i="2"/>
  <c r="Q26" i="2"/>
  <c r="K26" i="2"/>
  <c r="E145" i="1"/>
  <c r="E27" i="2" s="1"/>
  <c r="S21" i="2"/>
  <c r="O21" i="2"/>
  <c r="N21" i="2"/>
  <c r="M21" i="2"/>
  <c r="R18" i="1"/>
  <c r="R17" i="1" s="1"/>
  <c r="O18" i="1"/>
  <c r="O17" i="1" s="1"/>
  <c r="O212" i="1" s="1"/>
  <c r="M18" i="1"/>
  <c r="M17" i="1" s="1"/>
  <c r="S56" i="1"/>
  <c r="K56" i="1"/>
  <c r="R20" i="2"/>
  <c r="R19" i="2" s="1"/>
  <c r="O20" i="2"/>
  <c r="O19" i="2" s="1"/>
  <c r="J133" i="1"/>
  <c r="J132" i="1" s="1"/>
  <c r="M26" i="2"/>
  <c r="S97" i="1"/>
  <c r="S96" i="1" s="1"/>
  <c r="K97" i="1"/>
  <c r="D50" i="1"/>
  <c r="D188" i="1"/>
  <c r="D34" i="2" s="1"/>
  <c r="D101" i="1"/>
  <c r="D97" i="1" s="1"/>
  <c r="R33" i="2"/>
  <c r="Q33" i="2"/>
  <c r="M33" i="2"/>
  <c r="E209" i="1"/>
  <c r="E207" i="1" s="1"/>
  <c r="P161" i="1"/>
  <c r="F161" i="1"/>
  <c r="S26" i="2"/>
  <c r="O26" i="2"/>
  <c r="G52" i="1"/>
  <c r="F52" i="1"/>
  <c r="Q55" i="1"/>
  <c r="G161" i="1"/>
  <c r="G32" i="2" s="1"/>
  <c r="G31" i="2" s="1"/>
  <c r="D148" i="1"/>
  <c r="D136" i="1"/>
  <c r="D134" i="1" s="1"/>
  <c r="D30" i="2" s="1"/>
  <c r="G66" i="1"/>
  <c r="G64" i="1" s="1"/>
  <c r="D179" i="1"/>
  <c r="D168" i="1" s="1"/>
  <c r="D167" i="1" s="1"/>
  <c r="O55" i="1"/>
  <c r="N97" i="1"/>
  <c r="O133" i="1"/>
  <c r="O132" i="1" s="1"/>
  <c r="M133" i="1"/>
  <c r="M132" i="1" s="1"/>
  <c r="N133" i="1"/>
  <c r="N132" i="1" s="1"/>
  <c r="S167" i="1"/>
  <c r="S166" i="1" s="1"/>
  <c r="Q167" i="1"/>
  <c r="K167" i="1"/>
  <c r="K166" i="1" s="1"/>
  <c r="R167" i="1"/>
  <c r="R166" i="1" s="1"/>
  <c r="J167" i="1"/>
  <c r="L145" i="1"/>
  <c r="L27" i="2" s="1"/>
  <c r="D145" i="1"/>
  <c r="D27" i="2" s="1"/>
  <c r="I167" i="1"/>
  <c r="H161" i="1"/>
  <c r="E161" i="1"/>
  <c r="E32" i="2" s="1"/>
  <c r="E31" i="2" s="1"/>
  <c r="I26" i="2"/>
  <c r="I96" i="1"/>
  <c r="P32" i="2"/>
  <c r="P31" i="2" s="1"/>
  <c r="P160" i="1"/>
  <c r="H32" i="2"/>
  <c r="H31" i="2" s="1"/>
  <c r="H160" i="1"/>
  <c r="F32" i="2"/>
  <c r="F31" i="2" s="1"/>
  <c r="F160" i="1"/>
  <c r="D22" i="2"/>
  <c r="G160" i="1"/>
  <c r="D203" i="1"/>
  <c r="D201" i="1" s="1"/>
  <c r="D155" i="1"/>
  <c r="D29" i="2" s="1"/>
  <c r="D149" i="1"/>
  <c r="D28" i="2" s="1"/>
  <c r="P197" i="1"/>
  <c r="P195" i="1" s="1"/>
  <c r="N33" i="2"/>
  <c r="L197" i="1"/>
  <c r="L195" i="1" s="1"/>
  <c r="L209" i="1"/>
  <c r="L207" i="1" s="1"/>
  <c r="L203" i="1"/>
  <c r="L201" i="1" s="1"/>
  <c r="K33" i="2"/>
  <c r="J33" i="2"/>
  <c r="I33" i="2"/>
  <c r="H203" i="1"/>
  <c r="H201" i="1" s="1"/>
  <c r="H197" i="1"/>
  <c r="H195" i="1" s="1"/>
  <c r="F197" i="1"/>
  <c r="F195" i="1" s="1"/>
  <c r="L161" i="1"/>
  <c r="L32" i="2" s="1"/>
  <c r="L31" i="2" s="1"/>
  <c r="H145" i="1"/>
  <c r="H27" i="2" s="1"/>
  <c r="Q21" i="2"/>
  <c r="K21" i="2"/>
  <c r="J21" i="2"/>
  <c r="J36" i="2" s="1"/>
  <c r="I21" i="2"/>
  <c r="S13" i="2"/>
  <c r="O13" i="2"/>
  <c r="O36" i="2" s="1"/>
  <c r="M13" i="2"/>
  <c r="L19" i="1"/>
  <c r="H52" i="1"/>
  <c r="R96" i="1"/>
  <c r="S133" i="1"/>
  <c r="S132" i="1" s="1"/>
  <c r="Q133" i="1"/>
  <c r="Q132" i="1" s="1"/>
  <c r="K133" i="1"/>
  <c r="K132" i="1" s="1"/>
  <c r="I133" i="1"/>
  <c r="I132" i="1" s="1"/>
  <c r="O167" i="1"/>
  <c r="O166" i="1" s="1"/>
  <c r="M167" i="1"/>
  <c r="M166" i="1" s="1"/>
  <c r="D209" i="1"/>
  <c r="D207" i="1" s="1"/>
  <c r="D197" i="1"/>
  <c r="D195" i="1" s="1"/>
  <c r="D161" i="1"/>
  <c r="D32" i="2" s="1"/>
  <c r="D31" i="2" s="1"/>
  <c r="D122" i="1"/>
  <c r="D25" i="2" s="1"/>
  <c r="D24" i="2" s="1"/>
  <c r="D43" i="1"/>
  <c r="D15" i="2" s="1"/>
  <c r="S33" i="2"/>
  <c r="S36" i="2" s="1"/>
  <c r="R26" i="2"/>
  <c r="N26" i="2"/>
  <c r="R13" i="2"/>
  <c r="P52" i="1"/>
  <c r="P43" i="1"/>
  <c r="P15" i="2" s="1"/>
  <c r="P19" i="1"/>
  <c r="N13" i="2"/>
  <c r="L52" i="1"/>
  <c r="L43" i="1"/>
  <c r="L15" i="2" s="1"/>
  <c r="G19" i="1"/>
  <c r="G14" i="2" s="1"/>
  <c r="E52" i="1"/>
  <c r="D78" i="1"/>
  <c r="D77" i="1" s="1"/>
  <c r="D75" i="1" s="1"/>
  <c r="Q166" i="1"/>
  <c r="I166" i="1"/>
  <c r="G107" i="1"/>
  <c r="G105" i="1" s="1"/>
  <c r="K96" i="1"/>
  <c r="E107" i="1"/>
  <c r="E105" i="1" s="1"/>
  <c r="D19" i="1"/>
  <c r="D14" i="2" s="1"/>
  <c r="H19" i="1"/>
  <c r="H14" i="2" s="1"/>
  <c r="E19" i="1"/>
  <c r="D58" i="1"/>
  <c r="D56" i="1" s="1"/>
  <c r="D87" i="1"/>
  <c r="D85" i="1" s="1"/>
  <c r="D73" i="1"/>
  <c r="D72" i="1" s="1"/>
  <c r="D70" i="1" s="1"/>
  <c r="I55" i="1"/>
  <c r="I20" i="2"/>
  <c r="I19" i="2" s="1"/>
  <c r="F87" i="1"/>
  <c r="F85" i="1" s="1"/>
  <c r="J20" i="2"/>
  <c r="J19" i="2" s="1"/>
  <c r="J166" i="1"/>
  <c r="J26" i="2"/>
  <c r="J96" i="1"/>
  <c r="J13" i="2"/>
  <c r="J18" i="1"/>
  <c r="J17" i="1" s="1"/>
  <c r="I16" i="2"/>
  <c r="D52" i="1"/>
  <c r="D51" i="1" s="1"/>
  <c r="I13" i="2"/>
  <c r="F19" i="1"/>
  <c r="F14" i="2" s="1"/>
  <c r="L87" i="1"/>
  <c r="L85" i="1" s="1"/>
  <c r="E87" i="1"/>
  <c r="E85" i="1" s="1"/>
  <c r="M55" i="1"/>
  <c r="D68" i="1"/>
  <c r="L66" i="1"/>
  <c r="L64" i="1" s="1"/>
  <c r="E66" i="1"/>
  <c r="E64" i="1" s="1"/>
  <c r="M20" i="2"/>
  <c r="M19" i="2" s="1"/>
  <c r="M36" i="2" s="1"/>
  <c r="N20" i="2"/>
  <c r="N19" i="2" s="1"/>
  <c r="N36" i="2" s="1"/>
  <c r="N96" i="1"/>
  <c r="D107" i="1"/>
  <c r="D105" i="1" s="1"/>
  <c r="D160" i="1"/>
  <c r="L14" i="2"/>
  <c r="E14" i="2"/>
  <c r="P14" i="2"/>
  <c r="P168" i="1"/>
  <c r="P188" i="1"/>
  <c r="P34" i="2" s="1"/>
  <c r="L168" i="1"/>
  <c r="G203" i="1"/>
  <c r="G201" i="1" s="1"/>
  <c r="G209" i="1"/>
  <c r="G207" i="1" s="1"/>
  <c r="G197" i="1"/>
  <c r="G195" i="1" s="1"/>
  <c r="G168" i="1"/>
  <c r="G188" i="1"/>
  <c r="G34" i="2" s="1"/>
  <c r="F209" i="1"/>
  <c r="F207" i="1" s="1"/>
  <c r="E203" i="1"/>
  <c r="E201" i="1" s="1"/>
  <c r="E197" i="1"/>
  <c r="E195" i="1" s="1"/>
  <c r="E168" i="1"/>
  <c r="P134" i="1"/>
  <c r="P155" i="1"/>
  <c r="P29" i="2" s="1"/>
  <c r="P149" i="1"/>
  <c r="P28" i="2" s="1"/>
  <c r="P145" i="1"/>
  <c r="P27" i="2" s="1"/>
  <c r="L149" i="1"/>
  <c r="L28" i="2" s="1"/>
  <c r="H155" i="1"/>
  <c r="H29" i="2" s="1"/>
  <c r="G134" i="1"/>
  <c r="G155" i="1"/>
  <c r="G29" i="2" s="1"/>
  <c r="F155" i="1"/>
  <c r="F29" i="2" s="1"/>
  <c r="F149" i="1"/>
  <c r="F28" i="2" s="1"/>
  <c r="F145" i="1"/>
  <c r="F27" i="2" s="1"/>
  <c r="E134" i="1"/>
  <c r="L122" i="1"/>
  <c r="H122" i="1"/>
  <c r="F122" i="1"/>
  <c r="L101" i="1"/>
  <c r="L23" i="2" s="1"/>
  <c r="L21" i="2" s="1"/>
  <c r="H101" i="1"/>
  <c r="H107" i="1"/>
  <c r="H105" i="1" s="1"/>
  <c r="H97" i="1"/>
  <c r="G101" i="1"/>
  <c r="F101" i="1"/>
  <c r="F107" i="1"/>
  <c r="F105" i="1" s="1"/>
  <c r="F97" i="1"/>
  <c r="P87" i="1"/>
  <c r="P85" i="1" s="1"/>
  <c r="L58" i="1"/>
  <c r="H87" i="1"/>
  <c r="H85" i="1" s="1"/>
  <c r="H66" i="1"/>
  <c r="H64" i="1" s="1"/>
  <c r="H58" i="1"/>
  <c r="G87" i="1"/>
  <c r="G85" i="1" s="1"/>
  <c r="F58" i="1"/>
  <c r="E58" i="1"/>
  <c r="H43" i="1"/>
  <c r="H15" i="2" s="1"/>
  <c r="G43" i="1"/>
  <c r="G15" i="2" s="1"/>
  <c r="F43" i="1"/>
  <c r="F15" i="2" s="1"/>
  <c r="E43" i="1"/>
  <c r="E15" i="2" s="1"/>
  <c r="F66" i="1"/>
  <c r="F64" i="1" s="1"/>
  <c r="S55" i="1"/>
  <c r="K55" i="1"/>
  <c r="Q96" i="1"/>
  <c r="Q212" i="1" s="1"/>
  <c r="N166" i="1"/>
  <c r="L188" i="1"/>
  <c r="L34" i="2" s="1"/>
  <c r="H168" i="1"/>
  <c r="H188" i="1"/>
  <c r="H34" i="2" s="1"/>
  <c r="F203" i="1"/>
  <c r="F201" i="1" s="1"/>
  <c r="F168" i="1"/>
  <c r="F188" i="1"/>
  <c r="F34" i="2" s="1"/>
  <c r="E188" i="1"/>
  <c r="E34" i="2" s="1"/>
  <c r="L134" i="1"/>
  <c r="L155" i="1"/>
  <c r="L29" i="2" s="1"/>
  <c r="H134" i="1"/>
  <c r="H149" i="1"/>
  <c r="H28" i="2" s="1"/>
  <c r="G149" i="1"/>
  <c r="G28" i="2" s="1"/>
  <c r="G145" i="1"/>
  <c r="G27" i="2" s="1"/>
  <c r="F134" i="1"/>
  <c r="E155" i="1"/>
  <c r="E29" i="2" s="1"/>
  <c r="E149" i="1"/>
  <c r="E28" i="2" s="1"/>
  <c r="P122" i="1"/>
  <c r="G122" i="1"/>
  <c r="E122" i="1"/>
  <c r="P101" i="1"/>
  <c r="P23" i="2" s="1"/>
  <c r="P21" i="2" s="1"/>
  <c r="G97" i="1"/>
  <c r="G96" i="1" s="1"/>
  <c r="E101" i="1"/>
  <c r="E23" i="2" s="1"/>
  <c r="E21" i="2" s="1"/>
  <c r="P58" i="1"/>
  <c r="G58" i="1"/>
  <c r="D67" i="1"/>
  <c r="R56" i="1"/>
  <c r="R55" i="1" s="1"/>
  <c r="N56" i="1"/>
  <c r="N55" i="1" s="1"/>
  <c r="J56" i="1"/>
  <c r="J55" i="1" s="1"/>
  <c r="D96" i="1" l="1"/>
  <c r="R212" i="1"/>
  <c r="L160" i="1"/>
  <c r="E160" i="1"/>
  <c r="J212" i="1"/>
  <c r="S212" i="1"/>
  <c r="R36" i="2"/>
  <c r="N212" i="1"/>
  <c r="G23" i="2"/>
  <c r="G21" i="2" s="1"/>
  <c r="P18" i="1"/>
  <c r="D18" i="1"/>
  <c r="E97" i="1"/>
  <c r="E96" i="1" s="1"/>
  <c r="D16" i="2"/>
  <c r="Q36" i="2"/>
  <c r="F51" i="1"/>
  <c r="F16" i="2"/>
  <c r="L18" i="1"/>
  <c r="D166" i="1"/>
  <c r="G51" i="1"/>
  <c r="G16" i="2"/>
  <c r="I212" i="1"/>
  <c r="I36" i="2"/>
  <c r="D26" i="2"/>
  <c r="D133" i="1"/>
  <c r="D132" i="1" s="1"/>
  <c r="D121" i="1"/>
  <c r="D120" i="1" s="1"/>
  <c r="E51" i="1"/>
  <c r="E16" i="2"/>
  <c r="E13" i="2" s="1"/>
  <c r="H51" i="1"/>
  <c r="H16" i="2"/>
  <c r="H13" i="2" s="1"/>
  <c r="F96" i="1"/>
  <c r="F23" i="2"/>
  <c r="F21" i="2" s="1"/>
  <c r="D35" i="2"/>
  <c r="D33" i="2" s="1"/>
  <c r="L51" i="1"/>
  <c r="L17" i="1" s="1"/>
  <c r="L16" i="2"/>
  <c r="L13" i="2" s="1"/>
  <c r="P51" i="1"/>
  <c r="P16" i="2"/>
  <c r="P13" i="2" s="1"/>
  <c r="K212" i="1"/>
  <c r="H96" i="1"/>
  <c r="H23" i="2"/>
  <c r="H21" i="2" s="1"/>
  <c r="D13" i="2"/>
  <c r="D17" i="1"/>
  <c r="D66" i="1"/>
  <c r="D64" i="1" s="1"/>
  <c r="D55" i="1" s="1"/>
  <c r="D23" i="2"/>
  <c r="D21" i="2" s="1"/>
  <c r="G20" i="2"/>
  <c r="G19" i="2" s="1"/>
  <c r="G56" i="1"/>
  <c r="G55" i="1" s="1"/>
  <c r="P121" i="1"/>
  <c r="P120" i="1" s="1"/>
  <c r="P25" i="2"/>
  <c r="P24" i="2" s="1"/>
  <c r="F167" i="1"/>
  <c r="F166" i="1" s="1"/>
  <c r="F35" i="2"/>
  <c r="F33" i="2" s="1"/>
  <c r="P20" i="2"/>
  <c r="P19" i="2" s="1"/>
  <c r="P56" i="1"/>
  <c r="P55" i="1" s="1"/>
  <c r="G121" i="1"/>
  <c r="G120" i="1" s="1"/>
  <c r="G25" i="2"/>
  <c r="G24" i="2" s="1"/>
  <c r="F133" i="1"/>
  <c r="F132" i="1" s="1"/>
  <c r="F30" i="2"/>
  <c r="H133" i="1"/>
  <c r="H132" i="1" s="1"/>
  <c r="H30" i="2"/>
  <c r="H26" i="2" s="1"/>
  <c r="L133" i="1"/>
  <c r="L132" i="1" s="1"/>
  <c r="L30" i="2"/>
  <c r="L26" i="2" s="1"/>
  <c r="H167" i="1"/>
  <c r="H166" i="1" s="1"/>
  <c r="H35" i="2"/>
  <c r="H33" i="2" s="1"/>
  <c r="F20" i="2"/>
  <c r="F19" i="2" s="1"/>
  <c r="F56" i="1"/>
  <c r="F55" i="1" s="1"/>
  <c r="H20" i="2"/>
  <c r="H19" i="2" s="1"/>
  <c r="H56" i="1"/>
  <c r="H55" i="1" s="1"/>
  <c r="H121" i="1"/>
  <c r="H120" i="1" s="1"/>
  <c r="H25" i="2"/>
  <c r="H24" i="2" s="1"/>
  <c r="E133" i="1"/>
  <c r="E132" i="1" s="1"/>
  <c r="E30" i="2"/>
  <c r="E26" i="2" s="1"/>
  <c r="E167" i="1"/>
  <c r="E166" i="1" s="1"/>
  <c r="E35" i="2"/>
  <c r="L97" i="1"/>
  <c r="L96" i="1" s="1"/>
  <c r="P97" i="1"/>
  <c r="P96" i="1" s="1"/>
  <c r="F18" i="1"/>
  <c r="F17" i="1" s="1"/>
  <c r="H18" i="1"/>
  <c r="G13" i="2"/>
  <c r="E121" i="1"/>
  <c r="E120" i="1" s="1"/>
  <c r="E25" i="2"/>
  <c r="E24" i="2" s="1"/>
  <c r="E20" i="2"/>
  <c r="E19" i="2" s="1"/>
  <c r="E56" i="1"/>
  <c r="E55" i="1" s="1"/>
  <c r="L20" i="2"/>
  <c r="L19" i="2" s="1"/>
  <c r="L56" i="1"/>
  <c r="L55" i="1" s="1"/>
  <c r="F121" i="1"/>
  <c r="F120" i="1" s="1"/>
  <c r="F25" i="2"/>
  <c r="F24" i="2" s="1"/>
  <c r="L121" i="1"/>
  <c r="L120" i="1" s="1"/>
  <c r="L25" i="2"/>
  <c r="L24" i="2" s="1"/>
  <c r="G133" i="1"/>
  <c r="G132" i="1" s="1"/>
  <c r="G30" i="2"/>
  <c r="G26" i="2" s="1"/>
  <c r="P133" i="1"/>
  <c r="P132" i="1" s="1"/>
  <c r="P30" i="2"/>
  <c r="P26" i="2" s="1"/>
  <c r="G167" i="1"/>
  <c r="G166" i="1" s="1"/>
  <c r="G35" i="2"/>
  <c r="G33" i="2" s="1"/>
  <c r="L167" i="1"/>
  <c r="L166" i="1" s="1"/>
  <c r="L35" i="2"/>
  <c r="L33" i="2" s="1"/>
  <c r="P167" i="1"/>
  <c r="P166" i="1" s="1"/>
  <c r="P35" i="2"/>
  <c r="P33" i="2" s="1"/>
  <c r="E33" i="2"/>
  <c r="F26" i="2"/>
  <c r="F13" i="2"/>
  <c r="E18" i="1"/>
  <c r="G18" i="1"/>
  <c r="E17" i="1" l="1"/>
  <c r="P17" i="1"/>
  <c r="P212" i="1" s="1"/>
  <c r="G17" i="1"/>
  <c r="H17" i="1"/>
  <c r="L212" i="1"/>
  <c r="G212" i="1"/>
  <c r="D212" i="1"/>
  <c r="D20" i="2"/>
  <c r="D19" i="2" s="1"/>
  <c r="D36" i="2" s="1"/>
  <c r="F212" i="1"/>
  <c r="P36" i="2"/>
  <c r="L36" i="2"/>
  <c r="E212" i="1"/>
  <c r="F36" i="2"/>
  <c r="G36" i="2"/>
  <c r="H212" i="1"/>
  <c r="H36" i="2"/>
  <c r="E36" i="2"/>
</calcChain>
</file>

<file path=xl/sharedStrings.xml><?xml version="1.0" encoding="utf-8"?>
<sst xmlns="http://schemas.openxmlformats.org/spreadsheetml/2006/main" count="272" uniqueCount="175">
  <si>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</si>
  <si>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</si>
  <si>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</si>
  <si>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</si>
  <si>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</si>
  <si>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</si>
  <si>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</si>
  <si>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</si>
  <si>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</si>
  <si>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</si>
  <si>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</si>
  <si>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</si>
  <si>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</si>
  <si>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</si>
  <si>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</si>
  <si>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</si>
  <si>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</si>
  <si>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</si>
  <si>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</si>
  <si>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</si>
  <si>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</si>
  <si>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</si>
  <si>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</si>
  <si>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</si>
  <si>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</si>
  <si>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</si>
  <si>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</si>
  <si>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</si>
  <si>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</si>
  <si>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</si>
  <si>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</si>
  <si>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</si>
  <si>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</si>
  <si>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</si>
  <si>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</si>
  <si>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</si>
  <si>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</si>
  <si>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</si>
  <si>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</si>
  <si>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</si>
  <si>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</si>
  <si>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</si>
  <si>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</si>
  <si>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</si>
  <si>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</si>
  <si>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</si>
  <si>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</si>
  <si>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</si>
  <si>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</si>
  <si>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</si>
  <si>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</si>
  <si>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</si>
  <si>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</si>
  <si>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</si>
  <si>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</si>
  <si>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</si>
  <si>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</si>
  <si>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</si>
  <si>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</si>
  <si>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</si>
  <si>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</si>
  <si>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</si>
  <si>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</si>
  <si>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</si>
  <si>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</si>
  <si>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</si>
  <si>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</si>
  <si>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</si>
  <si>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</si>
  <si>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</si>
  <si>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</si>
  <si>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</si>
  <si>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</si>
  <si>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</si>
  <si>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</si>
  <si>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</si>
  <si>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</si>
  <si>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</si>
  <si>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</si>
  <si>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</si>
  <si>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</si>
  <si>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</si>
  <si>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</si>
  <si>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</si>
  <si>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</si>
  <si>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</si>
  <si>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</si>
  <si>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</si>
  <si>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</si>
  <si>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</si>
  <si>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</si>
  <si>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</si>
  <si>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</si>
  <si>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</si>
  <si>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</si>
  <si>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</si>
  <si>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</si>
  <si>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</si>
  <si>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</si>
  <si>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</si>
  <si>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</si>
  <si>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</si>
  <si>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</si>
  <si>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</si>
  <si>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</si>
  <si>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</si>
  <si>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</si>
  <si>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</si>
  <si>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</si>
  <si>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</si>
  <si>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</si>
  <si>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</si>
  <si>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</si>
  <si>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</si>
  <si>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</si>
  <si>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</si>
  <si>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</si>
  <si>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</si>
  <si>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</si>
  <si>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</si>
  <si>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</si>
  <si>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</si>
  <si>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</si>
  <si>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</si>
  <si>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</si>
  <si>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</si>
  <si>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</si>
  <si>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</si>
  <si>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</si>
  <si>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</si>
  <si>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</si>
  <si>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</si>
  <si>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</si>
  <si>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</si>
  <si>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</si>
  <si>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</si>
  <si>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</si>
  <si>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Viešoji biblioteka(projektai)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</si>
  <si>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</si>
  <si>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</si>
  <si>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</si>
  <si>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</si>
  <si>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</si>
  <si>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</si>
  <si>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</si>
  <si>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</si>
  <si>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</si>
  <si>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</si>
  <si>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</si>
  <si>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</si>
  <si>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</si>
  <si>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</si>
  <si>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</si>
  <si>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</si>
  <si>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</si>
  <si>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</si>
  <si>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</si>
  <si>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</si>
  <si>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</si>
  <si>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</si>
  <si>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</si>
  <si>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</si>
  <si>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projektas "Integrali pagalba į namus"</t>
  </si>
  <si>
    <t xml:space="preserve">Pagėgių vaiko globos centro Globos centras </t>
  </si>
  <si>
    <t>projektas  "Vaikų gerovės ir saugumo didinimas, paslaugų šeimai, globėjams (rūpintojams) kokybės didinimas bei prieinamumo plėtra"</t>
  </si>
  <si>
    <t xml:space="preserve">PAGĖGIŲ SAVIVALDYBĖS  2021  METŲ  BIUDŽETO ASIGNAVIMAI PAGAL ASIGNAVIMŲ VALDYTOJUS </t>
  </si>
  <si>
    <t xml:space="preserve">PAGĖGIŲ SAVIVALDYBĖS  2021  METŲ  BIUDŽETO ASIGNAVIMAI PAGAL PROGRAMAS </t>
  </si>
  <si>
    <t xml:space="preserve">Vaiko dienos soc priežiuros paslaugos </t>
  </si>
  <si>
    <t>Žemės realizavimo pajamos</t>
  </si>
  <si>
    <t>Kitos sveikatos priežiūros f-jos (PSPC)</t>
  </si>
  <si>
    <t>Gyvenamosios vietos deklaravimas</t>
  </si>
  <si>
    <t>Vaikų dienos socialinės priežiūros paslaugos</t>
  </si>
  <si>
    <t>Neveiksnių asmenų būklės peržiūrėjimui užtikrinti</t>
  </si>
  <si>
    <t>UAB,,Pagėgių komunalinis ūkis"įstatinio kapitalo didinimui</t>
  </si>
  <si>
    <t>SVP 2021 - 2023 m. 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</si>
</sst>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25" xfId="0" applyFont="1" applyFill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1" fontId="3" fillId="0" borderId="38" xfId="0" applyNumberFormat="1" applyFont="1" applyBorder="1" applyAlignment="1">
      <alignment wrapText="1"/>
    </xf>
    <xf numFmtId="0" fontId="3" fillId="0" borderId="39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1" xfId="0" applyFont="1" applyFill="1" applyBorder="1"/>
    <xf numFmtId="0" fontId="3" fillId="0" borderId="28" xfId="0" applyFont="1" applyFill="1" applyBorder="1"/>
    <xf numFmtId="0" fontId="3" fillId="0" borderId="42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42" xfId="0" applyFont="1" applyBorder="1"/>
    <xf numFmtId="0" fontId="3" fillId="0" borderId="10" xfId="0" applyFont="1" applyFill="1" applyBorder="1"/>
    <xf numFmtId="0" fontId="3" fillId="2" borderId="42" xfId="0" applyFont="1" applyFill="1" applyBorder="1"/>
    <xf numFmtId="0" fontId="5" fillId="0" borderId="10" xfId="0" applyFont="1" applyBorder="1"/>
    <xf numFmtId="0" fontId="3" fillId="3" borderId="41" xfId="0" applyFont="1" applyFill="1" applyBorder="1"/>
    <xf numFmtId="0" fontId="3" fillId="2" borderId="43" xfId="0" applyFont="1" applyFill="1" applyBorder="1"/>
    <xf numFmtId="0" fontId="3" fillId="0" borderId="29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3" fillId="0" borderId="45" xfId="0" applyFont="1" applyFill="1" applyBorder="1"/>
    <xf numFmtId="0" fontId="3" fillId="0" borderId="45" xfId="0" applyFont="1" applyBorder="1"/>
    <xf numFmtId="0" fontId="3" fillId="3" borderId="43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8" xfId="0" applyFont="1" applyFill="1" applyBorder="1"/>
    <xf numFmtId="0" fontId="3" fillId="2" borderId="46" xfId="0" applyFont="1" applyFill="1" applyBorder="1"/>
    <xf numFmtId="0" fontId="3" fillId="0" borderId="26" xfId="0" applyFont="1" applyFill="1" applyBorder="1"/>
    <xf numFmtId="0" fontId="3" fillId="0" borderId="47" xfId="0" applyFont="1" applyFill="1" applyBorder="1"/>
    <xf numFmtId="0" fontId="5" fillId="0" borderId="47" xfId="0" applyFont="1" applyFill="1" applyBorder="1"/>
    <xf numFmtId="0" fontId="5" fillId="0" borderId="47" xfId="0" applyFont="1" applyBorder="1"/>
    <xf numFmtId="0" fontId="3" fillId="0" borderId="48" xfId="0" applyFont="1" applyFill="1" applyBorder="1"/>
    <xf numFmtId="0" fontId="3" fillId="3" borderId="46" xfId="0" applyFont="1" applyFill="1" applyBorder="1"/>
    <xf numFmtId="0" fontId="3" fillId="0" borderId="35" xfId="0" applyFont="1" applyBorder="1"/>
    <xf numFmtId="0" fontId="3" fillId="0" borderId="3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1" xfId="0" applyFont="1" applyFill="1" applyBorder="1"/>
    <xf numFmtId="0" fontId="3" fillId="0" borderId="33" xfId="0" applyFont="1" applyBorder="1"/>
    <xf numFmtId="0" fontId="3" fillId="0" borderId="49" xfId="0" applyFont="1" applyBorder="1"/>
    <xf numFmtId="0" fontId="3" fillId="0" borderId="34" xfId="0" applyFont="1" applyBorder="1"/>
    <xf numFmtId="0" fontId="5" fillId="0" borderId="50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5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5" fillId="2" borderId="30" xfId="0" applyFont="1" applyFill="1" applyBorder="1"/>
    <xf numFmtId="0" fontId="5" fillId="0" borderId="30" xfId="0" applyFont="1" applyFill="1" applyBorder="1"/>
    <xf numFmtId="0" fontId="5" fillId="0" borderId="25" xfId="0" applyFont="1" applyFill="1" applyBorder="1"/>
    <xf numFmtId="0" fontId="5" fillId="2" borderId="25" xfId="0" applyFont="1" applyFill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38" xfId="0" applyFont="1" applyBorder="1"/>
    <xf numFmtId="0" fontId="3" fillId="0" borderId="41" xfId="0" applyFont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wrapText="1"/>
    </xf>
    <xf numFmtId="0" fontId="5" fillId="0" borderId="28" xfId="0" applyFont="1" applyFill="1" applyBorder="1"/>
    <xf numFmtId="0" fontId="3" fillId="0" borderId="0" xfId="0" applyFont="1" applyBorder="1"/>
    <xf numFmtId="0" fontId="3" fillId="0" borderId="46" xfId="0" applyFont="1" applyFill="1" applyBorder="1"/>
    <xf numFmtId="0" fontId="5" fillId="0" borderId="13" xfId="0" applyFont="1" applyFill="1" applyBorder="1"/>
    <xf numFmtId="0" fontId="5" fillId="0" borderId="26" xfId="0" applyFont="1" applyFill="1" applyBorder="1"/>
    <xf numFmtId="0" fontId="5" fillId="0" borderId="49" xfId="0" applyFont="1" applyBorder="1"/>
    <xf numFmtId="0" fontId="5" fillId="0" borderId="51" xfId="0" applyFont="1" applyBorder="1"/>
    <xf numFmtId="0" fontId="3" fillId="2" borderId="54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15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/>
    </xf>
    <xf numFmtId="0" fontId="5" fillId="2" borderId="44" xfId="0" applyFont="1" applyFill="1" applyBorder="1"/>
    <xf numFmtId="0" fontId="5" fillId="2" borderId="2" xfId="0" applyFont="1" applyFill="1" applyBorder="1"/>
    <xf numFmtId="0" fontId="5" fillId="2" borderId="15" xfId="0" applyFont="1" applyFill="1" applyBorder="1"/>
    <xf numFmtId="0" fontId="5" fillId="2" borderId="12" xfId="0" applyFont="1" applyFill="1" applyBorder="1"/>
    <xf numFmtId="0" fontId="5" fillId="2" borderId="29" xfId="0" applyFont="1" applyFill="1" applyBorder="1"/>
    <xf numFmtId="0" fontId="5" fillId="2" borderId="27" xfId="0" applyFont="1" applyFill="1" applyBorder="1"/>
    <xf numFmtId="0" fontId="3" fillId="0" borderId="41" xfId="0" applyFont="1" applyFill="1" applyBorder="1"/>
    <xf numFmtId="0" fontId="5" fillId="0" borderId="14" xfId="0" applyFont="1" applyFill="1" applyBorder="1"/>
    <xf numFmtId="0" fontId="3" fillId="0" borderId="54" xfId="0" applyFont="1" applyBorder="1"/>
    <xf numFmtId="0" fontId="3" fillId="0" borderId="43" xfId="0" applyFont="1" applyFill="1" applyBorder="1"/>
    <xf numFmtId="0" fontId="5" fillId="0" borderId="15" xfId="0" applyFont="1" applyFill="1" applyBorder="1"/>
    <xf numFmtId="0" fontId="5" fillId="0" borderId="12" xfId="0" applyFont="1" applyFill="1" applyBorder="1"/>
    <xf numFmtId="0" fontId="5" fillId="0" borderId="29" xfId="0" applyFont="1" applyFill="1" applyBorder="1"/>
    <xf numFmtId="0" fontId="5" fillId="0" borderId="27" xfId="0" applyFont="1" applyFill="1" applyBorder="1"/>
    <xf numFmtId="0" fontId="5" fillId="0" borderId="55" xfId="0" applyFont="1" applyBorder="1"/>
    <xf numFmtId="14" fontId="3" fillId="0" borderId="0" xfId="0" applyNumberFormat="1" applyFont="1" applyFill="1" applyBorder="1"/>
    <xf numFmtId="0" fontId="5" fillId="0" borderId="56" xfId="0" applyFont="1" applyBorder="1"/>
    <xf numFmtId="0" fontId="5" fillId="0" borderId="58" xfId="0" applyFont="1" applyBorder="1"/>
    <xf numFmtId="0" fontId="5" fillId="0" borderId="57" xfId="0" applyFont="1" applyBorder="1"/>
    <xf numFmtId="0" fontId="3" fillId="2" borderId="13" xfId="0" applyFont="1" applyFill="1" applyBorder="1" applyAlignment="1">
      <alignment wrapText="1"/>
    </xf>
    <xf numFmtId="0" fontId="3" fillId="2" borderId="32" xfId="0" applyFont="1" applyFill="1" applyBorder="1"/>
    <xf numFmtId="0" fontId="3" fillId="2" borderId="11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/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48" xfId="0" applyFont="1" applyBorder="1" applyAlignment="1">
      <alignment wrapText="1"/>
    </xf>
    <xf numFmtId="1" fontId="3" fillId="0" borderId="49" xfId="0" applyNumberFormat="1" applyFont="1" applyBorder="1" applyAlignment="1">
      <alignment wrapText="1"/>
    </xf>
    <xf numFmtId="0" fontId="3" fillId="2" borderId="59" xfId="0" applyFont="1" applyFill="1" applyBorder="1" applyAlignment="1">
      <alignment wrapText="1"/>
    </xf>
    <xf numFmtId="0" fontId="3" fillId="2" borderId="60" xfId="0" applyFont="1" applyFill="1" applyBorder="1" applyAlignment="1">
      <alignment wrapText="1"/>
    </xf>
    <xf numFmtId="0" fontId="3" fillId="0" borderId="61" xfId="0" applyFont="1" applyBorder="1"/>
    <xf numFmtId="0" fontId="3" fillId="0" borderId="60" xfId="0" applyFont="1" applyBorder="1"/>
    <xf numFmtId="0" fontId="3" fillId="0" borderId="59" xfId="0" applyFont="1" applyBorder="1"/>
    <xf numFmtId="0" fontId="3" fillId="0" borderId="62" xfId="0" applyFont="1" applyBorder="1"/>
    <xf numFmtId="0" fontId="3" fillId="0" borderId="59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2" borderId="27" xfId="0" applyFont="1" applyFill="1" applyBorder="1"/>
    <xf numFmtId="0" fontId="3" fillId="2" borderId="2" xfId="0" applyFont="1" applyFill="1" applyBorder="1"/>
    <xf numFmtId="0" fontId="3" fillId="2" borderId="26" xfId="0" applyFont="1" applyFill="1" applyBorder="1"/>
    <xf numFmtId="0" fontId="3" fillId="2" borderId="47" xfId="0" applyFont="1" applyFill="1" applyBorder="1"/>
    <xf numFmtId="0" fontId="5" fillId="0" borderId="48" xfId="0" applyFont="1" applyFill="1" applyBorder="1"/>
    <xf numFmtId="0" fontId="3" fillId="2" borderId="61" xfId="0" applyFont="1" applyFill="1" applyBorder="1"/>
    <xf numFmtId="0" fontId="3" fillId="2" borderId="60" xfId="0" applyFont="1" applyFill="1" applyBorder="1"/>
    <xf numFmtId="0" fontId="3" fillId="2" borderId="62" xfId="0" applyFont="1" applyFill="1" applyBorder="1"/>
    <xf numFmtId="0" fontId="3" fillId="2" borderId="44" xfId="0" applyFont="1" applyFill="1" applyBorder="1"/>
    <xf numFmtId="0" fontId="3" fillId="2" borderId="29" xfId="0" applyFont="1" applyFill="1" applyBorder="1"/>
    <xf numFmtId="0" fontId="5" fillId="0" borderId="45" xfId="0" applyFont="1" applyFill="1" applyBorder="1"/>
    <xf numFmtId="0" fontId="3" fillId="0" borderId="10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42" xfId="0" applyFont="1" applyBorder="1"/>
    <xf numFmtId="0" fontId="3" fillId="0" borderId="42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3" fillId="2" borderId="61" xfId="0" applyFont="1" applyFill="1" applyBorder="1" applyAlignment="1">
      <alignment wrapText="1"/>
    </xf>
    <xf numFmtId="0" fontId="3" fillId="2" borderId="62" xfId="0" applyFont="1" applyFill="1" applyBorder="1" applyAlignment="1">
      <alignment wrapText="1"/>
    </xf>
    <xf numFmtId="0" fontId="5" fillId="2" borderId="45" xfId="0" applyFont="1" applyFill="1" applyBorder="1"/>
    <xf numFmtId="0" fontId="5" fillId="2" borderId="16" xfId="0" applyFont="1" applyFill="1" applyBorder="1"/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7"/>
  <sheetViews>
    <sheetView tabSelected="1" zoomScale="75" workbookViewId="0">
      <pane ySplit="2835"/>
      <selection activeCell="M6" sqref="M6"/>
      <selection pane="bottomLeft"/>
    </sheetView>
  </sheetViews>
  <sheetFormatPr defaultRowHeight="12.75" x14ac:dyDescent="0.2"/>
  <cols>
    <col min="1" max="1" width="4" style="1" customWidth="1"/>
    <col min="2" max="2" width="4.5703125" style="1" customWidth="1"/>
    <col min="3" max="3" width="43.85546875" style="1" customWidth="1"/>
    <col min="4" max="4" width="11.7109375" style="1" customWidth="1"/>
    <col min="5" max="5" width="10.5703125" style="1" customWidth="1"/>
    <col min="6" max="6" width="10.7109375" style="1" customWidth="1"/>
    <col min="7" max="7" width="10.85546875" style="1" customWidth="1"/>
    <col min="8" max="8" width="11.425781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10.42578125" style="1" customWidth="1"/>
    <col min="17" max="17" width="10.140625" style="1" customWidth="1"/>
    <col min="18" max="18" width="9.140625" style="1" customWidth="1"/>
    <col min="19" max="19" width="9.85546875" style="1" customWidth="1"/>
    <col min="20" max="20" width="9" style="1" customWidth="1"/>
    <col min="21" max="16384" width="9.140625" style="1"/>
  </cols>
  <sheetData>
    <row r="1" spans="2:19" ht="22.5" customHeight="1" x14ac:dyDescent="0.25">
      <c r="O1" s="219" t="s">
        <v>174</v>
      </c>
      <c r="P1" s="219"/>
      <c r="Q1" s="219"/>
    </row>
    <row r="2" spans="2:19" ht="15.75" x14ac:dyDescent="0.25">
      <c r="C2" s="2"/>
      <c r="O2" s="121" t="s">
        <v>144</v>
      </c>
      <c r="P2" s="121"/>
      <c r="Q2" s="121"/>
    </row>
    <row r="3" spans="2:19" ht="18.75" x14ac:dyDescent="0.3">
      <c r="C3" s="66" t="s">
        <v>165</v>
      </c>
      <c r="D3" s="67"/>
      <c r="E3" s="67"/>
      <c r="F3" s="67"/>
      <c r="G3" s="67"/>
      <c r="I3" s="66"/>
      <c r="K3" s="75"/>
      <c r="L3" s="75"/>
      <c r="M3" s="75"/>
      <c r="O3" s="121"/>
      <c r="P3" s="121"/>
      <c r="Q3" s="121"/>
    </row>
    <row r="4" spans="2:19" ht="18.75" x14ac:dyDescent="0.3">
      <c r="C4" s="119"/>
      <c r="E4" s="66" t="s">
        <v>156</v>
      </c>
      <c r="F4" s="66"/>
      <c r="O4" s="121"/>
      <c r="P4" s="121"/>
      <c r="Q4" s="121"/>
    </row>
    <row r="5" spans="2:19" ht="15.75" x14ac:dyDescent="0.25">
      <c r="C5" s="77"/>
      <c r="O5" s="121"/>
      <c r="P5" s="121"/>
      <c r="Q5" s="121"/>
    </row>
    <row r="6" spans="2:19" ht="15.75" x14ac:dyDescent="0.25">
      <c r="C6" s="77"/>
      <c r="O6" s="121"/>
      <c r="P6" s="121"/>
      <c r="Q6" s="121"/>
    </row>
    <row r="7" spans="2:19" ht="15.75" x14ac:dyDescent="0.25">
      <c r="C7" s="77"/>
      <c r="O7" s="121"/>
      <c r="P7" s="121"/>
      <c r="Q7" s="121"/>
    </row>
    <row r="8" spans="2:19" ht="15.75" x14ac:dyDescent="0.25">
      <c r="C8" s="77"/>
      <c r="O8" s="121"/>
      <c r="P8" s="121"/>
      <c r="Q8" s="121"/>
    </row>
    <row r="9" spans="2:19" ht="16.5" thickBot="1" x14ac:dyDescent="0.3">
      <c r="C9" s="75"/>
      <c r="O9" s="74" t="s">
        <v>124</v>
      </c>
      <c r="P9" s="73"/>
    </row>
    <row r="10" spans="2:19" ht="40.5" customHeight="1" thickBot="1" x14ac:dyDescent="0.3">
      <c r="B10" s="80"/>
      <c r="C10" s="84"/>
      <c r="D10" s="71"/>
      <c r="E10" s="71"/>
      <c r="F10" s="71"/>
      <c r="G10" s="71"/>
      <c r="H10" s="126" t="s">
        <v>149</v>
      </c>
      <c r="I10" s="125"/>
      <c r="J10" s="125"/>
      <c r="K10" s="127"/>
      <c r="L10" s="125" t="s">
        <v>148</v>
      </c>
      <c r="M10" s="125"/>
      <c r="N10" s="125"/>
      <c r="O10" s="125"/>
      <c r="P10" s="126" t="s">
        <v>150</v>
      </c>
      <c r="Q10" s="125"/>
      <c r="R10" s="125"/>
      <c r="S10" s="72"/>
    </row>
    <row r="11" spans="2:19" ht="21.75" customHeight="1" thickBot="1" x14ac:dyDescent="0.3">
      <c r="B11" s="82"/>
      <c r="C11" s="86"/>
      <c r="D11" s="128"/>
      <c r="E11" s="128"/>
      <c r="F11" s="128"/>
      <c r="G11" s="128"/>
      <c r="H11" s="117"/>
      <c r="I11" s="129">
        <v>151</v>
      </c>
      <c r="J11" s="129"/>
      <c r="K11" s="130"/>
      <c r="L11" s="129" t="s">
        <v>147</v>
      </c>
      <c r="M11" s="129"/>
      <c r="N11" s="129"/>
      <c r="O11" s="129"/>
      <c r="P11" s="126"/>
      <c r="Q11" s="125" t="s">
        <v>151</v>
      </c>
      <c r="R11" s="125"/>
      <c r="S11" s="72"/>
    </row>
    <row r="12" spans="2:19" ht="15.75" x14ac:dyDescent="0.25">
      <c r="B12" s="82"/>
      <c r="C12" s="85"/>
      <c r="D12" s="78"/>
      <c r="E12" s="10" t="s">
        <v>47</v>
      </c>
      <c r="F12" s="11"/>
      <c r="G12" s="107"/>
      <c r="H12" s="117"/>
      <c r="I12" s="12" t="s">
        <v>47</v>
      </c>
      <c r="J12" s="12"/>
      <c r="K12" s="13"/>
      <c r="L12" s="14"/>
      <c r="M12" s="15" t="s">
        <v>47</v>
      </c>
      <c r="N12" s="12"/>
      <c r="O12" s="16"/>
      <c r="P12" s="25"/>
      <c r="Q12" s="42" t="s">
        <v>47</v>
      </c>
      <c r="R12" s="131"/>
      <c r="S12" s="21"/>
    </row>
    <row r="13" spans="2:19" ht="15.75" x14ac:dyDescent="0.25">
      <c r="B13" s="82"/>
      <c r="C13" s="86"/>
      <c r="D13" s="79"/>
      <c r="E13" s="18" t="s">
        <v>48</v>
      </c>
      <c r="F13" s="19"/>
      <c r="G13" s="108"/>
      <c r="H13" s="118"/>
      <c r="I13" s="20" t="s">
        <v>51</v>
      </c>
      <c r="J13" s="20"/>
      <c r="K13" s="21"/>
      <c r="L13" s="22"/>
      <c r="M13" s="23" t="s">
        <v>51</v>
      </c>
      <c r="N13" s="20"/>
      <c r="O13" s="24"/>
      <c r="P13" s="25"/>
      <c r="Q13" s="23" t="s">
        <v>51</v>
      </c>
      <c r="R13" s="20"/>
      <c r="S13" s="26"/>
    </row>
    <row r="14" spans="2:19" ht="111" thickBot="1" x14ac:dyDescent="0.3">
      <c r="B14" s="82"/>
      <c r="C14" s="87" t="s">
        <v>120</v>
      </c>
      <c r="D14" s="180" t="s">
        <v>135</v>
      </c>
      <c r="E14" s="181" t="s">
        <v>46</v>
      </c>
      <c r="F14" s="182" t="s">
        <v>49</v>
      </c>
      <c r="G14" s="108" t="s">
        <v>50</v>
      </c>
      <c r="H14" s="183" t="s">
        <v>145</v>
      </c>
      <c r="I14" s="184" t="s">
        <v>46</v>
      </c>
      <c r="J14" s="185" t="s">
        <v>49</v>
      </c>
      <c r="K14" s="21" t="s">
        <v>8</v>
      </c>
      <c r="L14" s="186" t="s">
        <v>146</v>
      </c>
      <c r="M14" s="184" t="s">
        <v>46</v>
      </c>
      <c r="N14" s="185" t="s">
        <v>49</v>
      </c>
      <c r="O14" s="24" t="s">
        <v>8</v>
      </c>
      <c r="P14" s="183" t="s">
        <v>152</v>
      </c>
      <c r="Q14" s="184" t="s">
        <v>46</v>
      </c>
      <c r="R14" s="187" t="s">
        <v>54</v>
      </c>
      <c r="S14" s="26" t="s">
        <v>8</v>
      </c>
    </row>
    <row r="15" spans="2:19" ht="48" thickBot="1" x14ac:dyDescent="0.3">
      <c r="B15" s="188" t="s">
        <v>112</v>
      </c>
      <c r="C15" s="126"/>
      <c r="D15" s="215" t="s">
        <v>68</v>
      </c>
      <c r="E15" s="190" t="s">
        <v>69</v>
      </c>
      <c r="F15" s="189" t="s">
        <v>70</v>
      </c>
      <c r="G15" s="216" t="s">
        <v>71</v>
      </c>
      <c r="H15" s="191" t="s">
        <v>67</v>
      </c>
      <c r="I15" s="192"/>
      <c r="J15" s="193"/>
      <c r="K15" s="194"/>
      <c r="L15" s="195" t="s">
        <v>66</v>
      </c>
      <c r="M15" s="192"/>
      <c r="N15" s="193"/>
      <c r="O15" s="15"/>
      <c r="P15" s="196" t="s">
        <v>65</v>
      </c>
      <c r="Q15" s="192"/>
      <c r="R15" s="193"/>
      <c r="S15" s="194"/>
    </row>
    <row r="16" spans="2:19" ht="16.5" thickBot="1" x14ac:dyDescent="0.3">
      <c r="B16" s="81"/>
      <c r="C16" s="50">
        <v>2</v>
      </c>
      <c r="D16" s="44">
        <v>3</v>
      </c>
      <c r="E16" s="45">
        <v>4</v>
      </c>
      <c r="F16" s="46">
        <v>5</v>
      </c>
      <c r="G16" s="160">
        <v>6</v>
      </c>
      <c r="H16" s="51">
        <v>7</v>
      </c>
      <c r="I16" s="48">
        <v>8</v>
      </c>
      <c r="J16" s="47">
        <v>9</v>
      </c>
      <c r="K16" s="49">
        <v>10</v>
      </c>
      <c r="L16" s="47">
        <v>11</v>
      </c>
      <c r="M16" s="48">
        <v>12</v>
      </c>
      <c r="N16" s="47">
        <v>13</v>
      </c>
      <c r="O16" s="50">
        <v>14</v>
      </c>
      <c r="P16" s="51">
        <v>15</v>
      </c>
      <c r="Q16" s="48">
        <v>16</v>
      </c>
      <c r="R16" s="47">
        <v>17</v>
      </c>
      <c r="S16" s="49">
        <v>18</v>
      </c>
    </row>
    <row r="17" spans="2:19" ht="34.5" customHeight="1" thickBot="1" x14ac:dyDescent="0.3">
      <c r="B17" s="17">
        <v>1</v>
      </c>
      <c r="C17" s="141" t="s">
        <v>134</v>
      </c>
      <c r="D17" s="99">
        <f t="shared" ref="D17:S17" si="0">SUM(D18,D51)</f>
        <v>3093501</v>
      </c>
      <c r="E17" s="52">
        <f t="shared" si="0"/>
        <v>2499701</v>
      </c>
      <c r="F17" s="52">
        <f t="shared" si="0"/>
        <v>2098320</v>
      </c>
      <c r="G17" s="53">
        <f t="shared" si="0"/>
        <v>593800</v>
      </c>
      <c r="H17" s="99">
        <f t="shared" si="0"/>
        <v>2610195</v>
      </c>
      <c r="I17" s="52">
        <f t="shared" si="0"/>
        <v>2016395</v>
      </c>
      <c r="J17" s="52">
        <f t="shared" si="0"/>
        <v>1639759</v>
      </c>
      <c r="K17" s="53">
        <f t="shared" si="0"/>
        <v>593800</v>
      </c>
      <c r="L17" s="99">
        <f t="shared" si="0"/>
        <v>483306</v>
      </c>
      <c r="M17" s="52">
        <f t="shared" si="0"/>
        <v>483306</v>
      </c>
      <c r="N17" s="52">
        <f t="shared" si="0"/>
        <v>458561</v>
      </c>
      <c r="O17" s="53">
        <f t="shared" si="0"/>
        <v>0</v>
      </c>
      <c r="P17" s="99">
        <f t="shared" si="0"/>
        <v>0</v>
      </c>
      <c r="Q17" s="52">
        <f t="shared" si="0"/>
        <v>0</v>
      </c>
      <c r="R17" s="52">
        <f t="shared" si="0"/>
        <v>0</v>
      </c>
      <c r="S17" s="53">
        <f t="shared" si="0"/>
        <v>0</v>
      </c>
    </row>
    <row r="18" spans="2:19" ht="15" customHeight="1" x14ac:dyDescent="0.25">
      <c r="B18" s="17">
        <v>2</v>
      </c>
      <c r="C18" s="42" t="s">
        <v>91</v>
      </c>
      <c r="D18" s="206">
        <f t="shared" ref="D18:S18" si="1">SUM(D19,D43,D46,D48)</f>
        <v>2819795</v>
      </c>
      <c r="E18" s="54">
        <f t="shared" si="1"/>
        <v>2225995</v>
      </c>
      <c r="F18" s="54">
        <f t="shared" si="1"/>
        <v>1839957</v>
      </c>
      <c r="G18" s="197">
        <f t="shared" si="1"/>
        <v>593800</v>
      </c>
      <c r="H18" s="202">
        <f t="shared" si="1"/>
        <v>2582989</v>
      </c>
      <c r="I18" s="203">
        <f t="shared" si="1"/>
        <v>1989189</v>
      </c>
      <c r="J18" s="203">
        <f t="shared" si="1"/>
        <v>1624091</v>
      </c>
      <c r="K18" s="204">
        <f t="shared" si="1"/>
        <v>593800</v>
      </c>
      <c r="L18" s="199">
        <f t="shared" si="1"/>
        <v>236806</v>
      </c>
      <c r="M18" s="54">
        <f t="shared" si="1"/>
        <v>236806</v>
      </c>
      <c r="N18" s="54">
        <f t="shared" si="1"/>
        <v>215866</v>
      </c>
      <c r="O18" s="109">
        <f t="shared" si="1"/>
        <v>0</v>
      </c>
      <c r="P18" s="206">
        <f t="shared" si="1"/>
        <v>0</v>
      </c>
      <c r="Q18" s="54">
        <f t="shared" si="1"/>
        <v>0</v>
      </c>
      <c r="R18" s="54">
        <f t="shared" si="1"/>
        <v>0</v>
      </c>
      <c r="S18" s="197">
        <f t="shared" si="1"/>
        <v>0</v>
      </c>
    </row>
    <row r="19" spans="2:19" ht="15.75" x14ac:dyDescent="0.25">
      <c r="B19" s="17">
        <v>3</v>
      </c>
      <c r="C19" s="91" t="s">
        <v>97</v>
      </c>
      <c r="D19" s="205">
        <f t="shared" ref="D19:S19" si="2">SUM(D20:D41)</f>
        <v>2588044</v>
      </c>
      <c r="E19" s="8">
        <f t="shared" si="2"/>
        <v>1994244</v>
      </c>
      <c r="F19" s="8">
        <f t="shared" si="2"/>
        <v>1630913</v>
      </c>
      <c r="G19" s="198">
        <f t="shared" si="2"/>
        <v>593800</v>
      </c>
      <c r="H19" s="205">
        <f t="shared" si="2"/>
        <v>2520738</v>
      </c>
      <c r="I19" s="8">
        <f t="shared" si="2"/>
        <v>1926938</v>
      </c>
      <c r="J19" s="8">
        <f t="shared" si="2"/>
        <v>1565331</v>
      </c>
      <c r="K19" s="198">
        <f t="shared" si="2"/>
        <v>593800</v>
      </c>
      <c r="L19" s="200">
        <f t="shared" si="2"/>
        <v>67306</v>
      </c>
      <c r="M19" s="8">
        <f t="shared" si="2"/>
        <v>67306</v>
      </c>
      <c r="N19" s="8">
        <f t="shared" si="2"/>
        <v>65582</v>
      </c>
      <c r="O19" s="96">
        <f t="shared" si="2"/>
        <v>0</v>
      </c>
      <c r="P19" s="205">
        <f t="shared" si="2"/>
        <v>0</v>
      </c>
      <c r="Q19" s="8">
        <f t="shared" si="2"/>
        <v>0</v>
      </c>
      <c r="R19" s="8">
        <f t="shared" si="2"/>
        <v>0</v>
      </c>
      <c r="S19" s="198">
        <f t="shared" si="2"/>
        <v>0</v>
      </c>
    </row>
    <row r="20" spans="2:19" ht="15.75" x14ac:dyDescent="0.25">
      <c r="B20" s="17">
        <v>4</v>
      </c>
      <c r="C20" s="92" t="s">
        <v>32</v>
      </c>
      <c r="D20" s="161">
        <f t="shared" ref="D20:D39" si="3">SUM(H20,L20,P20)</f>
        <v>199110</v>
      </c>
      <c r="E20" s="55">
        <f>SUM(I20+M20+Q20)</f>
        <v>199110</v>
      </c>
      <c r="F20" s="55">
        <f t="shared" ref="F20:F39" si="4">SUM(J20,N20,R20)</f>
        <v>122370</v>
      </c>
      <c r="G20" s="162">
        <f t="shared" ref="G20:G39" si="5">SUM(K20,O20,S20)</f>
        <v>0</v>
      </c>
      <c r="H20" s="102">
        <f>SUM(I20+K20)</f>
        <v>199110</v>
      </c>
      <c r="I20" s="9">
        <v>199110</v>
      </c>
      <c r="J20" s="9">
        <v>122370</v>
      </c>
      <c r="K20" s="56">
        <v>0</v>
      </c>
      <c r="L20" s="113">
        <f>SUM(M20+O20)</f>
        <v>0</v>
      </c>
      <c r="M20" s="9"/>
      <c r="N20" s="9"/>
      <c r="O20" s="92"/>
      <c r="P20" s="102">
        <f>SUM(Q20+S20)</f>
        <v>0</v>
      </c>
      <c r="Q20" s="9"/>
      <c r="R20" s="9"/>
      <c r="S20" s="56"/>
    </row>
    <row r="21" spans="2:19" ht="15.75" x14ac:dyDescent="0.25">
      <c r="B21" s="17">
        <v>5</v>
      </c>
      <c r="C21" s="92" t="s">
        <v>57</v>
      </c>
      <c r="D21" s="161">
        <f t="shared" si="3"/>
        <v>15363</v>
      </c>
      <c r="E21" s="55">
        <f>SUM(I21+M21+Q21)</f>
        <v>15363</v>
      </c>
      <c r="F21" s="55">
        <f t="shared" si="4"/>
        <v>0</v>
      </c>
      <c r="G21" s="162">
        <f t="shared" si="5"/>
        <v>0</v>
      </c>
      <c r="H21" s="102">
        <f t="shared" ref="H21:H41" si="6">SUM(I21+K21)</f>
        <v>15363</v>
      </c>
      <c r="I21" s="9">
        <v>15363</v>
      </c>
      <c r="J21" s="9">
        <v>0</v>
      </c>
      <c r="K21" s="56">
        <v>0</v>
      </c>
      <c r="L21" s="113">
        <f t="shared" ref="L21:L41" si="7">SUM(M21+O21)</f>
        <v>0</v>
      </c>
      <c r="M21" s="9"/>
      <c r="N21" s="9"/>
      <c r="O21" s="92"/>
      <c r="P21" s="102">
        <f t="shared" ref="P21:P41" si="8">SUM(Q21+S21)</f>
        <v>0</v>
      </c>
      <c r="Q21" s="9"/>
      <c r="R21" s="9"/>
      <c r="S21" s="56"/>
    </row>
    <row r="22" spans="2:19" ht="15.75" x14ac:dyDescent="0.25">
      <c r="B22" s="17">
        <v>6</v>
      </c>
      <c r="C22" s="92" t="s">
        <v>6</v>
      </c>
      <c r="D22" s="161">
        <f t="shared" si="3"/>
        <v>59148</v>
      </c>
      <c r="E22" s="55">
        <f t="shared" ref="E22:E39" si="9">SUM(I22,M22,Q22)</f>
        <v>59148</v>
      </c>
      <c r="F22" s="55">
        <f t="shared" si="4"/>
        <v>57621</v>
      </c>
      <c r="G22" s="162">
        <f t="shared" si="5"/>
        <v>0</v>
      </c>
      <c r="H22" s="102">
        <f t="shared" si="6"/>
        <v>59148</v>
      </c>
      <c r="I22" s="9">
        <v>59148</v>
      </c>
      <c r="J22" s="9">
        <v>57621</v>
      </c>
      <c r="K22" s="56">
        <v>0</v>
      </c>
      <c r="L22" s="113">
        <f t="shared" si="7"/>
        <v>0</v>
      </c>
      <c r="M22" s="9"/>
      <c r="N22" s="9"/>
      <c r="O22" s="92"/>
      <c r="P22" s="102">
        <f t="shared" si="8"/>
        <v>0</v>
      </c>
      <c r="Q22" s="9"/>
      <c r="R22" s="9"/>
      <c r="S22" s="56"/>
    </row>
    <row r="23" spans="2:19" ht="15.75" x14ac:dyDescent="0.25">
      <c r="B23" s="17">
        <v>7</v>
      </c>
      <c r="C23" s="92" t="s">
        <v>45</v>
      </c>
      <c r="D23" s="161">
        <f t="shared" si="3"/>
        <v>1269953</v>
      </c>
      <c r="E23" s="55">
        <f t="shared" si="9"/>
        <v>1249653</v>
      </c>
      <c r="F23" s="55">
        <f t="shared" si="4"/>
        <v>1084342</v>
      </c>
      <c r="G23" s="162">
        <f t="shared" si="5"/>
        <v>20300</v>
      </c>
      <c r="H23" s="102">
        <f t="shared" si="6"/>
        <v>1269953</v>
      </c>
      <c r="I23" s="9">
        <v>1249653</v>
      </c>
      <c r="J23" s="9">
        <v>1084342</v>
      </c>
      <c r="K23" s="56">
        <v>20300</v>
      </c>
      <c r="L23" s="113">
        <f t="shared" si="7"/>
        <v>0</v>
      </c>
      <c r="M23" s="9"/>
      <c r="N23" s="9"/>
      <c r="O23" s="92"/>
      <c r="P23" s="102">
        <f t="shared" si="8"/>
        <v>0</v>
      </c>
      <c r="Q23" s="9"/>
      <c r="R23" s="9"/>
      <c r="S23" s="56"/>
    </row>
    <row r="24" spans="2:19" ht="15.75" x14ac:dyDescent="0.25">
      <c r="B24" s="17">
        <v>8</v>
      </c>
      <c r="C24" s="92" t="s">
        <v>27</v>
      </c>
      <c r="D24" s="161">
        <f t="shared" si="3"/>
        <v>111155</v>
      </c>
      <c r="E24" s="55">
        <f t="shared" si="9"/>
        <v>111155</v>
      </c>
      <c r="F24" s="55">
        <f t="shared" si="4"/>
        <v>92705</v>
      </c>
      <c r="G24" s="162">
        <f t="shared" si="5"/>
        <v>0</v>
      </c>
      <c r="H24" s="102">
        <f t="shared" si="6"/>
        <v>111155</v>
      </c>
      <c r="I24" s="9">
        <v>111155</v>
      </c>
      <c r="J24" s="9">
        <v>92705</v>
      </c>
      <c r="K24" s="56">
        <v>0</v>
      </c>
      <c r="L24" s="113">
        <f t="shared" si="7"/>
        <v>0</v>
      </c>
      <c r="M24" s="9"/>
      <c r="N24" s="9"/>
      <c r="O24" s="92"/>
      <c r="P24" s="102">
        <f t="shared" si="8"/>
        <v>0</v>
      </c>
      <c r="Q24" s="9"/>
      <c r="R24" s="9"/>
      <c r="S24" s="56"/>
    </row>
    <row r="25" spans="2:19" ht="15.75" x14ac:dyDescent="0.25">
      <c r="B25" s="17">
        <v>9</v>
      </c>
      <c r="C25" s="92" t="s">
        <v>28</v>
      </c>
      <c r="D25" s="161">
        <f t="shared" si="3"/>
        <v>66410</v>
      </c>
      <c r="E25" s="55">
        <f t="shared" si="9"/>
        <v>66410</v>
      </c>
      <c r="F25" s="55">
        <f t="shared" si="4"/>
        <v>52182</v>
      </c>
      <c r="G25" s="162">
        <f t="shared" si="5"/>
        <v>0</v>
      </c>
      <c r="H25" s="102">
        <f t="shared" si="6"/>
        <v>66410</v>
      </c>
      <c r="I25" s="9">
        <v>66410</v>
      </c>
      <c r="J25" s="9">
        <v>52182</v>
      </c>
      <c r="K25" s="56">
        <v>0</v>
      </c>
      <c r="L25" s="113">
        <f t="shared" si="7"/>
        <v>0</v>
      </c>
      <c r="M25" s="9"/>
      <c r="N25" s="9"/>
      <c r="O25" s="92"/>
      <c r="P25" s="102">
        <f t="shared" si="8"/>
        <v>0</v>
      </c>
      <c r="Q25" s="9"/>
      <c r="R25" s="9"/>
      <c r="S25" s="56"/>
    </row>
    <row r="26" spans="2:19" ht="15.75" x14ac:dyDescent="0.25">
      <c r="B26" s="17">
        <v>10</v>
      </c>
      <c r="C26" s="92" t="s">
        <v>29</v>
      </c>
      <c r="D26" s="161">
        <f t="shared" si="3"/>
        <v>72828</v>
      </c>
      <c r="E26" s="55">
        <f t="shared" si="9"/>
        <v>72828</v>
      </c>
      <c r="F26" s="55">
        <f t="shared" si="4"/>
        <v>61800</v>
      </c>
      <c r="G26" s="162">
        <f t="shared" si="5"/>
        <v>0</v>
      </c>
      <c r="H26" s="102">
        <f t="shared" si="6"/>
        <v>72828</v>
      </c>
      <c r="I26" s="9">
        <v>72828</v>
      </c>
      <c r="J26" s="9">
        <v>61800</v>
      </c>
      <c r="K26" s="56">
        <v>0</v>
      </c>
      <c r="L26" s="113">
        <f t="shared" si="7"/>
        <v>0</v>
      </c>
      <c r="M26" s="9"/>
      <c r="N26" s="9"/>
      <c r="O26" s="92"/>
      <c r="P26" s="102">
        <f t="shared" si="8"/>
        <v>0</v>
      </c>
      <c r="Q26" s="9"/>
      <c r="R26" s="9"/>
      <c r="S26" s="56"/>
    </row>
    <row r="27" spans="2:19" ht="15.75" x14ac:dyDescent="0.25">
      <c r="B27" s="17">
        <v>11</v>
      </c>
      <c r="C27" s="92" t="s">
        <v>30</v>
      </c>
      <c r="D27" s="161">
        <f t="shared" si="3"/>
        <v>51578</v>
      </c>
      <c r="E27" s="55">
        <f t="shared" si="9"/>
        <v>51578</v>
      </c>
      <c r="F27" s="55">
        <f t="shared" si="4"/>
        <v>41419</v>
      </c>
      <c r="G27" s="162">
        <f t="shared" si="5"/>
        <v>0</v>
      </c>
      <c r="H27" s="102">
        <f t="shared" si="6"/>
        <v>51578</v>
      </c>
      <c r="I27" s="9">
        <v>51578</v>
      </c>
      <c r="J27" s="9">
        <v>41419</v>
      </c>
      <c r="K27" s="56">
        <v>0</v>
      </c>
      <c r="L27" s="113">
        <f t="shared" si="7"/>
        <v>0</v>
      </c>
      <c r="M27" s="9"/>
      <c r="N27" s="9"/>
      <c r="O27" s="92"/>
      <c r="P27" s="102">
        <f t="shared" si="8"/>
        <v>0</v>
      </c>
      <c r="Q27" s="9"/>
      <c r="R27" s="9"/>
      <c r="S27" s="56"/>
    </row>
    <row r="28" spans="2:19" ht="15.75" x14ac:dyDescent="0.25">
      <c r="B28" s="17">
        <v>12</v>
      </c>
      <c r="C28" s="92" t="s">
        <v>31</v>
      </c>
      <c r="D28" s="161">
        <f t="shared" si="3"/>
        <v>45811</v>
      </c>
      <c r="E28" s="55">
        <f t="shared" si="9"/>
        <v>45811</v>
      </c>
      <c r="F28" s="55">
        <f t="shared" si="4"/>
        <v>37449</v>
      </c>
      <c r="G28" s="162">
        <f t="shared" si="5"/>
        <v>0</v>
      </c>
      <c r="H28" s="102">
        <f t="shared" si="6"/>
        <v>45811</v>
      </c>
      <c r="I28" s="9">
        <v>45811</v>
      </c>
      <c r="J28" s="9">
        <v>37449</v>
      </c>
      <c r="K28" s="56">
        <v>0</v>
      </c>
      <c r="L28" s="113">
        <f t="shared" si="7"/>
        <v>0</v>
      </c>
      <c r="M28" s="9"/>
      <c r="N28" s="9"/>
      <c r="O28" s="92"/>
      <c r="P28" s="102">
        <f t="shared" si="8"/>
        <v>0</v>
      </c>
      <c r="Q28" s="9"/>
      <c r="R28" s="9"/>
      <c r="S28" s="56"/>
    </row>
    <row r="29" spans="2:19" ht="28.5" customHeight="1" x14ac:dyDescent="0.25">
      <c r="B29" s="17">
        <v>13</v>
      </c>
      <c r="C29" s="142" t="s">
        <v>13</v>
      </c>
      <c r="D29" s="161">
        <f t="shared" si="3"/>
        <v>100</v>
      </c>
      <c r="E29" s="55">
        <f t="shared" si="9"/>
        <v>100</v>
      </c>
      <c r="F29" s="55">
        <f t="shared" si="4"/>
        <v>0</v>
      </c>
      <c r="G29" s="162">
        <f t="shared" si="5"/>
        <v>0</v>
      </c>
      <c r="H29" s="102">
        <f t="shared" si="6"/>
        <v>0</v>
      </c>
      <c r="I29" s="9"/>
      <c r="J29" s="9"/>
      <c r="K29" s="56"/>
      <c r="L29" s="113">
        <f t="shared" si="7"/>
        <v>100</v>
      </c>
      <c r="M29" s="9">
        <v>100</v>
      </c>
      <c r="N29" s="9"/>
      <c r="O29" s="92"/>
      <c r="P29" s="102">
        <f t="shared" si="8"/>
        <v>0</v>
      </c>
      <c r="Q29" s="9"/>
      <c r="R29" s="9"/>
      <c r="S29" s="56"/>
    </row>
    <row r="30" spans="2:19" ht="31.5" x14ac:dyDescent="0.25">
      <c r="B30" s="17">
        <v>14</v>
      </c>
      <c r="C30" s="142" t="s">
        <v>153</v>
      </c>
      <c r="D30" s="161">
        <f t="shared" si="3"/>
        <v>21153</v>
      </c>
      <c r="E30" s="55">
        <f t="shared" si="9"/>
        <v>21153</v>
      </c>
      <c r="F30" s="55">
        <f t="shared" si="4"/>
        <v>20760</v>
      </c>
      <c r="G30" s="162">
        <f t="shared" si="5"/>
        <v>0</v>
      </c>
      <c r="H30" s="102">
        <f t="shared" si="6"/>
        <v>3287</v>
      </c>
      <c r="I30" s="9">
        <v>3287</v>
      </c>
      <c r="J30" s="9">
        <v>3149</v>
      </c>
      <c r="K30" s="56"/>
      <c r="L30" s="113">
        <f t="shared" si="7"/>
        <v>17866</v>
      </c>
      <c r="M30" s="9">
        <v>17866</v>
      </c>
      <c r="N30" s="9">
        <v>17611</v>
      </c>
      <c r="O30" s="92"/>
      <c r="P30" s="102">
        <f t="shared" si="8"/>
        <v>0</v>
      </c>
      <c r="Q30" s="9"/>
      <c r="R30" s="9"/>
      <c r="S30" s="56"/>
    </row>
    <row r="31" spans="2:19" ht="15.75" x14ac:dyDescent="0.25">
      <c r="B31" s="17">
        <v>15</v>
      </c>
      <c r="C31" s="92" t="s">
        <v>24</v>
      </c>
      <c r="D31" s="161">
        <f t="shared" si="3"/>
        <v>18783</v>
      </c>
      <c r="E31" s="55">
        <f t="shared" si="9"/>
        <v>18783</v>
      </c>
      <c r="F31" s="55">
        <f t="shared" si="4"/>
        <v>18192</v>
      </c>
      <c r="G31" s="162">
        <f t="shared" si="5"/>
        <v>0</v>
      </c>
      <c r="H31" s="102">
        <f t="shared" si="6"/>
        <v>783</v>
      </c>
      <c r="I31" s="9">
        <v>783</v>
      </c>
      <c r="J31" s="9">
        <v>449</v>
      </c>
      <c r="K31" s="56"/>
      <c r="L31" s="113">
        <f t="shared" si="7"/>
        <v>18000</v>
      </c>
      <c r="M31" s="9">
        <v>18000</v>
      </c>
      <c r="N31" s="9">
        <v>17743</v>
      </c>
      <c r="O31" s="92"/>
      <c r="P31" s="102">
        <f t="shared" si="8"/>
        <v>0</v>
      </c>
      <c r="Q31" s="9"/>
      <c r="R31" s="9"/>
      <c r="S31" s="56"/>
    </row>
    <row r="32" spans="2:19" ht="31.5" x14ac:dyDescent="0.25">
      <c r="B32" s="17">
        <v>16</v>
      </c>
      <c r="C32" s="142" t="s">
        <v>14</v>
      </c>
      <c r="D32" s="161">
        <f t="shared" si="3"/>
        <v>8040</v>
      </c>
      <c r="E32" s="55">
        <f t="shared" si="9"/>
        <v>8040</v>
      </c>
      <c r="F32" s="55">
        <f t="shared" si="4"/>
        <v>7925</v>
      </c>
      <c r="G32" s="162">
        <f t="shared" si="5"/>
        <v>0</v>
      </c>
      <c r="H32" s="102">
        <f t="shared" si="6"/>
        <v>0</v>
      </c>
      <c r="I32" s="9"/>
      <c r="J32" s="9"/>
      <c r="K32" s="56"/>
      <c r="L32" s="113">
        <f t="shared" si="7"/>
        <v>8040</v>
      </c>
      <c r="M32" s="9">
        <v>8040</v>
      </c>
      <c r="N32" s="9">
        <v>7925</v>
      </c>
      <c r="O32" s="92"/>
      <c r="P32" s="102">
        <f t="shared" si="8"/>
        <v>0</v>
      </c>
      <c r="Q32" s="9"/>
      <c r="R32" s="9"/>
      <c r="S32" s="56"/>
    </row>
    <row r="33" spans="2:21" ht="15.75" x14ac:dyDescent="0.25">
      <c r="B33" s="17">
        <v>17</v>
      </c>
      <c r="C33" s="142" t="s">
        <v>12</v>
      </c>
      <c r="D33" s="161">
        <f t="shared" si="3"/>
        <v>9565</v>
      </c>
      <c r="E33" s="55">
        <f t="shared" si="9"/>
        <v>9565</v>
      </c>
      <c r="F33" s="55">
        <f t="shared" si="4"/>
        <v>8711</v>
      </c>
      <c r="G33" s="162">
        <f t="shared" si="5"/>
        <v>0</v>
      </c>
      <c r="H33" s="102">
        <f t="shared" si="6"/>
        <v>7065</v>
      </c>
      <c r="I33" s="9">
        <v>7065</v>
      </c>
      <c r="J33" s="9">
        <v>6911</v>
      </c>
      <c r="K33" s="56"/>
      <c r="L33" s="113">
        <f t="shared" si="7"/>
        <v>2500</v>
      </c>
      <c r="M33" s="9">
        <v>2500</v>
      </c>
      <c r="N33" s="9">
        <v>1800</v>
      </c>
      <c r="O33" s="92"/>
      <c r="P33" s="102">
        <f t="shared" si="8"/>
        <v>0</v>
      </c>
      <c r="Q33" s="9"/>
      <c r="R33" s="9"/>
      <c r="S33" s="56"/>
    </row>
    <row r="34" spans="2:21" ht="15.75" x14ac:dyDescent="0.25">
      <c r="B34" s="17">
        <v>18</v>
      </c>
      <c r="C34" s="92" t="s">
        <v>15</v>
      </c>
      <c r="D34" s="161">
        <f t="shared" si="3"/>
        <v>23488</v>
      </c>
      <c r="E34" s="55">
        <f t="shared" si="9"/>
        <v>23488</v>
      </c>
      <c r="F34" s="55">
        <f t="shared" si="4"/>
        <v>21888</v>
      </c>
      <c r="G34" s="162">
        <f t="shared" si="5"/>
        <v>0</v>
      </c>
      <c r="H34" s="102">
        <f t="shared" si="6"/>
        <v>6288</v>
      </c>
      <c r="I34" s="9">
        <v>6288</v>
      </c>
      <c r="J34" s="9">
        <v>4934</v>
      </c>
      <c r="K34" s="56"/>
      <c r="L34" s="113">
        <f t="shared" si="7"/>
        <v>17200</v>
      </c>
      <c r="M34" s="9">
        <v>17200</v>
      </c>
      <c r="N34" s="9">
        <v>16954</v>
      </c>
      <c r="O34" s="92"/>
      <c r="P34" s="102">
        <f t="shared" si="8"/>
        <v>0</v>
      </c>
      <c r="Q34" s="9"/>
      <c r="R34" s="9"/>
      <c r="S34" s="56"/>
    </row>
    <row r="35" spans="2:21" ht="15.75" x14ac:dyDescent="0.25">
      <c r="B35" s="17">
        <v>19</v>
      </c>
      <c r="C35" s="92" t="s">
        <v>4</v>
      </c>
      <c r="D35" s="161">
        <f t="shared" si="3"/>
        <v>1900</v>
      </c>
      <c r="E35" s="55">
        <f t="shared" si="9"/>
        <v>1900</v>
      </c>
      <c r="F35" s="55">
        <f t="shared" si="4"/>
        <v>1873</v>
      </c>
      <c r="G35" s="162">
        <f t="shared" si="5"/>
        <v>0</v>
      </c>
      <c r="H35" s="102">
        <f t="shared" si="6"/>
        <v>0</v>
      </c>
      <c r="I35" s="9"/>
      <c r="J35" s="9"/>
      <c r="K35" s="56"/>
      <c r="L35" s="113">
        <f t="shared" si="7"/>
        <v>1900</v>
      </c>
      <c r="M35" s="9">
        <v>1900</v>
      </c>
      <c r="N35" s="9">
        <v>1873</v>
      </c>
      <c r="O35" s="92"/>
      <c r="P35" s="102">
        <f t="shared" si="8"/>
        <v>0</v>
      </c>
      <c r="Q35" s="9"/>
      <c r="R35" s="9"/>
      <c r="S35" s="56"/>
      <c r="U35" s="5"/>
    </row>
    <row r="36" spans="2:21" ht="15.75" x14ac:dyDescent="0.25">
      <c r="B36" s="17">
        <v>20</v>
      </c>
      <c r="C36" s="92" t="s">
        <v>1</v>
      </c>
      <c r="D36" s="161">
        <f t="shared" si="3"/>
        <v>4400</v>
      </c>
      <c r="E36" s="55">
        <f t="shared" si="9"/>
        <v>4400</v>
      </c>
      <c r="F36" s="55">
        <f t="shared" si="4"/>
        <v>0</v>
      </c>
      <c r="G36" s="162">
        <f t="shared" si="5"/>
        <v>0</v>
      </c>
      <c r="H36" s="102">
        <f t="shared" si="6"/>
        <v>4400</v>
      </c>
      <c r="I36" s="9">
        <v>4400</v>
      </c>
      <c r="J36" s="9"/>
      <c r="K36" s="56"/>
      <c r="L36" s="113">
        <f t="shared" si="7"/>
        <v>0</v>
      </c>
      <c r="M36" s="9"/>
      <c r="N36" s="9"/>
      <c r="O36" s="92"/>
      <c r="P36" s="102">
        <f t="shared" si="8"/>
        <v>0</v>
      </c>
      <c r="Q36" s="9"/>
      <c r="R36" s="9"/>
      <c r="S36" s="56"/>
    </row>
    <row r="37" spans="2:21" ht="30.75" customHeight="1" x14ac:dyDescent="0.25">
      <c r="B37" s="17">
        <v>21</v>
      </c>
      <c r="C37" s="142" t="s">
        <v>7</v>
      </c>
      <c r="D37" s="161">
        <f t="shared" si="3"/>
        <v>100</v>
      </c>
      <c r="E37" s="55">
        <f t="shared" si="9"/>
        <v>100</v>
      </c>
      <c r="F37" s="55">
        <f t="shared" si="4"/>
        <v>99</v>
      </c>
      <c r="G37" s="162">
        <f t="shared" si="5"/>
        <v>0</v>
      </c>
      <c r="H37" s="102">
        <f t="shared" si="6"/>
        <v>0</v>
      </c>
      <c r="I37" s="9"/>
      <c r="J37" s="9"/>
      <c r="K37" s="56"/>
      <c r="L37" s="113">
        <f t="shared" si="7"/>
        <v>100</v>
      </c>
      <c r="M37" s="9">
        <v>100</v>
      </c>
      <c r="N37" s="9">
        <v>99</v>
      </c>
      <c r="O37" s="92"/>
      <c r="P37" s="102">
        <f t="shared" si="8"/>
        <v>0</v>
      </c>
      <c r="Q37" s="9"/>
      <c r="R37" s="9"/>
      <c r="S37" s="56"/>
    </row>
    <row r="38" spans="2:21" ht="18" customHeight="1" x14ac:dyDescent="0.25">
      <c r="B38" s="17">
        <v>22</v>
      </c>
      <c r="C38" s="142" t="s">
        <v>170</v>
      </c>
      <c r="D38" s="161">
        <f t="shared" si="3"/>
        <v>1600</v>
      </c>
      <c r="E38" s="55">
        <f t="shared" si="9"/>
        <v>1600</v>
      </c>
      <c r="F38" s="55">
        <f t="shared" si="4"/>
        <v>1577</v>
      </c>
      <c r="G38" s="162">
        <f t="shared" si="5"/>
        <v>0</v>
      </c>
      <c r="H38" s="102">
        <f t="shared" si="6"/>
        <v>0</v>
      </c>
      <c r="I38" s="9"/>
      <c r="J38" s="9"/>
      <c r="K38" s="56"/>
      <c r="L38" s="113">
        <f t="shared" si="7"/>
        <v>1600</v>
      </c>
      <c r="M38" s="9">
        <v>1600</v>
      </c>
      <c r="N38" s="9">
        <v>1577</v>
      </c>
      <c r="O38" s="92"/>
      <c r="P38" s="102">
        <f t="shared" si="8"/>
        <v>0</v>
      </c>
      <c r="Q38" s="9"/>
      <c r="R38" s="9"/>
      <c r="S38" s="56"/>
    </row>
    <row r="39" spans="2:21" ht="13.5" customHeight="1" x14ac:dyDescent="0.25">
      <c r="B39" s="17">
        <v>23</v>
      </c>
      <c r="C39" s="92" t="s">
        <v>2</v>
      </c>
      <c r="D39" s="161">
        <f t="shared" si="3"/>
        <v>3759</v>
      </c>
      <c r="E39" s="55">
        <f t="shared" si="9"/>
        <v>3759</v>
      </c>
      <c r="F39" s="55">
        <f t="shared" si="4"/>
        <v>0</v>
      </c>
      <c r="G39" s="162">
        <f t="shared" si="5"/>
        <v>0</v>
      </c>
      <c r="H39" s="102">
        <f t="shared" si="6"/>
        <v>3759</v>
      </c>
      <c r="I39" s="9">
        <v>3759</v>
      </c>
      <c r="J39" s="9"/>
      <c r="K39" s="56"/>
      <c r="L39" s="113">
        <f t="shared" si="7"/>
        <v>0</v>
      </c>
      <c r="M39" s="9"/>
      <c r="N39" s="9"/>
      <c r="O39" s="92"/>
      <c r="P39" s="102">
        <f t="shared" si="8"/>
        <v>0</v>
      </c>
      <c r="Q39" s="9"/>
      <c r="R39" s="9"/>
      <c r="S39" s="56"/>
    </row>
    <row r="40" spans="2:21" ht="15.75" x14ac:dyDescent="0.25">
      <c r="B40" s="17">
        <v>24</v>
      </c>
      <c r="C40" s="92" t="s">
        <v>52</v>
      </c>
      <c r="D40" s="161">
        <f t="shared" ref="D40:G41" si="10">SUM(H40,L40,P40)</f>
        <v>573500</v>
      </c>
      <c r="E40" s="55">
        <f t="shared" si="10"/>
        <v>0</v>
      </c>
      <c r="F40" s="55">
        <f t="shared" si="10"/>
        <v>0</v>
      </c>
      <c r="G40" s="162">
        <f t="shared" si="10"/>
        <v>573500</v>
      </c>
      <c r="H40" s="102">
        <f t="shared" si="6"/>
        <v>573500</v>
      </c>
      <c r="I40" s="9"/>
      <c r="J40" s="9"/>
      <c r="K40" s="56">
        <v>573500</v>
      </c>
      <c r="L40" s="113">
        <f t="shared" si="7"/>
        <v>0</v>
      </c>
      <c r="M40" s="9"/>
      <c r="N40" s="9"/>
      <c r="O40" s="92"/>
      <c r="P40" s="102">
        <f t="shared" si="8"/>
        <v>0</v>
      </c>
      <c r="Q40" s="9"/>
      <c r="R40" s="9"/>
      <c r="S40" s="56"/>
    </row>
    <row r="41" spans="2:21" ht="15.75" x14ac:dyDescent="0.25">
      <c r="B41" s="17">
        <v>25</v>
      </c>
      <c r="C41" s="92" t="s">
        <v>0</v>
      </c>
      <c r="D41" s="161">
        <f t="shared" si="10"/>
        <v>30300</v>
      </c>
      <c r="E41" s="55">
        <f t="shared" si="10"/>
        <v>30300</v>
      </c>
      <c r="F41" s="55">
        <f t="shared" si="10"/>
        <v>0</v>
      </c>
      <c r="G41" s="162">
        <f t="shared" si="10"/>
        <v>0</v>
      </c>
      <c r="H41" s="102">
        <f t="shared" si="6"/>
        <v>30300</v>
      </c>
      <c r="I41" s="9">
        <v>30300</v>
      </c>
      <c r="J41" s="9"/>
      <c r="K41" s="56"/>
      <c r="L41" s="113">
        <f t="shared" si="7"/>
        <v>0</v>
      </c>
      <c r="M41" s="9"/>
      <c r="N41" s="9"/>
      <c r="O41" s="92"/>
      <c r="P41" s="101">
        <f t="shared" si="8"/>
        <v>0</v>
      </c>
      <c r="Q41" s="9"/>
      <c r="R41" s="9"/>
      <c r="S41" s="56"/>
    </row>
    <row r="42" spans="2:21" ht="15.75" x14ac:dyDescent="0.25">
      <c r="B42" s="17">
        <v>26</v>
      </c>
      <c r="C42" s="92"/>
      <c r="D42" s="161"/>
      <c r="E42" s="55"/>
      <c r="F42" s="55"/>
      <c r="G42" s="162"/>
      <c r="H42" s="102"/>
      <c r="I42" s="9"/>
      <c r="J42" s="9"/>
      <c r="K42" s="56"/>
      <c r="L42" s="113"/>
      <c r="M42" s="9"/>
      <c r="N42" s="9"/>
      <c r="O42" s="92"/>
      <c r="P42" s="101"/>
      <c r="Q42" s="9"/>
      <c r="R42" s="9"/>
      <c r="S42" s="56"/>
    </row>
    <row r="43" spans="2:21" ht="15.75" x14ac:dyDescent="0.25">
      <c r="B43" s="17">
        <v>27</v>
      </c>
      <c r="C43" s="91" t="s">
        <v>98</v>
      </c>
      <c r="D43" s="205">
        <f>SUM(D44:D45)</f>
        <v>31600</v>
      </c>
      <c r="E43" s="8">
        <f t="shared" ref="E43:S43" si="11">SUM(E44:E45)</f>
        <v>31600</v>
      </c>
      <c r="F43" s="8">
        <f t="shared" si="11"/>
        <v>22172</v>
      </c>
      <c r="G43" s="198">
        <f t="shared" si="11"/>
        <v>0</v>
      </c>
      <c r="H43" s="205">
        <f t="shared" si="11"/>
        <v>0</v>
      </c>
      <c r="I43" s="8">
        <f t="shared" si="11"/>
        <v>0</v>
      </c>
      <c r="J43" s="8">
        <f t="shared" si="11"/>
        <v>0</v>
      </c>
      <c r="K43" s="198">
        <f t="shared" si="11"/>
        <v>0</v>
      </c>
      <c r="L43" s="200">
        <f t="shared" si="11"/>
        <v>31600</v>
      </c>
      <c r="M43" s="8">
        <f t="shared" si="11"/>
        <v>31600</v>
      </c>
      <c r="N43" s="8">
        <f t="shared" si="11"/>
        <v>22172</v>
      </c>
      <c r="O43" s="96">
        <f t="shared" si="11"/>
        <v>0</v>
      </c>
      <c r="P43" s="205">
        <f t="shared" si="11"/>
        <v>0</v>
      </c>
      <c r="Q43" s="8">
        <f t="shared" si="11"/>
        <v>0</v>
      </c>
      <c r="R43" s="8">
        <f t="shared" si="11"/>
        <v>0</v>
      </c>
      <c r="S43" s="198">
        <f t="shared" si="11"/>
        <v>0</v>
      </c>
    </row>
    <row r="44" spans="2:21" ht="15.75" x14ac:dyDescent="0.25">
      <c r="B44" s="17">
        <v>28</v>
      </c>
      <c r="C44" s="142" t="s">
        <v>17</v>
      </c>
      <c r="D44" s="161">
        <f t="shared" ref="D44:G45" si="12">SUM(H44,L44,P44)</f>
        <v>9900</v>
      </c>
      <c r="E44" s="55">
        <f t="shared" si="12"/>
        <v>9900</v>
      </c>
      <c r="F44" s="55">
        <f t="shared" si="12"/>
        <v>8700</v>
      </c>
      <c r="G44" s="162">
        <f t="shared" si="12"/>
        <v>0</v>
      </c>
      <c r="H44" s="102">
        <f>SUM(I44+K44)</f>
        <v>0</v>
      </c>
      <c r="I44" s="9"/>
      <c r="J44" s="9"/>
      <c r="K44" s="56">
        <v>0</v>
      </c>
      <c r="L44" s="113">
        <f>SUM(M44+O44)</f>
        <v>9900</v>
      </c>
      <c r="M44" s="9">
        <v>9900</v>
      </c>
      <c r="N44" s="9">
        <v>8700</v>
      </c>
      <c r="O44" s="92"/>
      <c r="P44" s="102">
        <f>SUM(Q44,S44)</f>
        <v>0</v>
      </c>
      <c r="Q44" s="9"/>
      <c r="R44" s="9"/>
      <c r="S44" s="56"/>
    </row>
    <row r="45" spans="2:21" ht="15.75" x14ac:dyDescent="0.25">
      <c r="B45" s="17">
        <v>29</v>
      </c>
      <c r="C45" s="92" t="s">
        <v>33</v>
      </c>
      <c r="D45" s="161">
        <f t="shared" si="12"/>
        <v>21700</v>
      </c>
      <c r="E45" s="55">
        <f t="shared" si="12"/>
        <v>21700</v>
      </c>
      <c r="F45" s="55">
        <f t="shared" si="12"/>
        <v>13472</v>
      </c>
      <c r="G45" s="162">
        <f t="shared" si="12"/>
        <v>0</v>
      </c>
      <c r="H45" s="102">
        <f>SUM(I45+K45)</f>
        <v>0</v>
      </c>
      <c r="I45" s="9"/>
      <c r="J45" s="9"/>
      <c r="K45" s="56">
        <v>0</v>
      </c>
      <c r="L45" s="113">
        <f>SUM(M45+O45)</f>
        <v>21700</v>
      </c>
      <c r="M45" s="9">
        <v>21700</v>
      </c>
      <c r="N45" s="9">
        <v>13472</v>
      </c>
      <c r="O45" s="92"/>
      <c r="P45" s="102">
        <f>SUM(Q45,S45)</f>
        <v>0</v>
      </c>
      <c r="Q45" s="9"/>
      <c r="R45" s="9"/>
      <c r="S45" s="56"/>
    </row>
    <row r="46" spans="2:21" ht="15.75" x14ac:dyDescent="0.25">
      <c r="B46" s="17">
        <v>30</v>
      </c>
      <c r="C46" s="91" t="s">
        <v>100</v>
      </c>
      <c r="D46" s="205">
        <f t="shared" ref="D46:S46" si="13">SUM(D47:D47)</f>
        <v>137900</v>
      </c>
      <c r="E46" s="8">
        <f t="shared" si="13"/>
        <v>137900</v>
      </c>
      <c r="F46" s="8">
        <f t="shared" si="13"/>
        <v>128112</v>
      </c>
      <c r="G46" s="198">
        <f t="shared" si="13"/>
        <v>0</v>
      </c>
      <c r="H46" s="205">
        <f t="shared" si="13"/>
        <v>0</v>
      </c>
      <c r="I46" s="8">
        <f t="shared" si="13"/>
        <v>0</v>
      </c>
      <c r="J46" s="8">
        <f t="shared" si="13"/>
        <v>0</v>
      </c>
      <c r="K46" s="198">
        <f t="shared" si="13"/>
        <v>0</v>
      </c>
      <c r="L46" s="200">
        <f t="shared" si="13"/>
        <v>137900</v>
      </c>
      <c r="M46" s="8">
        <f t="shared" si="13"/>
        <v>137900</v>
      </c>
      <c r="N46" s="8">
        <f t="shared" si="13"/>
        <v>128112</v>
      </c>
      <c r="O46" s="96">
        <f t="shared" si="13"/>
        <v>0</v>
      </c>
      <c r="P46" s="205">
        <f t="shared" si="13"/>
        <v>0</v>
      </c>
      <c r="Q46" s="8">
        <f t="shared" si="13"/>
        <v>0</v>
      </c>
      <c r="R46" s="8">
        <f t="shared" si="13"/>
        <v>0</v>
      </c>
      <c r="S46" s="198">
        <f t="shared" si="13"/>
        <v>0</v>
      </c>
    </row>
    <row r="47" spans="2:21" ht="15.75" x14ac:dyDescent="0.25">
      <c r="B47" s="17">
        <v>31</v>
      </c>
      <c r="C47" s="92" t="s">
        <v>111</v>
      </c>
      <c r="D47" s="161">
        <f>SUM(H47,L47,P47)</f>
        <v>137900</v>
      </c>
      <c r="E47" s="55">
        <f>SUM(I47,M47,Q47)</f>
        <v>137900</v>
      </c>
      <c r="F47" s="55">
        <f>SUM(J47,N47,R47)</f>
        <v>128112</v>
      </c>
      <c r="G47" s="162">
        <f>SUM(K47,O47,S47)</f>
        <v>0</v>
      </c>
      <c r="H47" s="102">
        <f>SUM(I47,K47)</f>
        <v>0</v>
      </c>
      <c r="I47" s="9"/>
      <c r="J47" s="9"/>
      <c r="K47" s="56"/>
      <c r="L47" s="113">
        <f>SUM(M47+O47)</f>
        <v>137900</v>
      </c>
      <c r="M47" s="9">
        <v>137900</v>
      </c>
      <c r="N47" s="9">
        <v>128112</v>
      </c>
      <c r="O47" s="92"/>
      <c r="P47" s="102">
        <f>SUM(Q47,S47)</f>
        <v>0</v>
      </c>
      <c r="Q47" s="9"/>
      <c r="R47" s="9"/>
      <c r="S47" s="56"/>
    </row>
    <row r="48" spans="2:21" ht="15.75" x14ac:dyDescent="0.25">
      <c r="B48" s="17">
        <v>32</v>
      </c>
      <c r="C48" s="91" t="s">
        <v>101</v>
      </c>
      <c r="D48" s="205">
        <f t="shared" ref="D48:S48" si="14">SUM(D49:D49)</f>
        <v>62251</v>
      </c>
      <c r="E48" s="8">
        <f t="shared" si="14"/>
        <v>62251</v>
      </c>
      <c r="F48" s="8">
        <f t="shared" si="14"/>
        <v>58760</v>
      </c>
      <c r="G48" s="198">
        <f t="shared" si="14"/>
        <v>0</v>
      </c>
      <c r="H48" s="205">
        <f t="shared" si="14"/>
        <v>62251</v>
      </c>
      <c r="I48" s="8">
        <f t="shared" si="14"/>
        <v>62251</v>
      </c>
      <c r="J48" s="8">
        <f t="shared" si="14"/>
        <v>58760</v>
      </c>
      <c r="K48" s="198">
        <f t="shared" si="14"/>
        <v>0</v>
      </c>
      <c r="L48" s="200">
        <f t="shared" si="14"/>
        <v>0</v>
      </c>
      <c r="M48" s="8">
        <f t="shared" si="14"/>
        <v>0</v>
      </c>
      <c r="N48" s="8">
        <f t="shared" si="14"/>
        <v>0</v>
      </c>
      <c r="O48" s="96">
        <f t="shared" si="14"/>
        <v>0</v>
      </c>
      <c r="P48" s="205">
        <f t="shared" si="14"/>
        <v>0</v>
      </c>
      <c r="Q48" s="8">
        <f t="shared" si="14"/>
        <v>0</v>
      </c>
      <c r="R48" s="8">
        <f t="shared" si="14"/>
        <v>0</v>
      </c>
      <c r="S48" s="198">
        <f t="shared" si="14"/>
        <v>0</v>
      </c>
    </row>
    <row r="49" spans="2:19" ht="15.75" x14ac:dyDescent="0.25">
      <c r="B49" s="17">
        <v>33</v>
      </c>
      <c r="C49" s="92" t="s">
        <v>110</v>
      </c>
      <c r="D49" s="161">
        <f t="shared" ref="D49:G50" si="15">SUM(H49,L49,P49)</f>
        <v>62251</v>
      </c>
      <c r="E49" s="55">
        <f t="shared" si="15"/>
        <v>62251</v>
      </c>
      <c r="F49" s="55">
        <f t="shared" si="15"/>
        <v>58760</v>
      </c>
      <c r="G49" s="162">
        <f t="shared" si="15"/>
        <v>0</v>
      </c>
      <c r="H49" s="102">
        <f>SUM(I49+K49)</f>
        <v>62251</v>
      </c>
      <c r="I49" s="9">
        <v>62251</v>
      </c>
      <c r="J49" s="9">
        <v>58760</v>
      </c>
      <c r="K49" s="56">
        <v>0</v>
      </c>
      <c r="L49" s="113">
        <f>SUM(M49,O49)</f>
        <v>0</v>
      </c>
      <c r="M49" s="9"/>
      <c r="N49" s="9"/>
      <c r="O49" s="92"/>
      <c r="P49" s="102">
        <f>SUM(Q49,S49)</f>
        <v>0</v>
      </c>
      <c r="Q49" s="9"/>
      <c r="R49" s="9"/>
      <c r="S49" s="56"/>
    </row>
    <row r="50" spans="2:19" ht="15.75" x14ac:dyDescent="0.25">
      <c r="B50" s="17">
        <v>34</v>
      </c>
      <c r="C50" s="93"/>
      <c r="D50" s="161">
        <f t="shared" si="15"/>
        <v>0</v>
      </c>
      <c r="E50" s="55">
        <f t="shared" si="15"/>
        <v>0</v>
      </c>
      <c r="F50" s="55">
        <f t="shared" si="15"/>
        <v>0</v>
      </c>
      <c r="G50" s="162">
        <f t="shared" si="15"/>
        <v>0</v>
      </c>
      <c r="H50" s="102">
        <f>SUM(I50+K50)</f>
        <v>0</v>
      </c>
      <c r="I50" s="57"/>
      <c r="J50" s="57"/>
      <c r="K50" s="60"/>
      <c r="L50" s="113">
        <f>SUM(M50,O50)</f>
        <v>0</v>
      </c>
      <c r="M50" s="57"/>
      <c r="N50" s="57"/>
      <c r="O50" s="93"/>
      <c r="P50" s="102">
        <f>SUM(Q50,S50)</f>
        <v>0</v>
      </c>
      <c r="Q50" s="57"/>
      <c r="R50" s="57"/>
      <c r="S50" s="60"/>
    </row>
    <row r="51" spans="2:19" ht="15.75" x14ac:dyDescent="0.25">
      <c r="B51" s="17">
        <v>35</v>
      </c>
      <c r="C51" s="208" t="s">
        <v>125</v>
      </c>
      <c r="D51" s="205">
        <f>SUM(D52)</f>
        <v>273706</v>
      </c>
      <c r="E51" s="8">
        <f t="shared" ref="E51:S51" si="16">SUM(E52)</f>
        <v>273706</v>
      </c>
      <c r="F51" s="8">
        <f t="shared" si="16"/>
        <v>258363</v>
      </c>
      <c r="G51" s="198">
        <f t="shared" si="16"/>
        <v>0</v>
      </c>
      <c r="H51" s="205">
        <f t="shared" si="16"/>
        <v>27206</v>
      </c>
      <c r="I51" s="8">
        <f t="shared" si="16"/>
        <v>27206</v>
      </c>
      <c r="J51" s="8">
        <f t="shared" si="16"/>
        <v>15668</v>
      </c>
      <c r="K51" s="198">
        <f t="shared" si="16"/>
        <v>0</v>
      </c>
      <c r="L51" s="200">
        <f t="shared" si="16"/>
        <v>246500</v>
      </c>
      <c r="M51" s="8">
        <f t="shared" si="16"/>
        <v>246500</v>
      </c>
      <c r="N51" s="8">
        <f t="shared" si="16"/>
        <v>242695</v>
      </c>
      <c r="O51" s="96">
        <f t="shared" si="16"/>
        <v>0</v>
      </c>
      <c r="P51" s="205">
        <f t="shared" si="16"/>
        <v>0</v>
      </c>
      <c r="Q51" s="8">
        <f t="shared" si="16"/>
        <v>0</v>
      </c>
      <c r="R51" s="8">
        <f t="shared" si="16"/>
        <v>0</v>
      </c>
      <c r="S51" s="198">
        <f t="shared" si="16"/>
        <v>0</v>
      </c>
    </row>
    <row r="52" spans="2:19" ht="15.75" x14ac:dyDescent="0.25">
      <c r="B52" s="17">
        <v>36</v>
      </c>
      <c r="C52" s="209" t="s">
        <v>99</v>
      </c>
      <c r="D52" s="205">
        <f>SUM(D53:D54)</f>
        <v>273706</v>
      </c>
      <c r="E52" s="8">
        <f t="shared" ref="E52:S52" si="17">SUM(E53:E54)</f>
        <v>273706</v>
      </c>
      <c r="F52" s="8">
        <f t="shared" si="17"/>
        <v>258363</v>
      </c>
      <c r="G52" s="198">
        <f t="shared" si="17"/>
        <v>0</v>
      </c>
      <c r="H52" s="205">
        <f t="shared" si="17"/>
        <v>27206</v>
      </c>
      <c r="I52" s="8">
        <f t="shared" si="17"/>
        <v>27206</v>
      </c>
      <c r="J52" s="8">
        <f t="shared" si="17"/>
        <v>15668</v>
      </c>
      <c r="K52" s="198">
        <f t="shared" si="17"/>
        <v>0</v>
      </c>
      <c r="L52" s="200">
        <f t="shared" si="17"/>
        <v>246500</v>
      </c>
      <c r="M52" s="8">
        <f t="shared" si="17"/>
        <v>246500</v>
      </c>
      <c r="N52" s="8">
        <f t="shared" si="17"/>
        <v>242695</v>
      </c>
      <c r="O52" s="96">
        <f t="shared" si="17"/>
        <v>0</v>
      </c>
      <c r="P52" s="205">
        <f t="shared" si="17"/>
        <v>0</v>
      </c>
      <c r="Q52" s="8">
        <f t="shared" si="17"/>
        <v>0</v>
      </c>
      <c r="R52" s="8">
        <f t="shared" si="17"/>
        <v>0</v>
      </c>
      <c r="S52" s="198">
        <f t="shared" si="17"/>
        <v>0</v>
      </c>
    </row>
    <row r="53" spans="2:19" ht="15.75" x14ac:dyDescent="0.25">
      <c r="B53" s="17">
        <v>37</v>
      </c>
      <c r="C53" s="92" t="s">
        <v>126</v>
      </c>
      <c r="D53" s="161">
        <f t="shared" ref="D53:G54" si="18">SUM(H53,L53,P53)</f>
        <v>273706</v>
      </c>
      <c r="E53" s="55">
        <f t="shared" si="18"/>
        <v>273706</v>
      </c>
      <c r="F53" s="55">
        <f t="shared" si="18"/>
        <v>258363</v>
      </c>
      <c r="G53" s="162">
        <f t="shared" si="18"/>
        <v>0</v>
      </c>
      <c r="H53" s="102">
        <f>SUM(I53+K53)</f>
        <v>27206</v>
      </c>
      <c r="I53" s="57">
        <v>27206</v>
      </c>
      <c r="J53" s="57">
        <v>15668</v>
      </c>
      <c r="K53" s="60"/>
      <c r="L53" s="113">
        <f>SUM(M53,O53)</f>
        <v>246500</v>
      </c>
      <c r="M53" s="57">
        <v>246500</v>
      </c>
      <c r="N53" s="57">
        <v>242695</v>
      </c>
      <c r="O53" s="93"/>
      <c r="P53" s="102">
        <f>SUM(Q53,S53)</f>
        <v>0</v>
      </c>
      <c r="Q53" s="57"/>
      <c r="R53" s="57"/>
      <c r="S53" s="60"/>
    </row>
    <row r="54" spans="2:19" ht="18" customHeight="1" thickBot="1" x14ac:dyDescent="0.3">
      <c r="B54" s="17">
        <v>38</v>
      </c>
      <c r="C54" s="210"/>
      <c r="D54" s="161">
        <f t="shared" si="18"/>
        <v>0</v>
      </c>
      <c r="E54" s="55">
        <f t="shared" si="18"/>
        <v>0</v>
      </c>
      <c r="F54" s="55">
        <f t="shared" si="18"/>
        <v>0</v>
      </c>
      <c r="G54" s="162">
        <f t="shared" si="18"/>
        <v>0</v>
      </c>
      <c r="H54" s="102">
        <f>SUM(I54+K54)</f>
        <v>0</v>
      </c>
      <c r="I54" s="57"/>
      <c r="J54" s="57"/>
      <c r="K54" s="60"/>
      <c r="L54" s="113">
        <f>SUM(M54,O54)</f>
        <v>0</v>
      </c>
      <c r="M54" s="57"/>
      <c r="N54" s="57"/>
      <c r="O54" s="93"/>
      <c r="P54" s="102">
        <f>SUM(Q54,S54)</f>
        <v>0</v>
      </c>
      <c r="Q54" s="57"/>
      <c r="R54" s="57"/>
      <c r="S54" s="60"/>
    </row>
    <row r="55" spans="2:19" ht="36.75" customHeight="1" thickBot="1" x14ac:dyDescent="0.3">
      <c r="B55" s="17">
        <v>39</v>
      </c>
      <c r="C55" s="143" t="s">
        <v>133</v>
      </c>
      <c r="D55" s="99">
        <f>SUM(D56+D64+D70+D75+D80+D85+D91)</f>
        <v>3499288</v>
      </c>
      <c r="E55" s="52">
        <f t="shared" ref="E55:S55" si="19">SUM(E56+E64+E70+E75+E80+E85+E91)</f>
        <v>3499288</v>
      </c>
      <c r="F55" s="52">
        <f t="shared" si="19"/>
        <v>2825103</v>
      </c>
      <c r="G55" s="53">
        <f t="shared" si="19"/>
        <v>0</v>
      </c>
      <c r="H55" s="99">
        <f t="shared" si="19"/>
        <v>1183713</v>
      </c>
      <c r="I55" s="52">
        <f t="shared" si="19"/>
        <v>1183713</v>
      </c>
      <c r="J55" s="52">
        <f t="shared" si="19"/>
        <v>935648</v>
      </c>
      <c r="K55" s="53">
        <f t="shared" si="19"/>
        <v>0</v>
      </c>
      <c r="L55" s="110">
        <f t="shared" si="19"/>
        <v>2233500</v>
      </c>
      <c r="M55" s="52">
        <f t="shared" si="19"/>
        <v>2233500</v>
      </c>
      <c r="N55" s="52">
        <f t="shared" si="19"/>
        <v>1889455</v>
      </c>
      <c r="O55" s="89">
        <f t="shared" si="19"/>
        <v>0</v>
      </c>
      <c r="P55" s="99">
        <f t="shared" si="19"/>
        <v>82075</v>
      </c>
      <c r="Q55" s="52">
        <f t="shared" si="19"/>
        <v>82075</v>
      </c>
      <c r="R55" s="52">
        <f t="shared" si="19"/>
        <v>0</v>
      </c>
      <c r="S55" s="53">
        <f t="shared" si="19"/>
        <v>0</v>
      </c>
    </row>
    <row r="56" spans="2:19" ht="15.75" x14ac:dyDescent="0.25">
      <c r="B56" s="17">
        <v>40</v>
      </c>
      <c r="C56" s="42" t="s">
        <v>91</v>
      </c>
      <c r="D56" s="206">
        <f>SUM(D58)</f>
        <v>111258</v>
      </c>
      <c r="E56" s="54">
        <f t="shared" ref="E56:S56" si="20">SUM(E58)</f>
        <v>111258</v>
      </c>
      <c r="F56" s="54">
        <f t="shared" si="20"/>
        <v>0</v>
      </c>
      <c r="G56" s="197">
        <f t="shared" si="20"/>
        <v>0</v>
      </c>
      <c r="H56" s="206">
        <f t="shared" si="20"/>
        <v>28424</v>
      </c>
      <c r="I56" s="54">
        <f t="shared" si="20"/>
        <v>28424</v>
      </c>
      <c r="J56" s="54">
        <f t="shared" si="20"/>
        <v>0</v>
      </c>
      <c r="K56" s="197">
        <f t="shared" si="20"/>
        <v>0</v>
      </c>
      <c r="L56" s="199">
        <f t="shared" si="20"/>
        <v>82834</v>
      </c>
      <c r="M56" s="54">
        <f t="shared" si="20"/>
        <v>82834</v>
      </c>
      <c r="N56" s="54">
        <f t="shared" si="20"/>
        <v>0</v>
      </c>
      <c r="O56" s="109">
        <f t="shared" si="20"/>
        <v>0</v>
      </c>
      <c r="P56" s="206">
        <f t="shared" si="20"/>
        <v>0</v>
      </c>
      <c r="Q56" s="54">
        <f t="shared" si="20"/>
        <v>0</v>
      </c>
      <c r="R56" s="54">
        <f t="shared" si="20"/>
        <v>0</v>
      </c>
      <c r="S56" s="197">
        <f t="shared" si="20"/>
        <v>0</v>
      </c>
    </row>
    <row r="57" spans="2:19" ht="15.75" x14ac:dyDescent="0.25">
      <c r="B57" s="17">
        <v>41</v>
      </c>
      <c r="C57" s="211"/>
      <c r="D57" s="205"/>
      <c r="E57" s="8"/>
      <c r="F57" s="8"/>
      <c r="G57" s="198"/>
      <c r="H57" s="101"/>
      <c r="I57" s="6"/>
      <c r="J57" s="6"/>
      <c r="K57" s="7"/>
      <c r="L57" s="112"/>
      <c r="M57" s="6"/>
      <c r="N57" s="6"/>
      <c r="O57" s="91"/>
      <c r="P57" s="101"/>
      <c r="Q57" s="6"/>
      <c r="R57" s="6"/>
      <c r="S57" s="7"/>
    </row>
    <row r="58" spans="2:19" ht="13.5" customHeight="1" x14ac:dyDescent="0.25">
      <c r="B58" s="17">
        <v>42</v>
      </c>
      <c r="C58" s="209" t="s">
        <v>102</v>
      </c>
      <c r="D58" s="205">
        <f t="shared" ref="D58:S58" si="21">SUM(D59:D62)</f>
        <v>111258</v>
      </c>
      <c r="E58" s="8">
        <f t="shared" si="21"/>
        <v>111258</v>
      </c>
      <c r="F58" s="8">
        <f t="shared" si="21"/>
        <v>0</v>
      </c>
      <c r="G58" s="198">
        <f t="shared" si="21"/>
        <v>0</v>
      </c>
      <c r="H58" s="205">
        <f t="shared" si="21"/>
        <v>28424</v>
      </c>
      <c r="I58" s="8">
        <f t="shared" si="21"/>
        <v>28424</v>
      </c>
      <c r="J58" s="8">
        <f t="shared" si="21"/>
        <v>0</v>
      </c>
      <c r="K58" s="198">
        <f t="shared" si="21"/>
        <v>0</v>
      </c>
      <c r="L58" s="200">
        <f t="shared" si="21"/>
        <v>82834</v>
      </c>
      <c r="M58" s="8">
        <f t="shared" si="21"/>
        <v>82834</v>
      </c>
      <c r="N58" s="8">
        <f t="shared" si="21"/>
        <v>0</v>
      </c>
      <c r="O58" s="96">
        <f t="shared" si="21"/>
        <v>0</v>
      </c>
      <c r="P58" s="205">
        <f t="shared" si="21"/>
        <v>0</v>
      </c>
      <c r="Q58" s="8">
        <f t="shared" si="21"/>
        <v>0</v>
      </c>
      <c r="R58" s="8">
        <f t="shared" si="21"/>
        <v>0</v>
      </c>
      <c r="S58" s="198">
        <f t="shared" si="21"/>
        <v>0</v>
      </c>
    </row>
    <row r="59" spans="2:19" ht="15.75" x14ac:dyDescent="0.25">
      <c r="B59" s="17">
        <v>43</v>
      </c>
      <c r="C59" s="92" t="s">
        <v>63</v>
      </c>
      <c r="D59" s="161">
        <f t="shared" ref="D59:G62" si="22">SUM(H59,L59,P59)</f>
        <v>2024</v>
      </c>
      <c r="E59" s="55">
        <f t="shared" si="22"/>
        <v>2024</v>
      </c>
      <c r="F59" s="55">
        <f t="shared" si="22"/>
        <v>0</v>
      </c>
      <c r="G59" s="162">
        <f t="shared" si="22"/>
        <v>0</v>
      </c>
      <c r="H59" s="102">
        <f>SUM(I59+K59)</f>
        <v>2024</v>
      </c>
      <c r="I59" s="9">
        <v>2024</v>
      </c>
      <c r="J59" s="9"/>
      <c r="K59" s="56">
        <v>0</v>
      </c>
      <c r="L59" s="113">
        <f>SUM(M59+O59)</f>
        <v>0</v>
      </c>
      <c r="M59" s="9"/>
      <c r="N59" s="9"/>
      <c r="O59" s="92"/>
      <c r="P59" s="102">
        <f>SUM(Q59,S59)</f>
        <v>0</v>
      </c>
      <c r="Q59" s="9"/>
      <c r="R59" s="9"/>
      <c r="S59" s="56"/>
    </row>
    <row r="60" spans="2:19" ht="15.75" x14ac:dyDescent="0.25">
      <c r="B60" s="17">
        <v>44</v>
      </c>
      <c r="C60" s="92" t="s">
        <v>116</v>
      </c>
      <c r="D60" s="161">
        <f t="shared" si="22"/>
        <v>39600</v>
      </c>
      <c r="E60" s="55">
        <f t="shared" si="22"/>
        <v>39600</v>
      </c>
      <c r="F60" s="55">
        <f t="shared" si="22"/>
        <v>0</v>
      </c>
      <c r="G60" s="162">
        <f t="shared" si="22"/>
        <v>0</v>
      </c>
      <c r="H60" s="102">
        <f>SUM(I60+K60)</f>
        <v>0</v>
      </c>
      <c r="I60" s="9"/>
      <c r="J60" s="9"/>
      <c r="K60" s="56"/>
      <c r="L60" s="113">
        <f>SUM(M60+O60)</f>
        <v>39600</v>
      </c>
      <c r="M60" s="9">
        <v>39600</v>
      </c>
      <c r="N60" s="9"/>
      <c r="O60" s="92"/>
      <c r="P60" s="102">
        <f>SUM(Q60,S60)</f>
        <v>0</v>
      </c>
      <c r="Q60" s="9"/>
      <c r="R60" s="9"/>
      <c r="S60" s="56"/>
    </row>
    <row r="61" spans="2:19" ht="15.75" x14ac:dyDescent="0.25">
      <c r="B61" s="17">
        <v>45</v>
      </c>
      <c r="C61" s="92" t="s">
        <v>109</v>
      </c>
      <c r="D61" s="161">
        <f t="shared" si="22"/>
        <v>43234</v>
      </c>
      <c r="E61" s="55">
        <f t="shared" si="22"/>
        <v>43234</v>
      </c>
      <c r="F61" s="55">
        <f t="shared" si="22"/>
        <v>0</v>
      </c>
      <c r="G61" s="162">
        <f t="shared" si="22"/>
        <v>0</v>
      </c>
      <c r="H61" s="102">
        <f>SUM(I61+K61)</f>
        <v>0</v>
      </c>
      <c r="I61" s="9"/>
      <c r="J61" s="9"/>
      <c r="K61" s="56"/>
      <c r="L61" s="113">
        <f>SUM(M61+O61)</f>
        <v>43234</v>
      </c>
      <c r="M61" s="9">
        <v>43234</v>
      </c>
      <c r="N61" s="9"/>
      <c r="O61" s="92"/>
      <c r="P61" s="102">
        <f>SUM(Q61,S61)</f>
        <v>0</v>
      </c>
      <c r="Q61" s="9"/>
      <c r="R61" s="9"/>
      <c r="S61" s="56"/>
    </row>
    <row r="62" spans="2:19" ht="15.75" x14ac:dyDescent="0.25">
      <c r="B62" s="17">
        <v>46</v>
      </c>
      <c r="C62" s="92" t="s">
        <v>34</v>
      </c>
      <c r="D62" s="161">
        <f t="shared" si="22"/>
        <v>26400</v>
      </c>
      <c r="E62" s="55">
        <f t="shared" si="22"/>
        <v>26400</v>
      </c>
      <c r="F62" s="55">
        <f t="shared" si="22"/>
        <v>0</v>
      </c>
      <c r="G62" s="162">
        <f t="shared" si="22"/>
        <v>0</v>
      </c>
      <c r="H62" s="102">
        <f>SUM(I62+K62)</f>
        <v>26400</v>
      </c>
      <c r="I62" s="9">
        <v>26400</v>
      </c>
      <c r="J62" s="9"/>
      <c r="K62" s="56">
        <v>0</v>
      </c>
      <c r="L62" s="113">
        <f>SUM(M62+O62)</f>
        <v>0</v>
      </c>
      <c r="M62" s="9"/>
      <c r="N62" s="9"/>
      <c r="O62" s="92"/>
      <c r="P62" s="102">
        <f>SUM(Q62,S62)</f>
        <v>0</v>
      </c>
      <c r="Q62" s="9"/>
      <c r="R62" s="9"/>
      <c r="S62" s="56"/>
    </row>
    <row r="63" spans="2:19" ht="15.75" x14ac:dyDescent="0.25">
      <c r="B63" s="17">
        <v>47</v>
      </c>
      <c r="C63" s="92"/>
      <c r="D63" s="161"/>
      <c r="E63" s="55"/>
      <c r="F63" s="55"/>
      <c r="G63" s="162"/>
      <c r="H63" s="101"/>
      <c r="I63" s="9"/>
      <c r="J63" s="9"/>
      <c r="K63" s="56"/>
      <c r="L63" s="112"/>
      <c r="M63" s="9"/>
      <c r="N63" s="9"/>
      <c r="O63" s="92"/>
      <c r="P63" s="101"/>
      <c r="Q63" s="9"/>
      <c r="R63" s="9"/>
      <c r="S63" s="56"/>
    </row>
    <row r="64" spans="2:19" ht="15.75" x14ac:dyDescent="0.25">
      <c r="B64" s="17">
        <v>48</v>
      </c>
      <c r="C64" s="209" t="s">
        <v>78</v>
      </c>
      <c r="D64" s="205">
        <f>SUM(D66)</f>
        <v>502798</v>
      </c>
      <c r="E64" s="8">
        <f t="shared" ref="E64:S64" si="23">SUM(E66)</f>
        <v>502798</v>
      </c>
      <c r="F64" s="8">
        <f t="shared" si="23"/>
        <v>424851</v>
      </c>
      <c r="G64" s="198">
        <f t="shared" si="23"/>
        <v>0</v>
      </c>
      <c r="H64" s="205">
        <f t="shared" si="23"/>
        <v>230067</v>
      </c>
      <c r="I64" s="8">
        <f t="shared" si="23"/>
        <v>230067</v>
      </c>
      <c r="J64" s="8">
        <f t="shared" si="23"/>
        <v>219086</v>
      </c>
      <c r="K64" s="198">
        <f t="shared" si="23"/>
        <v>0</v>
      </c>
      <c r="L64" s="200">
        <f t="shared" si="23"/>
        <v>231878</v>
      </c>
      <c r="M64" s="8">
        <f t="shared" si="23"/>
        <v>231878</v>
      </c>
      <c r="N64" s="8">
        <f t="shared" si="23"/>
        <v>205765</v>
      </c>
      <c r="O64" s="96">
        <f t="shared" si="23"/>
        <v>0</v>
      </c>
      <c r="P64" s="205">
        <f t="shared" si="23"/>
        <v>40853</v>
      </c>
      <c r="Q64" s="8">
        <f t="shared" si="23"/>
        <v>40853</v>
      </c>
      <c r="R64" s="8">
        <f t="shared" si="23"/>
        <v>0</v>
      </c>
      <c r="S64" s="198">
        <f t="shared" si="23"/>
        <v>0</v>
      </c>
    </row>
    <row r="65" spans="2:19" ht="15.75" x14ac:dyDescent="0.25">
      <c r="B65" s="17">
        <v>49</v>
      </c>
      <c r="C65" s="142"/>
      <c r="D65" s="161"/>
      <c r="E65" s="55"/>
      <c r="F65" s="55"/>
      <c r="G65" s="162"/>
      <c r="H65" s="101"/>
      <c r="I65" s="9"/>
      <c r="J65" s="9"/>
      <c r="K65" s="56"/>
      <c r="L65" s="113"/>
      <c r="M65" s="9"/>
      <c r="N65" s="9"/>
      <c r="O65" s="92"/>
      <c r="P65" s="102"/>
      <c r="Q65" s="9"/>
      <c r="R65" s="9"/>
      <c r="S65" s="56"/>
    </row>
    <row r="66" spans="2:19" ht="13.5" customHeight="1" x14ac:dyDescent="0.25">
      <c r="B66" s="17">
        <v>50</v>
      </c>
      <c r="C66" s="209" t="s">
        <v>102</v>
      </c>
      <c r="D66" s="205">
        <f>SUM(D67+D68)</f>
        <v>502798</v>
      </c>
      <c r="E66" s="8">
        <f t="shared" ref="E66:S66" si="24">SUM(E67+E68)</f>
        <v>502798</v>
      </c>
      <c r="F66" s="8">
        <f t="shared" si="24"/>
        <v>424851</v>
      </c>
      <c r="G66" s="198">
        <f t="shared" si="24"/>
        <v>0</v>
      </c>
      <c r="H66" s="205">
        <f t="shared" si="24"/>
        <v>230067</v>
      </c>
      <c r="I66" s="8">
        <f t="shared" si="24"/>
        <v>230067</v>
      </c>
      <c r="J66" s="8">
        <f t="shared" si="24"/>
        <v>219086</v>
      </c>
      <c r="K66" s="198">
        <f t="shared" si="24"/>
        <v>0</v>
      </c>
      <c r="L66" s="200">
        <f t="shared" si="24"/>
        <v>231878</v>
      </c>
      <c r="M66" s="8">
        <f t="shared" si="24"/>
        <v>231878</v>
      </c>
      <c r="N66" s="8">
        <f t="shared" si="24"/>
        <v>205765</v>
      </c>
      <c r="O66" s="96">
        <f t="shared" si="24"/>
        <v>0</v>
      </c>
      <c r="P66" s="205">
        <f t="shared" si="24"/>
        <v>40853</v>
      </c>
      <c r="Q66" s="8">
        <f t="shared" si="24"/>
        <v>40853</v>
      </c>
      <c r="R66" s="8">
        <f t="shared" si="24"/>
        <v>0</v>
      </c>
      <c r="S66" s="198">
        <f t="shared" si="24"/>
        <v>0</v>
      </c>
    </row>
    <row r="67" spans="2:19" ht="31.5" customHeight="1" x14ac:dyDescent="0.25">
      <c r="B67" s="17">
        <v>51</v>
      </c>
      <c r="C67" s="142" t="s">
        <v>59</v>
      </c>
      <c r="D67" s="161">
        <f t="shared" ref="D67:G68" si="25">SUM(H67,L67,P67)</f>
        <v>25259</v>
      </c>
      <c r="E67" s="55">
        <f t="shared" si="25"/>
        <v>25259</v>
      </c>
      <c r="F67" s="55">
        <f t="shared" si="25"/>
        <v>22528</v>
      </c>
      <c r="G67" s="162">
        <f t="shared" si="25"/>
        <v>0</v>
      </c>
      <c r="H67" s="102">
        <f>SUM(I67+K67)</f>
        <v>0</v>
      </c>
      <c r="I67" s="9"/>
      <c r="J67" s="9"/>
      <c r="K67" s="56"/>
      <c r="L67" s="113">
        <f>SUM(M67+O67)</f>
        <v>25059</v>
      </c>
      <c r="M67" s="9">
        <v>25059</v>
      </c>
      <c r="N67" s="9">
        <v>22528</v>
      </c>
      <c r="O67" s="92"/>
      <c r="P67" s="102">
        <f>SUM(Q67,S67)</f>
        <v>200</v>
      </c>
      <c r="Q67" s="9">
        <v>200</v>
      </c>
      <c r="R67" s="9">
        <v>0</v>
      </c>
      <c r="S67" s="56"/>
    </row>
    <row r="68" spans="2:19" ht="32.25" customHeight="1" x14ac:dyDescent="0.25">
      <c r="B68" s="17">
        <v>52</v>
      </c>
      <c r="C68" s="142" t="s">
        <v>60</v>
      </c>
      <c r="D68" s="161">
        <f t="shared" si="25"/>
        <v>477539</v>
      </c>
      <c r="E68" s="55">
        <f t="shared" si="25"/>
        <v>477539</v>
      </c>
      <c r="F68" s="55">
        <f t="shared" si="25"/>
        <v>402323</v>
      </c>
      <c r="G68" s="162">
        <f t="shared" si="25"/>
        <v>0</v>
      </c>
      <c r="H68" s="102">
        <f>SUM(I68+K68)</f>
        <v>230067</v>
      </c>
      <c r="I68" s="9">
        <v>230067</v>
      </c>
      <c r="J68" s="9">
        <v>219086</v>
      </c>
      <c r="K68" s="56"/>
      <c r="L68" s="113">
        <f>SUM(M68+O68)</f>
        <v>206819</v>
      </c>
      <c r="M68" s="9">
        <v>206819</v>
      </c>
      <c r="N68" s="9">
        <v>183237</v>
      </c>
      <c r="O68" s="92"/>
      <c r="P68" s="102">
        <f>SUM(Q68,S68)</f>
        <v>40653</v>
      </c>
      <c r="Q68" s="9">
        <v>40653</v>
      </c>
      <c r="R68" s="9">
        <v>0</v>
      </c>
      <c r="S68" s="56"/>
    </row>
    <row r="69" spans="2:19" ht="15.75" x14ac:dyDescent="0.25">
      <c r="B69" s="17">
        <v>53</v>
      </c>
      <c r="C69" s="142"/>
      <c r="D69" s="161"/>
      <c r="E69" s="55"/>
      <c r="F69" s="55"/>
      <c r="G69" s="162"/>
      <c r="H69" s="101"/>
      <c r="I69" s="9"/>
      <c r="J69" s="9"/>
      <c r="K69" s="56"/>
      <c r="L69" s="113"/>
      <c r="M69" s="9"/>
      <c r="N69" s="9"/>
      <c r="O69" s="92"/>
      <c r="P69" s="102"/>
      <c r="Q69" s="9"/>
      <c r="R69" s="9"/>
      <c r="S69" s="56"/>
    </row>
    <row r="70" spans="2:19" ht="31.5" x14ac:dyDescent="0.25">
      <c r="B70" s="17">
        <v>54</v>
      </c>
      <c r="C70" s="209" t="s">
        <v>79</v>
      </c>
      <c r="D70" s="205">
        <f>SUM(D72)</f>
        <v>1282315</v>
      </c>
      <c r="E70" s="8">
        <f t="shared" ref="E70:S70" si="26">SUM(E72)</f>
        <v>1282315</v>
      </c>
      <c r="F70" s="8">
        <f t="shared" si="26"/>
        <v>1038576</v>
      </c>
      <c r="G70" s="198">
        <f t="shared" si="26"/>
        <v>0</v>
      </c>
      <c r="H70" s="205">
        <f t="shared" si="26"/>
        <v>336079</v>
      </c>
      <c r="I70" s="8">
        <f t="shared" si="26"/>
        <v>336079</v>
      </c>
      <c r="J70" s="8">
        <f t="shared" si="26"/>
        <v>227405</v>
      </c>
      <c r="K70" s="198">
        <f t="shared" si="26"/>
        <v>0</v>
      </c>
      <c r="L70" s="200">
        <f t="shared" si="26"/>
        <v>943236</v>
      </c>
      <c r="M70" s="8">
        <f t="shared" si="26"/>
        <v>943236</v>
      </c>
      <c r="N70" s="8">
        <f t="shared" si="26"/>
        <v>811171</v>
      </c>
      <c r="O70" s="96">
        <f t="shared" si="26"/>
        <v>0</v>
      </c>
      <c r="P70" s="205">
        <f t="shared" si="26"/>
        <v>3000</v>
      </c>
      <c r="Q70" s="8">
        <f t="shared" si="26"/>
        <v>3000</v>
      </c>
      <c r="R70" s="8">
        <f t="shared" si="26"/>
        <v>0</v>
      </c>
      <c r="S70" s="198">
        <f t="shared" si="26"/>
        <v>0</v>
      </c>
    </row>
    <row r="71" spans="2:19" ht="15.75" x14ac:dyDescent="0.25">
      <c r="B71" s="17">
        <v>55</v>
      </c>
      <c r="C71" s="209"/>
      <c r="D71" s="205"/>
      <c r="E71" s="8"/>
      <c r="F71" s="8"/>
      <c r="G71" s="198"/>
      <c r="H71" s="101"/>
      <c r="I71" s="6"/>
      <c r="J71" s="6"/>
      <c r="K71" s="7"/>
      <c r="L71" s="112"/>
      <c r="M71" s="6"/>
      <c r="N71" s="6"/>
      <c r="O71" s="91"/>
      <c r="P71" s="101"/>
      <c r="Q71" s="6"/>
      <c r="R71" s="6"/>
      <c r="S71" s="7"/>
    </row>
    <row r="72" spans="2:19" ht="13.5" customHeight="1" x14ac:dyDescent="0.25">
      <c r="B72" s="17">
        <v>56</v>
      </c>
      <c r="C72" s="209" t="s">
        <v>102</v>
      </c>
      <c r="D72" s="205">
        <f>SUM(D73)</f>
        <v>1282315</v>
      </c>
      <c r="E72" s="8">
        <f t="shared" ref="E72:S72" si="27">SUM(E73)</f>
        <v>1282315</v>
      </c>
      <c r="F72" s="8">
        <f t="shared" si="27"/>
        <v>1038576</v>
      </c>
      <c r="G72" s="198">
        <f t="shared" si="27"/>
        <v>0</v>
      </c>
      <c r="H72" s="205">
        <f t="shared" si="27"/>
        <v>336079</v>
      </c>
      <c r="I72" s="8">
        <f t="shared" si="27"/>
        <v>336079</v>
      </c>
      <c r="J72" s="8">
        <f t="shared" si="27"/>
        <v>227405</v>
      </c>
      <c r="K72" s="198">
        <f t="shared" si="27"/>
        <v>0</v>
      </c>
      <c r="L72" s="200">
        <f t="shared" si="27"/>
        <v>943236</v>
      </c>
      <c r="M72" s="8">
        <f t="shared" si="27"/>
        <v>943236</v>
      </c>
      <c r="N72" s="8">
        <f t="shared" si="27"/>
        <v>811171</v>
      </c>
      <c r="O72" s="96">
        <f t="shared" si="27"/>
        <v>0</v>
      </c>
      <c r="P72" s="205">
        <f t="shared" si="27"/>
        <v>3000</v>
      </c>
      <c r="Q72" s="8">
        <f t="shared" si="27"/>
        <v>3000</v>
      </c>
      <c r="R72" s="8">
        <f t="shared" si="27"/>
        <v>0</v>
      </c>
      <c r="S72" s="198">
        <f t="shared" si="27"/>
        <v>0</v>
      </c>
    </row>
    <row r="73" spans="2:19" ht="15.75" x14ac:dyDescent="0.25">
      <c r="B73" s="17">
        <v>57</v>
      </c>
      <c r="C73" s="142" t="s">
        <v>23</v>
      </c>
      <c r="D73" s="161">
        <f>SUM(H73+L73+P73)</f>
        <v>1282315</v>
      </c>
      <c r="E73" s="55">
        <f>SUM(I73+M73+Q73)</f>
        <v>1282315</v>
      </c>
      <c r="F73" s="55">
        <f>SUM(J73+N73+R73)</f>
        <v>1038576</v>
      </c>
      <c r="G73" s="162">
        <f>SUM(K73+O73+S73)</f>
        <v>0</v>
      </c>
      <c r="H73" s="102">
        <f>SUM(I73+K73)</f>
        <v>336079</v>
      </c>
      <c r="I73" s="9">
        <v>336079</v>
      </c>
      <c r="J73" s="9">
        <v>227405</v>
      </c>
      <c r="K73" s="56">
        <v>0</v>
      </c>
      <c r="L73" s="113">
        <f>SUM(M73+O73)</f>
        <v>943236</v>
      </c>
      <c r="M73" s="9">
        <v>943236</v>
      </c>
      <c r="N73" s="61">
        <v>811171</v>
      </c>
      <c r="O73" s="94"/>
      <c r="P73" s="103">
        <f>SUM(Q73+S73)</f>
        <v>3000</v>
      </c>
      <c r="Q73" s="61">
        <v>3000</v>
      </c>
      <c r="R73" s="61">
        <v>0</v>
      </c>
      <c r="S73" s="62">
        <v>0</v>
      </c>
    </row>
    <row r="74" spans="2:19" ht="15.75" x14ac:dyDescent="0.25">
      <c r="B74" s="17">
        <v>58</v>
      </c>
      <c r="C74" s="142"/>
      <c r="D74" s="161"/>
      <c r="E74" s="55"/>
      <c r="F74" s="55"/>
      <c r="G74" s="162"/>
      <c r="H74" s="103"/>
      <c r="I74" s="61"/>
      <c r="J74" s="9"/>
      <c r="K74" s="56"/>
      <c r="L74" s="114"/>
      <c r="M74" s="61"/>
      <c r="N74" s="61"/>
      <c r="O74" s="94"/>
      <c r="P74" s="103"/>
      <c r="Q74" s="61"/>
      <c r="R74" s="61"/>
      <c r="S74" s="62"/>
    </row>
    <row r="75" spans="2:19" ht="18.75" customHeight="1" x14ac:dyDescent="0.25">
      <c r="B75" s="17">
        <v>59</v>
      </c>
      <c r="C75" s="212" t="s">
        <v>80</v>
      </c>
      <c r="D75" s="205">
        <f>SUM(D77)</f>
        <v>323020</v>
      </c>
      <c r="E75" s="8">
        <f t="shared" ref="E75:S75" si="28">SUM(E77)</f>
        <v>323020</v>
      </c>
      <c r="F75" s="8">
        <f t="shared" si="28"/>
        <v>276083</v>
      </c>
      <c r="G75" s="198">
        <f t="shared" si="28"/>
        <v>0</v>
      </c>
      <c r="H75" s="205">
        <f t="shared" si="28"/>
        <v>103858</v>
      </c>
      <c r="I75" s="8">
        <f t="shared" si="28"/>
        <v>103858</v>
      </c>
      <c r="J75" s="8">
        <f t="shared" si="28"/>
        <v>79378</v>
      </c>
      <c r="K75" s="198">
        <f t="shared" si="28"/>
        <v>0</v>
      </c>
      <c r="L75" s="200">
        <f t="shared" si="28"/>
        <v>217862</v>
      </c>
      <c r="M75" s="8">
        <f t="shared" si="28"/>
        <v>217862</v>
      </c>
      <c r="N75" s="8">
        <f t="shared" si="28"/>
        <v>196705</v>
      </c>
      <c r="O75" s="96">
        <f t="shared" si="28"/>
        <v>0</v>
      </c>
      <c r="P75" s="205">
        <f t="shared" si="28"/>
        <v>1300</v>
      </c>
      <c r="Q75" s="8">
        <f t="shared" si="28"/>
        <v>1300</v>
      </c>
      <c r="R75" s="8">
        <f t="shared" si="28"/>
        <v>0</v>
      </c>
      <c r="S75" s="198">
        <f t="shared" si="28"/>
        <v>0</v>
      </c>
    </row>
    <row r="76" spans="2:19" ht="19.5" customHeight="1" x14ac:dyDescent="0.25">
      <c r="B76" s="17">
        <v>60</v>
      </c>
      <c r="C76" s="211"/>
      <c r="D76" s="161"/>
      <c r="E76" s="55"/>
      <c r="F76" s="55"/>
      <c r="G76" s="162"/>
      <c r="H76" s="103"/>
      <c r="I76" s="61"/>
      <c r="J76" s="9"/>
      <c r="K76" s="56"/>
      <c r="L76" s="114"/>
      <c r="M76" s="61"/>
      <c r="N76" s="61"/>
      <c r="O76" s="94"/>
      <c r="P76" s="103"/>
      <c r="Q76" s="61"/>
      <c r="R76" s="61"/>
      <c r="S76" s="62"/>
    </row>
    <row r="77" spans="2:19" ht="13.5" customHeight="1" x14ac:dyDescent="0.25">
      <c r="B77" s="17">
        <v>61</v>
      </c>
      <c r="C77" s="209" t="s">
        <v>102</v>
      </c>
      <c r="D77" s="205">
        <f>SUM(D78)</f>
        <v>323020</v>
      </c>
      <c r="E77" s="8">
        <f t="shared" ref="E77:S77" si="29">SUM(E78)</f>
        <v>323020</v>
      </c>
      <c r="F77" s="8">
        <f t="shared" si="29"/>
        <v>276083</v>
      </c>
      <c r="G77" s="198">
        <f t="shared" si="29"/>
        <v>0</v>
      </c>
      <c r="H77" s="205">
        <f t="shared" si="29"/>
        <v>103858</v>
      </c>
      <c r="I77" s="8">
        <f t="shared" si="29"/>
        <v>103858</v>
      </c>
      <c r="J77" s="8">
        <f t="shared" si="29"/>
        <v>79378</v>
      </c>
      <c r="K77" s="198">
        <f t="shared" si="29"/>
        <v>0</v>
      </c>
      <c r="L77" s="200">
        <f t="shared" si="29"/>
        <v>217862</v>
      </c>
      <c r="M77" s="8">
        <f t="shared" si="29"/>
        <v>217862</v>
      </c>
      <c r="N77" s="8">
        <f t="shared" si="29"/>
        <v>196705</v>
      </c>
      <c r="O77" s="96">
        <f t="shared" si="29"/>
        <v>0</v>
      </c>
      <c r="P77" s="205">
        <f t="shared" si="29"/>
        <v>1300</v>
      </c>
      <c r="Q77" s="8">
        <f t="shared" si="29"/>
        <v>1300</v>
      </c>
      <c r="R77" s="8">
        <f t="shared" si="29"/>
        <v>0</v>
      </c>
      <c r="S77" s="198">
        <f t="shared" si="29"/>
        <v>0</v>
      </c>
    </row>
    <row r="78" spans="2:19" ht="15.75" x14ac:dyDescent="0.25">
      <c r="B78" s="17">
        <v>62</v>
      </c>
      <c r="C78" s="92" t="s">
        <v>61</v>
      </c>
      <c r="D78" s="161">
        <f>SUM(H78+L78+P78)</f>
        <v>323020</v>
      </c>
      <c r="E78" s="55">
        <f>SUM(I78+M78+Q78)</f>
        <v>323020</v>
      </c>
      <c r="F78" s="55">
        <f>SUM(J78+N78+R78)</f>
        <v>276083</v>
      </c>
      <c r="G78" s="162">
        <f>SUM(K78+O78+S78)</f>
        <v>0</v>
      </c>
      <c r="H78" s="102">
        <f>SUM(I78+K78)</f>
        <v>103858</v>
      </c>
      <c r="I78" s="9">
        <v>103858</v>
      </c>
      <c r="J78" s="9">
        <v>79378</v>
      </c>
      <c r="K78" s="56">
        <v>0</v>
      </c>
      <c r="L78" s="113">
        <f>SUM(M78+O78)</f>
        <v>217862</v>
      </c>
      <c r="M78" s="9">
        <v>217862</v>
      </c>
      <c r="N78" s="61">
        <v>196705</v>
      </c>
      <c r="O78" s="94"/>
      <c r="P78" s="103">
        <f>SUM(Q78+S78)</f>
        <v>1300</v>
      </c>
      <c r="Q78" s="61">
        <v>1300</v>
      </c>
      <c r="R78" s="61">
        <v>0</v>
      </c>
      <c r="S78" s="62">
        <v>0</v>
      </c>
    </row>
    <row r="79" spans="2:19" ht="16.5" customHeight="1" x14ac:dyDescent="0.25">
      <c r="B79" s="17">
        <v>63</v>
      </c>
      <c r="C79" s="94"/>
      <c r="D79" s="161"/>
      <c r="E79" s="55"/>
      <c r="F79" s="55"/>
      <c r="G79" s="162"/>
      <c r="H79" s="102"/>
      <c r="I79" s="9"/>
      <c r="J79" s="9"/>
      <c r="K79" s="56"/>
      <c r="L79" s="113"/>
      <c r="M79" s="9"/>
      <c r="N79" s="9"/>
      <c r="O79" s="92"/>
      <c r="P79" s="102"/>
      <c r="Q79" s="6"/>
      <c r="R79" s="6"/>
      <c r="S79" s="7"/>
    </row>
    <row r="80" spans="2:19" ht="31.5" customHeight="1" x14ac:dyDescent="0.25">
      <c r="B80" s="17">
        <v>64</v>
      </c>
      <c r="C80" s="212" t="s">
        <v>81</v>
      </c>
      <c r="D80" s="205">
        <f>SUM(D82)</f>
        <v>296941</v>
      </c>
      <c r="E80" s="8">
        <f t="shared" ref="E80:S80" si="30">SUM(E82)</f>
        <v>296941</v>
      </c>
      <c r="F80" s="8">
        <f t="shared" si="30"/>
        <v>254855</v>
      </c>
      <c r="G80" s="198">
        <f t="shared" si="30"/>
        <v>0</v>
      </c>
      <c r="H80" s="205">
        <f t="shared" si="30"/>
        <v>85999</v>
      </c>
      <c r="I80" s="8">
        <f t="shared" si="30"/>
        <v>85999</v>
      </c>
      <c r="J80" s="8">
        <f t="shared" si="30"/>
        <v>62545</v>
      </c>
      <c r="K80" s="198">
        <f t="shared" si="30"/>
        <v>0</v>
      </c>
      <c r="L80" s="200">
        <f t="shared" si="30"/>
        <v>210542</v>
      </c>
      <c r="M80" s="8">
        <f t="shared" si="30"/>
        <v>210542</v>
      </c>
      <c r="N80" s="8">
        <f t="shared" si="30"/>
        <v>192310</v>
      </c>
      <c r="O80" s="96">
        <f t="shared" si="30"/>
        <v>0</v>
      </c>
      <c r="P80" s="205">
        <f t="shared" si="30"/>
        <v>400</v>
      </c>
      <c r="Q80" s="8">
        <f t="shared" si="30"/>
        <v>400</v>
      </c>
      <c r="R80" s="8">
        <f t="shared" si="30"/>
        <v>0</v>
      </c>
      <c r="S80" s="198">
        <f t="shared" si="30"/>
        <v>0</v>
      </c>
    </row>
    <row r="81" spans="2:19" ht="17.25" customHeight="1" x14ac:dyDescent="0.25">
      <c r="B81" s="17">
        <v>65</v>
      </c>
      <c r="C81" s="212"/>
      <c r="D81" s="161"/>
      <c r="E81" s="55"/>
      <c r="F81" s="55"/>
      <c r="G81" s="162"/>
      <c r="H81" s="102"/>
      <c r="I81" s="9"/>
      <c r="J81" s="9"/>
      <c r="K81" s="56"/>
      <c r="L81" s="113"/>
      <c r="M81" s="9"/>
      <c r="N81" s="9"/>
      <c r="O81" s="92"/>
      <c r="P81" s="102"/>
      <c r="Q81" s="6"/>
      <c r="R81" s="6"/>
      <c r="S81" s="7"/>
    </row>
    <row r="82" spans="2:19" ht="17.25" customHeight="1" x14ac:dyDescent="0.25">
      <c r="B82" s="17">
        <v>66</v>
      </c>
      <c r="C82" s="209" t="s">
        <v>102</v>
      </c>
      <c r="D82" s="205">
        <f>SUM(D83)</f>
        <v>296941</v>
      </c>
      <c r="E82" s="8">
        <f t="shared" ref="E82:S82" si="31">SUM(E83)</f>
        <v>296941</v>
      </c>
      <c r="F82" s="8">
        <f t="shared" si="31"/>
        <v>254855</v>
      </c>
      <c r="G82" s="198">
        <f t="shared" si="31"/>
        <v>0</v>
      </c>
      <c r="H82" s="205">
        <f t="shared" si="31"/>
        <v>85999</v>
      </c>
      <c r="I82" s="8">
        <f t="shared" si="31"/>
        <v>85999</v>
      </c>
      <c r="J82" s="8">
        <f t="shared" si="31"/>
        <v>62545</v>
      </c>
      <c r="K82" s="198">
        <f t="shared" si="31"/>
        <v>0</v>
      </c>
      <c r="L82" s="200">
        <f t="shared" si="31"/>
        <v>210542</v>
      </c>
      <c r="M82" s="8">
        <f t="shared" si="31"/>
        <v>210542</v>
      </c>
      <c r="N82" s="8">
        <f t="shared" si="31"/>
        <v>192310</v>
      </c>
      <c r="O82" s="96">
        <f t="shared" si="31"/>
        <v>0</v>
      </c>
      <c r="P82" s="205">
        <f t="shared" si="31"/>
        <v>400</v>
      </c>
      <c r="Q82" s="8">
        <f t="shared" si="31"/>
        <v>400</v>
      </c>
      <c r="R82" s="8">
        <f t="shared" si="31"/>
        <v>0</v>
      </c>
      <c r="S82" s="198">
        <f t="shared" si="31"/>
        <v>0</v>
      </c>
    </row>
    <row r="83" spans="2:19" ht="32.25" customHeight="1" x14ac:dyDescent="0.25">
      <c r="B83" s="17">
        <v>67</v>
      </c>
      <c r="C83" s="142" t="s">
        <v>62</v>
      </c>
      <c r="D83" s="161">
        <f>SUM(H83+L83+P83)</f>
        <v>296941</v>
      </c>
      <c r="E83" s="55">
        <f>SUM(I83+M83+Q83)</f>
        <v>296941</v>
      </c>
      <c r="F83" s="55">
        <f>SUM(J83+N83+R83)</f>
        <v>254855</v>
      </c>
      <c r="G83" s="162">
        <f>SUM(K83+O83+S83)</f>
        <v>0</v>
      </c>
      <c r="H83" s="102">
        <f>SUM(I83+K83)</f>
        <v>85999</v>
      </c>
      <c r="I83" s="9">
        <v>85999</v>
      </c>
      <c r="J83" s="9">
        <v>62545</v>
      </c>
      <c r="K83" s="56"/>
      <c r="L83" s="113">
        <f>SUM(M83+O83)</f>
        <v>210542</v>
      </c>
      <c r="M83" s="9">
        <v>210542</v>
      </c>
      <c r="N83" s="9">
        <v>192310</v>
      </c>
      <c r="O83" s="92"/>
      <c r="P83" s="102">
        <f>SUM(Q83+S83)</f>
        <v>400</v>
      </c>
      <c r="Q83" s="9">
        <v>400</v>
      </c>
      <c r="R83" s="9">
        <v>0</v>
      </c>
      <c r="S83" s="56">
        <v>0</v>
      </c>
    </row>
    <row r="84" spans="2:19" ht="14.25" customHeight="1" x14ac:dyDescent="0.25">
      <c r="B84" s="17">
        <v>68</v>
      </c>
      <c r="C84" s="142"/>
      <c r="D84" s="161"/>
      <c r="E84" s="55"/>
      <c r="F84" s="55"/>
      <c r="G84" s="162"/>
      <c r="H84" s="102"/>
      <c r="I84" s="9"/>
      <c r="J84" s="9"/>
      <c r="K84" s="56"/>
      <c r="L84" s="113"/>
      <c r="M84" s="9"/>
      <c r="N84" s="9"/>
      <c r="O84" s="92"/>
      <c r="P84" s="102"/>
      <c r="Q84" s="6"/>
      <c r="R84" s="6"/>
      <c r="S84" s="7"/>
    </row>
    <row r="85" spans="2:19" ht="31.5" customHeight="1" x14ac:dyDescent="0.25">
      <c r="B85" s="17">
        <v>69</v>
      </c>
      <c r="C85" s="209" t="s">
        <v>82</v>
      </c>
      <c r="D85" s="205">
        <f>SUM(D87)</f>
        <v>763048</v>
      </c>
      <c r="E85" s="8">
        <f t="shared" ref="E85:S85" si="32">SUM(E87)</f>
        <v>763048</v>
      </c>
      <c r="F85" s="8">
        <f t="shared" si="32"/>
        <v>637504</v>
      </c>
      <c r="G85" s="198">
        <f t="shared" si="32"/>
        <v>0</v>
      </c>
      <c r="H85" s="205">
        <f t="shared" si="32"/>
        <v>198878</v>
      </c>
      <c r="I85" s="8">
        <f t="shared" si="32"/>
        <v>198878</v>
      </c>
      <c r="J85" s="8">
        <f t="shared" si="32"/>
        <v>154000</v>
      </c>
      <c r="K85" s="198">
        <f t="shared" si="32"/>
        <v>0</v>
      </c>
      <c r="L85" s="200">
        <f t="shared" si="32"/>
        <v>547148</v>
      </c>
      <c r="M85" s="8">
        <f t="shared" si="32"/>
        <v>547148</v>
      </c>
      <c r="N85" s="8">
        <f t="shared" si="32"/>
        <v>483504</v>
      </c>
      <c r="O85" s="96">
        <f t="shared" si="32"/>
        <v>0</v>
      </c>
      <c r="P85" s="205">
        <f t="shared" si="32"/>
        <v>17022</v>
      </c>
      <c r="Q85" s="8">
        <f t="shared" si="32"/>
        <v>17022</v>
      </c>
      <c r="R85" s="8">
        <f t="shared" si="32"/>
        <v>0</v>
      </c>
      <c r="S85" s="198">
        <f t="shared" si="32"/>
        <v>0</v>
      </c>
    </row>
    <row r="86" spans="2:19" ht="15" customHeight="1" x14ac:dyDescent="0.25">
      <c r="B86" s="17">
        <v>70</v>
      </c>
      <c r="C86" s="209"/>
      <c r="D86" s="161"/>
      <c r="E86" s="55"/>
      <c r="F86" s="55"/>
      <c r="G86" s="162"/>
      <c r="H86" s="102"/>
      <c r="I86" s="9"/>
      <c r="J86" s="9"/>
      <c r="K86" s="56"/>
      <c r="L86" s="113"/>
      <c r="M86" s="9"/>
      <c r="N86" s="9"/>
      <c r="O86" s="92"/>
      <c r="P86" s="102"/>
      <c r="Q86" s="6"/>
      <c r="R86" s="6"/>
      <c r="S86" s="7"/>
    </row>
    <row r="87" spans="2:19" ht="17.25" customHeight="1" x14ac:dyDescent="0.25">
      <c r="B87" s="17">
        <v>71</v>
      </c>
      <c r="C87" s="209" t="s">
        <v>102</v>
      </c>
      <c r="D87" s="205">
        <f t="shared" ref="D87:S87" si="33">SUM(D88:D89)</f>
        <v>763048</v>
      </c>
      <c r="E87" s="8">
        <f t="shared" si="33"/>
        <v>763048</v>
      </c>
      <c r="F87" s="8">
        <f t="shared" si="33"/>
        <v>637504</v>
      </c>
      <c r="G87" s="198">
        <f t="shared" si="33"/>
        <v>0</v>
      </c>
      <c r="H87" s="205">
        <f t="shared" si="33"/>
        <v>198878</v>
      </c>
      <c r="I87" s="8">
        <f t="shared" si="33"/>
        <v>198878</v>
      </c>
      <c r="J87" s="8">
        <f t="shared" si="33"/>
        <v>154000</v>
      </c>
      <c r="K87" s="198">
        <f t="shared" si="33"/>
        <v>0</v>
      </c>
      <c r="L87" s="200">
        <f t="shared" si="33"/>
        <v>547148</v>
      </c>
      <c r="M87" s="8">
        <f t="shared" si="33"/>
        <v>547148</v>
      </c>
      <c r="N87" s="8">
        <f t="shared" si="33"/>
        <v>483504</v>
      </c>
      <c r="O87" s="96">
        <f t="shared" si="33"/>
        <v>0</v>
      </c>
      <c r="P87" s="205">
        <f t="shared" si="33"/>
        <v>17022</v>
      </c>
      <c r="Q87" s="8">
        <f t="shared" si="33"/>
        <v>17022</v>
      </c>
      <c r="R87" s="8">
        <f t="shared" si="33"/>
        <v>0</v>
      </c>
      <c r="S87" s="198">
        <f t="shared" si="33"/>
        <v>0</v>
      </c>
    </row>
    <row r="88" spans="2:19" ht="19.5" customHeight="1" x14ac:dyDescent="0.25">
      <c r="B88" s="17">
        <v>72</v>
      </c>
      <c r="C88" s="142" t="s">
        <v>75</v>
      </c>
      <c r="D88" s="161">
        <f t="shared" ref="D88:G89" si="34">SUM(H88+L88+P88)</f>
        <v>672039</v>
      </c>
      <c r="E88" s="55">
        <f t="shared" si="34"/>
        <v>672039</v>
      </c>
      <c r="F88" s="55">
        <f t="shared" si="34"/>
        <v>567168</v>
      </c>
      <c r="G88" s="162">
        <f t="shared" si="34"/>
        <v>0</v>
      </c>
      <c r="H88" s="102">
        <f>SUM(I88+K88)</f>
        <v>184279</v>
      </c>
      <c r="I88" s="9">
        <v>184279</v>
      </c>
      <c r="J88" s="9">
        <v>139672</v>
      </c>
      <c r="K88" s="56"/>
      <c r="L88" s="113">
        <f>SUM(M88+O88)</f>
        <v>486360</v>
      </c>
      <c r="M88" s="9">
        <v>486360</v>
      </c>
      <c r="N88" s="9">
        <v>427496</v>
      </c>
      <c r="O88" s="92"/>
      <c r="P88" s="102">
        <f>SUM(Q88+S88)</f>
        <v>1400</v>
      </c>
      <c r="Q88" s="9">
        <v>1400</v>
      </c>
      <c r="R88" s="9">
        <v>0</v>
      </c>
      <c r="S88" s="56">
        <v>0</v>
      </c>
    </row>
    <row r="89" spans="2:19" ht="30" customHeight="1" x14ac:dyDescent="0.25">
      <c r="B89" s="17">
        <v>73</v>
      </c>
      <c r="C89" s="142" t="s">
        <v>76</v>
      </c>
      <c r="D89" s="161">
        <f t="shared" si="34"/>
        <v>91009</v>
      </c>
      <c r="E89" s="55">
        <f t="shared" si="34"/>
        <v>91009</v>
      </c>
      <c r="F89" s="55">
        <f t="shared" si="34"/>
        <v>70336</v>
      </c>
      <c r="G89" s="162">
        <f t="shared" si="34"/>
        <v>0</v>
      </c>
      <c r="H89" s="102">
        <f>SUM(I89+K89)</f>
        <v>14599</v>
      </c>
      <c r="I89" s="9">
        <v>14599</v>
      </c>
      <c r="J89" s="9">
        <v>14328</v>
      </c>
      <c r="K89" s="56"/>
      <c r="L89" s="113">
        <f>SUM(M89+O89)</f>
        <v>60788</v>
      </c>
      <c r="M89" s="9">
        <v>60788</v>
      </c>
      <c r="N89" s="9">
        <v>56008</v>
      </c>
      <c r="O89" s="92"/>
      <c r="P89" s="102">
        <f>SUM(Q89+S89)</f>
        <v>15622</v>
      </c>
      <c r="Q89" s="9">
        <v>15622</v>
      </c>
      <c r="R89" s="9"/>
      <c r="S89" s="56"/>
    </row>
    <row r="90" spans="2:19" ht="15.75" x14ac:dyDescent="0.25">
      <c r="B90" s="17">
        <v>74</v>
      </c>
      <c r="C90" s="142"/>
      <c r="D90" s="161"/>
      <c r="E90" s="55"/>
      <c r="F90" s="55"/>
      <c r="G90" s="162"/>
      <c r="H90" s="101"/>
      <c r="I90" s="9"/>
      <c r="J90" s="9"/>
      <c r="K90" s="56"/>
      <c r="L90" s="112"/>
      <c r="M90" s="9"/>
      <c r="N90" s="9"/>
      <c r="O90" s="92"/>
      <c r="P90" s="101"/>
      <c r="Q90" s="9"/>
      <c r="R90" s="9"/>
      <c r="S90" s="56"/>
    </row>
    <row r="91" spans="2:19" ht="33" customHeight="1" x14ac:dyDescent="0.25">
      <c r="B91" s="17">
        <v>75</v>
      </c>
      <c r="C91" s="212" t="s">
        <v>84</v>
      </c>
      <c r="D91" s="205">
        <f>SUM(D93)</f>
        <v>219908</v>
      </c>
      <c r="E91" s="8">
        <f t="shared" ref="E91:S91" si="35">SUM(E93)</f>
        <v>219908</v>
      </c>
      <c r="F91" s="8">
        <f t="shared" si="35"/>
        <v>193234</v>
      </c>
      <c r="G91" s="198">
        <f t="shared" si="35"/>
        <v>0</v>
      </c>
      <c r="H91" s="205">
        <f t="shared" si="35"/>
        <v>200408</v>
      </c>
      <c r="I91" s="8">
        <f t="shared" si="35"/>
        <v>200408</v>
      </c>
      <c r="J91" s="8">
        <f t="shared" si="35"/>
        <v>193234</v>
      </c>
      <c r="K91" s="198">
        <f t="shared" si="35"/>
        <v>0</v>
      </c>
      <c r="L91" s="200">
        <f t="shared" si="35"/>
        <v>0</v>
      </c>
      <c r="M91" s="8">
        <f t="shared" si="35"/>
        <v>0</v>
      </c>
      <c r="N91" s="8">
        <f t="shared" si="35"/>
        <v>0</v>
      </c>
      <c r="O91" s="96">
        <f t="shared" si="35"/>
        <v>0</v>
      </c>
      <c r="P91" s="205">
        <f t="shared" si="35"/>
        <v>19500</v>
      </c>
      <c r="Q91" s="8">
        <f t="shared" si="35"/>
        <v>19500</v>
      </c>
      <c r="R91" s="8">
        <f t="shared" si="35"/>
        <v>0</v>
      </c>
      <c r="S91" s="198">
        <f t="shared" si="35"/>
        <v>0</v>
      </c>
    </row>
    <row r="92" spans="2:19" ht="15.75" x14ac:dyDescent="0.25">
      <c r="B92" s="17">
        <v>76</v>
      </c>
      <c r="C92" s="212"/>
      <c r="D92" s="161"/>
      <c r="E92" s="55"/>
      <c r="F92" s="55"/>
      <c r="G92" s="162"/>
      <c r="H92" s="102"/>
      <c r="I92" s="9"/>
      <c r="J92" s="9"/>
      <c r="K92" s="56"/>
      <c r="L92" s="113"/>
      <c r="M92" s="9"/>
      <c r="N92" s="9"/>
      <c r="O92" s="92"/>
      <c r="P92" s="102"/>
      <c r="Q92" s="9"/>
      <c r="R92" s="9"/>
      <c r="S92" s="56"/>
    </row>
    <row r="93" spans="2:19" ht="15.75" x14ac:dyDescent="0.25">
      <c r="B93" s="17">
        <v>77</v>
      </c>
      <c r="C93" s="209" t="s">
        <v>115</v>
      </c>
      <c r="D93" s="205">
        <f>SUM(D94)</f>
        <v>219908</v>
      </c>
      <c r="E93" s="8">
        <f t="shared" ref="E93:S93" si="36">SUM(E94)</f>
        <v>219908</v>
      </c>
      <c r="F93" s="8">
        <f t="shared" si="36"/>
        <v>193234</v>
      </c>
      <c r="G93" s="198">
        <f t="shared" si="36"/>
        <v>0</v>
      </c>
      <c r="H93" s="205">
        <f t="shared" si="36"/>
        <v>200408</v>
      </c>
      <c r="I93" s="8">
        <f t="shared" si="36"/>
        <v>200408</v>
      </c>
      <c r="J93" s="8">
        <f t="shared" si="36"/>
        <v>193234</v>
      </c>
      <c r="K93" s="198">
        <f t="shared" si="36"/>
        <v>0</v>
      </c>
      <c r="L93" s="200">
        <f t="shared" si="36"/>
        <v>0</v>
      </c>
      <c r="M93" s="8">
        <f t="shared" si="36"/>
        <v>0</v>
      </c>
      <c r="N93" s="8">
        <f t="shared" si="36"/>
        <v>0</v>
      </c>
      <c r="O93" s="96">
        <f t="shared" si="36"/>
        <v>0</v>
      </c>
      <c r="P93" s="205">
        <f t="shared" si="36"/>
        <v>19500</v>
      </c>
      <c r="Q93" s="8">
        <f t="shared" si="36"/>
        <v>19500</v>
      </c>
      <c r="R93" s="8">
        <f t="shared" si="36"/>
        <v>0</v>
      </c>
      <c r="S93" s="198">
        <f t="shared" si="36"/>
        <v>0</v>
      </c>
    </row>
    <row r="94" spans="2:19" ht="15.75" x14ac:dyDescent="0.25">
      <c r="B94" s="17">
        <v>78</v>
      </c>
      <c r="C94" s="142" t="s">
        <v>83</v>
      </c>
      <c r="D94" s="161">
        <f>SUM(H94,L94,P94)</f>
        <v>219908</v>
      </c>
      <c r="E94" s="55">
        <f>SUM(I94,M94,Q94)</f>
        <v>219908</v>
      </c>
      <c r="F94" s="55">
        <f>SUM(J94,N94,R94)</f>
        <v>193234</v>
      </c>
      <c r="G94" s="162">
        <f>SUM(K94,O94,S94)</f>
        <v>0</v>
      </c>
      <c r="H94" s="102">
        <f>SUM(I94,K94)</f>
        <v>200408</v>
      </c>
      <c r="I94" s="9">
        <v>200408</v>
      </c>
      <c r="J94" s="9">
        <v>193234</v>
      </c>
      <c r="K94" s="56">
        <v>0</v>
      </c>
      <c r="L94" s="113">
        <f>SUM(M94,O94)</f>
        <v>0</v>
      </c>
      <c r="M94" s="9"/>
      <c r="N94" s="9"/>
      <c r="O94" s="91"/>
      <c r="P94" s="102">
        <f>SUM(Q94+S94)</f>
        <v>19500</v>
      </c>
      <c r="Q94" s="9">
        <v>19500</v>
      </c>
      <c r="R94" s="9"/>
      <c r="S94" s="56"/>
    </row>
    <row r="95" spans="2:19" ht="16.5" thickBot="1" x14ac:dyDescent="0.3">
      <c r="B95" s="17">
        <v>79</v>
      </c>
      <c r="C95" s="210"/>
      <c r="D95" s="217"/>
      <c r="E95" s="58"/>
      <c r="F95" s="58"/>
      <c r="G95" s="218"/>
      <c r="H95" s="104"/>
      <c r="I95" s="57"/>
      <c r="J95" s="57"/>
      <c r="K95" s="60"/>
      <c r="L95" s="115"/>
      <c r="M95" s="59"/>
      <c r="N95" s="59"/>
      <c r="O95" s="95"/>
      <c r="P95" s="104"/>
      <c r="Q95" s="57"/>
      <c r="R95" s="57"/>
      <c r="S95" s="60"/>
    </row>
    <row r="96" spans="2:19" ht="41.25" customHeight="1" thickBot="1" x14ac:dyDescent="0.3">
      <c r="B96" s="17">
        <v>80</v>
      </c>
      <c r="C96" s="144" t="s">
        <v>132</v>
      </c>
      <c r="D96" s="99">
        <f t="shared" ref="D96:S96" si="37">SUM(D97+D105+D110+D115)</f>
        <v>669135</v>
      </c>
      <c r="E96" s="52">
        <f t="shared" si="37"/>
        <v>654999</v>
      </c>
      <c r="F96" s="52">
        <f t="shared" si="37"/>
        <v>441272</v>
      </c>
      <c r="G96" s="53">
        <f t="shared" si="37"/>
        <v>14136</v>
      </c>
      <c r="H96" s="99">
        <f t="shared" si="37"/>
        <v>640049</v>
      </c>
      <c r="I96" s="52">
        <f t="shared" si="37"/>
        <v>638949</v>
      </c>
      <c r="J96" s="52">
        <f t="shared" si="37"/>
        <v>433972</v>
      </c>
      <c r="K96" s="53">
        <f t="shared" si="37"/>
        <v>1100</v>
      </c>
      <c r="L96" s="110">
        <f t="shared" si="37"/>
        <v>19336</v>
      </c>
      <c r="M96" s="52">
        <f t="shared" si="37"/>
        <v>7000</v>
      </c>
      <c r="N96" s="52">
        <f t="shared" si="37"/>
        <v>6900</v>
      </c>
      <c r="O96" s="89">
        <f t="shared" si="37"/>
        <v>12336</v>
      </c>
      <c r="P96" s="99">
        <f t="shared" si="37"/>
        <v>9750</v>
      </c>
      <c r="Q96" s="52">
        <f t="shared" si="37"/>
        <v>9050</v>
      </c>
      <c r="R96" s="52">
        <f t="shared" si="37"/>
        <v>400</v>
      </c>
      <c r="S96" s="53">
        <f t="shared" si="37"/>
        <v>700</v>
      </c>
    </row>
    <row r="97" spans="2:19" ht="15.75" x14ac:dyDescent="0.25">
      <c r="B97" s="17">
        <v>81</v>
      </c>
      <c r="C97" s="42" t="s">
        <v>91</v>
      </c>
      <c r="D97" s="206">
        <f>SUM(D98,D101)</f>
        <v>135410</v>
      </c>
      <c r="E97" s="54">
        <f t="shared" ref="E97:S97" si="38">SUM(E98,E101)</f>
        <v>135410</v>
      </c>
      <c r="F97" s="54">
        <f t="shared" si="38"/>
        <v>0</v>
      </c>
      <c r="G97" s="197">
        <f t="shared" si="38"/>
        <v>0</v>
      </c>
      <c r="H97" s="206">
        <f t="shared" si="38"/>
        <v>135410</v>
      </c>
      <c r="I97" s="54">
        <f t="shared" si="38"/>
        <v>135410</v>
      </c>
      <c r="J97" s="54">
        <f t="shared" si="38"/>
        <v>0</v>
      </c>
      <c r="K97" s="197">
        <f t="shared" si="38"/>
        <v>0</v>
      </c>
      <c r="L97" s="199">
        <f t="shared" si="38"/>
        <v>0</v>
      </c>
      <c r="M97" s="54">
        <f t="shared" si="38"/>
        <v>0</v>
      </c>
      <c r="N97" s="54">
        <f t="shared" si="38"/>
        <v>0</v>
      </c>
      <c r="O97" s="109">
        <f t="shared" si="38"/>
        <v>0</v>
      </c>
      <c r="P97" s="206">
        <f t="shared" si="38"/>
        <v>0</v>
      </c>
      <c r="Q97" s="54">
        <f t="shared" si="38"/>
        <v>0</v>
      </c>
      <c r="R97" s="54">
        <f t="shared" si="38"/>
        <v>0</v>
      </c>
      <c r="S97" s="197">
        <f t="shared" si="38"/>
        <v>0</v>
      </c>
    </row>
    <row r="98" spans="2:19" ht="15.75" x14ac:dyDescent="0.25">
      <c r="B98" s="17">
        <v>82</v>
      </c>
      <c r="C98" s="209" t="s">
        <v>138</v>
      </c>
      <c r="D98" s="205">
        <f>SUM(D99)</f>
        <v>69000</v>
      </c>
      <c r="E98" s="8">
        <f t="shared" ref="E98:S98" si="39">SUM(E99)</f>
        <v>69000</v>
      </c>
      <c r="F98" s="8">
        <f t="shared" si="39"/>
        <v>0</v>
      </c>
      <c r="G98" s="198">
        <f t="shared" si="39"/>
        <v>0</v>
      </c>
      <c r="H98" s="205">
        <f t="shared" si="39"/>
        <v>69000</v>
      </c>
      <c r="I98" s="8">
        <f t="shared" si="39"/>
        <v>69000</v>
      </c>
      <c r="J98" s="8">
        <f t="shared" si="39"/>
        <v>0</v>
      </c>
      <c r="K98" s="198">
        <f t="shared" si="39"/>
        <v>0</v>
      </c>
      <c r="L98" s="200">
        <f t="shared" si="39"/>
        <v>0</v>
      </c>
      <c r="M98" s="8">
        <f t="shared" si="39"/>
        <v>0</v>
      </c>
      <c r="N98" s="8">
        <f t="shared" si="39"/>
        <v>0</v>
      </c>
      <c r="O98" s="96">
        <f t="shared" si="39"/>
        <v>0</v>
      </c>
      <c r="P98" s="205">
        <f t="shared" si="39"/>
        <v>0</v>
      </c>
      <c r="Q98" s="8">
        <f t="shared" si="39"/>
        <v>0</v>
      </c>
      <c r="R98" s="8">
        <f t="shared" si="39"/>
        <v>0</v>
      </c>
      <c r="S98" s="198">
        <f t="shared" si="39"/>
        <v>0</v>
      </c>
    </row>
    <row r="99" spans="2:19" ht="15.75" x14ac:dyDescent="0.25">
      <c r="B99" s="17">
        <v>83</v>
      </c>
      <c r="C99" s="94" t="s">
        <v>122</v>
      </c>
      <c r="D99" s="161">
        <f t="shared" ref="D99:G104" si="40">SUM(H99,L99,P99)</f>
        <v>69000</v>
      </c>
      <c r="E99" s="55">
        <f t="shared" si="40"/>
        <v>69000</v>
      </c>
      <c r="F99" s="55">
        <f t="shared" si="40"/>
        <v>0</v>
      </c>
      <c r="G99" s="162">
        <f t="shared" si="40"/>
        <v>0</v>
      </c>
      <c r="H99" s="102">
        <f t="shared" ref="H99:H104" si="41">SUM(I99+K99)</f>
        <v>69000</v>
      </c>
      <c r="I99" s="9">
        <v>69000</v>
      </c>
      <c r="J99" s="9">
        <v>0</v>
      </c>
      <c r="K99" s="56">
        <v>0</v>
      </c>
      <c r="L99" s="113">
        <f t="shared" ref="L99:L104" si="42">SUM(M99+O99)</f>
        <v>0</v>
      </c>
      <c r="M99" s="9"/>
      <c r="N99" s="9"/>
      <c r="O99" s="92"/>
      <c r="P99" s="102">
        <f t="shared" ref="P99:P104" si="43">SUM(Q99,S99)</f>
        <v>0</v>
      </c>
      <c r="Q99" s="9"/>
      <c r="R99" s="9"/>
      <c r="S99" s="56"/>
    </row>
    <row r="100" spans="2:19" ht="15.75" x14ac:dyDescent="0.25">
      <c r="B100" s="17">
        <v>84</v>
      </c>
      <c r="C100" s="94"/>
      <c r="D100" s="161"/>
      <c r="E100" s="55"/>
      <c r="F100" s="55"/>
      <c r="G100" s="162"/>
      <c r="H100" s="102"/>
      <c r="I100" s="9"/>
      <c r="J100" s="9"/>
      <c r="K100" s="56"/>
      <c r="L100" s="113"/>
      <c r="M100" s="9"/>
      <c r="N100" s="9"/>
      <c r="O100" s="92"/>
      <c r="P100" s="102"/>
      <c r="Q100" s="9"/>
      <c r="R100" s="9"/>
      <c r="S100" s="56"/>
    </row>
    <row r="101" spans="2:19" ht="15.75" x14ac:dyDescent="0.25">
      <c r="B101" s="17">
        <v>85</v>
      </c>
      <c r="C101" s="209" t="s">
        <v>103</v>
      </c>
      <c r="D101" s="205">
        <f t="shared" ref="D101:S101" si="44">SUM(D102,D103:D104)</f>
        <v>66410</v>
      </c>
      <c r="E101" s="8">
        <f t="shared" si="44"/>
        <v>66410</v>
      </c>
      <c r="F101" s="8">
        <f t="shared" si="44"/>
        <v>0</v>
      </c>
      <c r="G101" s="198">
        <f t="shared" si="44"/>
        <v>0</v>
      </c>
      <c r="H101" s="205">
        <f t="shared" si="44"/>
        <v>66410</v>
      </c>
      <c r="I101" s="8">
        <f t="shared" si="44"/>
        <v>66410</v>
      </c>
      <c r="J101" s="8">
        <f t="shared" si="44"/>
        <v>0</v>
      </c>
      <c r="K101" s="198">
        <f t="shared" si="44"/>
        <v>0</v>
      </c>
      <c r="L101" s="200">
        <f t="shared" si="44"/>
        <v>0</v>
      </c>
      <c r="M101" s="8">
        <f t="shared" si="44"/>
        <v>0</v>
      </c>
      <c r="N101" s="8">
        <f t="shared" si="44"/>
        <v>0</v>
      </c>
      <c r="O101" s="96">
        <f t="shared" si="44"/>
        <v>0</v>
      </c>
      <c r="P101" s="205">
        <f t="shared" si="44"/>
        <v>0</v>
      </c>
      <c r="Q101" s="8">
        <f t="shared" si="44"/>
        <v>0</v>
      </c>
      <c r="R101" s="8">
        <f t="shared" si="44"/>
        <v>0</v>
      </c>
      <c r="S101" s="198">
        <f t="shared" si="44"/>
        <v>0</v>
      </c>
    </row>
    <row r="102" spans="2:19" ht="15.75" x14ac:dyDescent="0.25">
      <c r="B102" s="17">
        <v>86</v>
      </c>
      <c r="C102" s="142" t="s">
        <v>121</v>
      </c>
      <c r="D102" s="161">
        <f t="shared" si="40"/>
        <v>42008</v>
      </c>
      <c r="E102" s="55">
        <f t="shared" si="40"/>
        <v>42008</v>
      </c>
      <c r="F102" s="55">
        <f t="shared" si="40"/>
        <v>0</v>
      </c>
      <c r="G102" s="162">
        <f t="shared" si="40"/>
        <v>0</v>
      </c>
      <c r="H102" s="102">
        <f t="shared" si="41"/>
        <v>42008</v>
      </c>
      <c r="I102" s="9">
        <v>42008</v>
      </c>
      <c r="J102" s="9">
        <v>0</v>
      </c>
      <c r="K102" s="56">
        <v>0</v>
      </c>
      <c r="L102" s="113">
        <f t="shared" si="42"/>
        <v>0</v>
      </c>
      <c r="M102" s="9"/>
      <c r="N102" s="9"/>
      <c r="O102" s="92"/>
      <c r="P102" s="102">
        <f t="shared" si="43"/>
        <v>0</v>
      </c>
      <c r="Q102" s="9"/>
      <c r="R102" s="9"/>
      <c r="S102" s="56"/>
    </row>
    <row r="103" spans="2:19" ht="15.75" x14ac:dyDescent="0.25">
      <c r="B103" s="17">
        <v>87</v>
      </c>
      <c r="C103" s="92" t="s">
        <v>136</v>
      </c>
      <c r="D103" s="161">
        <f t="shared" si="40"/>
        <v>24402</v>
      </c>
      <c r="E103" s="55">
        <f t="shared" si="40"/>
        <v>24402</v>
      </c>
      <c r="F103" s="55">
        <f t="shared" si="40"/>
        <v>0</v>
      </c>
      <c r="G103" s="162">
        <f t="shared" si="40"/>
        <v>0</v>
      </c>
      <c r="H103" s="102">
        <f t="shared" si="41"/>
        <v>24402</v>
      </c>
      <c r="I103" s="9">
        <v>24402</v>
      </c>
      <c r="J103" s="9">
        <v>0</v>
      </c>
      <c r="K103" s="56">
        <v>0</v>
      </c>
      <c r="L103" s="113">
        <f t="shared" si="42"/>
        <v>0</v>
      </c>
      <c r="M103" s="9"/>
      <c r="N103" s="9"/>
      <c r="O103" s="92"/>
      <c r="P103" s="102">
        <f t="shared" si="43"/>
        <v>0</v>
      </c>
      <c r="Q103" s="9"/>
      <c r="R103" s="9"/>
      <c r="S103" s="56"/>
    </row>
    <row r="104" spans="2:19" ht="15.75" x14ac:dyDescent="0.25">
      <c r="B104" s="17">
        <v>88</v>
      </c>
      <c r="C104" s="92"/>
      <c r="D104" s="161">
        <f t="shared" si="40"/>
        <v>0</v>
      </c>
      <c r="E104" s="55">
        <f t="shared" si="40"/>
        <v>0</v>
      </c>
      <c r="F104" s="55">
        <f t="shared" si="40"/>
        <v>0</v>
      </c>
      <c r="G104" s="162">
        <f t="shared" si="40"/>
        <v>0</v>
      </c>
      <c r="H104" s="102">
        <f t="shared" si="41"/>
        <v>0</v>
      </c>
      <c r="I104" s="9"/>
      <c r="J104" s="9"/>
      <c r="K104" s="56">
        <v>0</v>
      </c>
      <c r="L104" s="113">
        <f t="shared" si="42"/>
        <v>0</v>
      </c>
      <c r="M104" s="9"/>
      <c r="N104" s="9"/>
      <c r="O104" s="92"/>
      <c r="P104" s="102">
        <f t="shared" si="43"/>
        <v>0</v>
      </c>
      <c r="Q104" s="9"/>
      <c r="R104" s="9"/>
      <c r="S104" s="56"/>
    </row>
    <row r="105" spans="2:19" ht="31.5" x14ac:dyDescent="0.25">
      <c r="B105" s="17">
        <v>89</v>
      </c>
      <c r="C105" s="209" t="s">
        <v>157</v>
      </c>
      <c r="D105" s="205">
        <f>SUM(D107)</f>
        <v>269678</v>
      </c>
      <c r="E105" s="8">
        <f t="shared" ref="E105:S105" si="45">SUM(E107)</f>
        <v>256942</v>
      </c>
      <c r="F105" s="8">
        <f t="shared" si="45"/>
        <v>218889</v>
      </c>
      <c r="G105" s="198">
        <f t="shared" si="45"/>
        <v>12736</v>
      </c>
      <c r="H105" s="205">
        <f t="shared" si="45"/>
        <v>253523</v>
      </c>
      <c r="I105" s="8">
        <f t="shared" si="45"/>
        <v>253123</v>
      </c>
      <c r="J105" s="8">
        <f t="shared" si="45"/>
        <v>215371</v>
      </c>
      <c r="K105" s="198">
        <f t="shared" si="45"/>
        <v>400</v>
      </c>
      <c r="L105" s="200">
        <f t="shared" si="45"/>
        <v>15905</v>
      </c>
      <c r="M105" s="8">
        <f t="shared" si="45"/>
        <v>3569</v>
      </c>
      <c r="N105" s="8">
        <f t="shared" si="45"/>
        <v>3518</v>
      </c>
      <c r="O105" s="96">
        <f t="shared" si="45"/>
        <v>12336</v>
      </c>
      <c r="P105" s="205">
        <f t="shared" si="45"/>
        <v>250</v>
      </c>
      <c r="Q105" s="8">
        <f t="shared" si="45"/>
        <v>250</v>
      </c>
      <c r="R105" s="8">
        <f t="shared" si="45"/>
        <v>0</v>
      </c>
      <c r="S105" s="198">
        <f t="shared" si="45"/>
        <v>0</v>
      </c>
    </row>
    <row r="106" spans="2:19" ht="15.75" x14ac:dyDescent="0.25">
      <c r="B106" s="17">
        <v>90</v>
      </c>
      <c r="C106" s="209"/>
      <c r="D106" s="205"/>
      <c r="E106" s="8"/>
      <c r="F106" s="8"/>
      <c r="G106" s="198"/>
      <c r="H106" s="101"/>
      <c r="I106" s="6"/>
      <c r="J106" s="6"/>
      <c r="K106" s="7"/>
      <c r="L106" s="112"/>
      <c r="M106" s="6"/>
      <c r="N106" s="6"/>
      <c r="O106" s="91"/>
      <c r="P106" s="101"/>
      <c r="Q106" s="6"/>
      <c r="R106" s="6"/>
      <c r="S106" s="7"/>
    </row>
    <row r="107" spans="2:19" ht="15.75" x14ac:dyDescent="0.25">
      <c r="B107" s="17">
        <v>91</v>
      </c>
      <c r="C107" s="209" t="s">
        <v>103</v>
      </c>
      <c r="D107" s="205">
        <f t="shared" ref="D107:S107" si="46">SUM(D108:D109)</f>
        <v>269678</v>
      </c>
      <c r="E107" s="8">
        <f t="shared" si="46"/>
        <v>256942</v>
      </c>
      <c r="F107" s="8">
        <f t="shared" si="46"/>
        <v>218889</v>
      </c>
      <c r="G107" s="198">
        <f t="shared" si="46"/>
        <v>12736</v>
      </c>
      <c r="H107" s="205">
        <f t="shared" si="46"/>
        <v>253523</v>
      </c>
      <c r="I107" s="8">
        <f t="shared" si="46"/>
        <v>253123</v>
      </c>
      <c r="J107" s="8">
        <f t="shared" si="46"/>
        <v>215371</v>
      </c>
      <c r="K107" s="198">
        <f t="shared" si="46"/>
        <v>400</v>
      </c>
      <c r="L107" s="200">
        <f t="shared" si="46"/>
        <v>15905</v>
      </c>
      <c r="M107" s="8">
        <f t="shared" si="46"/>
        <v>3569</v>
      </c>
      <c r="N107" s="8">
        <f t="shared" si="46"/>
        <v>3518</v>
      </c>
      <c r="O107" s="96">
        <f t="shared" si="46"/>
        <v>12336</v>
      </c>
      <c r="P107" s="205">
        <f t="shared" si="46"/>
        <v>250</v>
      </c>
      <c r="Q107" s="8">
        <f t="shared" si="46"/>
        <v>250</v>
      </c>
      <c r="R107" s="8">
        <f t="shared" si="46"/>
        <v>0</v>
      </c>
      <c r="S107" s="198">
        <f t="shared" si="46"/>
        <v>0</v>
      </c>
    </row>
    <row r="108" spans="2:19" ht="15" customHeight="1" x14ac:dyDescent="0.25">
      <c r="B108" s="17">
        <v>92</v>
      </c>
      <c r="C108" s="92" t="s">
        <v>158</v>
      </c>
      <c r="D108" s="161">
        <f t="shared" ref="D108:G109" si="47">SUM(H108+L108+P108)</f>
        <v>255974</v>
      </c>
      <c r="E108" s="55">
        <f t="shared" si="47"/>
        <v>255974</v>
      </c>
      <c r="F108" s="55">
        <f t="shared" si="47"/>
        <v>218889</v>
      </c>
      <c r="G108" s="162">
        <f t="shared" si="47"/>
        <v>0</v>
      </c>
      <c r="H108" s="102">
        <f>SUM(I108+K108)</f>
        <v>252155</v>
      </c>
      <c r="I108" s="9">
        <v>252155</v>
      </c>
      <c r="J108" s="9">
        <v>215371</v>
      </c>
      <c r="K108" s="56"/>
      <c r="L108" s="113">
        <f>SUM(M108+O108)</f>
        <v>3569</v>
      </c>
      <c r="M108" s="9">
        <v>3569</v>
      </c>
      <c r="N108" s="6">
        <v>3518</v>
      </c>
      <c r="O108" s="91"/>
      <c r="P108" s="102">
        <f>SUM(Q108+S108)</f>
        <v>250</v>
      </c>
      <c r="Q108" s="9">
        <v>250</v>
      </c>
      <c r="R108" s="9">
        <v>0</v>
      </c>
      <c r="S108" s="56">
        <v>0</v>
      </c>
    </row>
    <row r="109" spans="2:19" ht="17.25" customHeight="1" x14ac:dyDescent="0.25">
      <c r="B109" s="17">
        <v>93</v>
      </c>
      <c r="C109" s="92" t="s">
        <v>137</v>
      </c>
      <c r="D109" s="161">
        <f t="shared" si="47"/>
        <v>13704</v>
      </c>
      <c r="E109" s="55">
        <f t="shared" si="47"/>
        <v>968</v>
      </c>
      <c r="F109" s="55">
        <f t="shared" si="47"/>
        <v>0</v>
      </c>
      <c r="G109" s="162">
        <f t="shared" si="47"/>
        <v>12736</v>
      </c>
      <c r="H109" s="102">
        <f>SUM(I109+K109)</f>
        <v>1368</v>
      </c>
      <c r="I109" s="9">
        <v>968</v>
      </c>
      <c r="J109" s="6"/>
      <c r="K109" s="56">
        <v>400</v>
      </c>
      <c r="L109" s="112">
        <f>SUM(M109+N109+O109)</f>
        <v>12336</v>
      </c>
      <c r="M109" s="6"/>
      <c r="N109" s="6"/>
      <c r="O109" s="92">
        <v>12336</v>
      </c>
      <c r="P109" s="101"/>
      <c r="Q109" s="6"/>
      <c r="R109" s="6"/>
      <c r="S109" s="7"/>
    </row>
    <row r="110" spans="2:19" ht="15" customHeight="1" x14ac:dyDescent="0.25">
      <c r="B110" s="17">
        <v>94</v>
      </c>
      <c r="C110" s="91" t="s">
        <v>85</v>
      </c>
      <c r="D110" s="205">
        <f>SUM(D112)</f>
        <v>173461</v>
      </c>
      <c r="E110" s="8">
        <f t="shared" ref="E110:S110" si="48">SUM(E112)</f>
        <v>173461</v>
      </c>
      <c r="F110" s="8">
        <f t="shared" si="48"/>
        <v>143306</v>
      </c>
      <c r="G110" s="198">
        <f t="shared" si="48"/>
        <v>0</v>
      </c>
      <c r="H110" s="205">
        <f t="shared" si="48"/>
        <v>165128</v>
      </c>
      <c r="I110" s="8">
        <f t="shared" si="48"/>
        <v>165128</v>
      </c>
      <c r="J110" s="8">
        <f t="shared" si="48"/>
        <v>141006</v>
      </c>
      <c r="K110" s="198">
        <f t="shared" si="48"/>
        <v>0</v>
      </c>
      <c r="L110" s="200">
        <f t="shared" si="48"/>
        <v>2333</v>
      </c>
      <c r="M110" s="8">
        <f t="shared" si="48"/>
        <v>2333</v>
      </c>
      <c r="N110" s="8">
        <f t="shared" si="48"/>
        <v>2300</v>
      </c>
      <c r="O110" s="96">
        <f t="shared" si="48"/>
        <v>0</v>
      </c>
      <c r="P110" s="205">
        <f t="shared" si="48"/>
        <v>6000</v>
      </c>
      <c r="Q110" s="8">
        <f t="shared" si="48"/>
        <v>6000</v>
      </c>
      <c r="R110" s="8">
        <f t="shared" si="48"/>
        <v>0</v>
      </c>
      <c r="S110" s="198">
        <f t="shared" si="48"/>
        <v>0</v>
      </c>
    </row>
    <row r="111" spans="2:19" ht="15.75" customHeight="1" x14ac:dyDescent="0.25">
      <c r="B111" s="17">
        <v>95</v>
      </c>
      <c r="C111" s="91"/>
      <c r="D111" s="205"/>
      <c r="E111" s="8"/>
      <c r="F111" s="8"/>
      <c r="G111" s="198"/>
      <c r="H111" s="101"/>
      <c r="I111" s="6"/>
      <c r="J111" s="6"/>
      <c r="K111" s="7"/>
      <c r="L111" s="112"/>
      <c r="M111" s="6"/>
      <c r="N111" s="6"/>
      <c r="O111" s="91"/>
      <c r="P111" s="101"/>
      <c r="Q111" s="6"/>
      <c r="R111" s="6"/>
      <c r="S111" s="7"/>
    </row>
    <row r="112" spans="2:19" ht="15.75" x14ac:dyDescent="0.25">
      <c r="B112" s="17">
        <v>96</v>
      </c>
      <c r="C112" s="209" t="s">
        <v>103</v>
      </c>
      <c r="D112" s="205">
        <f>SUM(D113)</f>
        <v>173461</v>
      </c>
      <c r="E112" s="8">
        <f t="shared" ref="E112:S112" si="49">SUM(E113)</f>
        <v>173461</v>
      </c>
      <c r="F112" s="8">
        <f t="shared" si="49"/>
        <v>143306</v>
      </c>
      <c r="G112" s="198">
        <f t="shared" si="49"/>
        <v>0</v>
      </c>
      <c r="H112" s="205">
        <f t="shared" si="49"/>
        <v>165128</v>
      </c>
      <c r="I112" s="8">
        <f t="shared" si="49"/>
        <v>165128</v>
      </c>
      <c r="J112" s="8">
        <f t="shared" si="49"/>
        <v>141006</v>
      </c>
      <c r="K112" s="198">
        <f t="shared" si="49"/>
        <v>0</v>
      </c>
      <c r="L112" s="200">
        <f t="shared" si="49"/>
        <v>2333</v>
      </c>
      <c r="M112" s="8">
        <f t="shared" si="49"/>
        <v>2333</v>
      </c>
      <c r="N112" s="8">
        <f t="shared" si="49"/>
        <v>2300</v>
      </c>
      <c r="O112" s="96">
        <f t="shared" si="49"/>
        <v>0</v>
      </c>
      <c r="P112" s="205">
        <f t="shared" si="49"/>
        <v>6000</v>
      </c>
      <c r="Q112" s="8">
        <f t="shared" si="49"/>
        <v>6000</v>
      </c>
      <c r="R112" s="8">
        <f t="shared" si="49"/>
        <v>0</v>
      </c>
      <c r="S112" s="198">
        <f t="shared" si="49"/>
        <v>0</v>
      </c>
    </row>
    <row r="113" spans="2:19" ht="15" customHeight="1" x14ac:dyDescent="0.25">
      <c r="B113" s="17">
        <v>97</v>
      </c>
      <c r="C113" s="92" t="s">
        <v>86</v>
      </c>
      <c r="D113" s="161">
        <f>SUM(H113+L113+P113)</f>
        <v>173461</v>
      </c>
      <c r="E113" s="55">
        <f>SUM(I113+M113+Q113)</f>
        <v>173461</v>
      </c>
      <c r="F113" s="55">
        <f>SUM(J113+N113+R113)</f>
        <v>143306</v>
      </c>
      <c r="G113" s="162">
        <f>SUM(K113+O113+S113)</f>
        <v>0</v>
      </c>
      <c r="H113" s="102">
        <f>SUM(I113+K113)</f>
        <v>165128</v>
      </c>
      <c r="I113" s="9">
        <v>165128</v>
      </c>
      <c r="J113" s="9">
        <v>141006</v>
      </c>
      <c r="K113" s="56"/>
      <c r="L113" s="113">
        <f>SUM(M113+O113)</f>
        <v>2333</v>
      </c>
      <c r="M113" s="9">
        <v>2333</v>
      </c>
      <c r="N113" s="9">
        <v>2300</v>
      </c>
      <c r="O113" s="91"/>
      <c r="P113" s="102">
        <f>SUM(Q113+S113)</f>
        <v>6000</v>
      </c>
      <c r="Q113" s="9">
        <v>6000</v>
      </c>
      <c r="R113" s="9"/>
      <c r="S113" s="56"/>
    </row>
    <row r="114" spans="2:19" ht="12.75" customHeight="1" x14ac:dyDescent="0.25">
      <c r="B114" s="17">
        <v>98</v>
      </c>
      <c r="C114" s="91"/>
      <c r="D114" s="205"/>
      <c r="E114" s="8"/>
      <c r="F114" s="8"/>
      <c r="G114" s="198"/>
      <c r="H114" s="101"/>
      <c r="I114" s="6"/>
      <c r="J114" s="6"/>
      <c r="K114" s="7"/>
      <c r="L114" s="112"/>
      <c r="M114" s="6"/>
      <c r="N114" s="6"/>
      <c r="O114" s="91"/>
      <c r="P114" s="101"/>
      <c r="Q114" s="6"/>
      <c r="R114" s="6"/>
      <c r="S114" s="7"/>
    </row>
    <row r="115" spans="2:19" ht="15" customHeight="1" x14ac:dyDescent="0.25">
      <c r="B115" s="17">
        <v>99</v>
      </c>
      <c r="C115" s="91" t="s">
        <v>87</v>
      </c>
      <c r="D115" s="205">
        <f>SUM(D117)</f>
        <v>90586</v>
      </c>
      <c r="E115" s="8">
        <f t="shared" ref="E115:S115" si="50">SUM(E117)</f>
        <v>89186</v>
      </c>
      <c r="F115" s="8">
        <f t="shared" si="50"/>
        <v>79077</v>
      </c>
      <c r="G115" s="198">
        <f t="shared" si="50"/>
        <v>1400</v>
      </c>
      <c r="H115" s="205">
        <f t="shared" si="50"/>
        <v>85988</v>
      </c>
      <c r="I115" s="8">
        <f t="shared" si="50"/>
        <v>85288</v>
      </c>
      <c r="J115" s="8">
        <f t="shared" si="50"/>
        <v>77595</v>
      </c>
      <c r="K115" s="198">
        <f t="shared" si="50"/>
        <v>700</v>
      </c>
      <c r="L115" s="200">
        <f t="shared" si="50"/>
        <v>1098</v>
      </c>
      <c r="M115" s="8">
        <f t="shared" si="50"/>
        <v>1098</v>
      </c>
      <c r="N115" s="8">
        <f t="shared" si="50"/>
        <v>1082</v>
      </c>
      <c r="O115" s="96">
        <f t="shared" si="50"/>
        <v>0</v>
      </c>
      <c r="P115" s="205">
        <f t="shared" si="50"/>
        <v>3500</v>
      </c>
      <c r="Q115" s="8">
        <f t="shared" si="50"/>
        <v>2800</v>
      </c>
      <c r="R115" s="8">
        <f t="shared" si="50"/>
        <v>400</v>
      </c>
      <c r="S115" s="198">
        <f t="shared" si="50"/>
        <v>700</v>
      </c>
    </row>
    <row r="116" spans="2:19" ht="15" customHeight="1" x14ac:dyDescent="0.25">
      <c r="B116" s="17">
        <v>100</v>
      </c>
      <c r="C116" s="91"/>
      <c r="D116" s="205"/>
      <c r="E116" s="8"/>
      <c r="F116" s="8"/>
      <c r="G116" s="198"/>
      <c r="H116" s="101"/>
      <c r="I116" s="6"/>
      <c r="J116" s="6"/>
      <c r="K116" s="7"/>
      <c r="L116" s="112"/>
      <c r="M116" s="6"/>
      <c r="N116" s="6"/>
      <c r="O116" s="91"/>
      <c r="P116" s="101"/>
      <c r="Q116" s="6"/>
      <c r="R116" s="6"/>
      <c r="S116" s="7"/>
    </row>
    <row r="117" spans="2:19" ht="15.75" x14ac:dyDescent="0.25">
      <c r="B117" s="17">
        <v>101</v>
      </c>
      <c r="C117" s="209" t="s">
        <v>103</v>
      </c>
      <c r="D117" s="205">
        <f>SUM(D118)</f>
        <v>90586</v>
      </c>
      <c r="E117" s="8">
        <f t="shared" ref="E117:S117" si="51">SUM(E118)</f>
        <v>89186</v>
      </c>
      <c r="F117" s="8">
        <f t="shared" si="51"/>
        <v>79077</v>
      </c>
      <c r="G117" s="198">
        <f t="shared" si="51"/>
        <v>1400</v>
      </c>
      <c r="H117" s="205">
        <f t="shared" si="51"/>
        <v>85988</v>
      </c>
      <c r="I117" s="8">
        <f t="shared" si="51"/>
        <v>85288</v>
      </c>
      <c r="J117" s="8">
        <f t="shared" si="51"/>
        <v>77595</v>
      </c>
      <c r="K117" s="198">
        <f t="shared" si="51"/>
        <v>700</v>
      </c>
      <c r="L117" s="200">
        <f t="shared" si="51"/>
        <v>1098</v>
      </c>
      <c r="M117" s="8">
        <f t="shared" si="51"/>
        <v>1098</v>
      </c>
      <c r="N117" s="8">
        <f t="shared" si="51"/>
        <v>1082</v>
      </c>
      <c r="O117" s="96">
        <f t="shared" si="51"/>
        <v>0</v>
      </c>
      <c r="P117" s="205">
        <f t="shared" si="51"/>
        <v>3500</v>
      </c>
      <c r="Q117" s="8">
        <f t="shared" si="51"/>
        <v>2800</v>
      </c>
      <c r="R117" s="8">
        <f t="shared" si="51"/>
        <v>400</v>
      </c>
      <c r="S117" s="198">
        <f t="shared" si="51"/>
        <v>700</v>
      </c>
    </row>
    <row r="118" spans="2:19" ht="15" customHeight="1" x14ac:dyDescent="0.25">
      <c r="B118" s="17">
        <v>102</v>
      </c>
      <c r="C118" s="92" t="s">
        <v>35</v>
      </c>
      <c r="D118" s="161">
        <f>SUM(H118+L118+P118)</f>
        <v>90586</v>
      </c>
      <c r="E118" s="55">
        <f>SUM(I118+M118+Q118)</f>
        <v>89186</v>
      </c>
      <c r="F118" s="55">
        <f>SUM(J118+N118+R118)</f>
        <v>79077</v>
      </c>
      <c r="G118" s="162">
        <f>SUM(K118+O118+S118)</f>
        <v>1400</v>
      </c>
      <c r="H118" s="102">
        <f>SUM(I118+K118)</f>
        <v>85988</v>
      </c>
      <c r="I118" s="9">
        <v>85288</v>
      </c>
      <c r="J118" s="9">
        <v>77595</v>
      </c>
      <c r="K118" s="56">
        <v>700</v>
      </c>
      <c r="L118" s="113">
        <f>SUM(M118+O118)</f>
        <v>1098</v>
      </c>
      <c r="M118" s="9">
        <v>1098</v>
      </c>
      <c r="N118" s="6">
        <v>1082</v>
      </c>
      <c r="O118" s="91"/>
      <c r="P118" s="102">
        <f>SUM(Q118+S118)</f>
        <v>3500</v>
      </c>
      <c r="Q118" s="9">
        <v>2800</v>
      </c>
      <c r="R118" s="9">
        <v>400</v>
      </c>
      <c r="S118" s="56">
        <v>700</v>
      </c>
    </row>
    <row r="119" spans="2:19" ht="16.5" thickBot="1" x14ac:dyDescent="0.3">
      <c r="B119" s="17">
        <v>103</v>
      </c>
      <c r="C119" s="93"/>
      <c r="D119" s="217"/>
      <c r="E119" s="58"/>
      <c r="F119" s="58"/>
      <c r="G119" s="218"/>
      <c r="H119" s="104"/>
      <c r="I119" s="57"/>
      <c r="J119" s="57"/>
      <c r="K119" s="60"/>
      <c r="L119" s="115"/>
      <c r="M119" s="57"/>
      <c r="N119" s="57"/>
      <c r="O119" s="93"/>
      <c r="P119" s="104"/>
      <c r="Q119" s="57"/>
      <c r="R119" s="57"/>
      <c r="S119" s="60"/>
    </row>
    <row r="120" spans="2:19" ht="54" customHeight="1" thickBot="1" x14ac:dyDescent="0.3">
      <c r="B120" s="17">
        <v>104</v>
      </c>
      <c r="C120" s="144" t="s">
        <v>131</v>
      </c>
      <c r="D120" s="99">
        <f>SUM(D121)</f>
        <v>707296</v>
      </c>
      <c r="E120" s="52">
        <f t="shared" ref="E120:S121" si="52">SUM(E121)</f>
        <v>107796</v>
      </c>
      <c r="F120" s="52">
        <f t="shared" si="52"/>
        <v>2502</v>
      </c>
      <c r="G120" s="53">
        <f t="shared" si="52"/>
        <v>599500</v>
      </c>
      <c r="H120" s="99">
        <f t="shared" si="52"/>
        <v>704758</v>
      </c>
      <c r="I120" s="52">
        <f t="shared" si="52"/>
        <v>105258</v>
      </c>
      <c r="J120" s="52">
        <f t="shared" si="52"/>
        <v>0</v>
      </c>
      <c r="K120" s="53">
        <f t="shared" si="52"/>
        <v>599500</v>
      </c>
      <c r="L120" s="110">
        <f t="shared" si="52"/>
        <v>2538</v>
      </c>
      <c r="M120" s="52">
        <f t="shared" si="52"/>
        <v>2538</v>
      </c>
      <c r="N120" s="52">
        <f t="shared" si="52"/>
        <v>2502</v>
      </c>
      <c r="O120" s="89">
        <f t="shared" si="52"/>
        <v>0</v>
      </c>
      <c r="P120" s="99">
        <f t="shared" si="52"/>
        <v>0</v>
      </c>
      <c r="Q120" s="52">
        <f t="shared" si="52"/>
        <v>0</v>
      </c>
      <c r="R120" s="52">
        <f t="shared" si="52"/>
        <v>0</v>
      </c>
      <c r="S120" s="53">
        <f t="shared" si="52"/>
        <v>0</v>
      </c>
    </row>
    <row r="121" spans="2:19" ht="15.75" x14ac:dyDescent="0.25">
      <c r="B121" s="17">
        <v>105</v>
      </c>
      <c r="C121" s="42" t="s">
        <v>91</v>
      </c>
      <c r="D121" s="206">
        <f>SUM(D122)</f>
        <v>707296</v>
      </c>
      <c r="E121" s="54">
        <f t="shared" si="52"/>
        <v>107796</v>
      </c>
      <c r="F121" s="54">
        <f t="shared" si="52"/>
        <v>2502</v>
      </c>
      <c r="G121" s="197">
        <f t="shared" si="52"/>
        <v>599500</v>
      </c>
      <c r="H121" s="206">
        <f t="shared" si="52"/>
        <v>704758</v>
      </c>
      <c r="I121" s="54">
        <f t="shared" si="52"/>
        <v>105258</v>
      </c>
      <c r="J121" s="54">
        <f t="shared" si="52"/>
        <v>0</v>
      </c>
      <c r="K121" s="197">
        <f t="shared" si="52"/>
        <v>599500</v>
      </c>
      <c r="L121" s="199">
        <f t="shared" si="52"/>
        <v>2538</v>
      </c>
      <c r="M121" s="54">
        <f t="shared" si="52"/>
        <v>2538</v>
      </c>
      <c r="N121" s="54">
        <f t="shared" si="52"/>
        <v>2502</v>
      </c>
      <c r="O121" s="109">
        <f t="shared" si="52"/>
        <v>0</v>
      </c>
      <c r="P121" s="206">
        <f t="shared" si="52"/>
        <v>0</v>
      </c>
      <c r="Q121" s="54">
        <f t="shared" si="52"/>
        <v>0</v>
      </c>
      <c r="R121" s="54">
        <f t="shared" si="52"/>
        <v>0</v>
      </c>
      <c r="S121" s="197">
        <f t="shared" si="52"/>
        <v>0</v>
      </c>
    </row>
    <row r="122" spans="2:19" ht="15" customHeight="1" x14ac:dyDescent="0.25">
      <c r="B122" s="17">
        <v>106</v>
      </c>
      <c r="C122" s="91" t="s">
        <v>100</v>
      </c>
      <c r="D122" s="205">
        <f>SUM(D124:D131)</f>
        <v>707296</v>
      </c>
      <c r="E122" s="8">
        <f t="shared" ref="E122:S122" si="53">SUM(E124:E131)</f>
        <v>107796</v>
      </c>
      <c r="F122" s="8">
        <f t="shared" si="53"/>
        <v>2502</v>
      </c>
      <c r="G122" s="198">
        <f t="shared" si="53"/>
        <v>599500</v>
      </c>
      <c r="H122" s="205">
        <f t="shared" si="53"/>
        <v>704758</v>
      </c>
      <c r="I122" s="8">
        <f t="shared" si="53"/>
        <v>105258</v>
      </c>
      <c r="J122" s="8">
        <f t="shared" si="53"/>
        <v>0</v>
      </c>
      <c r="K122" s="198">
        <f t="shared" si="53"/>
        <v>599500</v>
      </c>
      <c r="L122" s="200">
        <f t="shared" si="53"/>
        <v>2538</v>
      </c>
      <c r="M122" s="8">
        <f t="shared" si="53"/>
        <v>2538</v>
      </c>
      <c r="N122" s="8">
        <f t="shared" si="53"/>
        <v>2502</v>
      </c>
      <c r="O122" s="96">
        <f t="shared" si="53"/>
        <v>0</v>
      </c>
      <c r="P122" s="205">
        <f t="shared" si="53"/>
        <v>0</v>
      </c>
      <c r="Q122" s="8">
        <f t="shared" si="53"/>
        <v>0</v>
      </c>
      <c r="R122" s="8">
        <f t="shared" si="53"/>
        <v>0</v>
      </c>
      <c r="S122" s="198">
        <f t="shared" si="53"/>
        <v>0</v>
      </c>
    </row>
    <row r="123" spans="2:19" ht="15.75" customHeight="1" x14ac:dyDescent="0.25">
      <c r="B123" s="17">
        <v>107</v>
      </c>
      <c r="C123" s="91"/>
      <c r="D123" s="205"/>
      <c r="E123" s="8"/>
      <c r="F123" s="8"/>
      <c r="G123" s="198"/>
      <c r="H123" s="101"/>
      <c r="I123" s="6"/>
      <c r="J123" s="6"/>
      <c r="K123" s="7"/>
      <c r="L123" s="112"/>
      <c r="M123" s="6"/>
      <c r="N123" s="6"/>
      <c r="O123" s="91"/>
      <c r="P123" s="101"/>
      <c r="Q123" s="6"/>
      <c r="R123" s="6"/>
      <c r="S123" s="7"/>
    </row>
    <row r="124" spans="2:19" ht="15.75" x14ac:dyDescent="0.25">
      <c r="B124" s="17">
        <v>108</v>
      </c>
      <c r="C124" s="213" t="s">
        <v>113</v>
      </c>
      <c r="D124" s="161">
        <f t="shared" ref="D124:G129" si="54">SUM(H124,L124,P124)</f>
        <v>161600</v>
      </c>
      <c r="E124" s="55">
        <f>SUM(I124,M124,Q124)</f>
        <v>61600</v>
      </c>
      <c r="F124" s="55">
        <f>SUM(J124,N124,R124)</f>
        <v>0</v>
      </c>
      <c r="G124" s="162">
        <f>SUM(K124,O124,S124)</f>
        <v>100000</v>
      </c>
      <c r="H124" s="102">
        <f t="shared" ref="H124:H130" si="55">SUM(I124+K124)</f>
        <v>161600</v>
      </c>
      <c r="I124" s="9">
        <v>61600</v>
      </c>
      <c r="J124" s="9"/>
      <c r="K124" s="56">
        <v>100000</v>
      </c>
      <c r="L124" s="113">
        <f t="shared" ref="L124:L130" si="56">SUM(M124+O124)</f>
        <v>0</v>
      </c>
      <c r="M124" s="9"/>
      <c r="N124" s="9"/>
      <c r="O124" s="92"/>
      <c r="P124" s="102">
        <f t="shared" ref="P124:P130" si="57">SUM(Q124+S124)</f>
        <v>0</v>
      </c>
      <c r="Q124" s="9"/>
      <c r="R124" s="9"/>
      <c r="S124" s="56"/>
    </row>
    <row r="125" spans="2:19" ht="18" customHeight="1" x14ac:dyDescent="0.25">
      <c r="B125" s="17">
        <v>109</v>
      </c>
      <c r="C125" s="142" t="s">
        <v>114</v>
      </c>
      <c r="D125" s="161">
        <f t="shared" si="54"/>
        <v>13024</v>
      </c>
      <c r="E125" s="55">
        <f t="shared" si="54"/>
        <v>13024</v>
      </c>
      <c r="F125" s="55">
        <f t="shared" si="54"/>
        <v>0</v>
      </c>
      <c r="G125" s="162">
        <f t="shared" si="54"/>
        <v>0</v>
      </c>
      <c r="H125" s="102">
        <f t="shared" si="55"/>
        <v>13024</v>
      </c>
      <c r="I125" s="9">
        <v>13024</v>
      </c>
      <c r="J125" s="9"/>
      <c r="K125" s="56"/>
      <c r="L125" s="113">
        <f t="shared" si="56"/>
        <v>0</v>
      </c>
      <c r="M125" s="9"/>
      <c r="N125" s="9"/>
      <c r="O125" s="92"/>
      <c r="P125" s="102">
        <f t="shared" si="57"/>
        <v>0</v>
      </c>
      <c r="Q125" s="9"/>
      <c r="R125" s="9"/>
      <c r="S125" s="56"/>
    </row>
    <row r="126" spans="2:19" ht="18" customHeight="1" x14ac:dyDescent="0.25">
      <c r="B126" s="17">
        <v>110</v>
      </c>
      <c r="C126" s="92" t="s">
        <v>53</v>
      </c>
      <c r="D126" s="161">
        <f t="shared" si="54"/>
        <v>499500</v>
      </c>
      <c r="E126" s="55">
        <f t="shared" si="54"/>
        <v>0</v>
      </c>
      <c r="F126" s="55">
        <f t="shared" si="54"/>
        <v>0</v>
      </c>
      <c r="G126" s="162">
        <f t="shared" si="54"/>
        <v>499500</v>
      </c>
      <c r="H126" s="102">
        <f t="shared" si="55"/>
        <v>499500</v>
      </c>
      <c r="I126" s="9"/>
      <c r="J126" s="9"/>
      <c r="K126" s="56">
        <v>499500</v>
      </c>
      <c r="L126" s="113">
        <f t="shared" si="56"/>
        <v>0</v>
      </c>
      <c r="M126" s="9"/>
      <c r="N126" s="9"/>
      <c r="O126" s="92"/>
      <c r="P126" s="102">
        <f t="shared" si="57"/>
        <v>0</v>
      </c>
      <c r="Q126" s="9"/>
      <c r="R126" s="9"/>
      <c r="S126" s="56"/>
    </row>
    <row r="127" spans="2:19" ht="18" customHeight="1" x14ac:dyDescent="0.25">
      <c r="B127" s="17">
        <v>111</v>
      </c>
      <c r="C127" s="92" t="s">
        <v>159</v>
      </c>
      <c r="D127" s="161">
        <f>SUM(H127,L127,P127)</f>
        <v>30634</v>
      </c>
      <c r="E127" s="55">
        <f>SUM(I127,M127,Q127)</f>
        <v>30634</v>
      </c>
      <c r="F127" s="55">
        <f>SUM(J127,N127,R127)</f>
        <v>0</v>
      </c>
      <c r="G127" s="162">
        <f>SUM(K127,O127,S127)</f>
        <v>0</v>
      </c>
      <c r="H127" s="102">
        <f t="shared" si="55"/>
        <v>30634</v>
      </c>
      <c r="I127" s="9">
        <v>30634</v>
      </c>
      <c r="J127" s="9"/>
      <c r="K127" s="56"/>
      <c r="L127" s="113"/>
      <c r="M127" s="9"/>
      <c r="N127" s="9"/>
      <c r="O127" s="92"/>
      <c r="P127" s="102"/>
      <c r="Q127" s="9"/>
      <c r="R127" s="9"/>
      <c r="S127" s="56"/>
    </row>
    <row r="128" spans="2:19" ht="35.25" customHeight="1" x14ac:dyDescent="0.25">
      <c r="B128" s="17">
        <v>112</v>
      </c>
      <c r="C128" s="142" t="s">
        <v>161</v>
      </c>
      <c r="D128" s="161">
        <f t="shared" si="54"/>
        <v>0</v>
      </c>
      <c r="E128" s="55">
        <f t="shared" si="54"/>
        <v>0</v>
      </c>
      <c r="F128" s="55">
        <f t="shared" si="54"/>
        <v>0</v>
      </c>
      <c r="G128" s="162">
        <f t="shared" si="54"/>
        <v>0</v>
      </c>
      <c r="H128" s="102">
        <f t="shared" si="55"/>
        <v>0</v>
      </c>
      <c r="I128" s="9"/>
      <c r="J128" s="9"/>
      <c r="K128" s="56"/>
      <c r="L128" s="113">
        <f t="shared" si="56"/>
        <v>0</v>
      </c>
      <c r="M128" s="9"/>
      <c r="N128" s="9"/>
      <c r="O128" s="92"/>
      <c r="P128" s="102">
        <f t="shared" si="57"/>
        <v>0</v>
      </c>
      <c r="Q128" s="9"/>
      <c r="R128" s="9"/>
      <c r="S128" s="56"/>
    </row>
    <row r="129" spans="2:19" ht="36.75" customHeight="1" x14ac:dyDescent="0.25">
      <c r="B129" s="17">
        <v>113</v>
      </c>
      <c r="C129" s="142" t="s">
        <v>154</v>
      </c>
      <c r="D129" s="161">
        <f t="shared" si="54"/>
        <v>0</v>
      </c>
      <c r="E129" s="55">
        <f t="shared" ref="E129:G130" si="58">SUM(I129,M129,Q129)</f>
        <v>0</v>
      </c>
      <c r="F129" s="55">
        <f t="shared" si="58"/>
        <v>0</v>
      </c>
      <c r="G129" s="162">
        <f t="shared" si="58"/>
        <v>0</v>
      </c>
      <c r="H129" s="102">
        <f t="shared" si="55"/>
        <v>0</v>
      </c>
      <c r="I129" s="9"/>
      <c r="J129" s="9"/>
      <c r="K129" s="56"/>
      <c r="L129" s="113">
        <f t="shared" si="56"/>
        <v>0</v>
      </c>
      <c r="M129" s="9"/>
      <c r="N129" s="9"/>
      <c r="O129" s="92"/>
      <c r="P129" s="102">
        <f t="shared" si="57"/>
        <v>0</v>
      </c>
      <c r="Q129" s="9"/>
      <c r="R129" s="9"/>
      <c r="S129" s="56"/>
    </row>
    <row r="130" spans="2:19" ht="31.5" x14ac:dyDescent="0.25">
      <c r="B130" s="17">
        <v>114</v>
      </c>
      <c r="C130" s="213" t="s">
        <v>140</v>
      </c>
      <c r="D130" s="161">
        <f>SUM(H130,L130,P130)</f>
        <v>2538</v>
      </c>
      <c r="E130" s="55">
        <f t="shared" si="58"/>
        <v>2538</v>
      </c>
      <c r="F130" s="55">
        <f t="shared" si="58"/>
        <v>2502</v>
      </c>
      <c r="G130" s="162">
        <f t="shared" si="58"/>
        <v>0</v>
      </c>
      <c r="H130" s="102">
        <f t="shared" si="55"/>
        <v>0</v>
      </c>
      <c r="I130" s="9"/>
      <c r="J130" s="9">
        <v>0</v>
      </c>
      <c r="K130" s="56"/>
      <c r="L130" s="113">
        <f t="shared" si="56"/>
        <v>2538</v>
      </c>
      <c r="M130" s="9">
        <v>2538</v>
      </c>
      <c r="N130" s="9">
        <v>2502</v>
      </c>
      <c r="O130" s="92"/>
      <c r="P130" s="101">
        <f t="shared" si="57"/>
        <v>0</v>
      </c>
      <c r="Q130" s="9"/>
      <c r="R130" s="9"/>
      <c r="S130" s="56"/>
    </row>
    <row r="131" spans="2:19" ht="16.5" thickBot="1" x14ac:dyDescent="0.3">
      <c r="B131" s="17">
        <v>115</v>
      </c>
      <c r="C131" s="210"/>
      <c r="D131" s="161"/>
      <c r="E131" s="55"/>
      <c r="F131" s="55"/>
      <c r="G131" s="162"/>
      <c r="H131" s="102"/>
      <c r="I131" s="57"/>
      <c r="J131" s="57"/>
      <c r="K131" s="60"/>
      <c r="L131" s="115"/>
      <c r="M131" s="57"/>
      <c r="N131" s="57"/>
      <c r="O131" s="93"/>
      <c r="P131" s="104"/>
      <c r="Q131" s="57"/>
      <c r="R131" s="57"/>
      <c r="S131" s="60"/>
    </row>
    <row r="132" spans="2:19" ht="33.75" customHeight="1" thickBot="1" x14ac:dyDescent="0.3">
      <c r="B132" s="17">
        <v>116</v>
      </c>
      <c r="C132" s="144" t="s">
        <v>130</v>
      </c>
      <c r="D132" s="99">
        <f>SUM(D133)</f>
        <v>898806</v>
      </c>
      <c r="E132" s="52">
        <f t="shared" ref="E132:S132" si="59">SUM(E133)</f>
        <v>843806</v>
      </c>
      <c r="F132" s="52">
        <f t="shared" si="59"/>
        <v>229356</v>
      </c>
      <c r="G132" s="53">
        <f t="shared" si="59"/>
        <v>55000</v>
      </c>
      <c r="H132" s="99">
        <f t="shared" si="59"/>
        <v>708447</v>
      </c>
      <c r="I132" s="52">
        <f t="shared" si="59"/>
        <v>653447</v>
      </c>
      <c r="J132" s="52">
        <f t="shared" si="59"/>
        <v>229356</v>
      </c>
      <c r="K132" s="53">
        <f t="shared" si="59"/>
        <v>55000</v>
      </c>
      <c r="L132" s="110">
        <f t="shared" si="59"/>
        <v>178189</v>
      </c>
      <c r="M132" s="52">
        <f t="shared" si="59"/>
        <v>178189</v>
      </c>
      <c r="N132" s="52">
        <f t="shared" si="59"/>
        <v>0</v>
      </c>
      <c r="O132" s="89">
        <f t="shared" si="59"/>
        <v>0</v>
      </c>
      <c r="P132" s="99">
        <f t="shared" si="59"/>
        <v>12170</v>
      </c>
      <c r="Q132" s="52">
        <f t="shared" si="59"/>
        <v>12170</v>
      </c>
      <c r="R132" s="52">
        <f t="shared" si="59"/>
        <v>0</v>
      </c>
      <c r="S132" s="53">
        <f t="shared" si="59"/>
        <v>0</v>
      </c>
    </row>
    <row r="133" spans="2:19" ht="15.75" x14ac:dyDescent="0.25">
      <c r="B133" s="17">
        <v>117</v>
      </c>
      <c r="C133" s="42" t="s">
        <v>91</v>
      </c>
      <c r="D133" s="206">
        <f t="shared" ref="D133:S133" si="60">SUM(D134+D145+D149+D155)</f>
        <v>898806</v>
      </c>
      <c r="E133" s="54">
        <f t="shared" si="60"/>
        <v>843806</v>
      </c>
      <c r="F133" s="54">
        <f t="shared" si="60"/>
        <v>229356</v>
      </c>
      <c r="G133" s="197">
        <f t="shared" si="60"/>
        <v>55000</v>
      </c>
      <c r="H133" s="206">
        <f t="shared" si="60"/>
        <v>708447</v>
      </c>
      <c r="I133" s="54">
        <f t="shared" si="60"/>
        <v>653447</v>
      </c>
      <c r="J133" s="54">
        <f t="shared" si="60"/>
        <v>229356</v>
      </c>
      <c r="K133" s="197">
        <f t="shared" si="60"/>
        <v>55000</v>
      </c>
      <c r="L133" s="199">
        <f t="shared" si="60"/>
        <v>178189</v>
      </c>
      <c r="M133" s="54">
        <f t="shared" si="60"/>
        <v>178189</v>
      </c>
      <c r="N133" s="54">
        <f t="shared" si="60"/>
        <v>0</v>
      </c>
      <c r="O133" s="109">
        <f t="shared" si="60"/>
        <v>0</v>
      </c>
      <c r="P133" s="206">
        <f t="shared" si="60"/>
        <v>12170</v>
      </c>
      <c r="Q133" s="54">
        <f t="shared" si="60"/>
        <v>12170</v>
      </c>
      <c r="R133" s="54">
        <f t="shared" si="60"/>
        <v>0</v>
      </c>
      <c r="S133" s="197">
        <f t="shared" si="60"/>
        <v>0</v>
      </c>
    </row>
    <row r="134" spans="2:19" ht="15.75" x14ac:dyDescent="0.25">
      <c r="B134" s="17">
        <v>118</v>
      </c>
      <c r="C134" s="209" t="s">
        <v>104</v>
      </c>
      <c r="D134" s="205">
        <f>SUM(D135:D144)</f>
        <v>325417</v>
      </c>
      <c r="E134" s="8">
        <f t="shared" ref="E134:S134" si="61">SUM(E135:E144)</f>
        <v>325417</v>
      </c>
      <c r="F134" s="8">
        <f t="shared" si="61"/>
        <v>229356</v>
      </c>
      <c r="G134" s="198">
        <f t="shared" si="61"/>
        <v>0</v>
      </c>
      <c r="H134" s="205">
        <f t="shared" si="61"/>
        <v>313247</v>
      </c>
      <c r="I134" s="8">
        <f t="shared" si="61"/>
        <v>313247</v>
      </c>
      <c r="J134" s="8">
        <f t="shared" si="61"/>
        <v>229356</v>
      </c>
      <c r="K134" s="198">
        <f t="shared" si="61"/>
        <v>0</v>
      </c>
      <c r="L134" s="200">
        <f t="shared" si="61"/>
        <v>0</v>
      </c>
      <c r="M134" s="8">
        <f t="shared" si="61"/>
        <v>0</v>
      </c>
      <c r="N134" s="8">
        <f t="shared" si="61"/>
        <v>0</v>
      </c>
      <c r="O134" s="96">
        <f t="shared" si="61"/>
        <v>0</v>
      </c>
      <c r="P134" s="205">
        <f t="shared" si="61"/>
        <v>12170</v>
      </c>
      <c r="Q134" s="8">
        <f t="shared" si="61"/>
        <v>12170</v>
      </c>
      <c r="R134" s="8">
        <f t="shared" si="61"/>
        <v>0</v>
      </c>
      <c r="S134" s="198">
        <f t="shared" si="61"/>
        <v>0</v>
      </c>
    </row>
    <row r="135" spans="2:19" ht="15.75" x14ac:dyDescent="0.25">
      <c r="B135" s="17">
        <v>119</v>
      </c>
      <c r="C135" s="92" t="s">
        <v>40</v>
      </c>
      <c r="D135" s="161">
        <f t="shared" ref="D135:G139" si="62">SUM(H135,L135,P135)</f>
        <v>14432</v>
      </c>
      <c r="E135" s="55">
        <f t="shared" si="62"/>
        <v>14432</v>
      </c>
      <c r="F135" s="55">
        <f t="shared" si="62"/>
        <v>0</v>
      </c>
      <c r="G135" s="162">
        <f t="shared" si="62"/>
        <v>0</v>
      </c>
      <c r="H135" s="102">
        <f>SUM(I135+K135)</f>
        <v>14432</v>
      </c>
      <c r="I135" s="9">
        <v>14432</v>
      </c>
      <c r="J135" s="9"/>
      <c r="K135" s="56"/>
      <c r="L135" s="113">
        <f>SUM(M135+O135)</f>
        <v>0</v>
      </c>
      <c r="M135" s="9"/>
      <c r="N135" s="9"/>
      <c r="O135" s="92"/>
      <c r="P135" s="102">
        <f>SUM(Q135,S135)</f>
        <v>0</v>
      </c>
      <c r="Q135" s="9"/>
      <c r="R135" s="9"/>
      <c r="S135" s="56"/>
    </row>
    <row r="136" spans="2:19" ht="15.75" x14ac:dyDescent="0.25">
      <c r="B136" s="17">
        <v>120</v>
      </c>
      <c r="C136" s="92" t="s">
        <v>41</v>
      </c>
      <c r="D136" s="161">
        <f t="shared" si="62"/>
        <v>3300</v>
      </c>
      <c r="E136" s="55">
        <f t="shared" si="62"/>
        <v>3300</v>
      </c>
      <c r="F136" s="55">
        <f t="shared" si="62"/>
        <v>0</v>
      </c>
      <c r="G136" s="162">
        <f t="shared" si="62"/>
        <v>0</v>
      </c>
      <c r="H136" s="102">
        <f t="shared" ref="H136:H159" si="63">SUM(I136+K136)</f>
        <v>3300</v>
      </c>
      <c r="I136" s="9">
        <v>3300</v>
      </c>
      <c r="J136" s="9"/>
      <c r="K136" s="56"/>
      <c r="L136" s="113">
        <f t="shared" ref="L136:L159" si="64">SUM(M136+O136)</f>
        <v>0</v>
      </c>
      <c r="M136" s="9"/>
      <c r="N136" s="9"/>
      <c r="O136" s="92"/>
      <c r="P136" s="102">
        <f t="shared" ref="P136:P159" si="65">SUM(Q136,S136)</f>
        <v>0</v>
      </c>
      <c r="Q136" s="9"/>
      <c r="R136" s="9"/>
      <c r="S136" s="56"/>
    </row>
    <row r="137" spans="2:19" ht="15.75" x14ac:dyDescent="0.25">
      <c r="B137" s="17">
        <v>121</v>
      </c>
      <c r="C137" s="92" t="s">
        <v>77</v>
      </c>
      <c r="D137" s="161">
        <f t="shared" si="62"/>
        <v>4664</v>
      </c>
      <c r="E137" s="55">
        <f t="shared" si="62"/>
        <v>4664</v>
      </c>
      <c r="F137" s="55">
        <f t="shared" si="62"/>
        <v>0</v>
      </c>
      <c r="G137" s="162">
        <f t="shared" si="62"/>
        <v>0</v>
      </c>
      <c r="H137" s="102">
        <f t="shared" si="63"/>
        <v>4664</v>
      </c>
      <c r="I137" s="9">
        <v>4664</v>
      </c>
      <c r="J137" s="9"/>
      <c r="K137" s="56"/>
      <c r="L137" s="113">
        <f t="shared" si="64"/>
        <v>0</v>
      </c>
      <c r="M137" s="9"/>
      <c r="N137" s="9"/>
      <c r="O137" s="92"/>
      <c r="P137" s="102">
        <f t="shared" si="65"/>
        <v>0</v>
      </c>
      <c r="Q137" s="9"/>
      <c r="R137" s="9"/>
      <c r="S137" s="56"/>
    </row>
    <row r="138" spans="2:19" ht="15.75" x14ac:dyDescent="0.25">
      <c r="B138" s="17">
        <v>122</v>
      </c>
      <c r="C138" s="92" t="s">
        <v>43</v>
      </c>
      <c r="D138" s="161">
        <f t="shared" si="62"/>
        <v>2992</v>
      </c>
      <c r="E138" s="55">
        <f t="shared" si="62"/>
        <v>2992</v>
      </c>
      <c r="F138" s="55">
        <f t="shared" si="62"/>
        <v>0</v>
      </c>
      <c r="G138" s="162">
        <f t="shared" si="62"/>
        <v>0</v>
      </c>
      <c r="H138" s="102">
        <f t="shared" si="63"/>
        <v>2992</v>
      </c>
      <c r="I138" s="9">
        <v>2992</v>
      </c>
      <c r="J138" s="9"/>
      <c r="K138" s="56"/>
      <c r="L138" s="113">
        <f t="shared" si="64"/>
        <v>0</v>
      </c>
      <c r="M138" s="9"/>
      <c r="N138" s="9"/>
      <c r="O138" s="92"/>
      <c r="P138" s="102">
        <f t="shared" si="65"/>
        <v>0</v>
      </c>
      <c r="Q138" s="9"/>
      <c r="R138" s="9"/>
      <c r="S138" s="56"/>
    </row>
    <row r="139" spans="2:19" ht="15.75" x14ac:dyDescent="0.25">
      <c r="B139" s="17">
        <v>123</v>
      </c>
      <c r="C139" s="92" t="s">
        <v>42</v>
      </c>
      <c r="D139" s="161">
        <f t="shared" si="62"/>
        <v>1250</v>
      </c>
      <c r="E139" s="55">
        <f t="shared" si="62"/>
        <v>1250</v>
      </c>
      <c r="F139" s="55">
        <f t="shared" si="62"/>
        <v>0</v>
      </c>
      <c r="G139" s="162">
        <f t="shared" si="62"/>
        <v>0</v>
      </c>
      <c r="H139" s="102">
        <f t="shared" si="63"/>
        <v>1250</v>
      </c>
      <c r="I139" s="9">
        <v>1250</v>
      </c>
      <c r="J139" s="9"/>
      <c r="K139" s="56"/>
      <c r="L139" s="113">
        <f t="shared" si="64"/>
        <v>0</v>
      </c>
      <c r="M139" s="9"/>
      <c r="N139" s="9"/>
      <c r="O139" s="92"/>
      <c r="P139" s="102">
        <f t="shared" si="65"/>
        <v>0</v>
      </c>
      <c r="Q139" s="9"/>
      <c r="R139" s="9"/>
      <c r="S139" s="56"/>
    </row>
    <row r="140" spans="2:19" ht="15.75" x14ac:dyDescent="0.25">
      <c r="B140" s="17">
        <v>124</v>
      </c>
      <c r="C140" s="92" t="s">
        <v>55</v>
      </c>
      <c r="D140" s="161">
        <f t="shared" ref="D140:G144" si="66">SUM(H140,L140,P140)</f>
        <v>133654</v>
      </c>
      <c r="E140" s="55">
        <f t="shared" si="66"/>
        <v>133654</v>
      </c>
      <c r="F140" s="55">
        <f t="shared" si="66"/>
        <v>104454</v>
      </c>
      <c r="G140" s="162">
        <f t="shared" si="66"/>
        <v>0</v>
      </c>
      <c r="H140" s="102">
        <f t="shared" si="63"/>
        <v>127594</v>
      </c>
      <c r="I140" s="9">
        <v>127594</v>
      </c>
      <c r="J140" s="9">
        <v>104454</v>
      </c>
      <c r="K140" s="56"/>
      <c r="L140" s="113">
        <f t="shared" si="64"/>
        <v>0</v>
      </c>
      <c r="M140" s="9"/>
      <c r="N140" s="9"/>
      <c r="O140" s="92"/>
      <c r="P140" s="102">
        <f t="shared" si="65"/>
        <v>6060</v>
      </c>
      <c r="Q140" s="9">
        <v>6060</v>
      </c>
      <c r="R140" s="9"/>
      <c r="S140" s="56"/>
    </row>
    <row r="141" spans="2:19" ht="15.75" x14ac:dyDescent="0.25">
      <c r="B141" s="17">
        <v>125</v>
      </c>
      <c r="C141" s="92" t="s">
        <v>38</v>
      </c>
      <c r="D141" s="161">
        <f t="shared" si="66"/>
        <v>43650</v>
      </c>
      <c r="E141" s="55">
        <f t="shared" si="66"/>
        <v>43650</v>
      </c>
      <c r="F141" s="55">
        <f t="shared" si="66"/>
        <v>27656</v>
      </c>
      <c r="G141" s="162">
        <f t="shared" si="66"/>
        <v>0</v>
      </c>
      <c r="H141" s="102">
        <f t="shared" si="63"/>
        <v>39610</v>
      </c>
      <c r="I141" s="9">
        <v>39610</v>
      </c>
      <c r="J141" s="9">
        <v>27656</v>
      </c>
      <c r="K141" s="56"/>
      <c r="L141" s="113">
        <f t="shared" si="64"/>
        <v>0</v>
      </c>
      <c r="M141" s="9"/>
      <c r="N141" s="9"/>
      <c r="O141" s="92"/>
      <c r="P141" s="102">
        <f t="shared" si="65"/>
        <v>4040</v>
      </c>
      <c r="Q141" s="9">
        <v>4040</v>
      </c>
      <c r="R141" s="9"/>
      <c r="S141" s="56"/>
    </row>
    <row r="142" spans="2:19" ht="15.75" x14ac:dyDescent="0.25">
      <c r="B142" s="17">
        <v>126</v>
      </c>
      <c r="C142" s="92" t="s">
        <v>37</v>
      </c>
      <c r="D142" s="161">
        <f t="shared" si="66"/>
        <v>44667</v>
      </c>
      <c r="E142" s="55">
        <f t="shared" si="66"/>
        <v>44667</v>
      </c>
      <c r="F142" s="55">
        <f t="shared" si="66"/>
        <v>33915</v>
      </c>
      <c r="G142" s="162">
        <f t="shared" si="66"/>
        <v>0</v>
      </c>
      <c r="H142" s="102">
        <f t="shared" si="63"/>
        <v>44007</v>
      </c>
      <c r="I142" s="9">
        <v>44007</v>
      </c>
      <c r="J142" s="9">
        <v>33915</v>
      </c>
      <c r="K142" s="56"/>
      <c r="L142" s="113">
        <f t="shared" si="64"/>
        <v>0</v>
      </c>
      <c r="M142" s="9"/>
      <c r="N142" s="9"/>
      <c r="O142" s="92"/>
      <c r="P142" s="102">
        <f t="shared" si="65"/>
        <v>660</v>
      </c>
      <c r="Q142" s="9">
        <v>660</v>
      </c>
      <c r="R142" s="9"/>
      <c r="S142" s="56"/>
    </row>
    <row r="143" spans="2:19" ht="15.75" x14ac:dyDescent="0.25">
      <c r="B143" s="17">
        <v>127</v>
      </c>
      <c r="C143" s="92" t="s">
        <v>36</v>
      </c>
      <c r="D143" s="161">
        <f t="shared" si="66"/>
        <v>38118</v>
      </c>
      <c r="E143" s="55">
        <f t="shared" si="66"/>
        <v>38118</v>
      </c>
      <c r="F143" s="55">
        <f t="shared" si="66"/>
        <v>32063</v>
      </c>
      <c r="G143" s="162">
        <f t="shared" si="66"/>
        <v>0</v>
      </c>
      <c r="H143" s="102">
        <f t="shared" si="63"/>
        <v>37008</v>
      </c>
      <c r="I143" s="9">
        <v>37008</v>
      </c>
      <c r="J143" s="9">
        <v>32063</v>
      </c>
      <c r="K143" s="56"/>
      <c r="L143" s="113">
        <f t="shared" si="64"/>
        <v>0</v>
      </c>
      <c r="M143" s="9"/>
      <c r="N143" s="9"/>
      <c r="O143" s="92"/>
      <c r="P143" s="102">
        <f t="shared" si="65"/>
        <v>1110</v>
      </c>
      <c r="Q143" s="9">
        <v>1110</v>
      </c>
      <c r="R143" s="9"/>
      <c r="S143" s="56"/>
    </row>
    <row r="144" spans="2:19" ht="15.75" x14ac:dyDescent="0.25">
      <c r="B144" s="17">
        <v>128</v>
      </c>
      <c r="C144" s="92" t="s">
        <v>39</v>
      </c>
      <c r="D144" s="161">
        <f t="shared" si="66"/>
        <v>38690</v>
      </c>
      <c r="E144" s="55">
        <f t="shared" si="66"/>
        <v>38690</v>
      </c>
      <c r="F144" s="55">
        <f t="shared" si="66"/>
        <v>31268</v>
      </c>
      <c r="G144" s="162">
        <f t="shared" si="66"/>
        <v>0</v>
      </c>
      <c r="H144" s="102">
        <f t="shared" si="63"/>
        <v>38390</v>
      </c>
      <c r="I144" s="9">
        <v>38390</v>
      </c>
      <c r="J144" s="9">
        <v>31268</v>
      </c>
      <c r="K144" s="56"/>
      <c r="L144" s="113">
        <f t="shared" si="64"/>
        <v>0</v>
      </c>
      <c r="M144" s="9"/>
      <c r="N144" s="9"/>
      <c r="O144" s="92"/>
      <c r="P144" s="102">
        <f t="shared" si="65"/>
        <v>300</v>
      </c>
      <c r="Q144" s="9">
        <v>300</v>
      </c>
      <c r="R144" s="9"/>
      <c r="S144" s="56"/>
    </row>
    <row r="145" spans="2:19" ht="15.75" x14ac:dyDescent="0.25">
      <c r="B145" s="17">
        <v>129</v>
      </c>
      <c r="C145" s="91" t="s">
        <v>97</v>
      </c>
      <c r="D145" s="205">
        <f>SUM(D146:D148)</f>
        <v>29489</v>
      </c>
      <c r="E145" s="8">
        <f t="shared" ref="E145:S145" si="67">SUM(E146:E148)</f>
        <v>29489</v>
      </c>
      <c r="F145" s="8">
        <f t="shared" si="67"/>
        <v>0</v>
      </c>
      <c r="G145" s="198">
        <f t="shared" si="67"/>
        <v>0</v>
      </c>
      <c r="H145" s="205">
        <f t="shared" si="67"/>
        <v>0</v>
      </c>
      <c r="I145" s="8">
        <f t="shared" si="67"/>
        <v>0</v>
      </c>
      <c r="J145" s="8">
        <f t="shared" si="67"/>
        <v>0</v>
      </c>
      <c r="K145" s="198">
        <f t="shared" si="67"/>
        <v>0</v>
      </c>
      <c r="L145" s="200">
        <f t="shared" si="67"/>
        <v>29489</v>
      </c>
      <c r="M145" s="8">
        <f t="shared" si="67"/>
        <v>29489</v>
      </c>
      <c r="N145" s="8">
        <f t="shared" si="67"/>
        <v>0</v>
      </c>
      <c r="O145" s="96">
        <f t="shared" si="67"/>
        <v>0</v>
      </c>
      <c r="P145" s="205">
        <f t="shared" si="67"/>
        <v>0</v>
      </c>
      <c r="Q145" s="8">
        <f t="shared" si="67"/>
        <v>0</v>
      </c>
      <c r="R145" s="8">
        <f t="shared" si="67"/>
        <v>0</v>
      </c>
      <c r="S145" s="198">
        <f t="shared" si="67"/>
        <v>0</v>
      </c>
    </row>
    <row r="146" spans="2:19" ht="48.75" customHeight="1" x14ac:dyDescent="0.25">
      <c r="B146" s="17">
        <v>130</v>
      </c>
      <c r="C146" s="142" t="s">
        <v>16</v>
      </c>
      <c r="D146" s="161">
        <f t="shared" ref="D146:G159" si="68">SUM(H146,L146,P146)</f>
        <v>870</v>
      </c>
      <c r="E146" s="55">
        <f t="shared" si="68"/>
        <v>870</v>
      </c>
      <c r="F146" s="55">
        <f t="shared" si="68"/>
        <v>0</v>
      </c>
      <c r="G146" s="162">
        <f t="shared" si="68"/>
        <v>0</v>
      </c>
      <c r="H146" s="102">
        <f t="shared" si="63"/>
        <v>0</v>
      </c>
      <c r="I146" s="9"/>
      <c r="J146" s="9"/>
      <c r="K146" s="56"/>
      <c r="L146" s="113">
        <f t="shared" si="64"/>
        <v>870</v>
      </c>
      <c r="M146" s="9">
        <v>870</v>
      </c>
      <c r="N146" s="9"/>
      <c r="O146" s="92"/>
      <c r="P146" s="102">
        <f t="shared" si="65"/>
        <v>0</v>
      </c>
      <c r="Q146" s="9"/>
      <c r="R146" s="9"/>
      <c r="S146" s="56"/>
    </row>
    <row r="147" spans="2:19" ht="18.75" customHeight="1" x14ac:dyDescent="0.25">
      <c r="B147" s="17">
        <v>131</v>
      </c>
      <c r="C147" s="142" t="s">
        <v>117</v>
      </c>
      <c r="D147" s="161">
        <f t="shared" si="68"/>
        <v>0</v>
      </c>
      <c r="E147" s="55">
        <f t="shared" si="68"/>
        <v>0</v>
      </c>
      <c r="F147" s="55">
        <f t="shared" si="68"/>
        <v>0</v>
      </c>
      <c r="G147" s="162">
        <f t="shared" si="68"/>
        <v>0</v>
      </c>
      <c r="H147" s="102">
        <f t="shared" si="63"/>
        <v>0</v>
      </c>
      <c r="I147" s="9"/>
      <c r="J147" s="9"/>
      <c r="K147" s="56"/>
      <c r="L147" s="113">
        <f t="shared" si="64"/>
        <v>0</v>
      </c>
      <c r="M147" s="9"/>
      <c r="N147" s="9"/>
      <c r="O147" s="92"/>
      <c r="P147" s="102">
        <f t="shared" si="65"/>
        <v>0</v>
      </c>
      <c r="Q147" s="9"/>
      <c r="R147" s="9"/>
      <c r="S147" s="56"/>
    </row>
    <row r="148" spans="2:19" ht="18" customHeight="1" x14ac:dyDescent="0.25">
      <c r="B148" s="17">
        <v>132</v>
      </c>
      <c r="C148" s="142" t="s">
        <v>168</v>
      </c>
      <c r="D148" s="161">
        <f t="shared" si="68"/>
        <v>28619</v>
      </c>
      <c r="E148" s="55">
        <f t="shared" si="68"/>
        <v>28619</v>
      </c>
      <c r="F148" s="55">
        <f t="shared" si="68"/>
        <v>0</v>
      </c>
      <c r="G148" s="162">
        <f t="shared" si="68"/>
        <v>0</v>
      </c>
      <c r="H148" s="102">
        <f t="shared" si="63"/>
        <v>0</v>
      </c>
      <c r="I148" s="9"/>
      <c r="J148" s="9"/>
      <c r="K148" s="56"/>
      <c r="L148" s="113">
        <f t="shared" si="64"/>
        <v>28619</v>
      </c>
      <c r="M148" s="9">
        <v>28619</v>
      </c>
      <c r="N148" s="9"/>
      <c r="O148" s="92"/>
      <c r="P148" s="102">
        <f t="shared" si="65"/>
        <v>0</v>
      </c>
      <c r="Q148" s="9"/>
      <c r="R148" s="9"/>
      <c r="S148" s="56"/>
    </row>
    <row r="149" spans="2:19" ht="18.75" customHeight="1" x14ac:dyDescent="0.25">
      <c r="B149" s="17">
        <v>133</v>
      </c>
      <c r="C149" s="91" t="s">
        <v>100</v>
      </c>
      <c r="D149" s="205">
        <f t="shared" ref="D149:S149" si="69">SUM(D150:D154)</f>
        <v>235300</v>
      </c>
      <c r="E149" s="8">
        <f t="shared" si="69"/>
        <v>210300</v>
      </c>
      <c r="F149" s="8">
        <f t="shared" si="69"/>
        <v>0</v>
      </c>
      <c r="G149" s="198">
        <f t="shared" si="69"/>
        <v>25000</v>
      </c>
      <c r="H149" s="205">
        <f t="shared" si="69"/>
        <v>86600</v>
      </c>
      <c r="I149" s="8">
        <f t="shared" si="69"/>
        <v>61600</v>
      </c>
      <c r="J149" s="8">
        <f t="shared" si="69"/>
        <v>0</v>
      </c>
      <c r="K149" s="198">
        <f t="shared" si="69"/>
        <v>25000</v>
      </c>
      <c r="L149" s="200">
        <f t="shared" si="69"/>
        <v>148700</v>
      </c>
      <c r="M149" s="8">
        <f t="shared" si="69"/>
        <v>148700</v>
      </c>
      <c r="N149" s="8">
        <f t="shared" si="69"/>
        <v>0</v>
      </c>
      <c r="O149" s="96">
        <f t="shared" si="69"/>
        <v>0</v>
      </c>
      <c r="P149" s="205">
        <f t="shared" si="69"/>
        <v>0</v>
      </c>
      <c r="Q149" s="8">
        <f t="shared" si="69"/>
        <v>0</v>
      </c>
      <c r="R149" s="8">
        <f t="shared" si="69"/>
        <v>0</v>
      </c>
      <c r="S149" s="198">
        <f t="shared" si="69"/>
        <v>0</v>
      </c>
    </row>
    <row r="150" spans="2:19" ht="18" customHeight="1" x14ac:dyDescent="0.25">
      <c r="B150" s="17">
        <v>134</v>
      </c>
      <c r="C150" s="142" t="s">
        <v>141</v>
      </c>
      <c r="D150" s="161">
        <f>SUM(H150,L150,P150)</f>
        <v>18700</v>
      </c>
      <c r="E150" s="55">
        <f>SUM(I150,M150,Q150)</f>
        <v>18700</v>
      </c>
      <c r="F150" s="55">
        <f>SUM(J150,N150,R150)</f>
        <v>0</v>
      </c>
      <c r="G150" s="162">
        <f>SUM(K150,O150,S150)</f>
        <v>0</v>
      </c>
      <c r="H150" s="102">
        <f>SUM(I150+K150)</f>
        <v>0</v>
      </c>
      <c r="I150" s="9"/>
      <c r="J150" s="9"/>
      <c r="K150" s="56"/>
      <c r="L150" s="113">
        <f>SUM(M150+O150)</f>
        <v>18700</v>
      </c>
      <c r="M150" s="9">
        <v>18700</v>
      </c>
      <c r="N150" s="9"/>
      <c r="O150" s="92"/>
      <c r="P150" s="102">
        <f>SUM(Q150,S150)</f>
        <v>0</v>
      </c>
      <c r="Q150" s="9"/>
      <c r="R150" s="9"/>
      <c r="S150" s="56"/>
    </row>
    <row r="151" spans="2:19" ht="16.5" customHeight="1" x14ac:dyDescent="0.25">
      <c r="B151" s="17">
        <v>135</v>
      </c>
      <c r="C151" s="92" t="s">
        <v>58</v>
      </c>
      <c r="D151" s="161">
        <f t="shared" si="68"/>
        <v>130000</v>
      </c>
      <c r="E151" s="55">
        <f t="shared" si="68"/>
        <v>130000</v>
      </c>
      <c r="F151" s="55">
        <f t="shared" si="68"/>
        <v>0</v>
      </c>
      <c r="G151" s="162">
        <f t="shared" si="68"/>
        <v>0</v>
      </c>
      <c r="H151" s="102">
        <f t="shared" si="63"/>
        <v>0</v>
      </c>
      <c r="I151" s="9"/>
      <c r="J151" s="9"/>
      <c r="K151" s="56"/>
      <c r="L151" s="113">
        <f t="shared" si="64"/>
        <v>130000</v>
      </c>
      <c r="M151" s="9">
        <v>130000</v>
      </c>
      <c r="N151" s="9"/>
      <c r="O151" s="92"/>
      <c r="P151" s="102">
        <f t="shared" si="65"/>
        <v>0</v>
      </c>
      <c r="Q151" s="9"/>
      <c r="R151" s="9"/>
      <c r="S151" s="56"/>
    </row>
    <row r="152" spans="2:19" ht="36.75" customHeight="1" x14ac:dyDescent="0.25">
      <c r="B152" s="17">
        <v>136</v>
      </c>
      <c r="C152" s="132" t="s">
        <v>155</v>
      </c>
      <c r="D152" s="161">
        <f t="shared" si="68"/>
        <v>0</v>
      </c>
      <c r="E152" s="55">
        <f t="shared" si="68"/>
        <v>0</v>
      </c>
      <c r="F152" s="55">
        <f t="shared" si="68"/>
        <v>0</v>
      </c>
      <c r="G152" s="162">
        <f t="shared" si="68"/>
        <v>0</v>
      </c>
      <c r="H152" s="102">
        <f t="shared" si="63"/>
        <v>0</v>
      </c>
      <c r="I152" s="9"/>
      <c r="J152" s="9"/>
      <c r="K152" s="56"/>
      <c r="L152" s="113">
        <f t="shared" si="64"/>
        <v>0</v>
      </c>
      <c r="M152" s="9"/>
      <c r="N152" s="9"/>
      <c r="O152" s="92"/>
      <c r="P152" s="102">
        <f t="shared" si="65"/>
        <v>0</v>
      </c>
      <c r="Q152" s="9"/>
      <c r="R152" s="9"/>
      <c r="S152" s="56"/>
    </row>
    <row r="153" spans="2:19" ht="61.5" customHeight="1" x14ac:dyDescent="0.25">
      <c r="B153" s="17">
        <v>137</v>
      </c>
      <c r="C153" s="214" t="s">
        <v>123</v>
      </c>
      <c r="D153" s="161">
        <f t="shared" si="68"/>
        <v>0</v>
      </c>
      <c r="E153" s="55">
        <f t="shared" si="68"/>
        <v>0</v>
      </c>
      <c r="F153" s="55">
        <f t="shared" si="68"/>
        <v>0</v>
      </c>
      <c r="G153" s="162">
        <f t="shared" si="68"/>
        <v>0</v>
      </c>
      <c r="H153" s="102">
        <f t="shared" si="63"/>
        <v>0</v>
      </c>
      <c r="I153" s="9"/>
      <c r="J153" s="9"/>
      <c r="K153" s="56"/>
      <c r="L153" s="113">
        <f t="shared" si="64"/>
        <v>0</v>
      </c>
      <c r="M153" s="9"/>
      <c r="N153" s="9"/>
      <c r="O153" s="92"/>
      <c r="P153" s="102">
        <f t="shared" si="65"/>
        <v>0</v>
      </c>
      <c r="Q153" s="9"/>
      <c r="R153" s="9"/>
      <c r="S153" s="56"/>
    </row>
    <row r="154" spans="2:19" ht="21" customHeight="1" x14ac:dyDescent="0.25">
      <c r="B154" s="17">
        <v>138</v>
      </c>
      <c r="C154" s="142" t="s">
        <v>92</v>
      </c>
      <c r="D154" s="161">
        <f>SUM(H154,L154,P154)</f>
        <v>86600</v>
      </c>
      <c r="E154" s="55">
        <f>SUM(I154,M154,Q154)</f>
        <v>61600</v>
      </c>
      <c r="F154" s="55">
        <f>SUM(J154,N154,R154)</f>
        <v>0</v>
      </c>
      <c r="G154" s="162">
        <f>SUM(K154,O154,S154)</f>
        <v>25000</v>
      </c>
      <c r="H154" s="102">
        <f t="shared" si="63"/>
        <v>86600</v>
      </c>
      <c r="I154" s="9">
        <v>61600</v>
      </c>
      <c r="J154" s="9"/>
      <c r="K154" s="56">
        <v>25000</v>
      </c>
      <c r="L154" s="113">
        <f t="shared" si="64"/>
        <v>0</v>
      </c>
      <c r="M154" s="9"/>
      <c r="N154" s="9"/>
      <c r="O154" s="92"/>
      <c r="P154" s="102">
        <f t="shared" si="65"/>
        <v>0</v>
      </c>
      <c r="Q154" s="9"/>
      <c r="R154" s="9"/>
      <c r="S154" s="56"/>
    </row>
    <row r="155" spans="2:19" ht="18" customHeight="1" x14ac:dyDescent="0.25">
      <c r="B155" s="17">
        <v>139</v>
      </c>
      <c r="C155" s="209" t="s">
        <v>107</v>
      </c>
      <c r="D155" s="205">
        <f t="shared" ref="D155:S155" si="70">SUM(D156:D159)</f>
        <v>308600</v>
      </c>
      <c r="E155" s="8">
        <f t="shared" si="70"/>
        <v>278600</v>
      </c>
      <c r="F155" s="8">
        <f t="shared" si="70"/>
        <v>0</v>
      </c>
      <c r="G155" s="198">
        <f t="shared" si="70"/>
        <v>30000</v>
      </c>
      <c r="H155" s="205">
        <f t="shared" si="70"/>
        <v>308600</v>
      </c>
      <c r="I155" s="8">
        <f t="shared" si="70"/>
        <v>278600</v>
      </c>
      <c r="J155" s="8">
        <f t="shared" si="70"/>
        <v>0</v>
      </c>
      <c r="K155" s="198">
        <f t="shared" si="70"/>
        <v>30000</v>
      </c>
      <c r="L155" s="200">
        <f t="shared" si="70"/>
        <v>0</v>
      </c>
      <c r="M155" s="8">
        <f t="shared" si="70"/>
        <v>0</v>
      </c>
      <c r="N155" s="8">
        <f t="shared" si="70"/>
        <v>0</v>
      </c>
      <c r="O155" s="96">
        <f t="shared" si="70"/>
        <v>0</v>
      </c>
      <c r="P155" s="205">
        <f t="shared" si="70"/>
        <v>0</v>
      </c>
      <c r="Q155" s="8">
        <f t="shared" si="70"/>
        <v>0</v>
      </c>
      <c r="R155" s="8">
        <f t="shared" si="70"/>
        <v>0</v>
      </c>
      <c r="S155" s="198">
        <f t="shared" si="70"/>
        <v>0</v>
      </c>
    </row>
    <row r="156" spans="2:19" ht="15.75" x14ac:dyDescent="0.25">
      <c r="B156" s="17">
        <v>140</v>
      </c>
      <c r="C156" s="142" t="s">
        <v>10</v>
      </c>
      <c r="D156" s="161">
        <f t="shared" si="68"/>
        <v>50400</v>
      </c>
      <c r="E156" s="55">
        <f t="shared" si="68"/>
        <v>50400</v>
      </c>
      <c r="F156" s="55">
        <f t="shared" si="68"/>
        <v>0</v>
      </c>
      <c r="G156" s="162">
        <f t="shared" si="68"/>
        <v>0</v>
      </c>
      <c r="H156" s="102">
        <f t="shared" si="63"/>
        <v>50400</v>
      </c>
      <c r="I156" s="9">
        <v>50400</v>
      </c>
      <c r="J156" s="9"/>
      <c r="K156" s="56"/>
      <c r="L156" s="113">
        <f t="shared" si="64"/>
        <v>0</v>
      </c>
      <c r="M156" s="9"/>
      <c r="N156" s="9"/>
      <c r="O156" s="92"/>
      <c r="P156" s="102">
        <f t="shared" si="65"/>
        <v>0</v>
      </c>
      <c r="Q156" s="9"/>
      <c r="R156" s="9"/>
      <c r="S156" s="56"/>
    </row>
    <row r="157" spans="2:19" ht="48" customHeight="1" x14ac:dyDescent="0.25">
      <c r="B157" s="17">
        <v>141</v>
      </c>
      <c r="C157" s="142" t="s">
        <v>118</v>
      </c>
      <c r="D157" s="161">
        <f t="shared" si="68"/>
        <v>228200</v>
      </c>
      <c r="E157" s="55">
        <f t="shared" si="68"/>
        <v>228200</v>
      </c>
      <c r="F157" s="55">
        <f t="shared" si="68"/>
        <v>0</v>
      </c>
      <c r="G157" s="162">
        <f t="shared" si="68"/>
        <v>0</v>
      </c>
      <c r="H157" s="102">
        <v>228200</v>
      </c>
      <c r="I157" s="9">
        <v>228200</v>
      </c>
      <c r="J157" s="9"/>
      <c r="K157" s="56"/>
      <c r="L157" s="113">
        <f t="shared" si="64"/>
        <v>0</v>
      </c>
      <c r="M157" s="9"/>
      <c r="N157" s="9"/>
      <c r="O157" s="92"/>
      <c r="P157" s="102">
        <f t="shared" si="65"/>
        <v>0</v>
      </c>
      <c r="Q157" s="9"/>
      <c r="R157" s="9"/>
      <c r="S157" s="56"/>
    </row>
    <row r="158" spans="2:19" ht="30.75" customHeight="1" x14ac:dyDescent="0.25">
      <c r="B158" s="17">
        <v>142</v>
      </c>
      <c r="C158" s="142" t="s">
        <v>173</v>
      </c>
      <c r="D158" s="161">
        <f t="shared" si="68"/>
        <v>30000</v>
      </c>
      <c r="E158" s="55">
        <f t="shared" si="68"/>
        <v>0</v>
      </c>
      <c r="F158" s="55">
        <f t="shared" si="68"/>
        <v>0</v>
      </c>
      <c r="G158" s="162">
        <f t="shared" si="68"/>
        <v>30000</v>
      </c>
      <c r="H158" s="102">
        <f>SUM(I158+K158)</f>
        <v>30000</v>
      </c>
      <c r="I158" s="57"/>
      <c r="J158" s="57"/>
      <c r="K158" s="60">
        <v>30000</v>
      </c>
      <c r="L158" s="113">
        <f t="shared" si="64"/>
        <v>0</v>
      </c>
      <c r="M158" s="57"/>
      <c r="N158" s="57"/>
      <c r="O158" s="93"/>
      <c r="P158" s="102">
        <f t="shared" si="65"/>
        <v>0</v>
      </c>
      <c r="Q158" s="57"/>
      <c r="R158" s="57"/>
      <c r="S158" s="60"/>
    </row>
    <row r="159" spans="2:19" ht="18" customHeight="1" thickBot="1" x14ac:dyDescent="0.3">
      <c r="B159" s="17">
        <v>143</v>
      </c>
      <c r="C159" s="142"/>
      <c r="D159" s="161">
        <f t="shared" si="68"/>
        <v>0</v>
      </c>
      <c r="E159" s="55">
        <f t="shared" si="68"/>
        <v>0</v>
      </c>
      <c r="F159" s="55">
        <f t="shared" si="68"/>
        <v>0</v>
      </c>
      <c r="G159" s="162">
        <f t="shared" si="68"/>
        <v>0</v>
      </c>
      <c r="H159" s="102">
        <f t="shared" si="63"/>
        <v>0</v>
      </c>
      <c r="I159" s="57"/>
      <c r="J159" s="57"/>
      <c r="K159" s="60"/>
      <c r="L159" s="113">
        <f t="shared" si="64"/>
        <v>0</v>
      </c>
      <c r="M159" s="57"/>
      <c r="N159" s="57"/>
      <c r="O159" s="93"/>
      <c r="P159" s="102">
        <f t="shared" si="65"/>
        <v>0</v>
      </c>
      <c r="Q159" s="57"/>
      <c r="R159" s="57"/>
      <c r="S159" s="60"/>
    </row>
    <row r="160" spans="2:19" ht="34.5" customHeight="1" thickBot="1" x14ac:dyDescent="0.3">
      <c r="B160" s="17">
        <v>144</v>
      </c>
      <c r="C160" s="144" t="s">
        <v>129</v>
      </c>
      <c r="D160" s="99">
        <f>SUM(D161)</f>
        <v>33440</v>
      </c>
      <c r="E160" s="52">
        <f t="shared" ref="E160:S160" si="71">SUM(E161)</f>
        <v>33440</v>
      </c>
      <c r="F160" s="52">
        <f t="shared" si="71"/>
        <v>0</v>
      </c>
      <c r="G160" s="53">
        <f t="shared" si="71"/>
        <v>0</v>
      </c>
      <c r="H160" s="99">
        <f t="shared" si="71"/>
        <v>33440</v>
      </c>
      <c r="I160" s="52">
        <f t="shared" si="71"/>
        <v>33440</v>
      </c>
      <c r="J160" s="52">
        <f t="shared" si="71"/>
        <v>0</v>
      </c>
      <c r="K160" s="53">
        <f t="shared" si="71"/>
        <v>0</v>
      </c>
      <c r="L160" s="110">
        <f t="shared" si="71"/>
        <v>0</v>
      </c>
      <c r="M160" s="52">
        <f t="shared" si="71"/>
        <v>0</v>
      </c>
      <c r="N160" s="52">
        <f t="shared" si="71"/>
        <v>0</v>
      </c>
      <c r="O160" s="89">
        <f t="shared" si="71"/>
        <v>0</v>
      </c>
      <c r="P160" s="99">
        <f t="shared" si="71"/>
        <v>0</v>
      </c>
      <c r="Q160" s="52">
        <f t="shared" si="71"/>
        <v>0</v>
      </c>
      <c r="R160" s="52">
        <f t="shared" si="71"/>
        <v>0</v>
      </c>
      <c r="S160" s="53">
        <f t="shared" si="71"/>
        <v>0</v>
      </c>
    </row>
    <row r="161" spans="2:19" ht="18" customHeight="1" x14ac:dyDescent="0.25">
      <c r="B161" s="17">
        <v>145</v>
      </c>
      <c r="C161" s="90" t="s">
        <v>100</v>
      </c>
      <c r="D161" s="206">
        <f t="shared" ref="D161:S161" si="72">SUM(D162:D164)</f>
        <v>33440</v>
      </c>
      <c r="E161" s="54">
        <f t="shared" si="72"/>
        <v>33440</v>
      </c>
      <c r="F161" s="54">
        <f t="shared" si="72"/>
        <v>0</v>
      </c>
      <c r="G161" s="197">
        <f t="shared" si="72"/>
        <v>0</v>
      </c>
      <c r="H161" s="100">
        <f t="shared" si="72"/>
        <v>33440</v>
      </c>
      <c r="I161" s="63">
        <f t="shared" si="72"/>
        <v>33440</v>
      </c>
      <c r="J161" s="63">
        <f t="shared" si="72"/>
        <v>0</v>
      </c>
      <c r="K161" s="70">
        <f t="shared" si="72"/>
        <v>0</v>
      </c>
      <c r="L161" s="111">
        <f t="shared" si="72"/>
        <v>0</v>
      </c>
      <c r="M161" s="63">
        <f t="shared" si="72"/>
        <v>0</v>
      </c>
      <c r="N161" s="63">
        <f t="shared" si="72"/>
        <v>0</v>
      </c>
      <c r="O161" s="90">
        <f t="shared" si="72"/>
        <v>0</v>
      </c>
      <c r="P161" s="100">
        <f t="shared" si="72"/>
        <v>0</v>
      </c>
      <c r="Q161" s="63">
        <f t="shared" si="72"/>
        <v>0</v>
      </c>
      <c r="R161" s="63">
        <f t="shared" si="72"/>
        <v>0</v>
      </c>
      <c r="S161" s="70">
        <f t="shared" si="72"/>
        <v>0</v>
      </c>
    </row>
    <row r="162" spans="2:19" ht="31.5" x14ac:dyDescent="0.25">
      <c r="B162" s="17">
        <v>146</v>
      </c>
      <c r="C162" s="142" t="s">
        <v>11</v>
      </c>
      <c r="D162" s="161">
        <f t="shared" ref="D162:G164" si="73">SUM(H162,L162,P162)</f>
        <v>17600</v>
      </c>
      <c r="E162" s="55">
        <f t="shared" si="73"/>
        <v>17600</v>
      </c>
      <c r="F162" s="55">
        <f t="shared" si="73"/>
        <v>0</v>
      </c>
      <c r="G162" s="162">
        <f t="shared" si="73"/>
        <v>0</v>
      </c>
      <c r="H162" s="102">
        <f>SUM(I162+K162)</f>
        <v>17600</v>
      </c>
      <c r="I162" s="9">
        <v>17600</v>
      </c>
      <c r="J162" s="9"/>
      <c r="K162" s="56">
        <v>0</v>
      </c>
      <c r="L162" s="113">
        <f>SUM(M162+O162)</f>
        <v>0</v>
      </c>
      <c r="M162" s="9"/>
      <c r="N162" s="9"/>
      <c r="O162" s="92"/>
      <c r="P162" s="102">
        <f>SUM(Q162,S162)</f>
        <v>0</v>
      </c>
      <c r="Q162" s="9"/>
      <c r="R162" s="9"/>
      <c r="S162" s="56"/>
    </row>
    <row r="163" spans="2:19" ht="47.25" x14ac:dyDescent="0.25">
      <c r="B163" s="17">
        <v>147</v>
      </c>
      <c r="C163" s="142" t="s">
        <v>74</v>
      </c>
      <c r="D163" s="161">
        <f t="shared" si="73"/>
        <v>8800</v>
      </c>
      <c r="E163" s="55">
        <f t="shared" si="73"/>
        <v>8800</v>
      </c>
      <c r="F163" s="55">
        <f t="shared" si="73"/>
        <v>0</v>
      </c>
      <c r="G163" s="162">
        <f t="shared" si="73"/>
        <v>0</v>
      </c>
      <c r="H163" s="102">
        <f>SUM(I163+K163)</f>
        <v>8800</v>
      </c>
      <c r="I163" s="9">
        <v>8800</v>
      </c>
      <c r="J163" s="9"/>
      <c r="K163" s="56"/>
      <c r="L163" s="113">
        <f>SUM(M163+O163)</f>
        <v>0</v>
      </c>
      <c r="M163" s="9"/>
      <c r="N163" s="9"/>
      <c r="O163" s="92"/>
      <c r="P163" s="102">
        <f>SUM(Q163,S163)</f>
        <v>0</v>
      </c>
      <c r="Q163" s="9"/>
      <c r="R163" s="9"/>
      <c r="S163" s="56"/>
    </row>
    <row r="164" spans="2:19" ht="18.75" customHeight="1" x14ac:dyDescent="0.25">
      <c r="B164" s="177">
        <v>148</v>
      </c>
      <c r="C164" s="142" t="s">
        <v>119</v>
      </c>
      <c r="D164" s="161">
        <f t="shared" si="73"/>
        <v>7040</v>
      </c>
      <c r="E164" s="55">
        <f t="shared" si="73"/>
        <v>7040</v>
      </c>
      <c r="F164" s="55">
        <f t="shared" si="73"/>
        <v>0</v>
      </c>
      <c r="G164" s="162">
        <f t="shared" si="73"/>
        <v>0</v>
      </c>
      <c r="H164" s="102">
        <f>SUM(I164+K164)</f>
        <v>7040</v>
      </c>
      <c r="I164" s="9">
        <v>7040</v>
      </c>
      <c r="J164" s="9"/>
      <c r="K164" s="56"/>
      <c r="L164" s="113">
        <f>SUM(M164+O164)</f>
        <v>0</v>
      </c>
      <c r="M164" s="9"/>
      <c r="N164" s="9"/>
      <c r="O164" s="92"/>
      <c r="P164" s="102">
        <f>SUM(Q164,S164)</f>
        <v>0</v>
      </c>
      <c r="Q164" s="9"/>
      <c r="R164" s="9"/>
      <c r="S164" s="56"/>
    </row>
    <row r="165" spans="2:19" ht="18.75" customHeight="1" thickBot="1" x14ac:dyDescent="0.3">
      <c r="B165" s="178"/>
      <c r="C165" s="210"/>
      <c r="D165" s="217"/>
      <c r="E165" s="58"/>
      <c r="F165" s="58"/>
      <c r="G165" s="218"/>
      <c r="H165" s="207"/>
      <c r="I165" s="57"/>
      <c r="J165" s="57"/>
      <c r="K165" s="60"/>
      <c r="L165" s="201"/>
      <c r="M165" s="57"/>
      <c r="N165" s="57"/>
      <c r="O165" s="93"/>
      <c r="P165" s="207"/>
      <c r="Q165" s="57"/>
      <c r="R165" s="57"/>
      <c r="S165" s="60"/>
    </row>
    <row r="166" spans="2:19" ht="56.25" customHeight="1" thickBot="1" x14ac:dyDescent="0.3">
      <c r="B166" s="179">
        <v>149</v>
      </c>
      <c r="C166" s="144" t="s">
        <v>128</v>
      </c>
      <c r="D166" s="99">
        <f t="shared" ref="D166:S166" si="74">SUM(D167+D195+D201+D207)</f>
        <v>2498553</v>
      </c>
      <c r="E166" s="52">
        <f t="shared" si="74"/>
        <v>2449730</v>
      </c>
      <c r="F166" s="52">
        <f t="shared" si="74"/>
        <v>1061688</v>
      </c>
      <c r="G166" s="53">
        <f t="shared" si="74"/>
        <v>48823</v>
      </c>
      <c r="H166" s="99">
        <f t="shared" si="74"/>
        <v>1097688</v>
      </c>
      <c r="I166" s="52">
        <f t="shared" si="74"/>
        <v>1057365</v>
      </c>
      <c r="J166" s="52">
        <f t="shared" si="74"/>
        <v>574485</v>
      </c>
      <c r="K166" s="53">
        <f t="shared" si="74"/>
        <v>40323</v>
      </c>
      <c r="L166" s="110">
        <f t="shared" si="74"/>
        <v>947120</v>
      </c>
      <c r="M166" s="52">
        <f t="shared" si="74"/>
        <v>947120</v>
      </c>
      <c r="N166" s="52">
        <f t="shared" si="74"/>
        <v>224631</v>
      </c>
      <c r="O166" s="89">
        <f t="shared" si="74"/>
        <v>0</v>
      </c>
      <c r="P166" s="99">
        <f t="shared" si="74"/>
        <v>453745</v>
      </c>
      <c r="Q166" s="52">
        <f t="shared" si="74"/>
        <v>445245</v>
      </c>
      <c r="R166" s="52">
        <f t="shared" si="74"/>
        <v>262572</v>
      </c>
      <c r="S166" s="53">
        <f t="shared" si="74"/>
        <v>8500</v>
      </c>
    </row>
    <row r="167" spans="2:19" ht="15.75" x14ac:dyDescent="0.25">
      <c r="B167" s="81">
        <v>150</v>
      </c>
      <c r="C167" s="42" t="s">
        <v>91</v>
      </c>
      <c r="D167" s="206">
        <f>SUM(D168+D188)</f>
        <v>1244550</v>
      </c>
      <c r="E167" s="54">
        <f t="shared" ref="E167:S167" si="75">SUM(E168+E188)</f>
        <v>1222900</v>
      </c>
      <c r="F167" s="54">
        <f t="shared" si="75"/>
        <v>113275</v>
      </c>
      <c r="G167" s="197">
        <f t="shared" si="75"/>
        <v>21650</v>
      </c>
      <c r="H167" s="206">
        <f t="shared" si="75"/>
        <v>416778</v>
      </c>
      <c r="I167" s="54">
        <f t="shared" si="75"/>
        <v>395128</v>
      </c>
      <c r="J167" s="54">
        <f t="shared" si="75"/>
        <v>0</v>
      </c>
      <c r="K167" s="197">
        <f t="shared" si="75"/>
        <v>21650</v>
      </c>
      <c r="L167" s="199">
        <f t="shared" si="75"/>
        <v>827772</v>
      </c>
      <c r="M167" s="54">
        <f t="shared" si="75"/>
        <v>827772</v>
      </c>
      <c r="N167" s="54">
        <f t="shared" si="75"/>
        <v>113275</v>
      </c>
      <c r="O167" s="109">
        <f t="shared" si="75"/>
        <v>0</v>
      </c>
      <c r="P167" s="206">
        <f t="shared" si="75"/>
        <v>0</v>
      </c>
      <c r="Q167" s="54">
        <f t="shared" si="75"/>
        <v>0</v>
      </c>
      <c r="R167" s="54">
        <f t="shared" si="75"/>
        <v>0</v>
      </c>
      <c r="S167" s="197">
        <f t="shared" si="75"/>
        <v>0</v>
      </c>
    </row>
    <row r="168" spans="2:19" ht="18.75" customHeight="1" x14ac:dyDescent="0.25">
      <c r="B168" s="17">
        <v>151</v>
      </c>
      <c r="C168" s="209" t="s">
        <v>105</v>
      </c>
      <c r="D168" s="205">
        <f>SUM(D169:D187)</f>
        <v>1167006</v>
      </c>
      <c r="E168" s="8">
        <f t="shared" ref="E168:S168" si="76">SUM(E169:E187)</f>
        <v>1145356</v>
      </c>
      <c r="F168" s="8">
        <f t="shared" si="76"/>
        <v>113275</v>
      </c>
      <c r="G168" s="198">
        <f t="shared" si="76"/>
        <v>21650</v>
      </c>
      <c r="H168" s="205">
        <f t="shared" si="76"/>
        <v>415634</v>
      </c>
      <c r="I168" s="8">
        <f t="shared" si="76"/>
        <v>393984</v>
      </c>
      <c r="J168" s="8">
        <f t="shared" si="76"/>
        <v>0</v>
      </c>
      <c r="K168" s="198">
        <f t="shared" si="76"/>
        <v>21650</v>
      </c>
      <c r="L168" s="200">
        <f t="shared" si="76"/>
        <v>751372</v>
      </c>
      <c r="M168" s="8">
        <f t="shared" si="76"/>
        <v>751372</v>
      </c>
      <c r="N168" s="8">
        <f t="shared" si="76"/>
        <v>113275</v>
      </c>
      <c r="O168" s="96">
        <f t="shared" si="76"/>
        <v>0</v>
      </c>
      <c r="P168" s="205">
        <f t="shared" si="76"/>
        <v>0</v>
      </c>
      <c r="Q168" s="8">
        <f t="shared" si="76"/>
        <v>0</v>
      </c>
      <c r="R168" s="8">
        <f t="shared" si="76"/>
        <v>0</v>
      </c>
      <c r="S168" s="198">
        <f t="shared" si="76"/>
        <v>0</v>
      </c>
    </row>
    <row r="169" spans="2:19" ht="18" customHeight="1" x14ac:dyDescent="0.25">
      <c r="B169" s="17">
        <v>152</v>
      </c>
      <c r="C169" s="92" t="s">
        <v>5</v>
      </c>
      <c r="D169" s="161">
        <f t="shared" ref="D169:D182" si="77">SUM(H169,L169,P169)</f>
        <v>17600</v>
      </c>
      <c r="E169" s="55">
        <f t="shared" ref="E169:E182" si="78">SUM(I169,M169,Q169)</f>
        <v>17600</v>
      </c>
      <c r="F169" s="55">
        <f t="shared" ref="F169:F186" si="79">SUM(J169,N169,R169)</f>
        <v>0</v>
      </c>
      <c r="G169" s="162">
        <f t="shared" ref="G169:G182" si="80">SUM(K169,O169,S169)</f>
        <v>0</v>
      </c>
      <c r="H169" s="102">
        <f>SUM(I169+K169)</f>
        <v>17600</v>
      </c>
      <c r="I169" s="9">
        <v>17600</v>
      </c>
      <c r="J169" s="9"/>
      <c r="K169" s="56"/>
      <c r="L169" s="113">
        <f>SUM(M169+O169)</f>
        <v>0</v>
      </c>
      <c r="M169" s="9"/>
      <c r="N169" s="9"/>
      <c r="O169" s="92"/>
      <c r="P169" s="102">
        <f t="shared" ref="P169:P193" si="81">SUM(Q169,S169)</f>
        <v>0</v>
      </c>
      <c r="Q169" s="9"/>
      <c r="R169" s="9"/>
      <c r="S169" s="56"/>
    </row>
    <row r="170" spans="2:19" ht="33.75" customHeight="1" x14ac:dyDescent="0.25">
      <c r="B170" s="17">
        <v>153</v>
      </c>
      <c r="C170" s="142" t="s">
        <v>25</v>
      </c>
      <c r="D170" s="161">
        <f t="shared" si="77"/>
        <v>363000</v>
      </c>
      <c r="E170" s="55">
        <f t="shared" si="78"/>
        <v>363000</v>
      </c>
      <c r="F170" s="55">
        <f t="shared" si="79"/>
        <v>0</v>
      </c>
      <c r="G170" s="162">
        <f t="shared" si="80"/>
        <v>0</v>
      </c>
      <c r="H170" s="102">
        <f t="shared" ref="H170:H194" si="82">SUM(I170+K170)</f>
        <v>0</v>
      </c>
      <c r="I170" s="9"/>
      <c r="J170" s="9"/>
      <c r="K170" s="56"/>
      <c r="L170" s="113">
        <f t="shared" ref="L170:L193" si="83">SUM(M170+O170)</f>
        <v>363000</v>
      </c>
      <c r="M170" s="9">
        <v>363000</v>
      </c>
      <c r="N170" s="9"/>
      <c r="O170" s="92">
        <v>0</v>
      </c>
      <c r="P170" s="102">
        <f t="shared" si="81"/>
        <v>0</v>
      </c>
      <c r="Q170" s="9"/>
      <c r="R170" s="9"/>
      <c r="S170" s="56"/>
    </row>
    <row r="171" spans="2:19" ht="35.25" customHeight="1" x14ac:dyDescent="0.25">
      <c r="B171" s="17">
        <v>154</v>
      </c>
      <c r="C171" s="142" t="s">
        <v>26</v>
      </c>
      <c r="D171" s="161">
        <f t="shared" si="77"/>
        <v>10800</v>
      </c>
      <c r="E171" s="55">
        <f t="shared" si="78"/>
        <v>10800</v>
      </c>
      <c r="F171" s="55">
        <f t="shared" si="79"/>
        <v>7800</v>
      </c>
      <c r="G171" s="162">
        <f t="shared" si="80"/>
        <v>0</v>
      </c>
      <c r="H171" s="102">
        <f t="shared" si="82"/>
        <v>0</v>
      </c>
      <c r="I171" s="9"/>
      <c r="J171" s="9"/>
      <c r="K171" s="56"/>
      <c r="L171" s="113">
        <f t="shared" si="83"/>
        <v>10800</v>
      </c>
      <c r="M171" s="9">
        <v>10800</v>
      </c>
      <c r="N171" s="9">
        <v>7800</v>
      </c>
      <c r="O171" s="92">
        <v>0</v>
      </c>
      <c r="P171" s="102">
        <f t="shared" si="81"/>
        <v>0</v>
      </c>
      <c r="Q171" s="9"/>
      <c r="R171" s="9"/>
      <c r="S171" s="56"/>
    </row>
    <row r="172" spans="2:19" ht="28.5" customHeight="1" x14ac:dyDescent="0.25">
      <c r="B172" s="17">
        <v>155</v>
      </c>
      <c r="C172" s="142" t="s">
        <v>18</v>
      </c>
      <c r="D172" s="161">
        <f t="shared" si="77"/>
        <v>102272</v>
      </c>
      <c r="E172" s="55">
        <f t="shared" si="78"/>
        <v>102272</v>
      </c>
      <c r="F172" s="55">
        <f t="shared" si="79"/>
        <v>98196</v>
      </c>
      <c r="G172" s="162">
        <f t="shared" si="80"/>
        <v>0</v>
      </c>
      <c r="H172" s="102">
        <f t="shared" si="82"/>
        <v>0</v>
      </c>
      <c r="I172" s="9"/>
      <c r="J172" s="9"/>
      <c r="K172" s="56"/>
      <c r="L172" s="113">
        <f t="shared" si="83"/>
        <v>102272</v>
      </c>
      <c r="M172" s="9">
        <v>102272</v>
      </c>
      <c r="N172" s="9">
        <v>98196</v>
      </c>
      <c r="O172" s="92">
        <v>0</v>
      </c>
      <c r="P172" s="102">
        <f t="shared" si="81"/>
        <v>0</v>
      </c>
      <c r="Q172" s="9"/>
      <c r="R172" s="9"/>
      <c r="S172" s="56"/>
    </row>
    <row r="173" spans="2:19" ht="20.25" customHeight="1" x14ac:dyDescent="0.25">
      <c r="B173" s="17">
        <v>156</v>
      </c>
      <c r="C173" s="142" t="s">
        <v>19</v>
      </c>
      <c r="D173" s="161">
        <f t="shared" si="77"/>
        <v>6300</v>
      </c>
      <c r="E173" s="55">
        <f t="shared" si="78"/>
        <v>6300</v>
      </c>
      <c r="F173" s="55">
        <f t="shared" si="79"/>
        <v>5079</v>
      </c>
      <c r="G173" s="162">
        <f t="shared" si="80"/>
        <v>0</v>
      </c>
      <c r="H173" s="102">
        <f t="shared" si="82"/>
        <v>0</v>
      </c>
      <c r="I173" s="9"/>
      <c r="J173" s="9"/>
      <c r="K173" s="56"/>
      <c r="L173" s="113">
        <f t="shared" si="83"/>
        <v>6300</v>
      </c>
      <c r="M173" s="9">
        <v>6300</v>
      </c>
      <c r="N173" s="9">
        <v>5079</v>
      </c>
      <c r="O173" s="92">
        <v>0</v>
      </c>
      <c r="P173" s="102">
        <f t="shared" si="81"/>
        <v>0</v>
      </c>
      <c r="Q173" s="9"/>
      <c r="R173" s="9"/>
      <c r="S173" s="56"/>
    </row>
    <row r="174" spans="2:19" ht="18" customHeight="1" x14ac:dyDescent="0.25">
      <c r="B174" s="17">
        <v>157</v>
      </c>
      <c r="C174" s="142" t="s">
        <v>64</v>
      </c>
      <c r="D174" s="161">
        <f t="shared" si="77"/>
        <v>1200</v>
      </c>
      <c r="E174" s="55">
        <f t="shared" si="78"/>
        <v>1200</v>
      </c>
      <c r="F174" s="55">
        <f t="shared" si="79"/>
        <v>0</v>
      </c>
      <c r="G174" s="162">
        <f t="shared" si="80"/>
        <v>0</v>
      </c>
      <c r="H174" s="102">
        <f t="shared" si="82"/>
        <v>0</v>
      </c>
      <c r="I174" s="9"/>
      <c r="J174" s="9"/>
      <c r="K174" s="56"/>
      <c r="L174" s="113">
        <f t="shared" si="83"/>
        <v>1200</v>
      </c>
      <c r="M174" s="9">
        <v>1200</v>
      </c>
      <c r="N174" s="9"/>
      <c r="O174" s="92">
        <v>0</v>
      </c>
      <c r="P174" s="102">
        <f t="shared" si="81"/>
        <v>0</v>
      </c>
      <c r="Q174" s="9"/>
      <c r="R174" s="9"/>
      <c r="S174" s="56"/>
    </row>
    <row r="175" spans="2:19" ht="16.5" customHeight="1" x14ac:dyDescent="0.25">
      <c r="B175" s="17">
        <v>158</v>
      </c>
      <c r="C175" s="92" t="s">
        <v>3</v>
      </c>
      <c r="D175" s="161">
        <f t="shared" si="77"/>
        <v>48200</v>
      </c>
      <c r="E175" s="55">
        <f t="shared" si="78"/>
        <v>48200</v>
      </c>
      <c r="F175" s="55">
        <f t="shared" si="79"/>
        <v>0</v>
      </c>
      <c r="G175" s="162">
        <f t="shared" si="80"/>
        <v>0</v>
      </c>
      <c r="H175" s="102">
        <f t="shared" si="82"/>
        <v>0</v>
      </c>
      <c r="I175" s="9"/>
      <c r="J175" s="9"/>
      <c r="K175" s="56"/>
      <c r="L175" s="113">
        <f t="shared" si="83"/>
        <v>48200</v>
      </c>
      <c r="M175" s="9">
        <v>48200</v>
      </c>
      <c r="N175" s="9"/>
      <c r="O175" s="92"/>
      <c r="P175" s="102">
        <f t="shared" si="81"/>
        <v>0</v>
      </c>
      <c r="Q175" s="9"/>
      <c r="R175" s="9"/>
      <c r="S175" s="56"/>
    </row>
    <row r="176" spans="2:19" ht="16.5" customHeight="1" x14ac:dyDescent="0.25">
      <c r="B176" s="17">
        <v>159</v>
      </c>
      <c r="C176" s="92" t="s">
        <v>9</v>
      </c>
      <c r="D176" s="161">
        <f t="shared" si="77"/>
        <v>158400</v>
      </c>
      <c r="E176" s="55">
        <f t="shared" si="78"/>
        <v>158400</v>
      </c>
      <c r="F176" s="55">
        <f t="shared" si="79"/>
        <v>0</v>
      </c>
      <c r="G176" s="162">
        <f t="shared" si="80"/>
        <v>0</v>
      </c>
      <c r="H176" s="102">
        <f t="shared" si="82"/>
        <v>158400</v>
      </c>
      <c r="I176" s="9">
        <v>158400</v>
      </c>
      <c r="J176" s="9"/>
      <c r="K176" s="56"/>
      <c r="L176" s="113">
        <f t="shared" si="83"/>
        <v>0</v>
      </c>
      <c r="M176" s="9"/>
      <c r="N176" s="9"/>
      <c r="O176" s="92"/>
      <c r="P176" s="102">
        <f t="shared" si="81"/>
        <v>0</v>
      </c>
      <c r="Q176" s="9"/>
      <c r="R176" s="9"/>
      <c r="S176" s="56"/>
    </row>
    <row r="177" spans="2:22" ht="16.5" customHeight="1" x14ac:dyDescent="0.25">
      <c r="B177" s="17">
        <v>160</v>
      </c>
      <c r="C177" s="92" t="s">
        <v>108</v>
      </c>
      <c r="D177" s="161">
        <f t="shared" si="77"/>
        <v>60920</v>
      </c>
      <c r="E177" s="55">
        <f t="shared" si="78"/>
        <v>60920</v>
      </c>
      <c r="F177" s="55">
        <f t="shared" si="79"/>
        <v>0</v>
      </c>
      <c r="G177" s="162">
        <f t="shared" si="80"/>
        <v>0</v>
      </c>
      <c r="H177" s="102">
        <f t="shared" si="82"/>
        <v>60920</v>
      </c>
      <c r="I177" s="9">
        <v>60920</v>
      </c>
      <c r="J177" s="9"/>
      <c r="K177" s="56"/>
      <c r="L177" s="113">
        <f t="shared" si="83"/>
        <v>0</v>
      </c>
      <c r="M177" s="9"/>
      <c r="N177" s="9"/>
      <c r="O177" s="92"/>
      <c r="P177" s="102">
        <f t="shared" si="81"/>
        <v>0</v>
      </c>
      <c r="Q177" s="9"/>
      <c r="R177" s="9"/>
      <c r="S177" s="56"/>
    </row>
    <row r="178" spans="2:22" ht="16.5" customHeight="1" x14ac:dyDescent="0.25">
      <c r="B178" s="17">
        <v>161</v>
      </c>
      <c r="C178" s="92" t="s">
        <v>127</v>
      </c>
      <c r="D178" s="161">
        <f t="shared" si="77"/>
        <v>103789</v>
      </c>
      <c r="E178" s="55">
        <f t="shared" si="78"/>
        <v>103789</v>
      </c>
      <c r="F178" s="55">
        <f t="shared" si="79"/>
        <v>0</v>
      </c>
      <c r="G178" s="162">
        <f t="shared" si="80"/>
        <v>0</v>
      </c>
      <c r="H178" s="102">
        <f t="shared" si="82"/>
        <v>103789</v>
      </c>
      <c r="I178" s="9">
        <v>103789</v>
      </c>
      <c r="J178" s="9"/>
      <c r="K178" s="56"/>
      <c r="L178" s="113">
        <f t="shared" si="83"/>
        <v>0</v>
      </c>
      <c r="M178" s="9"/>
      <c r="N178" s="9"/>
      <c r="O178" s="92"/>
      <c r="P178" s="102">
        <f t="shared" si="81"/>
        <v>0</v>
      </c>
      <c r="Q178" s="9"/>
      <c r="R178" s="9"/>
      <c r="S178" s="56"/>
    </row>
    <row r="179" spans="2:22" ht="15" customHeight="1" x14ac:dyDescent="0.25">
      <c r="B179" s="17">
        <v>162</v>
      </c>
      <c r="C179" s="142" t="s">
        <v>167</v>
      </c>
      <c r="D179" s="161">
        <f>SUM(H179,L179,P179)</f>
        <v>20909</v>
      </c>
      <c r="E179" s="55">
        <f>SUM(I179,M179,Q179)</f>
        <v>20909</v>
      </c>
      <c r="F179" s="55">
        <f>SUM(J179,N179,R179)</f>
        <v>0</v>
      </c>
      <c r="G179" s="162">
        <f>SUM(K179,O179,S179)</f>
        <v>0</v>
      </c>
      <c r="H179" s="102">
        <f>SUM(I179+K179)</f>
        <v>20909</v>
      </c>
      <c r="I179" s="9">
        <v>20909</v>
      </c>
      <c r="J179" s="9"/>
      <c r="K179" s="56"/>
      <c r="L179" s="113">
        <f>SUM(M179+O179)</f>
        <v>0</v>
      </c>
      <c r="M179" s="9"/>
      <c r="N179" s="9"/>
      <c r="O179" s="92"/>
      <c r="P179" s="102">
        <f>SUM(Q179,S179)</f>
        <v>0</v>
      </c>
      <c r="Q179" s="9"/>
      <c r="R179" s="9"/>
      <c r="S179" s="56"/>
    </row>
    <row r="180" spans="2:22" ht="32.25" customHeight="1" x14ac:dyDescent="0.25">
      <c r="B180" s="17">
        <v>163</v>
      </c>
      <c r="C180" s="142" t="s">
        <v>20</v>
      </c>
      <c r="D180" s="161">
        <f t="shared" si="77"/>
        <v>21040</v>
      </c>
      <c r="E180" s="55">
        <f t="shared" si="78"/>
        <v>21040</v>
      </c>
      <c r="F180" s="55">
        <f t="shared" si="79"/>
        <v>0</v>
      </c>
      <c r="G180" s="162">
        <f t="shared" si="80"/>
        <v>0</v>
      </c>
      <c r="H180" s="102">
        <f t="shared" si="82"/>
        <v>0</v>
      </c>
      <c r="I180" s="9"/>
      <c r="J180" s="9"/>
      <c r="K180" s="56"/>
      <c r="L180" s="113">
        <f t="shared" si="83"/>
        <v>21040</v>
      </c>
      <c r="M180" s="9">
        <v>21040</v>
      </c>
      <c r="N180" s="9"/>
      <c r="O180" s="92">
        <v>0</v>
      </c>
      <c r="P180" s="102">
        <f t="shared" si="81"/>
        <v>0</v>
      </c>
      <c r="Q180" s="9"/>
      <c r="R180" s="9"/>
      <c r="S180" s="56"/>
    </row>
    <row r="181" spans="2:22" ht="28.5" customHeight="1" x14ac:dyDescent="0.25">
      <c r="B181" s="17">
        <v>164</v>
      </c>
      <c r="C181" s="142" t="s">
        <v>21</v>
      </c>
      <c r="D181" s="161">
        <f t="shared" si="77"/>
        <v>138660</v>
      </c>
      <c r="E181" s="55">
        <f t="shared" si="78"/>
        <v>138660</v>
      </c>
      <c r="F181" s="55">
        <f t="shared" si="79"/>
        <v>0</v>
      </c>
      <c r="G181" s="162">
        <f t="shared" si="80"/>
        <v>0</v>
      </c>
      <c r="H181" s="102">
        <f t="shared" si="82"/>
        <v>0</v>
      </c>
      <c r="I181" s="9"/>
      <c r="J181" s="9"/>
      <c r="K181" s="56"/>
      <c r="L181" s="113">
        <f t="shared" si="83"/>
        <v>138660</v>
      </c>
      <c r="M181" s="9">
        <v>138660</v>
      </c>
      <c r="N181" s="9"/>
      <c r="O181" s="92">
        <v>0</v>
      </c>
      <c r="P181" s="102">
        <f t="shared" si="81"/>
        <v>0</v>
      </c>
      <c r="Q181" s="9"/>
      <c r="R181" s="9"/>
      <c r="S181" s="56"/>
    </row>
    <row r="182" spans="2:22" ht="18.75" customHeight="1" x14ac:dyDescent="0.25">
      <c r="B182" s="17">
        <v>165</v>
      </c>
      <c r="C182" s="142" t="s">
        <v>22</v>
      </c>
      <c r="D182" s="161">
        <f t="shared" si="77"/>
        <v>2191</v>
      </c>
      <c r="E182" s="55">
        <f t="shared" si="78"/>
        <v>2191</v>
      </c>
      <c r="F182" s="55">
        <f t="shared" si="79"/>
        <v>0</v>
      </c>
      <c r="G182" s="162">
        <f t="shared" si="80"/>
        <v>0</v>
      </c>
      <c r="H182" s="102">
        <f t="shared" si="82"/>
        <v>2191</v>
      </c>
      <c r="I182" s="9">
        <v>2191</v>
      </c>
      <c r="J182" s="9"/>
      <c r="K182" s="56"/>
      <c r="L182" s="113">
        <f t="shared" si="83"/>
        <v>0</v>
      </c>
      <c r="M182" s="9"/>
      <c r="N182" s="9"/>
      <c r="O182" s="92"/>
      <c r="P182" s="102">
        <f t="shared" si="81"/>
        <v>0</v>
      </c>
      <c r="Q182" s="9"/>
      <c r="R182" s="9"/>
      <c r="S182" s="56"/>
    </row>
    <row r="183" spans="2:22" ht="18.75" customHeight="1" x14ac:dyDescent="0.25">
      <c r="B183" s="17">
        <v>166</v>
      </c>
      <c r="C183" s="142" t="s">
        <v>56</v>
      </c>
      <c r="D183" s="161">
        <f t="shared" ref="D183:E187" si="84">SUM(H183,L183,P183)</f>
        <v>2464</v>
      </c>
      <c r="E183" s="55">
        <f t="shared" si="84"/>
        <v>2464</v>
      </c>
      <c r="F183" s="55">
        <f t="shared" si="79"/>
        <v>0</v>
      </c>
      <c r="G183" s="162">
        <f>SUM(K183,O183,S183)</f>
        <v>0</v>
      </c>
      <c r="H183" s="102">
        <f t="shared" si="82"/>
        <v>2464</v>
      </c>
      <c r="I183" s="9">
        <v>2464</v>
      </c>
      <c r="J183" s="9"/>
      <c r="K183" s="56"/>
      <c r="L183" s="113">
        <f t="shared" si="83"/>
        <v>0</v>
      </c>
      <c r="M183" s="9"/>
      <c r="N183" s="9"/>
      <c r="O183" s="92"/>
      <c r="P183" s="102">
        <f t="shared" si="81"/>
        <v>0</v>
      </c>
      <c r="Q183" s="9"/>
      <c r="R183" s="9"/>
      <c r="S183" s="56"/>
      <c r="V183" s="5"/>
    </row>
    <row r="184" spans="2:22" ht="17.25" customHeight="1" x14ac:dyDescent="0.25">
      <c r="B184" s="17">
        <v>167</v>
      </c>
      <c r="C184" s="122" t="s">
        <v>139</v>
      </c>
      <c r="D184" s="161">
        <f t="shared" si="84"/>
        <v>37650</v>
      </c>
      <c r="E184" s="55">
        <f t="shared" si="84"/>
        <v>16000</v>
      </c>
      <c r="F184" s="55">
        <f t="shared" si="79"/>
        <v>0</v>
      </c>
      <c r="G184" s="162">
        <f>SUM(K184,O184,S184)</f>
        <v>21650</v>
      </c>
      <c r="H184" s="102">
        <f t="shared" si="82"/>
        <v>37650</v>
      </c>
      <c r="I184" s="9">
        <v>16000</v>
      </c>
      <c r="J184" s="9"/>
      <c r="K184" s="56">
        <v>21650</v>
      </c>
      <c r="L184" s="113">
        <f t="shared" si="83"/>
        <v>0</v>
      </c>
      <c r="M184" s="9"/>
      <c r="N184" s="9"/>
      <c r="O184" s="92"/>
      <c r="P184" s="102">
        <f t="shared" si="81"/>
        <v>0</v>
      </c>
      <c r="Q184" s="9"/>
      <c r="R184" s="9"/>
      <c r="S184" s="56"/>
      <c r="V184" s="5"/>
    </row>
    <row r="185" spans="2:22" ht="18" customHeight="1" x14ac:dyDescent="0.25">
      <c r="B185" s="17">
        <v>168</v>
      </c>
      <c r="C185" s="88" t="s">
        <v>171</v>
      </c>
      <c r="D185" s="161">
        <f t="shared" si="84"/>
        <v>59900</v>
      </c>
      <c r="E185" s="55">
        <f t="shared" si="84"/>
        <v>59900</v>
      </c>
      <c r="F185" s="55">
        <f t="shared" si="79"/>
        <v>2200</v>
      </c>
      <c r="G185" s="162">
        <f>SUM(K185,O185,S185)</f>
        <v>0</v>
      </c>
      <c r="H185" s="102">
        <f t="shared" si="82"/>
        <v>0</v>
      </c>
      <c r="I185" s="9"/>
      <c r="J185" s="9"/>
      <c r="K185" s="56"/>
      <c r="L185" s="113">
        <f t="shared" si="83"/>
        <v>59900</v>
      </c>
      <c r="M185" s="9">
        <v>59900</v>
      </c>
      <c r="N185" s="9">
        <v>2200</v>
      </c>
      <c r="O185" s="92"/>
      <c r="P185" s="102">
        <f t="shared" si="81"/>
        <v>0</v>
      </c>
      <c r="Q185" s="9"/>
      <c r="R185" s="9"/>
      <c r="S185" s="56"/>
      <c r="V185" s="5"/>
    </row>
    <row r="186" spans="2:22" ht="33" customHeight="1" x14ac:dyDescent="0.25">
      <c r="B186" s="17">
        <v>169</v>
      </c>
      <c r="C186" s="142" t="s">
        <v>160</v>
      </c>
      <c r="D186" s="161">
        <f t="shared" si="84"/>
        <v>11711</v>
      </c>
      <c r="E186" s="55">
        <f t="shared" si="84"/>
        <v>11711</v>
      </c>
      <c r="F186" s="55">
        <f t="shared" si="79"/>
        <v>0</v>
      </c>
      <c r="G186" s="162">
        <f>SUM(K186,O186,S186)</f>
        <v>0</v>
      </c>
      <c r="H186" s="102">
        <f t="shared" si="82"/>
        <v>11711</v>
      </c>
      <c r="I186" s="9">
        <v>11711</v>
      </c>
      <c r="J186" s="9"/>
      <c r="K186" s="56"/>
      <c r="L186" s="113">
        <f t="shared" si="83"/>
        <v>0</v>
      </c>
      <c r="M186" s="9"/>
      <c r="N186" s="9"/>
      <c r="O186" s="92"/>
      <c r="P186" s="102">
        <f t="shared" si="81"/>
        <v>0</v>
      </c>
      <c r="Q186" s="9"/>
      <c r="R186" s="9"/>
      <c r="S186" s="56"/>
      <c r="V186" s="5"/>
    </row>
    <row r="187" spans="2:22" ht="31.5" x14ac:dyDescent="0.25">
      <c r="B187" s="17">
        <v>170</v>
      </c>
      <c r="C187" s="142" t="s">
        <v>96</v>
      </c>
      <c r="D187" s="161">
        <f t="shared" si="84"/>
        <v>0</v>
      </c>
      <c r="E187" s="55">
        <f t="shared" si="84"/>
        <v>0</v>
      </c>
      <c r="F187" s="55">
        <f>SUM(J187,N187,R187)</f>
        <v>0</v>
      </c>
      <c r="G187" s="162">
        <f>SUM(K187,O187,S187)</f>
        <v>0</v>
      </c>
      <c r="H187" s="102">
        <f>SUM(I187+K187)</f>
        <v>0</v>
      </c>
      <c r="I187" s="9"/>
      <c r="J187" s="9"/>
      <c r="K187" s="56"/>
      <c r="L187" s="113">
        <f>SUM(M187+O187)</f>
        <v>0</v>
      </c>
      <c r="M187" s="9"/>
      <c r="N187" s="9"/>
      <c r="O187" s="92"/>
      <c r="P187" s="102"/>
      <c r="Q187" s="9"/>
      <c r="R187" s="9"/>
      <c r="S187" s="56"/>
    </row>
    <row r="188" spans="2:22" ht="15.75" x14ac:dyDescent="0.25">
      <c r="B188" s="17">
        <v>171</v>
      </c>
      <c r="C188" s="209" t="s">
        <v>106</v>
      </c>
      <c r="D188" s="205">
        <f t="shared" ref="D188:S188" si="85">SUM(D189:D194)</f>
        <v>77544</v>
      </c>
      <c r="E188" s="8">
        <f t="shared" si="85"/>
        <v>77544</v>
      </c>
      <c r="F188" s="8">
        <f t="shared" si="85"/>
        <v>0</v>
      </c>
      <c r="G188" s="198">
        <f t="shared" si="85"/>
        <v>0</v>
      </c>
      <c r="H188" s="205">
        <f t="shared" si="85"/>
        <v>1144</v>
      </c>
      <c r="I188" s="8">
        <f t="shared" si="85"/>
        <v>1144</v>
      </c>
      <c r="J188" s="8">
        <f t="shared" si="85"/>
        <v>0</v>
      </c>
      <c r="K188" s="198">
        <f t="shared" si="85"/>
        <v>0</v>
      </c>
      <c r="L188" s="200">
        <f t="shared" si="85"/>
        <v>76400</v>
      </c>
      <c r="M188" s="8">
        <f t="shared" si="85"/>
        <v>76400</v>
      </c>
      <c r="N188" s="8">
        <f t="shared" si="85"/>
        <v>0</v>
      </c>
      <c r="O188" s="96">
        <f t="shared" si="85"/>
        <v>0</v>
      </c>
      <c r="P188" s="205">
        <f t="shared" si="85"/>
        <v>0</v>
      </c>
      <c r="Q188" s="8">
        <f t="shared" si="85"/>
        <v>0</v>
      </c>
      <c r="R188" s="8">
        <f t="shared" si="85"/>
        <v>0</v>
      </c>
      <c r="S188" s="198">
        <f t="shared" si="85"/>
        <v>0</v>
      </c>
    </row>
    <row r="189" spans="2:22" ht="15.75" x14ac:dyDescent="0.25">
      <c r="B189" s="17">
        <v>172</v>
      </c>
      <c r="C189" s="142" t="s">
        <v>72</v>
      </c>
      <c r="D189" s="161">
        <f t="shared" ref="D189:G193" si="86">SUM(H189,L189,P189)</f>
        <v>40400</v>
      </c>
      <c r="E189" s="55">
        <f t="shared" si="86"/>
        <v>40400</v>
      </c>
      <c r="F189" s="55">
        <f t="shared" si="86"/>
        <v>0</v>
      </c>
      <c r="G189" s="162">
        <f t="shared" si="86"/>
        <v>0</v>
      </c>
      <c r="H189" s="102">
        <f t="shared" si="82"/>
        <v>0</v>
      </c>
      <c r="I189" s="9"/>
      <c r="J189" s="9">
        <v>0</v>
      </c>
      <c r="K189" s="56">
        <v>0</v>
      </c>
      <c r="L189" s="113">
        <f t="shared" si="83"/>
        <v>40400</v>
      </c>
      <c r="M189" s="9">
        <v>40400</v>
      </c>
      <c r="N189" s="9"/>
      <c r="O189" s="92"/>
      <c r="P189" s="102">
        <f t="shared" si="81"/>
        <v>0</v>
      </c>
      <c r="Q189" s="9"/>
      <c r="R189" s="9"/>
      <c r="S189" s="56"/>
    </row>
    <row r="190" spans="2:22" ht="18.75" customHeight="1" x14ac:dyDescent="0.25">
      <c r="B190" s="17">
        <v>173</v>
      </c>
      <c r="C190" s="142" t="s">
        <v>73</v>
      </c>
      <c r="D190" s="161">
        <f t="shared" si="86"/>
        <v>21700</v>
      </c>
      <c r="E190" s="55">
        <f t="shared" si="86"/>
        <v>21700</v>
      </c>
      <c r="F190" s="55">
        <f t="shared" si="86"/>
        <v>0</v>
      </c>
      <c r="G190" s="162">
        <f t="shared" si="86"/>
        <v>0</v>
      </c>
      <c r="H190" s="102">
        <f t="shared" si="82"/>
        <v>0</v>
      </c>
      <c r="I190" s="9"/>
      <c r="J190" s="9">
        <v>0</v>
      </c>
      <c r="K190" s="56">
        <v>0</v>
      </c>
      <c r="L190" s="113">
        <f t="shared" si="83"/>
        <v>21700</v>
      </c>
      <c r="M190" s="9">
        <v>21700</v>
      </c>
      <c r="N190" s="9"/>
      <c r="O190" s="92"/>
      <c r="P190" s="102">
        <f t="shared" si="81"/>
        <v>0</v>
      </c>
      <c r="Q190" s="9"/>
      <c r="R190" s="9"/>
      <c r="S190" s="56"/>
    </row>
    <row r="191" spans="2:22" ht="15.75" x14ac:dyDescent="0.25">
      <c r="B191" s="17">
        <v>174</v>
      </c>
      <c r="C191" s="142" t="s">
        <v>143</v>
      </c>
      <c r="D191" s="161">
        <f t="shared" si="86"/>
        <v>14000</v>
      </c>
      <c r="E191" s="55">
        <f t="shared" si="86"/>
        <v>14000</v>
      </c>
      <c r="F191" s="55"/>
      <c r="G191" s="162"/>
      <c r="H191" s="102"/>
      <c r="I191" s="9"/>
      <c r="J191" s="9"/>
      <c r="K191" s="56"/>
      <c r="L191" s="113">
        <f t="shared" si="83"/>
        <v>14000</v>
      </c>
      <c r="M191" s="9">
        <v>14000</v>
      </c>
      <c r="N191" s="9"/>
      <c r="O191" s="92"/>
      <c r="P191" s="102"/>
      <c r="Q191" s="9"/>
      <c r="R191" s="9"/>
      <c r="S191" s="56"/>
    </row>
    <row r="192" spans="2:22" ht="31.5" x14ac:dyDescent="0.25">
      <c r="B192" s="17">
        <v>175</v>
      </c>
      <c r="C192" s="142" t="s">
        <v>172</v>
      </c>
      <c r="D192" s="161">
        <f t="shared" si="86"/>
        <v>300</v>
      </c>
      <c r="E192" s="55">
        <f t="shared" si="86"/>
        <v>300</v>
      </c>
      <c r="F192" s="55">
        <f t="shared" si="86"/>
        <v>0</v>
      </c>
      <c r="G192" s="162">
        <f t="shared" si="86"/>
        <v>0</v>
      </c>
      <c r="H192" s="102">
        <f t="shared" si="82"/>
        <v>0</v>
      </c>
      <c r="I192" s="9"/>
      <c r="J192" s="9">
        <v>0</v>
      </c>
      <c r="K192" s="56">
        <v>0</v>
      </c>
      <c r="L192" s="113">
        <f t="shared" si="83"/>
        <v>300</v>
      </c>
      <c r="M192" s="9">
        <v>300</v>
      </c>
      <c r="N192" s="9"/>
      <c r="O192" s="92"/>
      <c r="P192" s="102">
        <f t="shared" si="81"/>
        <v>0</v>
      </c>
      <c r="Q192" s="9"/>
      <c r="R192" s="9"/>
      <c r="S192" s="56"/>
    </row>
    <row r="193" spans="2:19" ht="15.75" x14ac:dyDescent="0.25">
      <c r="B193" s="17">
        <v>176</v>
      </c>
      <c r="C193" s="142" t="s">
        <v>169</v>
      </c>
      <c r="D193" s="161">
        <f t="shared" si="86"/>
        <v>1144</v>
      </c>
      <c r="E193" s="55">
        <f t="shared" si="86"/>
        <v>1144</v>
      </c>
      <c r="F193" s="55">
        <f t="shared" si="86"/>
        <v>0</v>
      </c>
      <c r="G193" s="162">
        <f t="shared" si="86"/>
        <v>0</v>
      </c>
      <c r="H193" s="102">
        <f t="shared" si="82"/>
        <v>1144</v>
      </c>
      <c r="I193" s="9">
        <v>1144</v>
      </c>
      <c r="J193" s="9"/>
      <c r="K193" s="56"/>
      <c r="L193" s="113">
        <f t="shared" si="83"/>
        <v>0</v>
      </c>
      <c r="M193" s="9"/>
      <c r="N193" s="9"/>
      <c r="O193" s="92"/>
      <c r="P193" s="102">
        <f t="shared" si="81"/>
        <v>0</v>
      </c>
      <c r="Q193" s="9"/>
      <c r="R193" s="9"/>
      <c r="S193" s="56"/>
    </row>
    <row r="194" spans="2:19" ht="16.5" customHeight="1" x14ac:dyDescent="0.25">
      <c r="B194" s="17">
        <v>177</v>
      </c>
      <c r="C194" s="142"/>
      <c r="D194" s="161">
        <f>SUM(H194,L194,P194)</f>
        <v>0</v>
      </c>
      <c r="E194" s="55">
        <f>SUM(I194,M194,Q194)</f>
        <v>0</v>
      </c>
      <c r="F194" s="55">
        <f>SUM(J194,N194,R194)</f>
        <v>0</v>
      </c>
      <c r="G194" s="162">
        <f>SUM(K194,O194,S194)</f>
        <v>0</v>
      </c>
      <c r="H194" s="102">
        <f t="shared" si="82"/>
        <v>0</v>
      </c>
      <c r="I194" s="9"/>
      <c r="J194" s="9"/>
      <c r="K194" s="56"/>
      <c r="L194" s="112"/>
      <c r="M194" s="9"/>
      <c r="N194" s="9"/>
      <c r="O194" s="92"/>
      <c r="P194" s="101"/>
      <c r="Q194" s="9"/>
      <c r="R194" s="9"/>
      <c r="S194" s="56"/>
    </row>
    <row r="195" spans="2:19" ht="31.5" customHeight="1" x14ac:dyDescent="0.25">
      <c r="B195" s="17">
        <v>178</v>
      </c>
      <c r="C195" s="209" t="s">
        <v>93</v>
      </c>
      <c r="D195" s="205">
        <f>SUM(D197)</f>
        <v>591935</v>
      </c>
      <c r="E195" s="8">
        <f t="shared" ref="E195:S195" si="87">SUM(E197)</f>
        <v>583435</v>
      </c>
      <c r="F195" s="8">
        <f t="shared" si="87"/>
        <v>413655</v>
      </c>
      <c r="G195" s="198">
        <f t="shared" si="87"/>
        <v>8500</v>
      </c>
      <c r="H195" s="205">
        <f t="shared" si="87"/>
        <v>167590</v>
      </c>
      <c r="I195" s="8">
        <f t="shared" si="87"/>
        <v>167590</v>
      </c>
      <c r="J195" s="8">
        <f t="shared" si="87"/>
        <v>160983</v>
      </c>
      <c r="K195" s="198">
        <f t="shared" si="87"/>
        <v>0</v>
      </c>
      <c r="L195" s="200">
        <f t="shared" si="87"/>
        <v>0</v>
      </c>
      <c r="M195" s="8">
        <f t="shared" si="87"/>
        <v>0</v>
      </c>
      <c r="N195" s="8">
        <f t="shared" si="87"/>
        <v>0</v>
      </c>
      <c r="O195" s="96">
        <f t="shared" si="87"/>
        <v>0</v>
      </c>
      <c r="P195" s="205">
        <f t="shared" si="87"/>
        <v>424345</v>
      </c>
      <c r="Q195" s="8">
        <f t="shared" si="87"/>
        <v>415845</v>
      </c>
      <c r="R195" s="8">
        <f t="shared" si="87"/>
        <v>252672</v>
      </c>
      <c r="S195" s="198">
        <f t="shared" si="87"/>
        <v>8500</v>
      </c>
    </row>
    <row r="196" spans="2:19" ht="15" customHeight="1" x14ac:dyDescent="0.25">
      <c r="B196" s="17">
        <v>179</v>
      </c>
      <c r="C196" s="209"/>
      <c r="D196" s="205"/>
      <c r="E196" s="8"/>
      <c r="F196" s="8"/>
      <c r="G196" s="198"/>
      <c r="H196" s="101"/>
      <c r="I196" s="6"/>
      <c r="J196" s="6"/>
      <c r="K196" s="7"/>
      <c r="L196" s="112"/>
      <c r="M196" s="6"/>
      <c r="N196" s="6"/>
      <c r="O196" s="91"/>
      <c r="P196" s="101"/>
      <c r="Q196" s="6"/>
      <c r="R196" s="6"/>
      <c r="S196" s="7"/>
    </row>
    <row r="197" spans="2:19" ht="13.5" customHeight="1" x14ac:dyDescent="0.25">
      <c r="B197" s="17">
        <v>180</v>
      </c>
      <c r="C197" s="209" t="s">
        <v>105</v>
      </c>
      <c r="D197" s="205">
        <f>SUM(D198+D199)</f>
        <v>591935</v>
      </c>
      <c r="E197" s="8">
        <f t="shared" ref="E197:S197" si="88">SUM(E198+E199)</f>
        <v>583435</v>
      </c>
      <c r="F197" s="8">
        <f t="shared" si="88"/>
        <v>413655</v>
      </c>
      <c r="G197" s="198">
        <f t="shared" si="88"/>
        <v>8500</v>
      </c>
      <c r="H197" s="205">
        <f t="shared" si="88"/>
        <v>167590</v>
      </c>
      <c r="I197" s="8">
        <f t="shared" si="88"/>
        <v>167590</v>
      </c>
      <c r="J197" s="8">
        <f t="shared" si="88"/>
        <v>160983</v>
      </c>
      <c r="K197" s="198">
        <f t="shared" si="88"/>
        <v>0</v>
      </c>
      <c r="L197" s="200">
        <f t="shared" si="88"/>
        <v>0</v>
      </c>
      <c r="M197" s="8">
        <f t="shared" si="88"/>
        <v>0</v>
      </c>
      <c r="N197" s="8">
        <f t="shared" si="88"/>
        <v>0</v>
      </c>
      <c r="O197" s="96">
        <f t="shared" si="88"/>
        <v>0</v>
      </c>
      <c r="P197" s="205">
        <f t="shared" si="88"/>
        <v>424345</v>
      </c>
      <c r="Q197" s="8">
        <f t="shared" si="88"/>
        <v>415845</v>
      </c>
      <c r="R197" s="8">
        <f t="shared" si="88"/>
        <v>252672</v>
      </c>
      <c r="S197" s="198">
        <f t="shared" si="88"/>
        <v>8500</v>
      </c>
    </row>
    <row r="198" spans="2:19" ht="31.5" customHeight="1" x14ac:dyDescent="0.25">
      <c r="B198" s="17">
        <v>181</v>
      </c>
      <c r="C198" s="142" t="s">
        <v>94</v>
      </c>
      <c r="D198" s="161">
        <f t="shared" ref="D198:G199" si="89">SUM(H198,L198,P198)</f>
        <v>546376</v>
      </c>
      <c r="E198" s="55">
        <f t="shared" si="89"/>
        <v>537876</v>
      </c>
      <c r="F198" s="55">
        <f t="shared" si="89"/>
        <v>372301</v>
      </c>
      <c r="G198" s="162">
        <f t="shared" si="89"/>
        <v>8500</v>
      </c>
      <c r="H198" s="102">
        <f>SUM(I198+K198)</f>
        <v>122031</v>
      </c>
      <c r="I198" s="9">
        <v>122031</v>
      </c>
      <c r="J198" s="9">
        <v>119629</v>
      </c>
      <c r="K198" s="56">
        <v>0</v>
      </c>
      <c r="L198" s="113">
        <f>SUM(M198+O198)</f>
        <v>0</v>
      </c>
      <c r="M198" s="9"/>
      <c r="N198" s="9"/>
      <c r="O198" s="92"/>
      <c r="P198" s="102">
        <f>SUM(Q198,S198)</f>
        <v>424345</v>
      </c>
      <c r="Q198" s="9">
        <v>415845</v>
      </c>
      <c r="R198" s="9">
        <v>252672</v>
      </c>
      <c r="S198" s="56">
        <v>8500</v>
      </c>
    </row>
    <row r="199" spans="2:19" ht="31.5" customHeight="1" x14ac:dyDescent="0.25">
      <c r="B199" s="17">
        <v>182</v>
      </c>
      <c r="C199" s="142" t="s">
        <v>95</v>
      </c>
      <c r="D199" s="161">
        <f t="shared" si="89"/>
        <v>45559</v>
      </c>
      <c r="E199" s="55">
        <f t="shared" si="89"/>
        <v>45559</v>
      </c>
      <c r="F199" s="55">
        <f t="shared" si="89"/>
        <v>41354</v>
      </c>
      <c r="G199" s="162">
        <f t="shared" si="89"/>
        <v>0</v>
      </c>
      <c r="H199" s="102">
        <f>SUM(I199+K199)</f>
        <v>45559</v>
      </c>
      <c r="I199" s="9">
        <v>45559</v>
      </c>
      <c r="J199" s="9">
        <v>41354</v>
      </c>
      <c r="K199" s="56">
        <v>0</v>
      </c>
      <c r="L199" s="113">
        <f>SUM(M199+O199)</f>
        <v>0</v>
      </c>
      <c r="M199" s="9"/>
      <c r="N199" s="9"/>
      <c r="O199" s="92"/>
      <c r="P199" s="102">
        <f>SUM(Q199,S199)</f>
        <v>0</v>
      </c>
      <c r="Q199" s="9"/>
      <c r="R199" s="9"/>
      <c r="S199" s="56"/>
    </row>
    <row r="200" spans="2:19" ht="15.75" x14ac:dyDescent="0.25">
      <c r="B200" s="17">
        <v>183</v>
      </c>
      <c r="C200" s="142"/>
      <c r="D200" s="161"/>
      <c r="E200" s="55"/>
      <c r="F200" s="55"/>
      <c r="G200" s="162"/>
      <c r="H200" s="102"/>
      <c r="I200" s="9"/>
      <c r="J200" s="9"/>
      <c r="K200" s="56"/>
      <c r="L200" s="113"/>
      <c r="M200" s="9"/>
      <c r="N200" s="9"/>
      <c r="O200" s="92"/>
      <c r="P200" s="102"/>
      <c r="Q200" s="9"/>
      <c r="R200" s="9"/>
      <c r="S200" s="56"/>
    </row>
    <row r="201" spans="2:19" ht="15.75" x14ac:dyDescent="0.25">
      <c r="B201" s="17">
        <v>184</v>
      </c>
      <c r="C201" s="209" t="s">
        <v>88</v>
      </c>
      <c r="D201" s="205">
        <f>SUM(D203)</f>
        <v>427911</v>
      </c>
      <c r="E201" s="8">
        <f t="shared" ref="E201:S201" si="90">SUM(E203)</f>
        <v>427911</v>
      </c>
      <c r="F201" s="8">
        <f t="shared" si="90"/>
        <v>346682</v>
      </c>
      <c r="G201" s="198">
        <f t="shared" si="90"/>
        <v>0</v>
      </c>
      <c r="H201" s="205">
        <f t="shared" si="90"/>
        <v>366191</v>
      </c>
      <c r="I201" s="8">
        <f t="shared" si="90"/>
        <v>366191</v>
      </c>
      <c r="J201" s="8">
        <f t="shared" si="90"/>
        <v>292032</v>
      </c>
      <c r="K201" s="198">
        <f t="shared" si="90"/>
        <v>0</v>
      </c>
      <c r="L201" s="200">
        <f t="shared" si="90"/>
        <v>61720</v>
      </c>
      <c r="M201" s="8">
        <f t="shared" si="90"/>
        <v>61720</v>
      </c>
      <c r="N201" s="8">
        <f t="shared" si="90"/>
        <v>54650</v>
      </c>
      <c r="O201" s="96">
        <f t="shared" si="90"/>
        <v>0</v>
      </c>
      <c r="P201" s="205">
        <f t="shared" si="90"/>
        <v>0</v>
      </c>
      <c r="Q201" s="8">
        <f t="shared" si="90"/>
        <v>0</v>
      </c>
      <c r="R201" s="8">
        <f t="shared" si="90"/>
        <v>0</v>
      </c>
      <c r="S201" s="198">
        <f t="shared" si="90"/>
        <v>0</v>
      </c>
    </row>
    <row r="202" spans="2:19" ht="15.75" x14ac:dyDescent="0.25">
      <c r="B202" s="17">
        <v>185</v>
      </c>
      <c r="C202" s="209"/>
      <c r="D202" s="161"/>
      <c r="E202" s="55"/>
      <c r="F202" s="55"/>
      <c r="G202" s="162"/>
      <c r="H202" s="102"/>
      <c r="I202" s="9"/>
      <c r="J202" s="9"/>
      <c r="K202" s="56"/>
      <c r="L202" s="113"/>
      <c r="M202" s="9"/>
      <c r="N202" s="9"/>
      <c r="O202" s="92"/>
      <c r="P202" s="102"/>
      <c r="Q202" s="9"/>
      <c r="R202" s="9"/>
      <c r="S202" s="56"/>
    </row>
    <row r="203" spans="2:19" ht="13.5" customHeight="1" x14ac:dyDescent="0.25">
      <c r="B203" s="17">
        <v>186</v>
      </c>
      <c r="C203" s="209" t="s">
        <v>105</v>
      </c>
      <c r="D203" s="205">
        <f>SUM(D204:D206)</f>
        <v>427911</v>
      </c>
      <c r="E203" s="8">
        <f t="shared" ref="E203:S203" si="91">SUM(E204:E206)</f>
        <v>427911</v>
      </c>
      <c r="F203" s="8">
        <f t="shared" si="91"/>
        <v>346682</v>
      </c>
      <c r="G203" s="198">
        <f t="shared" si="91"/>
        <v>0</v>
      </c>
      <c r="H203" s="205">
        <f t="shared" si="91"/>
        <v>366191</v>
      </c>
      <c r="I203" s="8">
        <f t="shared" si="91"/>
        <v>366191</v>
      </c>
      <c r="J203" s="8">
        <f t="shared" si="91"/>
        <v>292032</v>
      </c>
      <c r="K203" s="198">
        <f t="shared" si="91"/>
        <v>0</v>
      </c>
      <c r="L203" s="200">
        <f t="shared" si="91"/>
        <v>61720</v>
      </c>
      <c r="M203" s="8">
        <f t="shared" si="91"/>
        <v>61720</v>
      </c>
      <c r="N203" s="8">
        <f t="shared" si="91"/>
        <v>54650</v>
      </c>
      <c r="O203" s="96">
        <f t="shared" si="91"/>
        <v>0</v>
      </c>
      <c r="P203" s="205">
        <f t="shared" si="91"/>
        <v>0</v>
      </c>
      <c r="Q203" s="8">
        <f t="shared" si="91"/>
        <v>0</v>
      </c>
      <c r="R203" s="8">
        <f t="shared" si="91"/>
        <v>0</v>
      </c>
      <c r="S203" s="198">
        <f t="shared" si="91"/>
        <v>0</v>
      </c>
    </row>
    <row r="204" spans="2:19" ht="15.75" x14ac:dyDescent="0.25">
      <c r="B204" s="17">
        <v>187</v>
      </c>
      <c r="C204" s="142" t="s">
        <v>142</v>
      </c>
      <c r="D204" s="161">
        <f t="shared" ref="D204:G206" si="92">SUM(H204+L204+P204)</f>
        <v>377351</v>
      </c>
      <c r="E204" s="55">
        <f t="shared" si="92"/>
        <v>377351</v>
      </c>
      <c r="F204" s="55">
        <f t="shared" si="92"/>
        <v>298078</v>
      </c>
      <c r="G204" s="162">
        <f t="shared" si="92"/>
        <v>0</v>
      </c>
      <c r="H204" s="102">
        <f>SUM(I204+K204)</f>
        <v>337951</v>
      </c>
      <c r="I204" s="9">
        <v>337951</v>
      </c>
      <c r="J204" s="9">
        <v>264908</v>
      </c>
      <c r="K204" s="56"/>
      <c r="L204" s="113">
        <f>SUM(M204+O204)</f>
        <v>39400</v>
      </c>
      <c r="M204" s="9">
        <v>39400</v>
      </c>
      <c r="N204" s="9">
        <v>33170</v>
      </c>
      <c r="O204" s="92"/>
      <c r="P204" s="102">
        <f>SUM(Q204+S204)</f>
        <v>0</v>
      </c>
      <c r="Q204" s="9"/>
      <c r="R204" s="9"/>
      <c r="S204" s="56"/>
    </row>
    <row r="205" spans="2:19" ht="47.25" x14ac:dyDescent="0.25">
      <c r="B205" s="17">
        <v>188</v>
      </c>
      <c r="C205" s="142" t="s">
        <v>164</v>
      </c>
      <c r="D205" s="161">
        <f>SUM(H205+L205+P205)</f>
        <v>22320</v>
      </c>
      <c r="E205" s="55">
        <f>SUM(I205+M205+Q205)</f>
        <v>22320</v>
      </c>
      <c r="F205" s="55">
        <f>SUM(J205+N205+R205)</f>
        <v>21480</v>
      </c>
      <c r="G205" s="162">
        <f>SUM(K205+O205+S205)</f>
        <v>0</v>
      </c>
      <c r="H205" s="102"/>
      <c r="I205" s="9"/>
      <c r="J205" s="9"/>
      <c r="K205" s="56"/>
      <c r="L205" s="113">
        <f>SUM(M205+O205)</f>
        <v>22320</v>
      </c>
      <c r="M205" s="9">
        <v>22320</v>
      </c>
      <c r="N205" s="9">
        <v>21480</v>
      </c>
      <c r="O205" s="92"/>
      <c r="P205" s="102"/>
      <c r="Q205" s="9"/>
      <c r="R205" s="9"/>
      <c r="S205" s="56"/>
    </row>
    <row r="206" spans="2:19" ht="17.25" customHeight="1" x14ac:dyDescent="0.25">
      <c r="B206" s="17">
        <v>189</v>
      </c>
      <c r="C206" s="142" t="s">
        <v>163</v>
      </c>
      <c r="D206" s="161">
        <f t="shared" si="92"/>
        <v>28240</v>
      </c>
      <c r="E206" s="55">
        <f t="shared" si="92"/>
        <v>28240</v>
      </c>
      <c r="F206" s="55">
        <f t="shared" si="92"/>
        <v>27124</v>
      </c>
      <c r="G206" s="162">
        <f t="shared" si="92"/>
        <v>0</v>
      </c>
      <c r="H206" s="102">
        <f>SUM(I206+K206)</f>
        <v>28240</v>
      </c>
      <c r="I206" s="133">
        <v>28240</v>
      </c>
      <c r="J206" s="9">
        <v>27124</v>
      </c>
      <c r="K206" s="7"/>
      <c r="L206" s="112"/>
      <c r="M206" s="6"/>
      <c r="N206" s="6"/>
      <c r="O206" s="91"/>
      <c r="P206" s="101"/>
      <c r="Q206" s="6"/>
      <c r="R206" s="6"/>
      <c r="S206" s="7"/>
    </row>
    <row r="207" spans="2:19" ht="31.5" x14ac:dyDescent="0.25">
      <c r="B207" s="17">
        <v>190</v>
      </c>
      <c r="C207" s="209" t="s">
        <v>89</v>
      </c>
      <c r="D207" s="205">
        <f>SUM(D209)</f>
        <v>234157</v>
      </c>
      <c r="E207" s="8">
        <f t="shared" ref="E207:S207" si="93">SUM(E209)</f>
        <v>215484</v>
      </c>
      <c r="F207" s="8">
        <f t="shared" si="93"/>
        <v>188076</v>
      </c>
      <c r="G207" s="198">
        <f t="shared" si="93"/>
        <v>18673</v>
      </c>
      <c r="H207" s="205">
        <f t="shared" si="93"/>
        <v>147129</v>
      </c>
      <c r="I207" s="8">
        <f t="shared" si="93"/>
        <v>128456</v>
      </c>
      <c r="J207" s="8">
        <f t="shared" si="93"/>
        <v>121470</v>
      </c>
      <c r="K207" s="198">
        <f t="shared" si="93"/>
        <v>18673</v>
      </c>
      <c r="L207" s="200">
        <f t="shared" si="93"/>
        <v>57628</v>
      </c>
      <c r="M207" s="8">
        <f t="shared" si="93"/>
        <v>57628</v>
      </c>
      <c r="N207" s="8">
        <f t="shared" si="93"/>
        <v>56706</v>
      </c>
      <c r="O207" s="96">
        <f t="shared" si="93"/>
        <v>0</v>
      </c>
      <c r="P207" s="205">
        <f t="shared" si="93"/>
        <v>29400</v>
      </c>
      <c r="Q207" s="8">
        <f t="shared" si="93"/>
        <v>29400</v>
      </c>
      <c r="R207" s="8">
        <f t="shared" si="93"/>
        <v>9900</v>
      </c>
      <c r="S207" s="198">
        <f t="shared" si="93"/>
        <v>0</v>
      </c>
    </row>
    <row r="208" spans="2:19" ht="15.75" x14ac:dyDescent="0.25">
      <c r="B208" s="17">
        <v>191</v>
      </c>
      <c r="C208" s="209"/>
      <c r="D208" s="205"/>
      <c r="E208" s="8"/>
      <c r="F208" s="8"/>
      <c r="G208" s="198"/>
      <c r="H208" s="101"/>
      <c r="I208" s="6"/>
      <c r="J208" s="6"/>
      <c r="K208" s="7"/>
      <c r="L208" s="112"/>
      <c r="M208" s="6"/>
      <c r="N208" s="6"/>
      <c r="O208" s="91"/>
      <c r="P208" s="101"/>
      <c r="Q208" s="6"/>
      <c r="R208" s="6"/>
      <c r="S208" s="7"/>
    </row>
    <row r="209" spans="2:19" ht="13.5" customHeight="1" x14ac:dyDescent="0.25">
      <c r="B209" s="17">
        <v>192</v>
      </c>
      <c r="C209" s="209" t="s">
        <v>105</v>
      </c>
      <c r="D209" s="205">
        <f>SUM(D210:D211)</f>
        <v>234157</v>
      </c>
      <c r="E209" s="8">
        <f t="shared" ref="E209:S209" si="94">SUM(E210:E211)</f>
        <v>215484</v>
      </c>
      <c r="F209" s="8">
        <f t="shared" si="94"/>
        <v>188076</v>
      </c>
      <c r="G209" s="198">
        <f t="shared" si="94"/>
        <v>18673</v>
      </c>
      <c r="H209" s="205">
        <f t="shared" si="94"/>
        <v>147129</v>
      </c>
      <c r="I209" s="8">
        <f t="shared" si="94"/>
        <v>128456</v>
      </c>
      <c r="J209" s="8">
        <f t="shared" si="94"/>
        <v>121470</v>
      </c>
      <c r="K209" s="198">
        <f t="shared" si="94"/>
        <v>18673</v>
      </c>
      <c r="L209" s="200">
        <f t="shared" si="94"/>
        <v>57628</v>
      </c>
      <c r="M209" s="8">
        <f t="shared" si="94"/>
        <v>57628</v>
      </c>
      <c r="N209" s="8">
        <f t="shared" si="94"/>
        <v>56706</v>
      </c>
      <c r="O209" s="96">
        <f t="shared" si="94"/>
        <v>0</v>
      </c>
      <c r="P209" s="205">
        <f t="shared" si="94"/>
        <v>29400</v>
      </c>
      <c r="Q209" s="8">
        <f t="shared" si="94"/>
        <v>29400</v>
      </c>
      <c r="R209" s="8">
        <f t="shared" si="94"/>
        <v>9900</v>
      </c>
      <c r="S209" s="198">
        <f t="shared" si="94"/>
        <v>0</v>
      </c>
    </row>
    <row r="210" spans="2:19" ht="15.75" x14ac:dyDescent="0.25">
      <c r="B210" s="17">
        <v>193</v>
      </c>
      <c r="C210" s="142" t="s">
        <v>90</v>
      </c>
      <c r="D210" s="161">
        <f t="shared" ref="D210:G211" si="95">SUM(H210+L210+P210)</f>
        <v>234157</v>
      </c>
      <c r="E210" s="55">
        <f t="shared" si="95"/>
        <v>215484</v>
      </c>
      <c r="F210" s="55">
        <f t="shared" si="95"/>
        <v>188076</v>
      </c>
      <c r="G210" s="162">
        <f t="shared" si="95"/>
        <v>18673</v>
      </c>
      <c r="H210" s="102">
        <f>SUM(I210+K210)</f>
        <v>147129</v>
      </c>
      <c r="I210" s="9">
        <v>128456</v>
      </c>
      <c r="J210" s="9">
        <v>121470</v>
      </c>
      <c r="K210" s="56">
        <v>18673</v>
      </c>
      <c r="L210" s="113">
        <f>SUM(M210+O210)</f>
        <v>57628</v>
      </c>
      <c r="M210" s="9">
        <v>57628</v>
      </c>
      <c r="N210" s="9">
        <v>56706</v>
      </c>
      <c r="O210" s="94"/>
      <c r="P210" s="103">
        <f>SUM(Q210+S210)</f>
        <v>29400</v>
      </c>
      <c r="Q210" s="61">
        <v>29400</v>
      </c>
      <c r="R210" s="61">
        <v>9900</v>
      </c>
      <c r="S210" s="62">
        <v>0</v>
      </c>
    </row>
    <row r="211" spans="2:19" ht="18.75" customHeight="1" thickBot="1" x14ac:dyDescent="0.3">
      <c r="B211" s="17">
        <v>194</v>
      </c>
      <c r="C211" s="210" t="s">
        <v>162</v>
      </c>
      <c r="D211" s="161">
        <f t="shared" si="95"/>
        <v>0</v>
      </c>
      <c r="E211" s="55">
        <f t="shared" si="95"/>
        <v>0</v>
      </c>
      <c r="F211" s="55">
        <f t="shared" si="95"/>
        <v>0</v>
      </c>
      <c r="G211" s="162">
        <f t="shared" si="95"/>
        <v>0</v>
      </c>
      <c r="H211" s="104"/>
      <c r="I211" s="57"/>
      <c r="J211" s="57"/>
      <c r="K211" s="60"/>
      <c r="L211" s="113">
        <f>SUM(M211+O211)</f>
        <v>0</v>
      </c>
      <c r="M211" s="64"/>
      <c r="N211" s="64"/>
      <c r="O211" s="97"/>
      <c r="P211" s="105"/>
      <c r="Q211" s="64"/>
      <c r="R211" s="64"/>
      <c r="S211" s="65"/>
    </row>
    <row r="212" spans="2:19" ht="24.75" customHeight="1" thickBot="1" x14ac:dyDescent="0.3">
      <c r="B212" s="175">
        <v>195</v>
      </c>
      <c r="C212" s="98" t="s">
        <v>44</v>
      </c>
      <c r="D212" s="106">
        <f t="shared" ref="D212:S212" si="96">SUM(D17+D55+D96+D120+D132+D160+D166)</f>
        <v>11400019</v>
      </c>
      <c r="E212" s="68">
        <f t="shared" si="96"/>
        <v>10088760</v>
      </c>
      <c r="F212" s="68">
        <f t="shared" si="96"/>
        <v>6658241</v>
      </c>
      <c r="G212" s="69">
        <f t="shared" si="96"/>
        <v>1311259</v>
      </c>
      <c r="H212" s="106">
        <f t="shared" si="96"/>
        <v>6978290</v>
      </c>
      <c r="I212" s="68">
        <f t="shared" si="96"/>
        <v>5688567</v>
      </c>
      <c r="J212" s="68">
        <f t="shared" si="96"/>
        <v>3813220</v>
      </c>
      <c r="K212" s="69">
        <f t="shared" si="96"/>
        <v>1289723</v>
      </c>
      <c r="L212" s="116">
        <f t="shared" si="96"/>
        <v>3863989</v>
      </c>
      <c r="M212" s="68">
        <f t="shared" si="96"/>
        <v>3851653</v>
      </c>
      <c r="N212" s="68">
        <f t="shared" si="96"/>
        <v>2582049</v>
      </c>
      <c r="O212" s="98">
        <f t="shared" si="96"/>
        <v>12336</v>
      </c>
      <c r="P212" s="106">
        <f t="shared" si="96"/>
        <v>557740</v>
      </c>
      <c r="Q212" s="68">
        <f t="shared" si="96"/>
        <v>548540</v>
      </c>
      <c r="R212" s="68">
        <f t="shared" si="96"/>
        <v>262972</v>
      </c>
      <c r="S212" s="69">
        <f t="shared" si="96"/>
        <v>9200</v>
      </c>
    </row>
    <row r="213" spans="2:19" x14ac:dyDescent="0.2">
      <c r="C213" s="3"/>
      <c r="D213" s="3"/>
      <c r="E213" s="3"/>
      <c r="F213" s="3"/>
      <c r="G213" s="3"/>
    </row>
    <row r="214" spans="2:19" ht="15.75" x14ac:dyDescent="0.25">
      <c r="C214" s="176"/>
      <c r="D214" s="76"/>
      <c r="E214" s="3"/>
      <c r="F214" s="3"/>
      <c r="G214" s="3"/>
      <c r="H214" s="121"/>
    </row>
    <row r="215" spans="2:19" ht="15.75" x14ac:dyDescent="0.25">
      <c r="C215" s="120"/>
      <c r="D215" s="76"/>
      <c r="E215" s="3"/>
      <c r="F215" s="3"/>
      <c r="G215" s="3"/>
      <c r="H215" s="121"/>
      <c r="I215" s="1" t="s">
        <v>144</v>
      </c>
    </row>
    <row r="216" spans="2:19" ht="15.75" x14ac:dyDescent="0.25">
      <c r="C216" s="120"/>
      <c r="D216" s="76"/>
      <c r="E216" s="3"/>
      <c r="F216" s="3"/>
      <c r="G216" s="3"/>
      <c r="H216" s="121"/>
    </row>
    <row r="217" spans="2:19" ht="18.75" x14ac:dyDescent="0.3">
      <c r="C217" s="3"/>
      <c r="D217" s="3"/>
      <c r="E217" s="3"/>
      <c r="F217" s="3"/>
      <c r="G217" s="3"/>
      <c r="H217" s="67"/>
    </row>
    <row r="218" spans="2:19" ht="15.75" x14ac:dyDescent="0.25">
      <c r="C218" s="3"/>
      <c r="D218" s="3"/>
      <c r="E218" s="3"/>
      <c r="F218" s="3"/>
      <c r="G218" s="3"/>
      <c r="H218" s="121"/>
    </row>
    <row r="219" spans="2:19" ht="15.75" x14ac:dyDescent="0.25">
      <c r="C219" s="3"/>
      <c r="D219" s="3"/>
      <c r="E219" s="3"/>
      <c r="F219" s="3"/>
      <c r="G219" s="3"/>
      <c r="H219" s="74"/>
    </row>
    <row r="220" spans="2:19" ht="15.75" x14ac:dyDescent="0.25">
      <c r="C220" s="3"/>
      <c r="D220" s="3"/>
      <c r="E220" s="3"/>
      <c r="F220" s="3"/>
      <c r="G220" s="3"/>
      <c r="H220" s="74"/>
    </row>
    <row r="221" spans="2:19" ht="15.75" x14ac:dyDescent="0.25">
      <c r="C221" s="3"/>
      <c r="D221" s="3"/>
      <c r="E221" s="3"/>
      <c r="F221" s="3"/>
      <c r="G221" s="3"/>
      <c r="H221" s="74"/>
    </row>
    <row r="222" spans="2:19" ht="15.75" x14ac:dyDescent="0.25">
      <c r="C222" s="3"/>
      <c r="D222" s="3"/>
      <c r="E222" s="3"/>
      <c r="F222" s="76"/>
      <c r="G222" s="3"/>
      <c r="H222" s="121"/>
    </row>
    <row r="223" spans="2:19" x14ac:dyDescent="0.2">
      <c r="C223" s="3"/>
      <c r="D223" s="3"/>
      <c r="E223" s="3"/>
      <c r="F223" s="3"/>
      <c r="G223" s="3"/>
    </row>
    <row r="224" spans="2:19" x14ac:dyDescent="0.2">
      <c r="C224" s="3"/>
      <c r="D224" s="3"/>
      <c r="E224" s="3"/>
      <c r="F224" s="3"/>
      <c r="G224" s="3"/>
    </row>
    <row r="225" spans="3:7" x14ac:dyDescent="0.2">
      <c r="C225" s="3"/>
      <c r="D225" s="3"/>
      <c r="E225" s="3"/>
      <c r="F225" s="3"/>
      <c r="G225" s="3"/>
    </row>
    <row r="226" spans="3:7" x14ac:dyDescent="0.2">
      <c r="C226" s="3"/>
      <c r="D226" s="3"/>
      <c r="E226" s="3"/>
      <c r="F226" s="3"/>
      <c r="G226" s="3"/>
    </row>
    <row r="227" spans="3:7" x14ac:dyDescent="0.2">
      <c r="C227" s="3"/>
      <c r="D227" s="3"/>
      <c r="E227" s="3"/>
      <c r="F227" s="3"/>
      <c r="G227" s="3"/>
    </row>
    <row r="228" spans="3:7" x14ac:dyDescent="0.2">
      <c r="C228" s="3"/>
      <c r="D228" s="3"/>
      <c r="E228" s="3"/>
      <c r="F228" s="3"/>
      <c r="G228" s="3"/>
    </row>
    <row r="229" spans="3:7" x14ac:dyDescent="0.2">
      <c r="C229" s="3"/>
      <c r="D229" s="3"/>
      <c r="E229" s="3"/>
      <c r="F229" s="3"/>
      <c r="G229" s="3"/>
    </row>
    <row r="230" spans="3:7" x14ac:dyDescent="0.2">
      <c r="C230" s="3"/>
      <c r="D230" s="3"/>
      <c r="E230" s="3"/>
      <c r="F230" s="3"/>
      <c r="G230" s="3"/>
    </row>
    <row r="231" spans="3:7" x14ac:dyDescent="0.2">
      <c r="C231" s="3"/>
      <c r="D231" s="3"/>
      <c r="E231" s="3"/>
      <c r="F231" s="3"/>
      <c r="G231" s="3"/>
    </row>
    <row r="232" spans="3:7" x14ac:dyDescent="0.2">
      <c r="C232" s="3"/>
      <c r="D232" s="3"/>
      <c r="E232" s="3"/>
      <c r="F232" s="3"/>
      <c r="G232" s="3"/>
    </row>
    <row r="233" spans="3:7" x14ac:dyDescent="0.2">
      <c r="C233" s="3"/>
      <c r="D233" s="3"/>
      <c r="E233" s="3"/>
      <c r="F233" s="3"/>
      <c r="G233" s="3"/>
    </row>
    <row r="234" spans="3:7" x14ac:dyDescent="0.2">
      <c r="C234" s="3"/>
      <c r="D234" s="3"/>
      <c r="E234" s="3"/>
      <c r="F234" s="3"/>
      <c r="G234" s="3"/>
    </row>
    <row r="235" spans="3:7" x14ac:dyDescent="0.2">
      <c r="C235" s="3"/>
      <c r="D235" s="3"/>
      <c r="E235" s="3"/>
      <c r="F235" s="3"/>
      <c r="G235" s="3"/>
    </row>
    <row r="236" spans="3:7" x14ac:dyDescent="0.2">
      <c r="C236" s="3"/>
      <c r="D236" s="3"/>
      <c r="E236" s="3"/>
      <c r="F236" s="3"/>
      <c r="G236" s="3"/>
    </row>
    <row r="237" spans="3:7" x14ac:dyDescent="0.2">
      <c r="C237" s="3"/>
      <c r="D237" s="3"/>
      <c r="E237" s="3"/>
      <c r="F237" s="3"/>
      <c r="G237" s="3"/>
    </row>
    <row r="238" spans="3:7" x14ac:dyDescent="0.2">
      <c r="C238" s="3"/>
      <c r="D238" s="3"/>
      <c r="E238" s="3"/>
      <c r="F238" s="3"/>
      <c r="G238" s="3"/>
    </row>
    <row r="239" spans="3:7" x14ac:dyDescent="0.2">
      <c r="C239" s="3"/>
      <c r="D239" s="3"/>
      <c r="E239" s="3"/>
      <c r="F239" s="3"/>
      <c r="G239" s="3"/>
    </row>
    <row r="240" spans="3:7" x14ac:dyDescent="0.2">
      <c r="C240" s="3"/>
      <c r="D240" s="3"/>
      <c r="E240" s="3"/>
      <c r="F240" s="3"/>
      <c r="G240" s="3"/>
    </row>
    <row r="241" spans="3:7" x14ac:dyDescent="0.2">
      <c r="C241" s="3"/>
      <c r="D241" s="3"/>
      <c r="E241" s="3"/>
      <c r="F241" s="3"/>
      <c r="G241" s="3"/>
    </row>
    <row r="242" spans="3:7" x14ac:dyDescent="0.2">
      <c r="C242" s="3"/>
      <c r="D242" s="3"/>
      <c r="E242" s="3"/>
      <c r="F242" s="3"/>
      <c r="G242" s="3"/>
    </row>
    <row r="243" spans="3:7" x14ac:dyDescent="0.2">
      <c r="C243" s="3"/>
      <c r="D243" s="3"/>
      <c r="E243" s="3"/>
      <c r="F243" s="3"/>
      <c r="G243" s="3"/>
    </row>
    <row r="244" spans="3:7" x14ac:dyDescent="0.2">
      <c r="C244" s="3"/>
      <c r="D244" s="3"/>
      <c r="E244" s="3"/>
      <c r="F244" s="3"/>
      <c r="G244" s="3"/>
    </row>
    <row r="245" spans="3:7" x14ac:dyDescent="0.2">
      <c r="C245" s="3"/>
      <c r="D245" s="3"/>
      <c r="E245" s="3"/>
      <c r="F245" s="3"/>
      <c r="G245" s="3"/>
    </row>
    <row r="246" spans="3:7" x14ac:dyDescent="0.2">
      <c r="C246" s="3"/>
      <c r="D246" s="3"/>
      <c r="E246" s="3"/>
      <c r="F246" s="3"/>
      <c r="G246" s="3"/>
    </row>
    <row r="247" spans="3:7" x14ac:dyDescent="0.2">
      <c r="C247" s="3"/>
      <c r="D247" s="3"/>
      <c r="E247" s="3"/>
      <c r="F247" s="3"/>
      <c r="G247" s="3"/>
    </row>
    <row r="248" spans="3:7" x14ac:dyDescent="0.2">
      <c r="C248" s="3"/>
      <c r="D248" s="3"/>
      <c r="E248" s="3"/>
      <c r="F248" s="3"/>
      <c r="G248" s="3"/>
    </row>
    <row r="249" spans="3:7" x14ac:dyDescent="0.2">
      <c r="C249" s="3"/>
      <c r="D249" s="3"/>
      <c r="E249" s="3"/>
      <c r="F249" s="3"/>
      <c r="G249" s="3"/>
    </row>
    <row r="250" spans="3:7" x14ac:dyDescent="0.2">
      <c r="C250" s="3"/>
      <c r="D250" s="3"/>
      <c r="E250" s="3"/>
      <c r="F250" s="3"/>
      <c r="G250" s="3"/>
    </row>
    <row r="251" spans="3:7" x14ac:dyDescent="0.2">
      <c r="C251" s="3"/>
    </row>
    <row r="252" spans="3:7" x14ac:dyDescent="0.2">
      <c r="C252" s="3"/>
    </row>
    <row r="253" spans="3:7" x14ac:dyDescent="0.2">
      <c r="C253" s="3"/>
    </row>
    <row r="254" spans="3:7" x14ac:dyDescent="0.2">
      <c r="C254" s="4"/>
    </row>
    <row r="255" spans="3:7" x14ac:dyDescent="0.2">
      <c r="C255" s="3"/>
    </row>
    <row r="256" spans="3:7" x14ac:dyDescent="0.2">
      <c r="C256" s="3"/>
    </row>
    <row r="257" spans="3:3" x14ac:dyDescent="0.2">
      <c r="C257" s="3"/>
    </row>
  </sheetData>
  <mergeCells count="1">
    <mergeCell ref="O1:Q1"/>
  </mergeCells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1"/>
  <sheetViews>
    <sheetView topLeftCell="A14" zoomScale="75" workbookViewId="0">
      <pane ySplit="1725" topLeftCell="A16" activePane="bottomLeft"/>
      <selection activeCell="V9" sqref="V9"/>
      <selection pane="bottomLeft" activeCell="X10" sqref="X10"/>
    </sheetView>
  </sheetViews>
  <sheetFormatPr defaultRowHeight="12.75" x14ac:dyDescent="0.2"/>
  <cols>
    <col min="1" max="1" width="9.140625" style="1"/>
    <col min="2" max="2" width="4.5703125" style="1" customWidth="1"/>
    <col min="3" max="3" width="38.85546875" style="1" customWidth="1"/>
    <col min="4" max="5" width="10.5703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21"/>
      <c r="P2" s="121"/>
      <c r="Q2" s="121"/>
    </row>
    <row r="3" spans="2:19" ht="18.75" x14ac:dyDescent="0.3">
      <c r="C3" s="66" t="s">
        <v>166</v>
      </c>
      <c r="D3" s="67"/>
      <c r="E3" s="67"/>
      <c r="F3" s="67"/>
      <c r="G3" s="67"/>
      <c r="I3" s="66"/>
      <c r="K3" s="75"/>
      <c r="L3" s="75"/>
      <c r="M3" s="75"/>
      <c r="O3" s="121"/>
      <c r="P3" s="121"/>
      <c r="Q3" s="121"/>
    </row>
    <row r="4" spans="2:19" ht="18.75" x14ac:dyDescent="0.3">
      <c r="C4" s="119"/>
      <c r="E4" s="66" t="s">
        <v>156</v>
      </c>
      <c r="F4" s="66"/>
      <c r="O4" s="121"/>
      <c r="P4" s="121"/>
      <c r="Q4" s="121"/>
    </row>
    <row r="5" spans="2:19" ht="16.5" thickBot="1" x14ac:dyDescent="0.3">
      <c r="C5" s="77"/>
      <c r="O5" s="121"/>
      <c r="P5" s="121"/>
      <c r="Q5" s="121"/>
    </row>
    <row r="6" spans="2:19" ht="40.5" customHeight="1" thickBot="1" x14ac:dyDescent="0.3">
      <c r="B6" s="80"/>
      <c r="C6" s="117"/>
      <c r="D6" s="150"/>
      <c r="E6" s="71"/>
      <c r="F6" s="71"/>
      <c r="G6" s="72"/>
      <c r="H6" s="125" t="s">
        <v>149</v>
      </c>
      <c r="I6" s="125"/>
      <c r="J6" s="125"/>
      <c r="K6" s="125"/>
      <c r="L6" s="126" t="s">
        <v>148</v>
      </c>
      <c r="M6" s="125"/>
      <c r="N6" s="125"/>
      <c r="O6" s="127"/>
      <c r="P6" s="126" t="s">
        <v>150</v>
      </c>
      <c r="Q6" s="125"/>
      <c r="R6" s="125"/>
      <c r="S6" s="72"/>
    </row>
    <row r="7" spans="2:19" ht="21.75" customHeight="1" thickBot="1" x14ac:dyDescent="0.3">
      <c r="B7" s="82"/>
      <c r="C7" s="118"/>
      <c r="D7" s="80"/>
      <c r="E7" s="128"/>
      <c r="F7" s="128"/>
      <c r="G7" s="151"/>
      <c r="H7" s="129"/>
      <c r="I7" s="129">
        <v>151</v>
      </c>
      <c r="J7" s="129"/>
      <c r="K7" s="129"/>
      <c r="L7" s="117" t="s">
        <v>147</v>
      </c>
      <c r="M7" s="129"/>
      <c r="N7" s="129"/>
      <c r="O7" s="130"/>
      <c r="P7" s="126"/>
      <c r="Q7" s="125" t="s">
        <v>151</v>
      </c>
      <c r="R7" s="125"/>
      <c r="S7" s="72"/>
    </row>
    <row r="8" spans="2:19" ht="15.75" x14ac:dyDescent="0.25">
      <c r="B8" s="82"/>
      <c r="C8" s="138"/>
      <c r="D8" s="152"/>
      <c r="E8" s="10" t="s">
        <v>47</v>
      </c>
      <c r="F8" s="11"/>
      <c r="G8" s="153"/>
      <c r="H8" s="129"/>
      <c r="I8" s="12" t="s">
        <v>47</v>
      </c>
      <c r="J8" s="12"/>
      <c r="K8" s="16"/>
      <c r="L8" s="169"/>
      <c r="M8" s="15" t="s">
        <v>47</v>
      </c>
      <c r="N8" s="12"/>
      <c r="O8" s="13"/>
      <c r="P8" s="25"/>
      <c r="Q8" s="42" t="s">
        <v>47</v>
      </c>
      <c r="R8" s="131"/>
      <c r="S8" s="21"/>
    </row>
    <row r="9" spans="2:19" ht="15.75" x14ac:dyDescent="0.25">
      <c r="B9" s="82"/>
      <c r="C9" s="118"/>
      <c r="D9" s="154"/>
      <c r="E9" s="18" t="s">
        <v>48</v>
      </c>
      <c r="F9" s="19"/>
      <c r="G9" s="155"/>
      <c r="H9" s="146"/>
      <c r="I9" s="20" t="s">
        <v>51</v>
      </c>
      <c r="J9" s="20"/>
      <c r="K9" s="24"/>
      <c r="L9" s="25"/>
      <c r="M9" s="23" t="s">
        <v>51</v>
      </c>
      <c r="N9" s="20"/>
      <c r="O9" s="21"/>
      <c r="P9" s="25"/>
      <c r="Q9" s="23" t="s">
        <v>51</v>
      </c>
      <c r="R9" s="20"/>
      <c r="S9" s="26"/>
    </row>
    <row r="10" spans="2:19" ht="111" thickBot="1" x14ac:dyDescent="0.3">
      <c r="B10" s="82"/>
      <c r="C10" s="139" t="s">
        <v>120</v>
      </c>
      <c r="D10" s="156" t="s">
        <v>135</v>
      </c>
      <c r="E10" s="27" t="s">
        <v>46</v>
      </c>
      <c r="F10" s="28" t="s">
        <v>49</v>
      </c>
      <c r="G10" s="157" t="s">
        <v>50</v>
      </c>
      <c r="H10" s="29" t="s">
        <v>145</v>
      </c>
      <c r="I10" s="30" t="s">
        <v>46</v>
      </c>
      <c r="J10" s="31" t="s">
        <v>49</v>
      </c>
      <c r="K10" s="33" t="s">
        <v>8</v>
      </c>
      <c r="L10" s="34" t="s">
        <v>146</v>
      </c>
      <c r="M10" s="30" t="s">
        <v>46</v>
      </c>
      <c r="N10" s="31" t="s">
        <v>49</v>
      </c>
      <c r="O10" s="32" t="s">
        <v>8</v>
      </c>
      <c r="P10" s="34" t="s">
        <v>152</v>
      </c>
      <c r="Q10" s="30" t="s">
        <v>46</v>
      </c>
      <c r="R10" s="35" t="s">
        <v>54</v>
      </c>
      <c r="S10" s="36" t="s">
        <v>8</v>
      </c>
    </row>
    <row r="11" spans="2:19" ht="48" thickBot="1" x14ac:dyDescent="0.3">
      <c r="B11" s="83" t="s">
        <v>112</v>
      </c>
      <c r="C11" s="140"/>
      <c r="D11" s="158" t="s">
        <v>68</v>
      </c>
      <c r="E11" s="37" t="s">
        <v>69</v>
      </c>
      <c r="F11" s="38" t="s">
        <v>70</v>
      </c>
      <c r="G11" s="159" t="s">
        <v>71</v>
      </c>
      <c r="H11" s="39" t="s">
        <v>67</v>
      </c>
      <c r="I11" s="40"/>
      <c r="J11" s="39"/>
      <c r="K11" s="42"/>
      <c r="L11" s="43" t="s">
        <v>66</v>
      </c>
      <c r="M11" s="40"/>
      <c r="N11" s="39"/>
      <c r="O11" s="41"/>
      <c r="P11" s="43" t="s">
        <v>65</v>
      </c>
      <c r="Q11" s="40"/>
      <c r="R11" s="39"/>
      <c r="S11" s="41"/>
    </row>
    <row r="12" spans="2:19" ht="16.5" thickBot="1" x14ac:dyDescent="0.3">
      <c r="B12" s="81"/>
      <c r="C12" s="50">
        <v>2</v>
      </c>
      <c r="D12" s="44">
        <v>3</v>
      </c>
      <c r="E12" s="45">
        <v>4</v>
      </c>
      <c r="F12" s="46">
        <v>5</v>
      </c>
      <c r="G12" s="160">
        <v>6</v>
      </c>
      <c r="H12" s="47">
        <v>7</v>
      </c>
      <c r="I12" s="48">
        <v>8</v>
      </c>
      <c r="J12" s="47">
        <v>9</v>
      </c>
      <c r="K12" s="50">
        <v>10</v>
      </c>
      <c r="L12" s="51">
        <v>11</v>
      </c>
      <c r="M12" s="48">
        <v>12</v>
      </c>
      <c r="N12" s="47">
        <v>13</v>
      </c>
      <c r="O12" s="49">
        <v>14</v>
      </c>
      <c r="P12" s="51">
        <v>15</v>
      </c>
      <c r="Q12" s="48">
        <v>16</v>
      </c>
      <c r="R12" s="47">
        <v>17</v>
      </c>
      <c r="S12" s="49">
        <v>18</v>
      </c>
    </row>
    <row r="13" spans="2:19" ht="34.5" customHeight="1" thickBot="1" x14ac:dyDescent="0.3">
      <c r="B13" s="17">
        <v>1</v>
      </c>
      <c r="C13" s="141" t="s">
        <v>134</v>
      </c>
      <c r="D13" s="99">
        <f>SUM(D14:D18)</f>
        <v>3093501</v>
      </c>
      <c r="E13" s="52">
        <f t="shared" ref="E13:S13" si="0">SUM(E14:E18)</f>
        <v>2499701</v>
      </c>
      <c r="F13" s="52">
        <f t="shared" si="0"/>
        <v>2098320</v>
      </c>
      <c r="G13" s="53">
        <f t="shared" si="0"/>
        <v>593800</v>
      </c>
      <c r="H13" s="147">
        <f t="shared" si="0"/>
        <v>2610195</v>
      </c>
      <c r="I13" s="123">
        <f t="shared" si="0"/>
        <v>2016395</v>
      </c>
      <c r="J13" s="123">
        <f t="shared" si="0"/>
        <v>1639759</v>
      </c>
      <c r="K13" s="167">
        <f t="shared" si="0"/>
        <v>593800</v>
      </c>
      <c r="L13" s="170">
        <f t="shared" si="0"/>
        <v>483306</v>
      </c>
      <c r="M13" s="123">
        <f t="shared" si="0"/>
        <v>483306</v>
      </c>
      <c r="N13" s="123">
        <f t="shared" si="0"/>
        <v>458561</v>
      </c>
      <c r="O13" s="124">
        <f t="shared" si="0"/>
        <v>0</v>
      </c>
      <c r="P13" s="170">
        <f t="shared" si="0"/>
        <v>0</v>
      </c>
      <c r="Q13" s="123">
        <f t="shared" si="0"/>
        <v>0</v>
      </c>
      <c r="R13" s="123">
        <f t="shared" si="0"/>
        <v>0</v>
      </c>
      <c r="S13" s="124">
        <f t="shared" si="0"/>
        <v>0</v>
      </c>
    </row>
    <row r="14" spans="2:19" ht="15.75" x14ac:dyDescent="0.25">
      <c r="B14" s="17">
        <v>2</v>
      </c>
      <c r="C14" s="92" t="s">
        <v>97</v>
      </c>
      <c r="D14" s="161">
        <f>SUM(BIUDŽETAS!D19)</f>
        <v>2588044</v>
      </c>
      <c r="E14" s="55">
        <f>SUM(BIUDŽETAS!E19)</f>
        <v>1994244</v>
      </c>
      <c r="F14" s="55">
        <f>SUM(BIUDŽETAS!F19)</f>
        <v>1630913</v>
      </c>
      <c r="G14" s="162">
        <f>SUM(BIUDŽETAS!G19)</f>
        <v>593800</v>
      </c>
      <c r="H14" s="113">
        <f>SUM(BIUDŽETAS!H19)</f>
        <v>2520738</v>
      </c>
      <c r="I14" s="9">
        <f>SUM(BIUDŽETAS!I19)</f>
        <v>1926938</v>
      </c>
      <c r="J14" s="9">
        <f>SUM(BIUDŽETAS!J19)</f>
        <v>1565331</v>
      </c>
      <c r="K14" s="92">
        <f>SUM(BIUDŽETAS!K19)</f>
        <v>593800</v>
      </c>
      <c r="L14" s="102">
        <f>SUM(BIUDŽETAS!L19)</f>
        <v>67306</v>
      </c>
      <c r="M14" s="9">
        <f>SUM(BIUDŽETAS!M19)</f>
        <v>67306</v>
      </c>
      <c r="N14" s="9">
        <f>SUM(BIUDŽETAS!N19)</f>
        <v>65582</v>
      </c>
      <c r="O14" s="56">
        <f>SUM(BIUDŽETAS!O19)</f>
        <v>0</v>
      </c>
      <c r="P14" s="102">
        <f>SUM(BIUDŽETAS!P19)</f>
        <v>0</v>
      </c>
      <c r="Q14" s="9">
        <f>SUM(BIUDŽETAS!Q19)</f>
        <v>0</v>
      </c>
      <c r="R14" s="9">
        <f>SUM(BIUDŽETAS!R19)</f>
        <v>0</v>
      </c>
      <c r="S14" s="56">
        <f>SUM(BIUDŽETAS!S19)</f>
        <v>0</v>
      </c>
    </row>
    <row r="15" spans="2:19" ht="15.75" x14ac:dyDescent="0.25">
      <c r="B15" s="17">
        <v>3</v>
      </c>
      <c r="C15" s="92" t="s">
        <v>98</v>
      </c>
      <c r="D15" s="161">
        <f>SUM(BIUDŽETAS!D43)</f>
        <v>31600</v>
      </c>
      <c r="E15" s="55">
        <f>SUM(BIUDŽETAS!E43)</f>
        <v>31600</v>
      </c>
      <c r="F15" s="55">
        <f>SUM(BIUDŽETAS!F43)</f>
        <v>22172</v>
      </c>
      <c r="G15" s="162">
        <f>SUM(BIUDŽETAS!G43)</f>
        <v>0</v>
      </c>
      <c r="H15" s="113">
        <f>SUM(BIUDŽETAS!H43)</f>
        <v>0</v>
      </c>
      <c r="I15" s="9">
        <f>SUM(BIUDŽETAS!I43)</f>
        <v>0</v>
      </c>
      <c r="J15" s="9">
        <f>SUM(BIUDŽETAS!J43)</f>
        <v>0</v>
      </c>
      <c r="K15" s="92">
        <f>SUM(BIUDŽETAS!K43)</f>
        <v>0</v>
      </c>
      <c r="L15" s="102">
        <f>SUM(BIUDŽETAS!L43)</f>
        <v>31600</v>
      </c>
      <c r="M15" s="9">
        <f>SUM(BIUDŽETAS!M43)</f>
        <v>31600</v>
      </c>
      <c r="N15" s="9">
        <f>SUM(BIUDŽETAS!N43)</f>
        <v>22172</v>
      </c>
      <c r="O15" s="56">
        <f>SUM(BIUDŽETAS!O43)</f>
        <v>0</v>
      </c>
      <c r="P15" s="102">
        <f>SUM(BIUDŽETAS!P43)</f>
        <v>0</v>
      </c>
      <c r="Q15" s="9">
        <f>SUM(BIUDŽETAS!Q43)</f>
        <v>0</v>
      </c>
      <c r="R15" s="9">
        <f>SUM(BIUDŽETAS!R43)</f>
        <v>0</v>
      </c>
      <c r="S15" s="56">
        <f>SUM(BIUDŽETAS!S43)</f>
        <v>0</v>
      </c>
    </row>
    <row r="16" spans="2:19" ht="15.75" x14ac:dyDescent="0.25">
      <c r="B16" s="17">
        <v>4</v>
      </c>
      <c r="C16" s="142" t="s">
        <v>99</v>
      </c>
      <c r="D16" s="161">
        <f>SUM(BIUDŽETAS!D52)</f>
        <v>273706</v>
      </c>
      <c r="E16" s="55">
        <f>SUM(BIUDŽETAS!E52)</f>
        <v>273706</v>
      </c>
      <c r="F16" s="55">
        <f>SUM(BIUDŽETAS!F52)</f>
        <v>258363</v>
      </c>
      <c r="G16" s="162">
        <f>SUM(BIUDŽETAS!G52)</f>
        <v>0</v>
      </c>
      <c r="H16" s="113">
        <f>SUM(BIUDŽETAS!H52)</f>
        <v>27206</v>
      </c>
      <c r="I16" s="9">
        <f>SUM(BIUDŽETAS!I52)</f>
        <v>27206</v>
      </c>
      <c r="J16" s="9">
        <f>SUM(BIUDŽETAS!J52)</f>
        <v>15668</v>
      </c>
      <c r="K16" s="92">
        <f>SUM(BIUDŽETAS!K52)</f>
        <v>0</v>
      </c>
      <c r="L16" s="102">
        <f>SUM(BIUDŽETAS!L52)</f>
        <v>246500</v>
      </c>
      <c r="M16" s="9">
        <f>SUM(BIUDŽETAS!M52)</f>
        <v>246500</v>
      </c>
      <c r="N16" s="9">
        <f>SUM(BIUDŽETAS!N52)</f>
        <v>242695</v>
      </c>
      <c r="O16" s="56">
        <f>SUM(BIUDŽETAS!O52)</f>
        <v>0</v>
      </c>
      <c r="P16" s="102">
        <f>SUM(BIUDŽETAS!P52)</f>
        <v>0</v>
      </c>
      <c r="Q16" s="9">
        <f>SUM(BIUDŽETAS!Q52)</f>
        <v>0</v>
      </c>
      <c r="R16" s="9">
        <f>SUM(BIUDŽETAS!R52)</f>
        <v>0</v>
      </c>
      <c r="S16" s="56">
        <f>SUM(BIUDŽETAS!S52)</f>
        <v>0</v>
      </c>
    </row>
    <row r="17" spans="2:19" ht="15.75" x14ac:dyDescent="0.25">
      <c r="B17" s="17">
        <v>5</v>
      </c>
      <c r="C17" s="92" t="s">
        <v>100</v>
      </c>
      <c r="D17" s="161">
        <f>SUM(BIUDŽETAS!D46)</f>
        <v>137900</v>
      </c>
      <c r="E17" s="55">
        <f>SUM(BIUDŽETAS!E46)</f>
        <v>137900</v>
      </c>
      <c r="F17" s="55">
        <f>SUM(BIUDŽETAS!F46)</f>
        <v>128112</v>
      </c>
      <c r="G17" s="162">
        <f>SUM(BIUDŽETAS!G46)</f>
        <v>0</v>
      </c>
      <c r="H17" s="113">
        <f>SUM(BIUDŽETAS!H46)</f>
        <v>0</v>
      </c>
      <c r="I17" s="9">
        <f>SUM(BIUDŽETAS!I46)</f>
        <v>0</v>
      </c>
      <c r="J17" s="9">
        <f>SUM(BIUDŽETAS!J46)</f>
        <v>0</v>
      </c>
      <c r="K17" s="92">
        <f>SUM(BIUDŽETAS!K46)</f>
        <v>0</v>
      </c>
      <c r="L17" s="102">
        <f>SUM(BIUDŽETAS!L46)</f>
        <v>137900</v>
      </c>
      <c r="M17" s="9">
        <f>SUM(BIUDŽETAS!M46)</f>
        <v>137900</v>
      </c>
      <c r="N17" s="9">
        <f>SUM(BIUDŽETAS!N46)</f>
        <v>128112</v>
      </c>
      <c r="O17" s="56">
        <f>SUM(BIUDŽETAS!O46)</f>
        <v>0</v>
      </c>
      <c r="P17" s="102">
        <f>SUM(BIUDŽETAS!P46)</f>
        <v>0</v>
      </c>
      <c r="Q17" s="9">
        <f>SUM(BIUDŽETAS!Q46)</f>
        <v>0</v>
      </c>
      <c r="R17" s="9">
        <f>SUM(BIUDŽETAS!R46)</f>
        <v>0</v>
      </c>
      <c r="S17" s="56">
        <f>SUM(BIUDŽETAS!S46)</f>
        <v>0</v>
      </c>
    </row>
    <row r="18" spans="2:19" ht="16.5" thickBot="1" x14ac:dyDescent="0.3">
      <c r="B18" s="17">
        <v>6</v>
      </c>
      <c r="C18" s="92" t="s">
        <v>101</v>
      </c>
      <c r="D18" s="161">
        <f>SUM(BIUDŽETAS!D48)</f>
        <v>62251</v>
      </c>
      <c r="E18" s="55">
        <f>SUM(BIUDŽETAS!E48)</f>
        <v>62251</v>
      </c>
      <c r="F18" s="55">
        <f>SUM(BIUDŽETAS!F48)</f>
        <v>58760</v>
      </c>
      <c r="G18" s="162">
        <f>SUM(BIUDŽETAS!G48)</f>
        <v>0</v>
      </c>
      <c r="H18" s="113">
        <f>SUM(BIUDŽETAS!H48)</f>
        <v>62251</v>
      </c>
      <c r="I18" s="9">
        <f>SUM(BIUDŽETAS!I48)</f>
        <v>62251</v>
      </c>
      <c r="J18" s="9">
        <f>SUM(BIUDŽETAS!J48)</f>
        <v>58760</v>
      </c>
      <c r="K18" s="92">
        <f>SUM(BIUDŽETAS!K48)</f>
        <v>0</v>
      </c>
      <c r="L18" s="102">
        <f>SUM(BIUDŽETAS!L48)</f>
        <v>0</v>
      </c>
      <c r="M18" s="9">
        <f>SUM(BIUDŽETAS!M48)</f>
        <v>0</v>
      </c>
      <c r="N18" s="9">
        <f>SUM(BIUDŽETAS!N48)</f>
        <v>0</v>
      </c>
      <c r="O18" s="56">
        <f>SUM(BIUDŽETAS!O48)</f>
        <v>0</v>
      </c>
      <c r="P18" s="102">
        <f>SUM(BIUDŽETAS!P48)</f>
        <v>0</v>
      </c>
      <c r="Q18" s="9">
        <f>SUM(BIUDŽETAS!Q48)</f>
        <v>0</v>
      </c>
      <c r="R18" s="9">
        <f>SUM(BIUDŽETAS!R48)</f>
        <v>0</v>
      </c>
      <c r="S18" s="56">
        <f>SUM(BIUDŽETAS!S48)</f>
        <v>0</v>
      </c>
    </row>
    <row r="19" spans="2:19" ht="36.75" customHeight="1" thickBot="1" x14ac:dyDescent="0.3">
      <c r="B19" s="17">
        <v>7</v>
      </c>
      <c r="C19" s="143" t="s">
        <v>133</v>
      </c>
      <c r="D19" s="99">
        <f>SUM(D20)</f>
        <v>3499288</v>
      </c>
      <c r="E19" s="52">
        <f t="shared" ref="E19:S19" si="1">SUM(E20)</f>
        <v>3499288</v>
      </c>
      <c r="F19" s="52">
        <f t="shared" si="1"/>
        <v>2825103</v>
      </c>
      <c r="G19" s="53">
        <f t="shared" si="1"/>
        <v>0</v>
      </c>
      <c r="H19" s="147">
        <f t="shared" si="1"/>
        <v>1183713</v>
      </c>
      <c r="I19" s="123">
        <f t="shared" si="1"/>
        <v>1183713</v>
      </c>
      <c r="J19" s="123">
        <f t="shared" si="1"/>
        <v>935648</v>
      </c>
      <c r="K19" s="167">
        <f t="shared" si="1"/>
        <v>0</v>
      </c>
      <c r="L19" s="170">
        <f t="shared" si="1"/>
        <v>2233500</v>
      </c>
      <c r="M19" s="123">
        <f t="shared" si="1"/>
        <v>2233500</v>
      </c>
      <c r="N19" s="123">
        <f t="shared" si="1"/>
        <v>1889455</v>
      </c>
      <c r="O19" s="124">
        <f t="shared" si="1"/>
        <v>0</v>
      </c>
      <c r="P19" s="170">
        <f t="shared" si="1"/>
        <v>82075</v>
      </c>
      <c r="Q19" s="123">
        <f t="shared" si="1"/>
        <v>82075</v>
      </c>
      <c r="R19" s="123">
        <f t="shared" si="1"/>
        <v>0</v>
      </c>
      <c r="S19" s="124">
        <f t="shared" si="1"/>
        <v>0</v>
      </c>
    </row>
    <row r="20" spans="2:19" ht="20.25" customHeight="1" thickBot="1" x14ac:dyDescent="0.3">
      <c r="B20" s="17">
        <v>8</v>
      </c>
      <c r="C20" s="142" t="s">
        <v>102</v>
      </c>
      <c r="D20" s="161">
        <f>SUM(BIUDŽETAS!D58+BIUDŽETAS!D66+BIUDŽETAS!D72+BIUDŽETAS!D77+BIUDŽETAS!D82+BIUDŽETAS!D87+BIUDŽETAS!D93)</f>
        <v>3499288</v>
      </c>
      <c r="E20" s="161">
        <f>SUM(BIUDŽETAS!E58+BIUDŽETAS!E66+BIUDŽETAS!E72+BIUDŽETAS!E77+BIUDŽETAS!E82+BIUDŽETAS!E87+BIUDŽETAS!E93)</f>
        <v>3499288</v>
      </c>
      <c r="F20" s="161">
        <f>SUM(BIUDŽETAS!F58+BIUDŽETAS!F66+BIUDŽETAS!F72+BIUDŽETAS!F77+BIUDŽETAS!F82+BIUDŽETAS!F87+BIUDŽETAS!F93)</f>
        <v>2825103</v>
      </c>
      <c r="G20" s="161">
        <f>SUM(BIUDŽETAS!G58+BIUDŽETAS!G66+BIUDŽETAS!G72+BIUDŽETAS!G77+BIUDŽETAS!G82+BIUDŽETAS!G87+BIUDŽETAS!G93)</f>
        <v>0</v>
      </c>
      <c r="H20" s="102">
        <f>SUM(BIUDŽETAS!H58+BIUDŽETAS!H66+BIUDŽETAS!H72+BIUDŽETAS!H77+BIUDŽETAS!H82+BIUDŽETAS!H87+BIUDŽETAS!H93)</f>
        <v>1183713</v>
      </c>
      <c r="I20" s="102">
        <f>SUM(BIUDŽETAS!I58+BIUDŽETAS!I66+BIUDŽETAS!I72+BIUDŽETAS!I77+BIUDŽETAS!I82+BIUDŽETAS!I87+BIUDŽETAS!I93)</f>
        <v>1183713</v>
      </c>
      <c r="J20" s="102">
        <f>SUM(BIUDŽETAS!J58+BIUDŽETAS!J66+BIUDŽETAS!J72+BIUDŽETAS!J77+BIUDŽETAS!J82+BIUDŽETAS!J87+BIUDŽETAS!J93)</f>
        <v>935648</v>
      </c>
      <c r="K20" s="102">
        <f>SUM(BIUDŽETAS!K58+BIUDŽETAS!K66+BIUDŽETAS!K72+BIUDŽETAS!K77+BIUDŽETAS!K82+BIUDŽETAS!K87+BIUDŽETAS!K93)</f>
        <v>0</v>
      </c>
      <c r="L20" s="102">
        <f>SUM(BIUDŽETAS!L58+BIUDŽETAS!L66+BIUDŽETAS!L72+BIUDŽETAS!L77+BIUDŽETAS!L82+BIUDŽETAS!L87+BIUDŽETAS!L93)</f>
        <v>2233500</v>
      </c>
      <c r="M20" s="102">
        <f>SUM(BIUDŽETAS!M58+BIUDŽETAS!M66+BIUDŽETAS!M72+BIUDŽETAS!M77+BIUDŽETAS!M82+BIUDŽETAS!M87+BIUDŽETAS!M93)</f>
        <v>2233500</v>
      </c>
      <c r="N20" s="102">
        <f>SUM(BIUDŽETAS!N58+BIUDŽETAS!N66+BIUDŽETAS!N72+BIUDŽETAS!N77+BIUDŽETAS!N82+BIUDŽETAS!N87+BIUDŽETAS!N93)</f>
        <v>1889455</v>
      </c>
      <c r="O20" s="102">
        <f>SUM(BIUDŽETAS!O58+BIUDŽETAS!O66+BIUDŽETAS!O72+BIUDŽETAS!O77+BIUDŽETAS!O82+BIUDŽETAS!O87+BIUDŽETAS!O93)</f>
        <v>0</v>
      </c>
      <c r="P20" s="102">
        <f>SUM(BIUDŽETAS!P58+BIUDŽETAS!P66+BIUDŽETAS!P72+BIUDŽETAS!P77+BIUDŽETAS!P82+BIUDŽETAS!P87+BIUDŽETAS!P93)</f>
        <v>82075</v>
      </c>
      <c r="Q20" s="102">
        <f>SUM(BIUDŽETAS!Q58+BIUDŽETAS!Q66+BIUDŽETAS!Q72+BIUDŽETAS!Q77+BIUDŽETAS!Q82+BIUDŽETAS!Q87+BIUDŽETAS!Q93)</f>
        <v>82075</v>
      </c>
      <c r="R20" s="102">
        <f>SUM(BIUDŽETAS!R58+BIUDŽETAS!R66+BIUDŽETAS!R72+BIUDŽETAS!R77+BIUDŽETAS!R82+BIUDŽETAS!R87+BIUDŽETAS!R93)</f>
        <v>0</v>
      </c>
      <c r="S20" s="102">
        <f>SUM(BIUDŽETAS!S58+BIUDŽETAS!S66+BIUDŽETAS!S72+BIUDŽETAS!S77+BIUDŽETAS!S82+BIUDŽETAS!S87+BIUDŽETAS!S93)</f>
        <v>0</v>
      </c>
    </row>
    <row r="21" spans="2:19" ht="41.25" customHeight="1" thickBot="1" x14ac:dyDescent="0.3">
      <c r="B21" s="17">
        <v>9</v>
      </c>
      <c r="C21" s="144" t="s">
        <v>132</v>
      </c>
      <c r="D21" s="99">
        <f>SUM(D22+D23)</f>
        <v>669135</v>
      </c>
      <c r="E21" s="52">
        <f t="shared" ref="E21:S21" si="2">SUM(E22+E23)</f>
        <v>654999</v>
      </c>
      <c r="F21" s="52">
        <f t="shared" si="2"/>
        <v>441272</v>
      </c>
      <c r="G21" s="53">
        <f t="shared" si="2"/>
        <v>14136</v>
      </c>
      <c r="H21" s="147">
        <f t="shared" si="2"/>
        <v>640049</v>
      </c>
      <c r="I21" s="123">
        <f t="shared" si="2"/>
        <v>638949</v>
      </c>
      <c r="J21" s="123">
        <f t="shared" si="2"/>
        <v>433972</v>
      </c>
      <c r="K21" s="167">
        <f t="shared" si="2"/>
        <v>1100</v>
      </c>
      <c r="L21" s="170">
        <f t="shared" si="2"/>
        <v>19336</v>
      </c>
      <c r="M21" s="123">
        <f t="shared" si="2"/>
        <v>7000</v>
      </c>
      <c r="N21" s="123">
        <f t="shared" si="2"/>
        <v>6900</v>
      </c>
      <c r="O21" s="124">
        <f t="shared" si="2"/>
        <v>12336</v>
      </c>
      <c r="P21" s="170">
        <f t="shared" si="2"/>
        <v>9750</v>
      </c>
      <c r="Q21" s="123">
        <f t="shared" si="2"/>
        <v>9050</v>
      </c>
      <c r="R21" s="123">
        <f t="shared" si="2"/>
        <v>400</v>
      </c>
      <c r="S21" s="124">
        <f t="shared" si="2"/>
        <v>700</v>
      </c>
    </row>
    <row r="22" spans="2:19" ht="15.75" x14ac:dyDescent="0.25">
      <c r="B22" s="17">
        <v>10</v>
      </c>
      <c r="C22" s="142" t="s">
        <v>138</v>
      </c>
      <c r="D22" s="161">
        <f>SUM(BIUDŽETAS!D98)</f>
        <v>69000</v>
      </c>
      <c r="E22" s="55">
        <f>SUM(BIUDŽETAS!E98)</f>
        <v>69000</v>
      </c>
      <c r="F22" s="55">
        <f>SUM(BIUDŽETAS!F98)</f>
        <v>0</v>
      </c>
      <c r="G22" s="162">
        <f>SUM(BIUDŽETAS!G98)</f>
        <v>0</v>
      </c>
      <c r="H22" s="113">
        <f>SUM(BIUDŽETAS!H98)</f>
        <v>69000</v>
      </c>
      <c r="I22" s="9">
        <f>SUM(BIUDŽETAS!I98)</f>
        <v>69000</v>
      </c>
      <c r="J22" s="9">
        <f>SUM(BIUDŽETAS!J98)</f>
        <v>0</v>
      </c>
      <c r="K22" s="92">
        <f>SUM(BIUDŽETAS!K98)</f>
        <v>0</v>
      </c>
      <c r="L22" s="102">
        <f>SUM(BIUDŽETAS!L98)</f>
        <v>0</v>
      </c>
      <c r="M22" s="9">
        <f>SUM(BIUDŽETAS!M98)</f>
        <v>0</v>
      </c>
      <c r="N22" s="9">
        <f>SUM(BIUDŽETAS!N98)</f>
        <v>0</v>
      </c>
      <c r="O22" s="56">
        <f>SUM(BIUDŽETAS!O98)</f>
        <v>0</v>
      </c>
      <c r="P22" s="102">
        <f>SUM(BIUDŽETAS!P98)</f>
        <v>0</v>
      </c>
      <c r="Q22" s="9">
        <f>SUM(BIUDŽETAS!Q98)</f>
        <v>0</v>
      </c>
      <c r="R22" s="9">
        <f>SUM(BIUDŽETAS!R98)</f>
        <v>0</v>
      </c>
      <c r="S22" s="56">
        <f>SUM(BIUDŽETAS!S98)</f>
        <v>0</v>
      </c>
    </row>
    <row r="23" spans="2:19" ht="16.5" thickBot="1" x14ac:dyDescent="0.3">
      <c r="B23" s="17">
        <v>11</v>
      </c>
      <c r="C23" s="142" t="s">
        <v>103</v>
      </c>
      <c r="D23" s="161">
        <f>SUM(BIUDŽETAS!D101+BIUDŽETAS!D107+BIUDŽETAS!D112+BIUDŽETAS!D117)</f>
        <v>600135</v>
      </c>
      <c r="E23" s="55">
        <f>SUM(BIUDŽETAS!E101+BIUDŽETAS!E107+BIUDŽETAS!E112+BIUDŽETAS!E117)</f>
        <v>585999</v>
      </c>
      <c r="F23" s="55">
        <f>SUM(BIUDŽETAS!F101+BIUDŽETAS!F107+BIUDŽETAS!F112+BIUDŽETAS!F117)</f>
        <v>441272</v>
      </c>
      <c r="G23" s="162">
        <f>SUM(BIUDŽETAS!G101+BIUDŽETAS!G107+BIUDŽETAS!G112+BIUDŽETAS!G117)</f>
        <v>14136</v>
      </c>
      <c r="H23" s="113">
        <f>SUM(BIUDŽETAS!H101+BIUDŽETAS!H107+BIUDŽETAS!H112+BIUDŽETAS!H117)</f>
        <v>571049</v>
      </c>
      <c r="I23" s="9">
        <f>SUM(BIUDŽETAS!I101+BIUDŽETAS!I107+BIUDŽETAS!I112+BIUDŽETAS!I117)</f>
        <v>569949</v>
      </c>
      <c r="J23" s="9">
        <f>SUM(BIUDŽETAS!J101+BIUDŽETAS!J107+BIUDŽETAS!J112+BIUDŽETAS!J117)</f>
        <v>433972</v>
      </c>
      <c r="K23" s="92">
        <f>SUM(BIUDŽETAS!K101+BIUDŽETAS!K107+BIUDŽETAS!K112+BIUDŽETAS!K117)</f>
        <v>1100</v>
      </c>
      <c r="L23" s="102">
        <f>SUM(BIUDŽETAS!L101+BIUDŽETAS!L107+BIUDŽETAS!L112+BIUDŽETAS!L117)</f>
        <v>19336</v>
      </c>
      <c r="M23" s="9">
        <f>SUM(BIUDŽETAS!M101+BIUDŽETAS!M107+BIUDŽETAS!M112+BIUDŽETAS!M117)</f>
        <v>7000</v>
      </c>
      <c r="N23" s="9">
        <f>SUM(BIUDŽETAS!N101+BIUDŽETAS!N107+BIUDŽETAS!N112+BIUDŽETAS!N117)</f>
        <v>6900</v>
      </c>
      <c r="O23" s="56">
        <f>SUM(BIUDŽETAS!O101+BIUDŽETAS!O107+BIUDŽETAS!O112+BIUDŽETAS!O117)</f>
        <v>12336</v>
      </c>
      <c r="P23" s="102">
        <f>SUM(BIUDŽETAS!P101+BIUDŽETAS!P107+BIUDŽETAS!P112+BIUDŽETAS!P117)</f>
        <v>9750</v>
      </c>
      <c r="Q23" s="9">
        <f>SUM(BIUDŽETAS!Q101+BIUDŽETAS!Q107+BIUDŽETAS!Q112+BIUDŽETAS!Q117)</f>
        <v>9050</v>
      </c>
      <c r="R23" s="9">
        <f>SUM(BIUDŽETAS!R101+BIUDŽETAS!R107+BIUDŽETAS!R112+BIUDŽETAS!R117)</f>
        <v>400</v>
      </c>
      <c r="S23" s="56">
        <f>SUM(BIUDŽETAS!S101+BIUDŽETAS!S107+BIUDŽETAS!S112+BIUDŽETAS!S117)</f>
        <v>700</v>
      </c>
    </row>
    <row r="24" spans="2:19" ht="54" customHeight="1" thickBot="1" x14ac:dyDescent="0.3">
      <c r="B24" s="17">
        <v>12</v>
      </c>
      <c r="C24" s="144" t="s">
        <v>131</v>
      </c>
      <c r="D24" s="99">
        <f>SUM(D25)</f>
        <v>707296</v>
      </c>
      <c r="E24" s="52">
        <f t="shared" ref="E24:S24" si="3">SUM(E25)</f>
        <v>107796</v>
      </c>
      <c r="F24" s="52">
        <f t="shared" si="3"/>
        <v>2502</v>
      </c>
      <c r="G24" s="53">
        <f t="shared" si="3"/>
        <v>599500</v>
      </c>
      <c r="H24" s="147">
        <f t="shared" si="3"/>
        <v>704758</v>
      </c>
      <c r="I24" s="123">
        <f t="shared" si="3"/>
        <v>105258</v>
      </c>
      <c r="J24" s="123">
        <f t="shared" si="3"/>
        <v>0</v>
      </c>
      <c r="K24" s="167">
        <f t="shared" si="3"/>
        <v>599500</v>
      </c>
      <c r="L24" s="170">
        <f t="shared" si="3"/>
        <v>2538</v>
      </c>
      <c r="M24" s="123">
        <f t="shared" si="3"/>
        <v>2538</v>
      </c>
      <c r="N24" s="123">
        <f t="shared" si="3"/>
        <v>2502</v>
      </c>
      <c r="O24" s="124">
        <f t="shared" si="3"/>
        <v>0</v>
      </c>
      <c r="P24" s="170">
        <f t="shared" si="3"/>
        <v>0</v>
      </c>
      <c r="Q24" s="123">
        <f t="shared" si="3"/>
        <v>0</v>
      </c>
      <c r="R24" s="123">
        <f t="shared" si="3"/>
        <v>0</v>
      </c>
      <c r="S24" s="124">
        <f t="shared" si="3"/>
        <v>0</v>
      </c>
    </row>
    <row r="25" spans="2:19" ht="15" customHeight="1" thickBot="1" x14ac:dyDescent="0.3">
      <c r="B25" s="17">
        <v>13</v>
      </c>
      <c r="C25" s="92" t="s">
        <v>100</v>
      </c>
      <c r="D25" s="161">
        <f>SUM(BIUDŽETAS!D122)</f>
        <v>707296</v>
      </c>
      <c r="E25" s="55">
        <f>SUM(BIUDŽETAS!E122)</f>
        <v>107796</v>
      </c>
      <c r="F25" s="55">
        <f>SUM(BIUDŽETAS!F122)</f>
        <v>2502</v>
      </c>
      <c r="G25" s="162">
        <f>SUM(BIUDŽETAS!G122)</f>
        <v>599500</v>
      </c>
      <c r="H25" s="113">
        <f>SUM(BIUDŽETAS!H122)</f>
        <v>704758</v>
      </c>
      <c r="I25" s="9">
        <f>SUM(BIUDŽETAS!I122)</f>
        <v>105258</v>
      </c>
      <c r="J25" s="9">
        <f>SUM(BIUDŽETAS!J122)</f>
        <v>0</v>
      </c>
      <c r="K25" s="92">
        <f>SUM(BIUDŽETAS!K122)</f>
        <v>599500</v>
      </c>
      <c r="L25" s="102">
        <f>SUM(BIUDŽETAS!L122)</f>
        <v>2538</v>
      </c>
      <c r="M25" s="9">
        <f>SUM(BIUDŽETAS!M122)</f>
        <v>2538</v>
      </c>
      <c r="N25" s="9">
        <f>SUM(BIUDŽETAS!N122)</f>
        <v>2502</v>
      </c>
      <c r="O25" s="56">
        <f>SUM(BIUDŽETAS!O122)</f>
        <v>0</v>
      </c>
      <c r="P25" s="102">
        <f>SUM(BIUDŽETAS!P122)</f>
        <v>0</v>
      </c>
      <c r="Q25" s="9">
        <f>SUM(BIUDŽETAS!Q122)</f>
        <v>0</v>
      </c>
      <c r="R25" s="9">
        <f>SUM(BIUDŽETAS!R122)</f>
        <v>0</v>
      </c>
      <c r="S25" s="56">
        <f>SUM(BIUDŽETAS!S122)</f>
        <v>0</v>
      </c>
    </row>
    <row r="26" spans="2:19" ht="33.75" customHeight="1" thickBot="1" x14ac:dyDescent="0.3">
      <c r="B26" s="17">
        <v>14</v>
      </c>
      <c r="C26" s="144" t="s">
        <v>130</v>
      </c>
      <c r="D26" s="99">
        <f>SUM(D27:D30)</f>
        <v>898806</v>
      </c>
      <c r="E26" s="52">
        <f t="shared" ref="E26:S26" si="4">SUM(E27:E30)</f>
        <v>843806</v>
      </c>
      <c r="F26" s="52">
        <f t="shared" si="4"/>
        <v>229356</v>
      </c>
      <c r="G26" s="53">
        <f t="shared" si="4"/>
        <v>55000</v>
      </c>
      <c r="H26" s="147">
        <f t="shared" si="4"/>
        <v>708447</v>
      </c>
      <c r="I26" s="123">
        <f t="shared" si="4"/>
        <v>653447</v>
      </c>
      <c r="J26" s="123">
        <f t="shared" si="4"/>
        <v>229356</v>
      </c>
      <c r="K26" s="167">
        <f t="shared" si="4"/>
        <v>55000</v>
      </c>
      <c r="L26" s="170">
        <f t="shared" si="4"/>
        <v>178189</v>
      </c>
      <c r="M26" s="123">
        <f t="shared" si="4"/>
        <v>178189</v>
      </c>
      <c r="N26" s="123">
        <f t="shared" si="4"/>
        <v>0</v>
      </c>
      <c r="O26" s="124">
        <f t="shared" si="4"/>
        <v>0</v>
      </c>
      <c r="P26" s="170">
        <f t="shared" si="4"/>
        <v>12170</v>
      </c>
      <c r="Q26" s="123">
        <f t="shared" si="4"/>
        <v>12170</v>
      </c>
      <c r="R26" s="123">
        <f t="shared" si="4"/>
        <v>0</v>
      </c>
      <c r="S26" s="124">
        <f t="shared" si="4"/>
        <v>0</v>
      </c>
    </row>
    <row r="27" spans="2:19" ht="15.75" x14ac:dyDescent="0.25">
      <c r="B27" s="17">
        <v>15</v>
      </c>
      <c r="C27" s="92" t="s">
        <v>97</v>
      </c>
      <c r="D27" s="161">
        <f>SUM(BIUDŽETAS!D145)</f>
        <v>29489</v>
      </c>
      <c r="E27" s="55">
        <f>SUM(BIUDŽETAS!E145)</f>
        <v>29489</v>
      </c>
      <c r="F27" s="55">
        <f>SUM(BIUDŽETAS!F145)</f>
        <v>0</v>
      </c>
      <c r="G27" s="162">
        <f>SUM(BIUDŽETAS!G145)</f>
        <v>0</v>
      </c>
      <c r="H27" s="113">
        <f>SUM(BIUDŽETAS!H145)</f>
        <v>0</v>
      </c>
      <c r="I27" s="9">
        <f>SUM(BIUDŽETAS!I145)</f>
        <v>0</v>
      </c>
      <c r="J27" s="9">
        <f>SUM(BIUDŽETAS!J145)</f>
        <v>0</v>
      </c>
      <c r="K27" s="92">
        <f>SUM(BIUDŽETAS!K145)</f>
        <v>0</v>
      </c>
      <c r="L27" s="102">
        <f>SUM(BIUDŽETAS!L145)</f>
        <v>29489</v>
      </c>
      <c r="M27" s="9">
        <f>SUM(BIUDŽETAS!M145)</f>
        <v>29489</v>
      </c>
      <c r="N27" s="9">
        <f>SUM(BIUDŽETAS!N145)</f>
        <v>0</v>
      </c>
      <c r="O27" s="56">
        <f>SUM(BIUDŽETAS!O145)</f>
        <v>0</v>
      </c>
      <c r="P27" s="102">
        <f>SUM(BIUDŽETAS!P145)</f>
        <v>0</v>
      </c>
      <c r="Q27" s="9">
        <f>SUM(BIUDŽETAS!Q145)</f>
        <v>0</v>
      </c>
      <c r="R27" s="9">
        <f>SUM(BIUDŽETAS!R145)</f>
        <v>0</v>
      </c>
      <c r="S27" s="56">
        <f>SUM(BIUDŽETAS!S145)</f>
        <v>0</v>
      </c>
    </row>
    <row r="28" spans="2:19" ht="18.75" customHeight="1" x14ac:dyDescent="0.25">
      <c r="B28" s="17">
        <v>16</v>
      </c>
      <c r="C28" s="92" t="s">
        <v>100</v>
      </c>
      <c r="D28" s="161">
        <f>SUM(BIUDŽETAS!D149)</f>
        <v>235300</v>
      </c>
      <c r="E28" s="55">
        <f>SUM(BIUDŽETAS!E149)</f>
        <v>210300</v>
      </c>
      <c r="F28" s="55">
        <f>SUM(BIUDŽETAS!F149)</f>
        <v>0</v>
      </c>
      <c r="G28" s="162">
        <f>SUM(BIUDŽETAS!G149)</f>
        <v>25000</v>
      </c>
      <c r="H28" s="113">
        <f>SUM(BIUDŽETAS!H149)</f>
        <v>86600</v>
      </c>
      <c r="I28" s="9">
        <f>SUM(BIUDŽETAS!I149)</f>
        <v>61600</v>
      </c>
      <c r="J28" s="9">
        <f>SUM(BIUDŽETAS!J149)</f>
        <v>0</v>
      </c>
      <c r="K28" s="92">
        <f>SUM(BIUDŽETAS!K149)</f>
        <v>25000</v>
      </c>
      <c r="L28" s="102">
        <f>SUM(BIUDŽETAS!L149)</f>
        <v>148700</v>
      </c>
      <c r="M28" s="9">
        <f>SUM(BIUDŽETAS!M149)</f>
        <v>148700</v>
      </c>
      <c r="N28" s="9">
        <f>SUM(BIUDŽETAS!N149)</f>
        <v>0</v>
      </c>
      <c r="O28" s="56">
        <f>SUM(BIUDŽETAS!O149)</f>
        <v>0</v>
      </c>
      <c r="P28" s="102">
        <f>SUM(BIUDŽETAS!P149)</f>
        <v>0</v>
      </c>
      <c r="Q28" s="9">
        <f>SUM(BIUDŽETAS!Q149)</f>
        <v>0</v>
      </c>
      <c r="R28" s="9">
        <f>SUM(BIUDŽETAS!R149)</f>
        <v>0</v>
      </c>
      <c r="S28" s="56">
        <f>SUM(BIUDŽETAS!S149)</f>
        <v>0</v>
      </c>
    </row>
    <row r="29" spans="2:19" ht="18" customHeight="1" x14ac:dyDescent="0.25">
      <c r="B29" s="17">
        <v>17</v>
      </c>
      <c r="C29" s="142" t="s">
        <v>107</v>
      </c>
      <c r="D29" s="161">
        <f>SUM(BIUDŽETAS!D155)</f>
        <v>308600</v>
      </c>
      <c r="E29" s="55">
        <f>SUM(BIUDŽETAS!E155)</f>
        <v>278600</v>
      </c>
      <c r="F29" s="55">
        <f>SUM(BIUDŽETAS!F155)</f>
        <v>0</v>
      </c>
      <c r="G29" s="162">
        <f>SUM(BIUDŽETAS!G155)</f>
        <v>30000</v>
      </c>
      <c r="H29" s="113">
        <f>SUM(BIUDŽETAS!H155)</f>
        <v>308600</v>
      </c>
      <c r="I29" s="9">
        <f>SUM(BIUDŽETAS!I155)</f>
        <v>278600</v>
      </c>
      <c r="J29" s="9">
        <f>SUM(BIUDŽETAS!J155)</f>
        <v>0</v>
      </c>
      <c r="K29" s="92">
        <f>SUM(BIUDŽETAS!K155)</f>
        <v>30000</v>
      </c>
      <c r="L29" s="102">
        <f>SUM(BIUDŽETAS!L155)</f>
        <v>0</v>
      </c>
      <c r="M29" s="9">
        <f>SUM(BIUDŽETAS!M155)</f>
        <v>0</v>
      </c>
      <c r="N29" s="9">
        <f>SUM(BIUDŽETAS!N155)</f>
        <v>0</v>
      </c>
      <c r="O29" s="56">
        <f>SUM(BIUDŽETAS!O155)</f>
        <v>0</v>
      </c>
      <c r="P29" s="102">
        <f>SUM(BIUDŽETAS!P155)</f>
        <v>0</v>
      </c>
      <c r="Q29" s="9">
        <f>SUM(BIUDŽETAS!Q155)</f>
        <v>0</v>
      </c>
      <c r="R29" s="9">
        <f>SUM(BIUDŽETAS!R155)</f>
        <v>0</v>
      </c>
      <c r="S29" s="56">
        <f>SUM(BIUDŽETAS!S155)</f>
        <v>0</v>
      </c>
    </row>
    <row r="30" spans="2:19" ht="18" customHeight="1" thickBot="1" x14ac:dyDescent="0.3">
      <c r="B30" s="17">
        <v>18</v>
      </c>
      <c r="C30" s="142" t="s">
        <v>104</v>
      </c>
      <c r="D30" s="163">
        <f>SUM(BIUDŽETAS!D134)</f>
        <v>325417</v>
      </c>
      <c r="E30" s="134">
        <f>SUM(BIUDŽETAS!E134)</f>
        <v>325417</v>
      </c>
      <c r="F30" s="134">
        <f>SUM(BIUDŽETAS!F134)</f>
        <v>229356</v>
      </c>
      <c r="G30" s="164">
        <f>SUM(BIUDŽETAS!G134)</f>
        <v>0</v>
      </c>
      <c r="H30" s="148">
        <f>SUM(BIUDŽETAS!H134)</f>
        <v>313247</v>
      </c>
      <c r="I30" s="135">
        <f>SUM(BIUDŽETAS!I134)</f>
        <v>313247</v>
      </c>
      <c r="J30" s="135">
        <f>SUM(BIUDŽETAS!J134)</f>
        <v>229356</v>
      </c>
      <c r="K30" s="168">
        <f>SUM(BIUDŽETAS!K134)</f>
        <v>0</v>
      </c>
      <c r="L30" s="171">
        <f>SUM(BIUDŽETAS!L134)</f>
        <v>0</v>
      </c>
      <c r="M30" s="135">
        <f>SUM(BIUDŽETAS!M134)</f>
        <v>0</v>
      </c>
      <c r="N30" s="135">
        <f>SUM(BIUDŽETAS!N134)</f>
        <v>0</v>
      </c>
      <c r="O30" s="172">
        <f>SUM(BIUDŽETAS!O134)</f>
        <v>0</v>
      </c>
      <c r="P30" s="171">
        <f>SUM(BIUDŽETAS!P134)</f>
        <v>12170</v>
      </c>
      <c r="Q30" s="135">
        <f>SUM(BIUDŽETAS!Q134)</f>
        <v>12170</v>
      </c>
      <c r="R30" s="135">
        <f>SUM(BIUDŽETAS!R134)</f>
        <v>0</v>
      </c>
      <c r="S30" s="172">
        <f>SUM(BIUDŽETAS!S134)</f>
        <v>0</v>
      </c>
    </row>
    <row r="31" spans="2:19" ht="34.5" customHeight="1" thickBot="1" x14ac:dyDescent="0.3">
      <c r="B31" s="17">
        <v>19</v>
      </c>
      <c r="C31" s="144" t="s">
        <v>129</v>
      </c>
      <c r="D31" s="99">
        <f>SUM(D32)</f>
        <v>33440</v>
      </c>
      <c r="E31" s="52">
        <f t="shared" ref="E31:S31" si="5">SUM(E32)</f>
        <v>33440</v>
      </c>
      <c r="F31" s="52">
        <f t="shared" si="5"/>
        <v>0</v>
      </c>
      <c r="G31" s="53">
        <f t="shared" si="5"/>
        <v>0</v>
      </c>
      <c r="H31" s="147">
        <f t="shared" si="5"/>
        <v>33440</v>
      </c>
      <c r="I31" s="123">
        <f t="shared" si="5"/>
        <v>33440</v>
      </c>
      <c r="J31" s="123">
        <f t="shared" si="5"/>
        <v>0</v>
      </c>
      <c r="K31" s="167">
        <f t="shared" si="5"/>
        <v>0</v>
      </c>
      <c r="L31" s="170">
        <f t="shared" si="5"/>
        <v>0</v>
      </c>
      <c r="M31" s="123">
        <f t="shared" si="5"/>
        <v>0</v>
      </c>
      <c r="N31" s="123">
        <f t="shared" si="5"/>
        <v>0</v>
      </c>
      <c r="O31" s="124">
        <f t="shared" si="5"/>
        <v>0</v>
      </c>
      <c r="P31" s="170">
        <f t="shared" si="5"/>
        <v>0</v>
      </c>
      <c r="Q31" s="123">
        <f t="shared" si="5"/>
        <v>0</v>
      </c>
      <c r="R31" s="123">
        <f t="shared" si="5"/>
        <v>0</v>
      </c>
      <c r="S31" s="124">
        <f t="shared" si="5"/>
        <v>0</v>
      </c>
    </row>
    <row r="32" spans="2:19" ht="18" customHeight="1" thickBot="1" x14ac:dyDescent="0.3">
      <c r="B32" s="17">
        <v>20</v>
      </c>
      <c r="C32" s="145" t="s">
        <v>100</v>
      </c>
      <c r="D32" s="165">
        <f>SUM(BIUDŽETAS!D161)</f>
        <v>33440</v>
      </c>
      <c r="E32" s="137">
        <f>SUM(BIUDŽETAS!E161)</f>
        <v>33440</v>
      </c>
      <c r="F32" s="137">
        <f>SUM(BIUDŽETAS!F161)</f>
        <v>0</v>
      </c>
      <c r="G32" s="166">
        <f>SUM(BIUDŽETAS!G161)</f>
        <v>0</v>
      </c>
      <c r="H32" s="149">
        <f>SUM(BIUDŽETAS!H161)</f>
        <v>33440</v>
      </c>
      <c r="I32" s="136">
        <f>SUM(BIUDŽETAS!I161)</f>
        <v>33440</v>
      </c>
      <c r="J32" s="136">
        <f>SUM(BIUDŽETAS!J161)</f>
        <v>0</v>
      </c>
      <c r="K32" s="145">
        <f>SUM(BIUDŽETAS!K161)</f>
        <v>0</v>
      </c>
      <c r="L32" s="173">
        <f>SUM(BIUDŽETAS!L161)</f>
        <v>0</v>
      </c>
      <c r="M32" s="136">
        <f>SUM(BIUDŽETAS!M161)</f>
        <v>0</v>
      </c>
      <c r="N32" s="136">
        <f>SUM(BIUDŽETAS!N161)</f>
        <v>0</v>
      </c>
      <c r="O32" s="174">
        <f>SUM(BIUDŽETAS!O161)</f>
        <v>0</v>
      </c>
      <c r="P32" s="173">
        <f>SUM(BIUDŽETAS!P161)</f>
        <v>0</v>
      </c>
      <c r="Q32" s="136">
        <f>SUM(BIUDŽETAS!Q161)</f>
        <v>0</v>
      </c>
      <c r="R32" s="136">
        <f>SUM(BIUDŽETAS!R161)</f>
        <v>0</v>
      </c>
      <c r="S32" s="174">
        <f>SUM(BIUDŽETAS!S161)</f>
        <v>0</v>
      </c>
    </row>
    <row r="33" spans="2:19" ht="56.25" customHeight="1" thickBot="1" x14ac:dyDescent="0.3">
      <c r="B33" s="17">
        <v>21</v>
      </c>
      <c r="C33" s="144" t="s">
        <v>128</v>
      </c>
      <c r="D33" s="99">
        <f>SUM(D34+D35)</f>
        <v>2498553</v>
      </c>
      <c r="E33" s="52">
        <f t="shared" ref="E33:S33" si="6">SUM(E34+E35)</f>
        <v>2449730</v>
      </c>
      <c r="F33" s="52">
        <f t="shared" si="6"/>
        <v>1061688</v>
      </c>
      <c r="G33" s="53">
        <f t="shared" si="6"/>
        <v>48823</v>
      </c>
      <c r="H33" s="147">
        <f t="shared" si="6"/>
        <v>1097688</v>
      </c>
      <c r="I33" s="123">
        <f t="shared" si="6"/>
        <v>1057365</v>
      </c>
      <c r="J33" s="123">
        <f t="shared" si="6"/>
        <v>574485</v>
      </c>
      <c r="K33" s="167">
        <f t="shared" si="6"/>
        <v>40323</v>
      </c>
      <c r="L33" s="170">
        <f t="shared" si="6"/>
        <v>947120</v>
      </c>
      <c r="M33" s="123">
        <f t="shared" si="6"/>
        <v>947120</v>
      </c>
      <c r="N33" s="123">
        <f t="shared" si="6"/>
        <v>224631</v>
      </c>
      <c r="O33" s="124">
        <f t="shared" si="6"/>
        <v>0</v>
      </c>
      <c r="P33" s="170">
        <f t="shared" si="6"/>
        <v>453745</v>
      </c>
      <c r="Q33" s="123">
        <f t="shared" si="6"/>
        <v>445245</v>
      </c>
      <c r="R33" s="123">
        <f t="shared" si="6"/>
        <v>262572</v>
      </c>
      <c r="S33" s="124">
        <f t="shared" si="6"/>
        <v>8500</v>
      </c>
    </row>
    <row r="34" spans="2:19" ht="20.25" customHeight="1" x14ac:dyDescent="0.25">
      <c r="B34" s="17">
        <v>22</v>
      </c>
      <c r="C34" s="142" t="s">
        <v>106</v>
      </c>
      <c r="D34" s="163">
        <f>SUM(BIUDŽETAS!D188)</f>
        <v>77544</v>
      </c>
      <c r="E34" s="134">
        <f>SUM(BIUDŽETAS!E188)</f>
        <v>77544</v>
      </c>
      <c r="F34" s="134">
        <f>SUM(BIUDŽETAS!F188)</f>
        <v>0</v>
      </c>
      <c r="G34" s="164">
        <f>SUM(BIUDŽETAS!G188)</f>
        <v>0</v>
      </c>
      <c r="H34" s="148">
        <f>SUM(BIUDŽETAS!H188)</f>
        <v>1144</v>
      </c>
      <c r="I34" s="135">
        <f>SUM(BIUDŽETAS!I188)</f>
        <v>1144</v>
      </c>
      <c r="J34" s="135">
        <f>SUM(BIUDŽETAS!J188)</f>
        <v>0</v>
      </c>
      <c r="K34" s="168">
        <f>SUM(BIUDŽETAS!K188)</f>
        <v>0</v>
      </c>
      <c r="L34" s="171">
        <f>SUM(BIUDŽETAS!L188)</f>
        <v>76400</v>
      </c>
      <c r="M34" s="135">
        <f>SUM(BIUDŽETAS!M188)</f>
        <v>76400</v>
      </c>
      <c r="N34" s="135">
        <f>SUM(BIUDŽETAS!N188)</f>
        <v>0</v>
      </c>
      <c r="O34" s="172">
        <f>SUM(BIUDŽETAS!O188)</f>
        <v>0</v>
      </c>
      <c r="P34" s="171">
        <f>SUM(BIUDŽETAS!P188)</f>
        <v>0</v>
      </c>
      <c r="Q34" s="135">
        <f>SUM(BIUDŽETAS!Q188)</f>
        <v>0</v>
      </c>
      <c r="R34" s="135">
        <f>SUM(BIUDŽETAS!R188)</f>
        <v>0</v>
      </c>
      <c r="S34" s="172">
        <f>SUM(BIUDŽETAS!S188)</f>
        <v>0</v>
      </c>
    </row>
    <row r="35" spans="2:19" ht="18.75" customHeight="1" thickBot="1" x14ac:dyDescent="0.3">
      <c r="B35" s="17">
        <v>23</v>
      </c>
      <c r="C35" s="142" t="s">
        <v>105</v>
      </c>
      <c r="D35" s="161">
        <f>SUM(BIUDŽETAS!D168+BIUDŽETAS!D197+BIUDŽETAS!D203+BIUDŽETAS!D209)</f>
        <v>2421009</v>
      </c>
      <c r="E35" s="55">
        <f>SUM(BIUDŽETAS!E168+BIUDŽETAS!E197+BIUDŽETAS!E203+BIUDŽETAS!E209)</f>
        <v>2372186</v>
      </c>
      <c r="F35" s="55">
        <f>SUM(BIUDŽETAS!F168+BIUDŽETAS!F197+BIUDŽETAS!F203+BIUDŽETAS!F209)</f>
        <v>1061688</v>
      </c>
      <c r="G35" s="162">
        <f>SUM(BIUDŽETAS!G168+BIUDŽETAS!G197+BIUDŽETAS!G203+BIUDŽETAS!G209)</f>
        <v>48823</v>
      </c>
      <c r="H35" s="113">
        <f>SUM(BIUDŽETAS!H168+BIUDŽETAS!H197+BIUDŽETAS!H203+BIUDŽETAS!H209)</f>
        <v>1096544</v>
      </c>
      <c r="I35" s="9">
        <f>SUM(BIUDŽETAS!I168+BIUDŽETAS!I197+BIUDŽETAS!I203+BIUDŽETAS!I209)</f>
        <v>1056221</v>
      </c>
      <c r="J35" s="9">
        <f>SUM(BIUDŽETAS!J168+BIUDŽETAS!J197+BIUDŽETAS!J203+BIUDŽETAS!J209)</f>
        <v>574485</v>
      </c>
      <c r="K35" s="92">
        <f>SUM(BIUDŽETAS!K168+BIUDŽETAS!K197+BIUDŽETAS!K203+BIUDŽETAS!K209)</f>
        <v>40323</v>
      </c>
      <c r="L35" s="102">
        <f>SUM(BIUDŽETAS!L168+BIUDŽETAS!L197+BIUDŽETAS!L203+BIUDŽETAS!L209)</f>
        <v>870720</v>
      </c>
      <c r="M35" s="9">
        <f>SUM(BIUDŽETAS!M168+BIUDŽETAS!M197+BIUDŽETAS!M203+BIUDŽETAS!M209)</f>
        <v>870720</v>
      </c>
      <c r="N35" s="9">
        <f>SUM(BIUDŽETAS!N168+BIUDŽETAS!N197+BIUDŽETAS!N203+BIUDŽETAS!N209)</f>
        <v>224631</v>
      </c>
      <c r="O35" s="56">
        <f>SUM(BIUDŽETAS!O168+BIUDŽETAS!O197+BIUDŽETAS!O203+BIUDŽETAS!O209)</f>
        <v>0</v>
      </c>
      <c r="P35" s="102">
        <f>SUM(BIUDŽETAS!P168+BIUDŽETAS!P197+BIUDŽETAS!P203+BIUDŽETAS!P209)</f>
        <v>453745</v>
      </c>
      <c r="Q35" s="9">
        <f>SUM(BIUDŽETAS!Q168+BIUDŽETAS!Q197+BIUDŽETAS!Q203+BIUDŽETAS!Q209)</f>
        <v>445245</v>
      </c>
      <c r="R35" s="9">
        <f>SUM(BIUDŽETAS!R168+BIUDŽETAS!R197+BIUDŽETAS!R203+BIUDŽETAS!R209)</f>
        <v>262572</v>
      </c>
      <c r="S35" s="56">
        <f>SUM(BIUDŽETAS!S168+BIUDŽETAS!S197+BIUDŽETAS!S203+BIUDŽETAS!S209)</f>
        <v>8500</v>
      </c>
    </row>
    <row r="36" spans="2:19" ht="24.75" customHeight="1" thickBot="1" x14ac:dyDescent="0.3">
      <c r="B36" s="175"/>
      <c r="C36" s="98" t="s">
        <v>44</v>
      </c>
      <c r="D36" s="106">
        <f>SUM(D13+D19+D21+D24+D26+D31+D33)</f>
        <v>11400019</v>
      </c>
      <c r="E36" s="68">
        <f t="shared" ref="E36:S36" si="7">SUM(E13+E19+E21+E24+E26+E31+E33)</f>
        <v>10088760</v>
      </c>
      <c r="F36" s="68">
        <f t="shared" si="7"/>
        <v>6658241</v>
      </c>
      <c r="G36" s="69">
        <f t="shared" si="7"/>
        <v>1311259</v>
      </c>
      <c r="H36" s="116">
        <f t="shared" si="7"/>
        <v>6978290</v>
      </c>
      <c r="I36" s="68">
        <f t="shared" si="7"/>
        <v>5688567</v>
      </c>
      <c r="J36" s="68">
        <f t="shared" si="7"/>
        <v>3813220</v>
      </c>
      <c r="K36" s="98">
        <f t="shared" si="7"/>
        <v>1289723</v>
      </c>
      <c r="L36" s="106">
        <f t="shared" si="7"/>
        <v>3863989</v>
      </c>
      <c r="M36" s="68">
        <f t="shared" si="7"/>
        <v>3851653</v>
      </c>
      <c r="N36" s="68">
        <f t="shared" si="7"/>
        <v>2582049</v>
      </c>
      <c r="O36" s="69">
        <f t="shared" si="7"/>
        <v>12336</v>
      </c>
      <c r="P36" s="106">
        <f t="shared" si="7"/>
        <v>557740</v>
      </c>
      <c r="Q36" s="68">
        <f t="shared" si="7"/>
        <v>548540</v>
      </c>
      <c r="R36" s="68">
        <f t="shared" si="7"/>
        <v>262972</v>
      </c>
      <c r="S36" s="69">
        <f t="shared" si="7"/>
        <v>9200</v>
      </c>
    </row>
    <row r="37" spans="2:19" x14ac:dyDescent="0.2">
      <c r="C37" s="3"/>
      <c r="D37" s="3"/>
      <c r="E37" s="3"/>
      <c r="F37" s="3"/>
      <c r="G37" s="3"/>
    </row>
    <row r="38" spans="2:19" ht="15.75" x14ac:dyDescent="0.25">
      <c r="C38" s="120"/>
      <c r="D38" s="76"/>
      <c r="E38" s="3"/>
      <c r="F38" s="3"/>
      <c r="G38" s="3"/>
      <c r="H38" s="121"/>
    </row>
    <row r="39" spans="2:19" ht="15.75" x14ac:dyDescent="0.25">
      <c r="C39" s="120"/>
      <c r="D39" s="76"/>
      <c r="E39" s="3"/>
      <c r="F39" s="3"/>
      <c r="G39" s="3"/>
      <c r="H39" s="121"/>
      <c r="I39" s="1" t="s">
        <v>144</v>
      </c>
    </row>
    <row r="40" spans="2:19" ht="15.75" x14ac:dyDescent="0.25">
      <c r="C40" s="120"/>
      <c r="D40" s="76"/>
      <c r="E40" s="3"/>
      <c r="F40" s="3"/>
      <c r="G40" s="3"/>
      <c r="H40" s="121"/>
    </row>
    <row r="41" spans="2:19" ht="15.75" x14ac:dyDescent="0.25">
      <c r="C41" s="3"/>
      <c r="D41" s="3"/>
      <c r="E41" s="3"/>
      <c r="F41" s="3"/>
      <c r="G41" s="3"/>
      <c r="H41" s="121"/>
    </row>
    <row r="42" spans="2:19" ht="15.75" x14ac:dyDescent="0.25">
      <c r="C42" s="3"/>
      <c r="D42" s="3"/>
      <c r="E42" s="3"/>
      <c r="F42" s="3"/>
      <c r="G42" s="3"/>
      <c r="H42" s="121"/>
    </row>
    <row r="43" spans="2:19" ht="15.75" x14ac:dyDescent="0.25">
      <c r="C43" s="3"/>
      <c r="D43" s="3"/>
      <c r="E43" s="3"/>
      <c r="F43" s="3"/>
      <c r="G43" s="3"/>
      <c r="H43" s="74"/>
    </row>
    <row r="44" spans="2:19" ht="15.75" x14ac:dyDescent="0.25">
      <c r="C44" s="3"/>
      <c r="D44" s="3"/>
      <c r="E44" s="3"/>
      <c r="F44" s="3"/>
      <c r="G44" s="3"/>
      <c r="H44" s="74"/>
    </row>
    <row r="45" spans="2:19" ht="15.75" x14ac:dyDescent="0.25">
      <c r="C45" s="3"/>
      <c r="D45" s="3"/>
      <c r="E45" s="3"/>
      <c r="F45" s="3"/>
      <c r="G45" s="3"/>
      <c r="H45" s="74"/>
    </row>
    <row r="46" spans="2:19" ht="15.75" x14ac:dyDescent="0.25">
      <c r="C46" s="3"/>
      <c r="D46" s="3"/>
      <c r="E46" s="3"/>
      <c r="F46" s="76"/>
      <c r="G46" s="3"/>
      <c r="H46" s="121"/>
    </row>
    <row r="47" spans="2:19" x14ac:dyDescent="0.2">
      <c r="C47" s="3"/>
      <c r="D47" s="3"/>
      <c r="E47" s="3"/>
      <c r="F47" s="3"/>
      <c r="G47" s="3"/>
    </row>
    <row r="48" spans="2:19" x14ac:dyDescent="0.2">
      <c r="C48" s="3"/>
      <c r="D48" s="3"/>
      <c r="E48" s="3"/>
      <c r="F48" s="3"/>
      <c r="G48" s="3"/>
    </row>
    <row r="49" spans="3:7" x14ac:dyDescent="0.2">
      <c r="C49" s="3"/>
      <c r="D49" s="3"/>
      <c r="E49" s="3"/>
      <c r="F49" s="3"/>
      <c r="G49" s="3"/>
    </row>
    <row r="50" spans="3:7" x14ac:dyDescent="0.2">
      <c r="C50" s="3"/>
      <c r="D50" s="3"/>
      <c r="E50" s="3"/>
      <c r="F50" s="3"/>
      <c r="G50" s="3"/>
    </row>
    <row r="51" spans="3:7" x14ac:dyDescent="0.2">
      <c r="C51" s="3"/>
      <c r="D51" s="3"/>
      <c r="E51" s="3"/>
      <c r="F51" s="3"/>
      <c r="G51" s="3"/>
    </row>
    <row r="52" spans="3:7" x14ac:dyDescent="0.2">
      <c r="C52" s="3"/>
      <c r="D52" s="3"/>
      <c r="E52" s="3"/>
      <c r="F52" s="3"/>
      <c r="G52" s="3"/>
    </row>
    <row r="53" spans="3:7" x14ac:dyDescent="0.2">
      <c r="C53" s="3"/>
      <c r="D53" s="3"/>
      <c r="E53" s="3"/>
      <c r="F53" s="3"/>
      <c r="G53" s="3"/>
    </row>
    <row r="54" spans="3:7" x14ac:dyDescent="0.2">
      <c r="C54" s="3"/>
      <c r="D54" s="3"/>
      <c r="E54" s="3"/>
      <c r="F54" s="3"/>
      <c r="G54" s="3"/>
    </row>
    <row r="55" spans="3:7" x14ac:dyDescent="0.2">
      <c r="C55" s="3"/>
      <c r="D55" s="3"/>
      <c r="E55" s="3"/>
      <c r="F55" s="3"/>
      <c r="G55" s="3"/>
    </row>
    <row r="56" spans="3:7" x14ac:dyDescent="0.2">
      <c r="C56" s="3"/>
      <c r="D56" s="3"/>
      <c r="E56" s="3"/>
      <c r="F56" s="3"/>
      <c r="G56" s="3"/>
    </row>
    <row r="57" spans="3:7" x14ac:dyDescent="0.2">
      <c r="C57" s="3"/>
      <c r="D57" s="3"/>
      <c r="E57" s="3"/>
      <c r="F57" s="3"/>
      <c r="G57" s="3"/>
    </row>
    <row r="58" spans="3:7" x14ac:dyDescent="0.2">
      <c r="C58" s="3"/>
      <c r="D58" s="3"/>
      <c r="E58" s="3"/>
      <c r="F58" s="3"/>
      <c r="G58" s="3"/>
    </row>
    <row r="59" spans="3:7" x14ac:dyDescent="0.2">
      <c r="C59" s="3"/>
      <c r="D59" s="3"/>
      <c r="E59" s="3"/>
      <c r="F59" s="3"/>
      <c r="G59" s="3"/>
    </row>
    <row r="60" spans="3:7" x14ac:dyDescent="0.2">
      <c r="C60" s="3"/>
      <c r="D60" s="3"/>
      <c r="E60" s="3"/>
      <c r="F60" s="3"/>
      <c r="G60" s="3"/>
    </row>
    <row r="61" spans="3:7" x14ac:dyDescent="0.2">
      <c r="C61" s="3"/>
      <c r="D61" s="3"/>
      <c r="E61" s="3"/>
      <c r="F61" s="3"/>
      <c r="G61" s="3"/>
    </row>
    <row r="62" spans="3:7" x14ac:dyDescent="0.2">
      <c r="C62" s="3"/>
      <c r="D62" s="3"/>
      <c r="E62" s="3"/>
      <c r="F62" s="3"/>
      <c r="G62" s="3"/>
    </row>
    <row r="63" spans="3:7" x14ac:dyDescent="0.2">
      <c r="C63" s="3"/>
      <c r="D63" s="3"/>
      <c r="E63" s="3"/>
      <c r="F63" s="3"/>
      <c r="G63" s="3"/>
    </row>
    <row r="64" spans="3:7" x14ac:dyDescent="0.2">
      <c r="C64" s="3"/>
      <c r="D64" s="3"/>
      <c r="E64" s="3"/>
      <c r="F64" s="3"/>
      <c r="G64" s="3"/>
    </row>
    <row r="65" spans="3:7" x14ac:dyDescent="0.2">
      <c r="C65" s="3"/>
      <c r="D65" s="3"/>
      <c r="E65" s="3"/>
      <c r="F65" s="3"/>
      <c r="G65" s="3"/>
    </row>
    <row r="66" spans="3:7" x14ac:dyDescent="0.2">
      <c r="C66" s="3"/>
      <c r="D66" s="3"/>
      <c r="E66" s="3"/>
      <c r="F66" s="3"/>
      <c r="G66" s="3"/>
    </row>
    <row r="67" spans="3:7" x14ac:dyDescent="0.2">
      <c r="C67" s="3"/>
      <c r="D67" s="3"/>
      <c r="E67" s="3"/>
      <c r="F67" s="3"/>
      <c r="G67" s="3"/>
    </row>
    <row r="68" spans="3:7" x14ac:dyDescent="0.2">
      <c r="C68" s="3"/>
      <c r="D68" s="3"/>
      <c r="E68" s="3"/>
      <c r="F68" s="3"/>
      <c r="G68" s="3"/>
    </row>
    <row r="69" spans="3:7" x14ac:dyDescent="0.2">
      <c r="C69" s="3"/>
      <c r="D69" s="3"/>
      <c r="E69" s="3"/>
      <c r="F69" s="3"/>
      <c r="G69" s="3"/>
    </row>
    <row r="70" spans="3:7" x14ac:dyDescent="0.2">
      <c r="C70" s="3"/>
      <c r="D70" s="3"/>
      <c r="E70" s="3"/>
      <c r="F70" s="3"/>
      <c r="G70" s="3"/>
    </row>
    <row r="71" spans="3:7" x14ac:dyDescent="0.2">
      <c r="C71" s="3"/>
      <c r="D71" s="3"/>
      <c r="E71" s="3"/>
      <c r="F71" s="3"/>
      <c r="G71" s="3"/>
    </row>
    <row r="72" spans="3:7" x14ac:dyDescent="0.2">
      <c r="C72" s="3"/>
      <c r="D72" s="3"/>
      <c r="E72" s="3"/>
      <c r="F72" s="3"/>
      <c r="G72" s="3"/>
    </row>
    <row r="73" spans="3:7" x14ac:dyDescent="0.2">
      <c r="C73" s="3"/>
      <c r="D73" s="3"/>
      <c r="E73" s="3"/>
      <c r="F73" s="3"/>
      <c r="G73" s="3"/>
    </row>
    <row r="74" spans="3:7" x14ac:dyDescent="0.2">
      <c r="C74" s="3"/>
      <c r="D74" s="3"/>
      <c r="E74" s="3"/>
      <c r="F74" s="3"/>
      <c r="G74" s="3"/>
    </row>
    <row r="75" spans="3:7" x14ac:dyDescent="0.2">
      <c r="C75" s="3"/>
    </row>
    <row r="76" spans="3:7" x14ac:dyDescent="0.2">
      <c r="C76" s="3"/>
    </row>
    <row r="77" spans="3:7" x14ac:dyDescent="0.2">
      <c r="C77" s="3"/>
    </row>
    <row r="78" spans="3:7" x14ac:dyDescent="0.2">
      <c r="C78" s="4"/>
    </row>
    <row r="79" spans="3:7" x14ac:dyDescent="0.2">
      <c r="C79" s="3"/>
    </row>
    <row r="80" spans="3:7" x14ac:dyDescent="0.2">
      <c r="C80" s="3"/>
    </row>
    <row r="81" spans="3:3" x14ac:dyDescent="0.2">
      <c r="C81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 ir f-jas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Admin</cp:lastModifiedBy>
  <cp:lastPrinted>2021-02-04T07:38:35Z</cp:lastPrinted>
  <dcterms:created xsi:type="dcterms:W3CDTF">2007-01-03T15:43:14Z</dcterms:created>
  <dcterms:modified xsi:type="dcterms:W3CDTF">2021-02-09T11:06:11Z</dcterms:modified>
</cp:coreProperties>
</file>