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BEBRUSAI\bendras\SVP2024-2026_PROJEKTO_PILDYMAS\"/>
    </mc:Choice>
  </mc:AlternateContent>
  <xr:revisionPtr revIDLastSave="0" documentId="13_ncr:1_{18D9A8CE-6C39-4AC5-905E-A8CFE56691A3}" xr6:coauthVersionLast="47" xr6:coauthVersionMax="47" xr10:uidLastSave="{00000000-0000-0000-0000-000000000000}"/>
  <bookViews>
    <workbookView xWindow="-108" yWindow="-108" windowWidth="23256" windowHeight="13896" activeTab="7" xr2:uid="{00000000-000D-0000-FFFF-FFFF00000000}"/>
  </bookViews>
  <sheets>
    <sheet name="P1" sheetId="1" r:id="rId1"/>
    <sheet name="P2" sheetId="2" r:id="rId2"/>
    <sheet name="P3" sheetId="10" r:id="rId3"/>
    <sheet name="P4" sheetId="4" r:id="rId4"/>
    <sheet name="P5" sheetId="5" r:id="rId5"/>
    <sheet name="P6" sheetId="6" r:id="rId6"/>
    <sheet name="P7" sheetId="7" r:id="rId7"/>
    <sheet name="P8" sheetId="8" r:id="rId8"/>
    <sheet name="Lėšų suvestinė" sheetId="9" r:id="rId9"/>
  </sheets>
  <definedNames>
    <definedName name="_Hlk97301010" localSheetId="1">'P2'!$K$50</definedName>
    <definedName name="_xlnm.Print_Area" localSheetId="0">'P1'!$A$5:$Q$69</definedName>
    <definedName name="_xlnm.Print_Area" localSheetId="1">'P2'!$A$5:$Q$78</definedName>
    <definedName name="_xlnm.Print_Area" localSheetId="2">'P3'!$A$5:$Q$257</definedName>
    <definedName name="_xlnm.Print_Area" localSheetId="3">'P4'!$A$5:$Q$102</definedName>
    <definedName name="_xlnm.Print_Area" localSheetId="4">'P5'!$A$5:$Q$73</definedName>
    <definedName name="_xlnm.Print_Area" localSheetId="5">'P6'!$A$5:$Q$107</definedName>
    <definedName name="_xlnm.Print_Area" localSheetId="6">'P7'!$A$5:$Q$101</definedName>
    <definedName name="_xlnm.Print_Area" localSheetId="7">'P8'!$A$5:$Q$82</definedName>
    <definedName name="_xlnm.Print_Titles" localSheetId="0">'P1'!$9:$11</definedName>
    <definedName name="_xlnm.Print_Titles" localSheetId="1">'P2'!$9:$11</definedName>
    <definedName name="_xlnm.Print_Titles" localSheetId="2">'P3'!$9:$11</definedName>
    <definedName name="_xlnm.Print_Titles" localSheetId="3">'P4'!$9:$11</definedName>
    <definedName name="_xlnm.Print_Titles" localSheetId="4">'P5'!$8:$10</definedName>
    <definedName name="_xlnm.Print_Titles" localSheetId="5">'P6'!$9:$11</definedName>
    <definedName name="_xlnm.Print_Titles" localSheetId="6">'P7'!$9:$11</definedName>
    <definedName name="Z_3605BC3D_DA08_4E24_988A_34DA5774E919_.wvu.PrintArea" localSheetId="0" hidden="1">'P1'!$A$5:$Q$69</definedName>
    <definedName name="Z_3605BC3D_DA08_4E24_988A_34DA5774E919_.wvu.PrintArea" localSheetId="1" hidden="1">'P2'!$A$5:$Q$78</definedName>
    <definedName name="Z_3605BC3D_DA08_4E24_988A_34DA5774E919_.wvu.PrintArea" localSheetId="2" hidden="1">'P3'!$A$5:$Q$257</definedName>
    <definedName name="Z_3605BC3D_DA08_4E24_988A_34DA5774E919_.wvu.PrintArea" localSheetId="3" hidden="1">'P4'!$A$5:$Q$102</definedName>
    <definedName name="Z_3605BC3D_DA08_4E24_988A_34DA5774E919_.wvu.PrintArea" localSheetId="4" hidden="1">'P5'!$A$5:$Q$73</definedName>
    <definedName name="Z_3605BC3D_DA08_4E24_988A_34DA5774E919_.wvu.PrintArea" localSheetId="5" hidden="1">'P6'!$A$5:$Q$107</definedName>
    <definedName name="Z_3605BC3D_DA08_4E24_988A_34DA5774E919_.wvu.PrintArea" localSheetId="6" hidden="1">'P7'!$A$5:$Q$101</definedName>
    <definedName name="Z_3605BC3D_DA08_4E24_988A_34DA5774E919_.wvu.PrintArea" localSheetId="7" hidden="1">'P8'!$A$5:$Q$82</definedName>
    <definedName name="Z_3605BC3D_DA08_4E24_988A_34DA5774E919_.wvu.PrintTitles" localSheetId="0" hidden="1">'P1'!$9:$11</definedName>
    <definedName name="Z_3605BC3D_DA08_4E24_988A_34DA5774E919_.wvu.PrintTitles" localSheetId="1" hidden="1">'P2'!$9:$11</definedName>
    <definedName name="Z_3605BC3D_DA08_4E24_988A_34DA5774E919_.wvu.PrintTitles" localSheetId="2" hidden="1">'P3'!$9:$11</definedName>
    <definedName name="Z_3605BC3D_DA08_4E24_988A_34DA5774E919_.wvu.PrintTitles" localSheetId="3" hidden="1">'P4'!$9:$11</definedName>
    <definedName name="Z_3605BC3D_DA08_4E24_988A_34DA5774E919_.wvu.PrintTitles" localSheetId="4" hidden="1">'P5'!$8:$10</definedName>
    <definedName name="Z_3605BC3D_DA08_4E24_988A_34DA5774E919_.wvu.PrintTitles" localSheetId="5" hidden="1">'P6'!$9:$11</definedName>
    <definedName name="Z_3605BC3D_DA08_4E24_988A_34DA5774E919_.wvu.PrintTitles" localSheetId="6" hidden="1">'P7'!$9:$11</definedName>
    <definedName name="Z_3605BC3D_DA08_4E24_988A_34DA5774E919_.wvu.Rows" localSheetId="7" hidden="1">'P8'!$48:$48</definedName>
    <definedName name="Z_39D908BC_033E_4CDB_87CE_9CC789F7C428_.wvu.PrintArea" localSheetId="0" hidden="1">'P1'!$A$5:$Q$69</definedName>
    <definedName name="Z_39D908BC_033E_4CDB_87CE_9CC789F7C428_.wvu.PrintArea" localSheetId="1" hidden="1">'P2'!$A$5:$Q$78</definedName>
    <definedName name="Z_39D908BC_033E_4CDB_87CE_9CC789F7C428_.wvu.PrintArea" localSheetId="2" hidden="1">'P3'!$A$5:$Q$257</definedName>
    <definedName name="Z_39D908BC_033E_4CDB_87CE_9CC789F7C428_.wvu.PrintArea" localSheetId="3" hidden="1">'P4'!$A$5:$Q$102</definedName>
    <definedName name="Z_39D908BC_033E_4CDB_87CE_9CC789F7C428_.wvu.PrintArea" localSheetId="4" hidden="1">'P5'!$A$5:$Q$73</definedName>
    <definedName name="Z_39D908BC_033E_4CDB_87CE_9CC789F7C428_.wvu.PrintArea" localSheetId="5" hidden="1">'P6'!$A$5:$Q$107</definedName>
    <definedName name="Z_39D908BC_033E_4CDB_87CE_9CC789F7C428_.wvu.PrintArea" localSheetId="6" hidden="1">'P7'!$A$5:$Q$101</definedName>
    <definedName name="Z_39D908BC_033E_4CDB_87CE_9CC789F7C428_.wvu.PrintArea" localSheetId="7" hidden="1">'P8'!$A$5:$Q$82</definedName>
    <definedName name="Z_39D908BC_033E_4CDB_87CE_9CC789F7C428_.wvu.PrintTitles" localSheetId="0" hidden="1">'P1'!$9:$11</definedName>
    <definedName name="Z_39D908BC_033E_4CDB_87CE_9CC789F7C428_.wvu.PrintTitles" localSheetId="1" hidden="1">'P2'!$9:$11</definedName>
    <definedName name="Z_39D908BC_033E_4CDB_87CE_9CC789F7C428_.wvu.PrintTitles" localSheetId="2" hidden="1">'P3'!$9:$11</definedName>
    <definedName name="Z_39D908BC_033E_4CDB_87CE_9CC789F7C428_.wvu.PrintTitles" localSheetId="3" hidden="1">'P4'!$9:$11</definedName>
    <definedName name="Z_39D908BC_033E_4CDB_87CE_9CC789F7C428_.wvu.PrintTitles" localSheetId="4" hidden="1">'P5'!$8:$10</definedName>
    <definedName name="Z_39D908BC_033E_4CDB_87CE_9CC789F7C428_.wvu.PrintTitles" localSheetId="5" hidden="1">'P6'!$9:$11</definedName>
    <definedName name="Z_39D908BC_033E_4CDB_87CE_9CC789F7C428_.wvu.PrintTitles" localSheetId="6" hidden="1">'P7'!$9:$11</definedName>
    <definedName name="Z_39D908BC_033E_4CDB_87CE_9CC789F7C428_.wvu.Rows" localSheetId="7" hidden="1">'P8'!$48:$48</definedName>
    <definedName name="Z_4E9D4243_8691_4877_A6A6_DC88F9AD25FC_.wvu.PrintArea" localSheetId="0" hidden="1">'P1'!$A$5:$Q$69</definedName>
    <definedName name="Z_4E9D4243_8691_4877_A6A6_DC88F9AD25FC_.wvu.PrintArea" localSheetId="1" hidden="1">'P2'!$A$5:$Q$78</definedName>
    <definedName name="Z_4E9D4243_8691_4877_A6A6_DC88F9AD25FC_.wvu.PrintArea" localSheetId="2" hidden="1">'P3'!$A$5:$Q$257</definedName>
    <definedName name="Z_4E9D4243_8691_4877_A6A6_DC88F9AD25FC_.wvu.PrintArea" localSheetId="3" hidden="1">'P4'!$A$5:$Q$102</definedName>
    <definedName name="Z_4E9D4243_8691_4877_A6A6_DC88F9AD25FC_.wvu.PrintArea" localSheetId="4" hidden="1">'P5'!$A$5:$Q$73</definedName>
    <definedName name="Z_4E9D4243_8691_4877_A6A6_DC88F9AD25FC_.wvu.PrintArea" localSheetId="5" hidden="1">'P6'!$A$5:$Q$107</definedName>
    <definedName name="Z_4E9D4243_8691_4877_A6A6_DC88F9AD25FC_.wvu.PrintArea" localSheetId="6" hidden="1">'P7'!$A$5:$Q$101</definedName>
    <definedName name="Z_4E9D4243_8691_4877_A6A6_DC88F9AD25FC_.wvu.PrintArea" localSheetId="7" hidden="1">'P8'!$A$5:$Q$82</definedName>
    <definedName name="Z_4E9D4243_8691_4877_A6A6_DC88F9AD25FC_.wvu.PrintTitles" localSheetId="0" hidden="1">'P1'!$9:$11</definedName>
    <definedName name="Z_4E9D4243_8691_4877_A6A6_DC88F9AD25FC_.wvu.PrintTitles" localSheetId="1" hidden="1">'P2'!$9:$11</definedName>
    <definedName name="Z_4E9D4243_8691_4877_A6A6_DC88F9AD25FC_.wvu.PrintTitles" localSheetId="2" hidden="1">'P3'!$9:$11</definedName>
    <definedName name="Z_4E9D4243_8691_4877_A6A6_DC88F9AD25FC_.wvu.PrintTitles" localSheetId="3" hidden="1">'P4'!$9:$11</definedName>
    <definedName name="Z_4E9D4243_8691_4877_A6A6_DC88F9AD25FC_.wvu.PrintTitles" localSheetId="4" hidden="1">'P5'!$8:$10</definedName>
    <definedName name="Z_4E9D4243_8691_4877_A6A6_DC88F9AD25FC_.wvu.PrintTitles" localSheetId="5" hidden="1">'P6'!$9:$11</definedName>
    <definedName name="Z_4E9D4243_8691_4877_A6A6_DC88F9AD25FC_.wvu.PrintTitles" localSheetId="6" hidden="1">'P7'!$9:$11</definedName>
    <definedName name="Z_4E9D4243_8691_4877_A6A6_DC88F9AD25FC_.wvu.Rows" localSheetId="7" hidden="1">'P8'!$48:$48</definedName>
    <definedName name="Z_511C5918_FA8C_42C0_9248_A0F117BEEAC2_.wvu.PrintArea" localSheetId="0" hidden="1">'P1'!$A$5:$Q$69</definedName>
    <definedName name="Z_511C5918_FA8C_42C0_9248_A0F117BEEAC2_.wvu.PrintArea" localSheetId="1" hidden="1">'P2'!$A$5:$Q$78</definedName>
    <definedName name="Z_511C5918_FA8C_42C0_9248_A0F117BEEAC2_.wvu.PrintArea" localSheetId="2" hidden="1">'P3'!$A$5:$Q$257</definedName>
    <definedName name="Z_511C5918_FA8C_42C0_9248_A0F117BEEAC2_.wvu.PrintArea" localSheetId="3" hidden="1">'P4'!$A$5:$Q$102</definedName>
    <definedName name="Z_511C5918_FA8C_42C0_9248_A0F117BEEAC2_.wvu.PrintArea" localSheetId="4" hidden="1">'P5'!$A$5:$Q$73</definedName>
    <definedName name="Z_511C5918_FA8C_42C0_9248_A0F117BEEAC2_.wvu.PrintArea" localSheetId="5" hidden="1">'P6'!$A$5:$Q$107</definedName>
    <definedName name="Z_511C5918_FA8C_42C0_9248_A0F117BEEAC2_.wvu.PrintArea" localSheetId="6" hidden="1">'P7'!$A$5:$Q$101</definedName>
    <definedName name="Z_511C5918_FA8C_42C0_9248_A0F117BEEAC2_.wvu.PrintArea" localSheetId="7" hidden="1">'P8'!$A$5:$Q$82</definedName>
    <definedName name="Z_511C5918_FA8C_42C0_9248_A0F117BEEAC2_.wvu.PrintTitles" localSheetId="0" hidden="1">'P1'!$9:$11</definedName>
    <definedName name="Z_511C5918_FA8C_42C0_9248_A0F117BEEAC2_.wvu.PrintTitles" localSheetId="1" hidden="1">'P2'!$9:$11</definedName>
    <definedName name="Z_511C5918_FA8C_42C0_9248_A0F117BEEAC2_.wvu.PrintTitles" localSheetId="2" hidden="1">'P3'!$9:$11</definedName>
    <definedName name="Z_511C5918_FA8C_42C0_9248_A0F117BEEAC2_.wvu.PrintTitles" localSheetId="3" hidden="1">'P4'!$9:$11</definedName>
    <definedName name="Z_511C5918_FA8C_42C0_9248_A0F117BEEAC2_.wvu.PrintTitles" localSheetId="4" hidden="1">'P5'!$8:$10</definedName>
    <definedName name="Z_511C5918_FA8C_42C0_9248_A0F117BEEAC2_.wvu.PrintTitles" localSheetId="5" hidden="1">'P6'!$9:$11</definedName>
    <definedName name="Z_511C5918_FA8C_42C0_9248_A0F117BEEAC2_.wvu.PrintTitles" localSheetId="6" hidden="1">'P7'!$9:$11</definedName>
    <definedName name="Z_511C5918_FA8C_42C0_9248_A0F117BEEAC2_.wvu.Rows" localSheetId="7" hidden="1">'P8'!$48:$48</definedName>
    <definedName name="Z_524848B6_13AA_426C_937E_E4D0F9D963E1_.wvu.PrintArea" localSheetId="0" hidden="1">'P1'!$A$5:$Q$69</definedName>
    <definedName name="Z_524848B6_13AA_426C_937E_E4D0F9D963E1_.wvu.PrintArea" localSheetId="1" hidden="1">'P2'!$A$5:$Q$78</definedName>
    <definedName name="Z_524848B6_13AA_426C_937E_E4D0F9D963E1_.wvu.PrintArea" localSheetId="2" hidden="1">'P3'!$A$5:$Q$257</definedName>
    <definedName name="Z_524848B6_13AA_426C_937E_E4D0F9D963E1_.wvu.PrintArea" localSheetId="3" hidden="1">'P4'!$A$5:$Q$102</definedName>
    <definedName name="Z_524848B6_13AA_426C_937E_E4D0F9D963E1_.wvu.PrintArea" localSheetId="4" hidden="1">'P5'!$A$5:$Q$73</definedName>
    <definedName name="Z_524848B6_13AA_426C_937E_E4D0F9D963E1_.wvu.PrintArea" localSheetId="5" hidden="1">'P6'!$A$5:$Q$107</definedName>
    <definedName name="Z_524848B6_13AA_426C_937E_E4D0F9D963E1_.wvu.PrintArea" localSheetId="6" hidden="1">'P7'!$A$5:$Q$101</definedName>
    <definedName name="Z_524848B6_13AA_426C_937E_E4D0F9D963E1_.wvu.PrintArea" localSheetId="7" hidden="1">'P8'!$A$5:$Q$82</definedName>
    <definedName name="Z_524848B6_13AA_426C_937E_E4D0F9D963E1_.wvu.PrintTitles" localSheetId="0" hidden="1">'P1'!$9:$11</definedName>
    <definedName name="Z_524848B6_13AA_426C_937E_E4D0F9D963E1_.wvu.PrintTitles" localSheetId="1" hidden="1">'P2'!$9:$11</definedName>
    <definedName name="Z_524848B6_13AA_426C_937E_E4D0F9D963E1_.wvu.PrintTitles" localSheetId="2" hidden="1">'P3'!$9:$11</definedName>
    <definedName name="Z_524848B6_13AA_426C_937E_E4D0F9D963E1_.wvu.PrintTitles" localSheetId="3" hidden="1">'P4'!$9:$11</definedName>
    <definedName name="Z_524848B6_13AA_426C_937E_E4D0F9D963E1_.wvu.PrintTitles" localSheetId="4" hidden="1">'P5'!$8:$10</definedName>
    <definedName name="Z_524848B6_13AA_426C_937E_E4D0F9D963E1_.wvu.PrintTitles" localSheetId="5" hidden="1">'P6'!$9:$11</definedName>
    <definedName name="Z_524848B6_13AA_426C_937E_E4D0F9D963E1_.wvu.PrintTitles" localSheetId="6" hidden="1">'P7'!$9:$11</definedName>
    <definedName name="Z_524848B6_13AA_426C_937E_E4D0F9D963E1_.wvu.Rows" localSheetId="7" hidden="1">'P8'!$48:$48</definedName>
    <definedName name="Z_65A9E82B_017A_4D77_911A_794254B7A6DC_.wvu.PrintArea" localSheetId="0" hidden="1">'P1'!$A$5:$Q$69</definedName>
    <definedName name="Z_65A9E82B_017A_4D77_911A_794254B7A6DC_.wvu.PrintArea" localSheetId="1" hidden="1">'P2'!$A$5:$Q$78</definedName>
    <definedName name="Z_65A9E82B_017A_4D77_911A_794254B7A6DC_.wvu.PrintArea" localSheetId="2" hidden="1">'P3'!$A$5:$Q$257</definedName>
    <definedName name="Z_65A9E82B_017A_4D77_911A_794254B7A6DC_.wvu.PrintArea" localSheetId="3" hidden="1">'P4'!$A$5:$Q$102</definedName>
    <definedName name="Z_65A9E82B_017A_4D77_911A_794254B7A6DC_.wvu.PrintArea" localSheetId="4" hidden="1">'P5'!$A$5:$Q$73</definedName>
    <definedName name="Z_65A9E82B_017A_4D77_911A_794254B7A6DC_.wvu.PrintArea" localSheetId="5" hidden="1">'P6'!$A$5:$Q$107</definedName>
    <definedName name="Z_65A9E82B_017A_4D77_911A_794254B7A6DC_.wvu.PrintArea" localSheetId="6" hidden="1">'P7'!$A$5:$Q$101</definedName>
    <definedName name="Z_65A9E82B_017A_4D77_911A_794254B7A6DC_.wvu.PrintArea" localSheetId="7" hidden="1">'P8'!$A$5:$Q$82</definedName>
    <definedName name="Z_65A9E82B_017A_4D77_911A_794254B7A6DC_.wvu.PrintTitles" localSheetId="0" hidden="1">'P1'!$9:$11</definedName>
    <definedName name="Z_65A9E82B_017A_4D77_911A_794254B7A6DC_.wvu.PrintTitles" localSheetId="1" hidden="1">'P2'!$9:$11</definedName>
    <definedName name="Z_65A9E82B_017A_4D77_911A_794254B7A6DC_.wvu.PrintTitles" localSheetId="2" hidden="1">'P3'!$9:$11</definedName>
    <definedName name="Z_65A9E82B_017A_4D77_911A_794254B7A6DC_.wvu.PrintTitles" localSheetId="3" hidden="1">'P4'!$9:$11</definedName>
    <definedName name="Z_65A9E82B_017A_4D77_911A_794254B7A6DC_.wvu.PrintTitles" localSheetId="4" hidden="1">'P5'!$8:$10</definedName>
    <definedName name="Z_65A9E82B_017A_4D77_911A_794254B7A6DC_.wvu.PrintTitles" localSheetId="5" hidden="1">'P6'!$9:$11</definedName>
    <definedName name="Z_65A9E82B_017A_4D77_911A_794254B7A6DC_.wvu.PrintTitles" localSheetId="6" hidden="1">'P7'!$9:$11</definedName>
    <definedName name="Z_65A9E82B_017A_4D77_911A_794254B7A6DC_.wvu.Rows" localSheetId="7" hidden="1">'P8'!$48:$48</definedName>
    <definedName name="Z_7D2C5E84_2A5D_4DFF_AC94_AAA5DAF293E0_.wvu.PrintArea" localSheetId="0" hidden="1">'P1'!$A$5:$Q$69</definedName>
    <definedName name="Z_7D2C5E84_2A5D_4DFF_AC94_AAA5DAF293E0_.wvu.PrintArea" localSheetId="1" hidden="1">'P2'!$A$5:$Q$78</definedName>
    <definedName name="Z_7D2C5E84_2A5D_4DFF_AC94_AAA5DAF293E0_.wvu.PrintArea" localSheetId="2" hidden="1">'P3'!$A$5:$Q$257</definedName>
    <definedName name="Z_7D2C5E84_2A5D_4DFF_AC94_AAA5DAF293E0_.wvu.PrintArea" localSheetId="3" hidden="1">'P4'!$A$5:$Q$102</definedName>
    <definedName name="Z_7D2C5E84_2A5D_4DFF_AC94_AAA5DAF293E0_.wvu.PrintArea" localSheetId="4" hidden="1">'P5'!$A$5:$Q$73</definedName>
    <definedName name="Z_7D2C5E84_2A5D_4DFF_AC94_AAA5DAF293E0_.wvu.PrintArea" localSheetId="5" hidden="1">'P6'!$A$5:$Q$107</definedName>
    <definedName name="Z_7D2C5E84_2A5D_4DFF_AC94_AAA5DAF293E0_.wvu.PrintArea" localSheetId="6" hidden="1">'P7'!$A$5:$Q$101</definedName>
    <definedName name="Z_7D2C5E84_2A5D_4DFF_AC94_AAA5DAF293E0_.wvu.PrintArea" localSheetId="7" hidden="1">'P8'!$A$5:$Q$82</definedName>
    <definedName name="Z_7D2C5E84_2A5D_4DFF_AC94_AAA5DAF293E0_.wvu.PrintTitles" localSheetId="0" hidden="1">'P1'!$9:$11</definedName>
    <definedName name="Z_7D2C5E84_2A5D_4DFF_AC94_AAA5DAF293E0_.wvu.PrintTitles" localSheetId="1" hidden="1">'P2'!$9:$11</definedName>
    <definedName name="Z_7D2C5E84_2A5D_4DFF_AC94_AAA5DAF293E0_.wvu.PrintTitles" localSheetId="2" hidden="1">'P3'!$9:$11</definedName>
    <definedName name="Z_7D2C5E84_2A5D_4DFF_AC94_AAA5DAF293E0_.wvu.PrintTitles" localSheetId="3" hidden="1">'P4'!$9:$11</definedName>
    <definedName name="Z_7D2C5E84_2A5D_4DFF_AC94_AAA5DAF293E0_.wvu.PrintTitles" localSheetId="4" hidden="1">'P5'!$8:$10</definedName>
    <definedName name="Z_7D2C5E84_2A5D_4DFF_AC94_AAA5DAF293E0_.wvu.PrintTitles" localSheetId="5" hidden="1">'P6'!$9:$11</definedName>
    <definedName name="Z_7D2C5E84_2A5D_4DFF_AC94_AAA5DAF293E0_.wvu.PrintTitles" localSheetId="6" hidden="1">'P7'!$9:$11</definedName>
    <definedName name="Z_7D2C5E84_2A5D_4DFF_AC94_AAA5DAF293E0_.wvu.Rows" localSheetId="7" hidden="1">'P8'!$48:$48</definedName>
    <definedName name="Z_C3677654_BFE4_4497_8838_628012D82F7B_.wvu.PrintArea" localSheetId="0" hidden="1">'P1'!$A$5:$Q$69</definedName>
    <definedName name="Z_C3677654_BFE4_4497_8838_628012D82F7B_.wvu.PrintArea" localSheetId="1" hidden="1">'P2'!$A$5:$Q$78</definedName>
    <definedName name="Z_C3677654_BFE4_4497_8838_628012D82F7B_.wvu.PrintArea" localSheetId="2" hidden="1">'P3'!$A$5:$Q$257</definedName>
    <definedName name="Z_C3677654_BFE4_4497_8838_628012D82F7B_.wvu.PrintArea" localSheetId="3" hidden="1">'P4'!$A$5:$Q$102</definedName>
    <definedName name="Z_C3677654_BFE4_4497_8838_628012D82F7B_.wvu.PrintArea" localSheetId="4" hidden="1">'P5'!$A$5:$Q$73</definedName>
    <definedName name="Z_C3677654_BFE4_4497_8838_628012D82F7B_.wvu.PrintArea" localSheetId="5" hidden="1">'P6'!$A$5:$Q$107</definedName>
    <definedName name="Z_C3677654_BFE4_4497_8838_628012D82F7B_.wvu.PrintArea" localSheetId="6" hidden="1">'P7'!$A$5:$Q$101</definedName>
    <definedName name="Z_C3677654_BFE4_4497_8838_628012D82F7B_.wvu.PrintArea" localSheetId="7" hidden="1">'P8'!$A$5:$Q$82</definedName>
    <definedName name="Z_C3677654_BFE4_4497_8838_628012D82F7B_.wvu.PrintTitles" localSheetId="0" hidden="1">'P1'!$9:$11</definedName>
    <definedName name="Z_C3677654_BFE4_4497_8838_628012D82F7B_.wvu.PrintTitles" localSheetId="1" hidden="1">'P2'!$9:$11</definedName>
    <definedName name="Z_C3677654_BFE4_4497_8838_628012D82F7B_.wvu.PrintTitles" localSheetId="2" hidden="1">'P3'!$9:$11</definedName>
    <definedName name="Z_C3677654_BFE4_4497_8838_628012D82F7B_.wvu.PrintTitles" localSheetId="3" hidden="1">'P4'!$9:$11</definedName>
    <definedName name="Z_C3677654_BFE4_4497_8838_628012D82F7B_.wvu.PrintTitles" localSheetId="4" hidden="1">'P5'!$8:$10</definedName>
    <definedName name="Z_C3677654_BFE4_4497_8838_628012D82F7B_.wvu.PrintTitles" localSheetId="5" hidden="1">'P6'!$9:$11</definedName>
    <definedName name="Z_C3677654_BFE4_4497_8838_628012D82F7B_.wvu.PrintTitles" localSheetId="6" hidden="1">'P7'!$9:$11</definedName>
    <definedName name="Z_C3677654_BFE4_4497_8838_628012D82F7B_.wvu.Rows" localSheetId="7" hidden="1">'P8'!$29:$29,'P8'!$48:$48</definedName>
    <definedName name="Z_E508033F_5A56_48C8_899A_7EFE9AA4EC4F_.wvu.PrintArea" localSheetId="0" hidden="1">'P1'!$A$5:$Q$69</definedName>
    <definedName name="Z_E508033F_5A56_48C8_899A_7EFE9AA4EC4F_.wvu.PrintArea" localSheetId="1" hidden="1">'P2'!$A$5:$Q$78</definedName>
    <definedName name="Z_E508033F_5A56_48C8_899A_7EFE9AA4EC4F_.wvu.PrintArea" localSheetId="2" hidden="1">'P3'!$A$5:$Q$257</definedName>
    <definedName name="Z_E508033F_5A56_48C8_899A_7EFE9AA4EC4F_.wvu.PrintArea" localSheetId="3" hidden="1">'P4'!$A$5:$Q$102</definedName>
    <definedName name="Z_E508033F_5A56_48C8_899A_7EFE9AA4EC4F_.wvu.PrintArea" localSheetId="4" hidden="1">'P5'!$A$5:$Q$73</definedName>
    <definedName name="Z_E508033F_5A56_48C8_899A_7EFE9AA4EC4F_.wvu.PrintArea" localSheetId="5" hidden="1">'P6'!$A$5:$Q$107</definedName>
    <definedName name="Z_E508033F_5A56_48C8_899A_7EFE9AA4EC4F_.wvu.PrintArea" localSheetId="6" hidden="1">'P7'!$A$5:$Q$101</definedName>
    <definedName name="Z_E508033F_5A56_48C8_899A_7EFE9AA4EC4F_.wvu.PrintArea" localSheetId="7" hidden="1">'P8'!$A$5:$Q$82</definedName>
    <definedName name="Z_E508033F_5A56_48C8_899A_7EFE9AA4EC4F_.wvu.PrintTitles" localSheetId="0" hidden="1">'P1'!$9:$11</definedName>
    <definedName name="Z_E508033F_5A56_48C8_899A_7EFE9AA4EC4F_.wvu.PrintTitles" localSheetId="1" hidden="1">'P2'!$9:$11</definedName>
    <definedName name="Z_E508033F_5A56_48C8_899A_7EFE9AA4EC4F_.wvu.PrintTitles" localSheetId="2" hidden="1">'P3'!$9:$11</definedName>
    <definedName name="Z_E508033F_5A56_48C8_899A_7EFE9AA4EC4F_.wvu.PrintTitles" localSheetId="3" hidden="1">'P4'!$9:$11</definedName>
    <definedName name="Z_E508033F_5A56_48C8_899A_7EFE9AA4EC4F_.wvu.PrintTitles" localSheetId="4" hidden="1">'P5'!$8:$10</definedName>
    <definedName name="Z_E508033F_5A56_48C8_899A_7EFE9AA4EC4F_.wvu.PrintTitles" localSheetId="5" hidden="1">'P6'!$9:$11</definedName>
    <definedName name="Z_E508033F_5A56_48C8_899A_7EFE9AA4EC4F_.wvu.PrintTitles" localSheetId="6" hidden="1">'P7'!$9:$11</definedName>
    <definedName name="Z_E508033F_5A56_48C8_899A_7EFE9AA4EC4F_.wvu.Rows" localSheetId="7" hidden="1">'P8'!$48:$48</definedName>
  </definedNames>
  <calcPr calcId="191029"/>
  <customWorkbookViews>
    <customWorkbookView name="Žalienė Živilė - Individuali peržiūra" guid="{7D2C5E84-2A5D-4DFF-AC94-AAA5DAF293E0}" mergeInterval="0" personalView="1" maximized="1" xWindow="-8" yWindow="-8" windowWidth="1696" windowHeight="1026" activeSheetId="8"/>
    <customWorkbookView name="Rusteikienė Aldona - Individuali peržiūra" guid="{511C5918-FA8C-42C0-9248-A0F117BEEAC2}" mergeInterval="0" personalView="1" maximized="1" xWindow="-8" yWindow="-8" windowWidth="1696" windowHeight="1026" activeSheetId="2"/>
    <customWorkbookView name="Leišienė Janina - Individuali peržiūra" guid="{524848B6-13AA-426C-937E-E4D0F9D963E1}" mergeInterval="0" personalView="1" maximized="1" xWindow="-8" yWindow="-8" windowWidth="1696" windowHeight="1026" activeSheetId="2"/>
    <customWorkbookView name="Vytautas Kralikevičius - Individuali peržiūra" guid="{65A9E82B-017A-4D77-911A-794254B7A6DC}" mergeInterval="0" personalView="1" maximized="1" xWindow="-8" yWindow="-8" windowWidth="1696" windowHeight="1026" activeSheetId="6"/>
    <customWorkbookView name="Matkevičius Gintautas - Individuali peržiūra" guid="{39D908BC-033E-4CDB-87CE-9CC789F7C428}" mergeInterval="0" personalView="1" maximized="1" xWindow="-8" yWindow="-8" windowWidth="1696" windowHeight="1026" activeSheetId="5"/>
    <customWorkbookView name="Sigitas Žvinys - Individuali peržiūra" guid="{4E9D4243-8691-4877-A6A6-DC88F9AD25FC}" mergeInterval="0" personalView="1" maximized="1" xWindow="-8" yWindow="-8" windowWidth="1936" windowHeight="1048" activeSheetId="2"/>
    <customWorkbookView name="Bareikytė Miglė - Individuali peržiūra" guid="{E508033F-5A56-48C8-899A-7EFE9AA4EC4F}" mergeInterval="0" personalView="1" maximized="1" xWindow="-8" yWindow="-8" windowWidth="1936" windowHeight="1056" activeSheetId="4"/>
    <customWorkbookView name="Karūžaitė Rasa - Individuali peržiūra" guid="{3605BC3D-DA08-4E24-988A-34DA5774E919}" mergeInterval="0" personalView="1" maximized="1" xWindow="-8" yWindow="-8" windowWidth="1936" windowHeight="1056" activeSheetId="7"/>
    <customWorkbookView name="Rimantas Šavelis - Individuali peržiūra" guid="{C3677654-BFE4-4497-8838-628012D82F7B}" mergeInterval="0" personalView="1" maximized="1" xWindow="-8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0" l="1"/>
  <c r="I51" i="10"/>
  <c r="H51" i="10"/>
  <c r="J43" i="10"/>
  <c r="I43" i="10"/>
  <c r="H43" i="10"/>
  <c r="H34" i="10"/>
  <c r="I24" i="10"/>
  <c r="I91" i="10"/>
  <c r="H82" i="10"/>
  <c r="H85" i="10"/>
  <c r="H91" i="10"/>
  <c r="H103" i="10"/>
  <c r="H151" i="10"/>
  <c r="H168" i="10"/>
  <c r="H177" i="10"/>
  <c r="H200" i="10"/>
  <c r="H222" i="10"/>
  <c r="H243" i="10"/>
  <c r="H232" i="10"/>
  <c r="H251" i="10"/>
  <c r="H205" i="10"/>
  <c r="H209" i="10"/>
  <c r="J91" i="10"/>
  <c r="H60" i="1"/>
  <c r="F22" i="9" s="1"/>
  <c r="H104" i="10" l="1"/>
  <c r="H178" i="10"/>
  <c r="H64" i="2"/>
  <c r="H32" i="2"/>
  <c r="I64" i="8"/>
  <c r="J64" i="8"/>
  <c r="H59" i="8"/>
  <c r="I74" i="8"/>
  <c r="I76" i="8"/>
  <c r="M36" i="9" s="1"/>
  <c r="J41" i="8"/>
  <c r="I41" i="8"/>
  <c r="H41" i="8"/>
  <c r="H87" i="7"/>
  <c r="H72" i="7"/>
  <c r="I94" i="6"/>
  <c r="H94" i="6"/>
  <c r="J75" i="6"/>
  <c r="I75" i="6"/>
  <c r="H75" i="6"/>
  <c r="H78" i="6"/>
  <c r="H85" i="6"/>
  <c r="J168" i="10"/>
  <c r="H254" i="10"/>
  <c r="H27" i="9" s="1"/>
  <c r="I63" i="1"/>
  <c r="I33" i="1"/>
  <c r="I62" i="1"/>
  <c r="H249" i="10"/>
  <c r="H22" i="9" s="1"/>
  <c r="I101" i="4"/>
  <c r="J101" i="4"/>
  <c r="H101" i="4"/>
  <c r="I100" i="4"/>
  <c r="J100" i="4"/>
  <c r="H100" i="4"/>
  <c r="I99" i="4"/>
  <c r="J99" i="4"/>
  <c r="H99" i="4"/>
  <c r="I98" i="4"/>
  <c r="J98" i="4"/>
  <c r="I97" i="4"/>
  <c r="J97" i="4"/>
  <c r="H98" i="4"/>
  <c r="H97" i="4"/>
  <c r="I96" i="4"/>
  <c r="J96" i="4"/>
  <c r="I94" i="4"/>
  <c r="I34" i="9" s="1"/>
  <c r="J94" i="4"/>
  <c r="H94" i="4"/>
  <c r="H96" i="4"/>
  <c r="I24" i="9" s="1"/>
  <c r="I65" i="5"/>
  <c r="J65" i="5"/>
  <c r="H65" i="5"/>
  <c r="I72" i="5"/>
  <c r="J72" i="5"/>
  <c r="H72" i="5"/>
  <c r="I71" i="5"/>
  <c r="J71" i="5"/>
  <c r="H71" i="5"/>
  <c r="I70" i="5"/>
  <c r="J70" i="5"/>
  <c r="H70" i="5"/>
  <c r="I69" i="5"/>
  <c r="J69" i="5"/>
  <c r="H69" i="5"/>
  <c r="I68" i="5"/>
  <c r="J68" i="5"/>
  <c r="H68" i="5"/>
  <c r="I67" i="5"/>
  <c r="J36" i="9" s="1"/>
  <c r="J67" i="5"/>
  <c r="H67" i="5"/>
  <c r="J24" i="9" s="1"/>
  <c r="I106" i="6"/>
  <c r="J106" i="6"/>
  <c r="H106" i="6"/>
  <c r="I105" i="6"/>
  <c r="J105" i="6"/>
  <c r="H105" i="6"/>
  <c r="I104" i="6"/>
  <c r="J104" i="6"/>
  <c r="H104" i="6"/>
  <c r="I103" i="6"/>
  <c r="J103" i="6"/>
  <c r="H103" i="6"/>
  <c r="I102" i="6"/>
  <c r="J102" i="6"/>
  <c r="H102" i="6"/>
  <c r="I101" i="6"/>
  <c r="K36" i="9" s="1"/>
  <c r="J101" i="6"/>
  <c r="H101" i="6"/>
  <c r="K24" i="9" s="1"/>
  <c r="I93" i="7"/>
  <c r="J93" i="7"/>
  <c r="H93" i="7"/>
  <c r="I100" i="7"/>
  <c r="J100" i="7"/>
  <c r="H100" i="7"/>
  <c r="I99" i="7"/>
  <c r="J99" i="7"/>
  <c r="H99" i="7"/>
  <c r="I95" i="7"/>
  <c r="J95" i="7"/>
  <c r="H95" i="7"/>
  <c r="I96" i="7"/>
  <c r="J96" i="7"/>
  <c r="H96" i="7"/>
  <c r="I97" i="7"/>
  <c r="J97" i="7"/>
  <c r="H97" i="7"/>
  <c r="I98" i="7"/>
  <c r="L39" i="9" s="1"/>
  <c r="J98" i="7"/>
  <c r="H98" i="7"/>
  <c r="L27" i="9" s="1"/>
  <c r="I79" i="8"/>
  <c r="H74" i="2"/>
  <c r="G26" i="9" s="1"/>
  <c r="J81" i="8"/>
  <c r="J80" i="8"/>
  <c r="J79" i="8"/>
  <c r="J78" i="8"/>
  <c r="J76" i="8"/>
  <c r="J77" i="8"/>
  <c r="J74" i="8"/>
  <c r="H74" i="8"/>
  <c r="I81" i="8"/>
  <c r="I80" i="8"/>
  <c r="I78" i="8"/>
  <c r="I77" i="8"/>
  <c r="H81" i="8"/>
  <c r="H80" i="8"/>
  <c r="H79" i="8"/>
  <c r="H78" i="8"/>
  <c r="H77" i="8"/>
  <c r="H76" i="8"/>
  <c r="M24" i="9" s="1"/>
  <c r="H62" i="1"/>
  <c r="J60" i="1"/>
  <c r="I60" i="1"/>
  <c r="F34" i="9" s="1"/>
  <c r="I70" i="2"/>
  <c r="G34" i="9" s="1"/>
  <c r="H70" i="2"/>
  <c r="G22" i="9" s="1"/>
  <c r="H63" i="1"/>
  <c r="F25" i="9" s="1"/>
  <c r="H35" i="5"/>
  <c r="I35" i="5"/>
  <c r="J35" i="5"/>
  <c r="H45" i="5"/>
  <c r="I45" i="5"/>
  <c r="J45" i="5"/>
  <c r="H52" i="5"/>
  <c r="I52" i="5"/>
  <c r="J52" i="5"/>
  <c r="H59" i="5"/>
  <c r="H60" i="5" s="1"/>
  <c r="H61" i="5" s="1"/>
  <c r="I59" i="5"/>
  <c r="I60" i="5" s="1"/>
  <c r="I61" i="5" s="1"/>
  <c r="J59" i="5"/>
  <c r="J60" i="5" s="1"/>
  <c r="J61" i="5" s="1"/>
  <c r="J256" i="10"/>
  <c r="H54" i="9" s="1"/>
  <c r="I256" i="10"/>
  <c r="H41" i="9" s="1"/>
  <c r="H256" i="10"/>
  <c r="H29" i="9" s="1"/>
  <c r="J255" i="10"/>
  <c r="H53" i="9" s="1"/>
  <c r="I255" i="10"/>
  <c r="H40" i="9" s="1"/>
  <c r="H255" i="10"/>
  <c r="H28" i="9" s="1"/>
  <c r="J254" i="10"/>
  <c r="H52" i="9" s="1"/>
  <c r="I254" i="10"/>
  <c r="H39" i="9" s="1"/>
  <c r="J253" i="10"/>
  <c r="H51" i="9" s="1"/>
  <c r="I253" i="10"/>
  <c r="H38" i="9" s="1"/>
  <c r="H253" i="10"/>
  <c r="H26" i="9" s="1"/>
  <c r="J252" i="10"/>
  <c r="H50" i="9" s="1"/>
  <c r="I252" i="10"/>
  <c r="H37" i="9" s="1"/>
  <c r="H252" i="10"/>
  <c r="H25" i="9" s="1"/>
  <c r="J251" i="10"/>
  <c r="H49" i="9" s="1"/>
  <c r="I251" i="10"/>
  <c r="H36" i="9" s="1"/>
  <c r="H24" i="9"/>
  <c r="J249" i="10"/>
  <c r="H47" i="9" s="1"/>
  <c r="I249" i="10"/>
  <c r="H34" i="9" s="1"/>
  <c r="J243" i="10"/>
  <c r="I243" i="10"/>
  <c r="J232" i="10"/>
  <c r="I232" i="10"/>
  <c r="J222" i="10"/>
  <c r="I222" i="10"/>
  <c r="J209" i="10"/>
  <c r="I209" i="10"/>
  <c r="J205" i="10"/>
  <c r="I205" i="10"/>
  <c r="J200" i="10"/>
  <c r="I200" i="10"/>
  <c r="I244" i="10" s="1"/>
  <c r="J177" i="10"/>
  <c r="I177" i="10"/>
  <c r="I168" i="10"/>
  <c r="J151" i="10"/>
  <c r="I151" i="10"/>
  <c r="J103" i="10"/>
  <c r="I103" i="10"/>
  <c r="J85" i="10"/>
  <c r="I85" i="10"/>
  <c r="J82" i="10"/>
  <c r="I82" i="10"/>
  <c r="J34" i="10"/>
  <c r="I34" i="10"/>
  <c r="J24" i="10"/>
  <c r="H24" i="10"/>
  <c r="J18" i="10"/>
  <c r="I18" i="10"/>
  <c r="H18" i="10"/>
  <c r="H25" i="10" s="1"/>
  <c r="F24" i="9" l="1"/>
  <c r="H86" i="6"/>
  <c r="H244" i="10"/>
  <c r="I75" i="8"/>
  <c r="F36" i="9"/>
  <c r="I53" i="5"/>
  <c r="I54" i="5" s="1"/>
  <c r="I62" i="5" s="1"/>
  <c r="H53" i="5"/>
  <c r="H54" i="5" s="1"/>
  <c r="H62" i="5" s="1"/>
  <c r="J53" i="5"/>
  <c r="J54" i="5" s="1"/>
  <c r="J62" i="5" s="1"/>
  <c r="J52" i="10"/>
  <c r="J250" i="10"/>
  <c r="J257" i="10" s="1"/>
  <c r="I250" i="10"/>
  <c r="I257" i="10" s="1"/>
  <c r="I25" i="10"/>
  <c r="I104" i="10"/>
  <c r="I178" i="10"/>
  <c r="J25" i="10"/>
  <c r="H52" i="10"/>
  <c r="H53" i="10" s="1"/>
  <c r="J104" i="10"/>
  <c r="J178" i="10"/>
  <c r="J244" i="10"/>
  <c r="I52" i="10"/>
  <c r="H250" i="10"/>
  <c r="H257" i="10" s="1"/>
  <c r="I53" i="10" l="1"/>
  <c r="J53" i="10"/>
  <c r="H245" i="10"/>
  <c r="J245" i="10"/>
  <c r="I245" i="10"/>
  <c r="J32" i="2"/>
  <c r="I32" i="2"/>
  <c r="M54" i="9"/>
  <c r="M53" i="9"/>
  <c r="M52" i="9"/>
  <c r="M51" i="9"/>
  <c r="M50" i="9"/>
  <c r="M49" i="9"/>
  <c r="M47" i="9"/>
  <c r="J67" i="8"/>
  <c r="J59" i="8"/>
  <c r="J19" i="8"/>
  <c r="J20" i="8" s="1"/>
  <c r="J21" i="8" s="1"/>
  <c r="L54" i="9"/>
  <c r="L53" i="9"/>
  <c r="L52" i="9"/>
  <c r="L51" i="9"/>
  <c r="L50" i="9"/>
  <c r="L49" i="9"/>
  <c r="L47" i="9"/>
  <c r="J87" i="7"/>
  <c r="J72" i="7"/>
  <c r="K54" i="9"/>
  <c r="K53" i="9"/>
  <c r="K52" i="9"/>
  <c r="K51" i="9"/>
  <c r="K50" i="9"/>
  <c r="K49" i="9"/>
  <c r="J99" i="6"/>
  <c r="K47" i="9" s="1"/>
  <c r="J92" i="6"/>
  <c r="J93" i="6" s="1"/>
  <c r="J94" i="6" s="1"/>
  <c r="J85" i="6"/>
  <c r="J78" i="6"/>
  <c r="J54" i="9"/>
  <c r="J53" i="9"/>
  <c r="J52" i="9"/>
  <c r="J51" i="9"/>
  <c r="J50" i="9"/>
  <c r="J49" i="9"/>
  <c r="J47" i="9"/>
  <c r="I54" i="9"/>
  <c r="I53" i="9"/>
  <c r="I52" i="9"/>
  <c r="I51" i="9"/>
  <c r="I50" i="9"/>
  <c r="I49" i="9"/>
  <c r="I47" i="9"/>
  <c r="J87" i="4"/>
  <c r="J88" i="4" s="1"/>
  <c r="J89" i="4" s="1"/>
  <c r="J79" i="4"/>
  <c r="J73" i="4"/>
  <c r="J61" i="4"/>
  <c r="J62" i="4" s="1"/>
  <c r="J50" i="4"/>
  <c r="J46" i="4"/>
  <c r="J30" i="4"/>
  <c r="H48" i="9"/>
  <c r="J70" i="2"/>
  <c r="G47" i="9" s="1"/>
  <c r="J77" i="2"/>
  <c r="G54" i="9" s="1"/>
  <c r="J76" i="2"/>
  <c r="G53" i="9" s="1"/>
  <c r="J75" i="2"/>
  <c r="G52" i="9" s="1"/>
  <c r="J74" i="2"/>
  <c r="G51" i="9" s="1"/>
  <c r="J73" i="2"/>
  <c r="G50" i="9" s="1"/>
  <c r="J72" i="2"/>
  <c r="G49" i="9" s="1"/>
  <c r="J64" i="2"/>
  <c r="F47" i="9"/>
  <c r="J67" i="1"/>
  <c r="F54" i="9" s="1"/>
  <c r="J66" i="1"/>
  <c r="F53" i="9" s="1"/>
  <c r="J65" i="1"/>
  <c r="F52" i="9" s="1"/>
  <c r="J64" i="1"/>
  <c r="F51" i="9" s="1"/>
  <c r="J63" i="1"/>
  <c r="F50" i="9" s="1"/>
  <c r="J62" i="1"/>
  <c r="F49" i="9" s="1"/>
  <c r="J52" i="1"/>
  <c r="J49" i="1"/>
  <c r="J40" i="1"/>
  <c r="J33" i="1"/>
  <c r="J34" i="1" s="1"/>
  <c r="H73" i="4"/>
  <c r="I73" i="4"/>
  <c r="L22" i="9"/>
  <c r="L34" i="9"/>
  <c r="L24" i="9"/>
  <c r="L36" i="9"/>
  <c r="L25" i="9"/>
  <c r="L37" i="9"/>
  <c r="L26" i="9"/>
  <c r="L38" i="9"/>
  <c r="L28" i="9"/>
  <c r="L40" i="9"/>
  <c r="L29" i="9"/>
  <c r="L41" i="9"/>
  <c r="J68" i="8" l="1"/>
  <c r="J69" i="8" s="1"/>
  <c r="J70" i="8" s="1"/>
  <c r="J246" i="10"/>
  <c r="I246" i="10"/>
  <c r="K256" i="10" s="1"/>
  <c r="H246" i="10"/>
  <c r="K257" i="10" s="1"/>
  <c r="F48" i="9"/>
  <c r="F55" i="9" s="1"/>
  <c r="I48" i="9"/>
  <c r="I55" i="9" s="1"/>
  <c r="M48" i="9"/>
  <c r="M55" i="9" s="1"/>
  <c r="L48" i="9"/>
  <c r="L55" i="9" s="1"/>
  <c r="J88" i="7"/>
  <c r="J89" i="7" s="1"/>
  <c r="J90" i="7" s="1"/>
  <c r="K48" i="9"/>
  <c r="K55" i="9" s="1"/>
  <c r="H15" i="9"/>
  <c r="H12" i="9"/>
  <c r="H16" i="9"/>
  <c r="H14" i="9"/>
  <c r="H13" i="9"/>
  <c r="H9" i="9"/>
  <c r="G48" i="9"/>
  <c r="G55" i="9" s="1"/>
  <c r="H11" i="9"/>
  <c r="J48" i="9"/>
  <c r="J55" i="9" s="1"/>
  <c r="H55" i="9"/>
  <c r="J75" i="8"/>
  <c r="J82" i="8" s="1"/>
  <c r="J94" i="7"/>
  <c r="J101" i="7" s="1"/>
  <c r="J86" i="6"/>
  <c r="J100" i="6"/>
  <c r="J107" i="6" s="1"/>
  <c r="J66" i="5"/>
  <c r="J73" i="5" s="1"/>
  <c r="J80" i="4"/>
  <c r="J51" i="4"/>
  <c r="J95" i="4"/>
  <c r="J102" i="4" s="1"/>
  <c r="J65" i="2"/>
  <c r="J66" i="2" s="1"/>
  <c r="J67" i="2" s="1"/>
  <c r="J71" i="2"/>
  <c r="J78" i="2" s="1"/>
  <c r="J53" i="1"/>
  <c r="J54" i="1" s="1"/>
  <c r="J55" i="1" s="1"/>
  <c r="J61" i="1"/>
  <c r="J68" i="1" s="1"/>
  <c r="J81" i="4" l="1"/>
  <c r="J90" i="4" s="1"/>
  <c r="H10" i="9"/>
  <c r="H17" i="9" s="1"/>
  <c r="J87" i="6"/>
  <c r="J95" i="6" s="1"/>
  <c r="M34" i="9"/>
  <c r="I99" i="6"/>
  <c r="K34" i="9" s="1"/>
  <c r="H99" i="6"/>
  <c r="K22" i="9" s="1"/>
  <c r="J34" i="9"/>
  <c r="J22" i="9"/>
  <c r="I22" i="9"/>
  <c r="G9" i="9" l="1"/>
  <c r="H72" i="2"/>
  <c r="G24" i="9" s="1"/>
  <c r="F11" i="9" s="1"/>
  <c r="I72" i="2"/>
  <c r="G36" i="9" s="1"/>
  <c r="H73" i="2"/>
  <c r="G25" i="9" s="1"/>
  <c r="I73" i="2"/>
  <c r="G37" i="9" s="1"/>
  <c r="I74" i="2"/>
  <c r="G38" i="9" s="1"/>
  <c r="H75" i="2"/>
  <c r="G27" i="9" s="1"/>
  <c r="I75" i="2"/>
  <c r="G39" i="9" s="1"/>
  <c r="H76" i="2"/>
  <c r="G28" i="9" s="1"/>
  <c r="I76" i="2"/>
  <c r="G40" i="9" s="1"/>
  <c r="H77" i="2"/>
  <c r="G29" i="9" s="1"/>
  <c r="I77" i="2"/>
  <c r="G41" i="9" s="1"/>
  <c r="I64" i="2"/>
  <c r="I65" i="2" l="1"/>
  <c r="I66" i="2" s="1"/>
  <c r="I67" i="2" s="1"/>
  <c r="I71" i="2"/>
  <c r="I78" i="2" s="1"/>
  <c r="H71" i="2"/>
  <c r="H65" i="2"/>
  <c r="H66" i="2" s="1"/>
  <c r="H67" i="2" s="1"/>
  <c r="G35" i="9"/>
  <c r="H78" i="2" l="1"/>
  <c r="G42" i="9" l="1"/>
  <c r="G23" i="9"/>
  <c r="G30" i="9" s="1"/>
  <c r="H49" i="1" l="1"/>
  <c r="I49" i="1"/>
  <c r="I53" i="1" s="1"/>
  <c r="H40" i="1"/>
  <c r="I40" i="1"/>
  <c r="H33" i="1"/>
  <c r="I92" i="6" l="1"/>
  <c r="I93" i="6" s="1"/>
  <c r="I85" i="6"/>
  <c r="I87" i="4"/>
  <c r="I88" i="4" s="1"/>
  <c r="I89" i="4" s="1"/>
  <c r="I79" i="4"/>
  <c r="I61" i="4"/>
  <c r="I62" i="4" s="1"/>
  <c r="I50" i="4"/>
  <c r="I46" i="4"/>
  <c r="I30" i="4"/>
  <c r="I34" i="1"/>
  <c r="I52" i="1"/>
  <c r="I80" i="4" l="1"/>
  <c r="I51" i="4"/>
  <c r="I54" i="1"/>
  <c r="I55" i="1" s="1"/>
  <c r="M37" i="9"/>
  <c r="M38" i="9"/>
  <c r="M39" i="9"/>
  <c r="M40" i="9"/>
  <c r="M41" i="9"/>
  <c r="I67" i="8"/>
  <c r="I87" i="7"/>
  <c r="I72" i="7"/>
  <c r="I81" i="4" l="1"/>
  <c r="I90" i="4" s="1"/>
  <c r="I88" i="7"/>
  <c r="I89" i="7" s="1"/>
  <c r="I90" i="7" s="1"/>
  <c r="H88" i="7"/>
  <c r="H89" i="7" s="1"/>
  <c r="H90" i="7" s="1"/>
  <c r="L23" i="9"/>
  <c r="L30" i="9" s="1"/>
  <c r="L35" i="9"/>
  <c r="L42" i="9" s="1"/>
  <c r="H94" i="7"/>
  <c r="H101" i="7" s="1"/>
  <c r="I94" i="7"/>
  <c r="I101" i="7" s="1"/>
  <c r="I82" i="8"/>
  <c r="H35" i="9" l="1"/>
  <c r="H23" i="9"/>
  <c r="H42" i="9" l="1"/>
  <c r="H30" i="9"/>
  <c r="K41" i="9"/>
  <c r="K29" i="9"/>
  <c r="K40" i="9"/>
  <c r="K28" i="9"/>
  <c r="K39" i="9"/>
  <c r="K27" i="9"/>
  <c r="K38" i="9"/>
  <c r="K26" i="9"/>
  <c r="K37" i="9"/>
  <c r="K25" i="9"/>
  <c r="H92" i="6"/>
  <c r="H93" i="6" s="1"/>
  <c r="I78" i="6"/>
  <c r="I86" i="6" s="1"/>
  <c r="K35" i="9" l="1"/>
  <c r="K42" i="9" s="1"/>
  <c r="K23" i="9"/>
  <c r="K30" i="9" s="1"/>
  <c r="I87" i="6"/>
  <c r="I95" i="6" s="1"/>
  <c r="H100" i="6"/>
  <c r="I100" i="6"/>
  <c r="I107" i="6" l="1"/>
  <c r="H107" i="6"/>
  <c r="H87" i="6"/>
  <c r="H95" i="6" s="1"/>
  <c r="J41" i="9"/>
  <c r="J29" i="9"/>
  <c r="J40" i="9"/>
  <c r="J28" i="9"/>
  <c r="J39" i="9"/>
  <c r="J27" i="9"/>
  <c r="J38" i="9"/>
  <c r="J26" i="9"/>
  <c r="J37" i="9"/>
  <c r="J25" i="9"/>
  <c r="J35" i="9" l="1"/>
  <c r="J42" i="9" s="1"/>
  <c r="J23" i="9"/>
  <c r="J30" i="9" s="1"/>
  <c r="I66" i="5"/>
  <c r="I73" i="5" s="1"/>
  <c r="H66" i="5"/>
  <c r="H73" i="5" l="1"/>
  <c r="M29" i="9"/>
  <c r="M28" i="9"/>
  <c r="M27" i="9"/>
  <c r="M26" i="9"/>
  <c r="M25" i="9"/>
  <c r="H67" i="8"/>
  <c r="H64" i="8"/>
  <c r="H68" i="8" s="1"/>
  <c r="I59" i="8"/>
  <c r="I19" i="8"/>
  <c r="I20" i="8" s="1"/>
  <c r="M22" i="9"/>
  <c r="F9" i="9" l="1"/>
  <c r="I68" i="8"/>
  <c r="I69" i="8" s="1"/>
  <c r="H69" i="8"/>
  <c r="M35" i="9"/>
  <c r="M42" i="9" s="1"/>
  <c r="M23" i="9"/>
  <c r="I21" i="8"/>
  <c r="H75" i="8"/>
  <c r="H19" i="8"/>
  <c r="H20" i="8" s="1"/>
  <c r="H21" i="8" s="1"/>
  <c r="I70" i="8" l="1"/>
  <c r="H70" i="8"/>
  <c r="M30" i="9"/>
  <c r="H82" i="8"/>
  <c r="I41" i="9" l="1"/>
  <c r="I29" i="9"/>
  <c r="I40" i="9"/>
  <c r="I28" i="9"/>
  <c r="I39" i="9"/>
  <c r="I27" i="9"/>
  <c r="I38" i="9"/>
  <c r="I26" i="9"/>
  <c r="I37" i="9"/>
  <c r="I25" i="9"/>
  <c r="F12" i="9" s="1"/>
  <c r="I36" i="9"/>
  <c r="G11" i="9" s="1"/>
  <c r="H87" i="4"/>
  <c r="H88" i="4" s="1"/>
  <c r="H89" i="4" s="1"/>
  <c r="H79" i="4"/>
  <c r="H80" i="4" s="1"/>
  <c r="H61" i="4"/>
  <c r="H62" i="4" s="1"/>
  <c r="H50" i="4"/>
  <c r="H46" i="4"/>
  <c r="H30" i="4"/>
  <c r="I23" i="9" l="1"/>
  <c r="I30" i="9" s="1"/>
  <c r="I35" i="9"/>
  <c r="I95" i="4"/>
  <c r="H51" i="4"/>
  <c r="H81" i="4" s="1"/>
  <c r="H90" i="4" s="1"/>
  <c r="H95" i="4"/>
  <c r="I42" i="9" l="1"/>
  <c r="I102" i="4"/>
  <c r="H102" i="4"/>
  <c r="I64" i="1"/>
  <c r="F38" i="9" s="1"/>
  <c r="G13" i="9" s="1"/>
  <c r="I65" i="1"/>
  <c r="F39" i="9" s="1"/>
  <c r="G14" i="9" s="1"/>
  <c r="I66" i="1"/>
  <c r="F40" i="9" s="1"/>
  <c r="G15" i="9" s="1"/>
  <c r="I67" i="1"/>
  <c r="F41" i="9" s="1"/>
  <c r="G16" i="9" s="1"/>
  <c r="F37" i="9" l="1"/>
  <c r="G12" i="9" s="1"/>
  <c r="G10" i="9" s="1"/>
  <c r="I61" i="1"/>
  <c r="G17" i="9" l="1"/>
  <c r="I68" i="1"/>
  <c r="H67" i="1" l="1"/>
  <c r="F29" i="9" s="1"/>
  <c r="F16" i="9" s="1"/>
  <c r="H66" i="1"/>
  <c r="F28" i="9" s="1"/>
  <c r="F15" i="9" s="1"/>
  <c r="H65" i="1"/>
  <c r="F27" i="9" s="1"/>
  <c r="F14" i="9" s="1"/>
  <c r="H64" i="1"/>
  <c r="H52" i="1"/>
  <c r="H34" i="1"/>
  <c r="F26" i="9" l="1"/>
  <c r="H61" i="1"/>
  <c r="F23" i="9"/>
  <c r="F30" i="9" s="1"/>
  <c r="F13" i="9"/>
  <c r="H53" i="1"/>
  <c r="F35" i="9" l="1"/>
  <c r="F42" i="9" s="1"/>
  <c r="F10" i="9"/>
  <c r="F17" i="9" s="1"/>
  <c r="H54" i="1"/>
  <c r="H55" i="1" s="1"/>
  <c r="H68" i="1"/>
</calcChain>
</file>

<file path=xl/sharedStrings.xml><?xml version="1.0" encoding="utf-8"?>
<sst xmlns="http://schemas.openxmlformats.org/spreadsheetml/2006/main" count="2323" uniqueCount="1266">
  <si>
    <t xml:space="preserve"> TIKSLŲ, UŽDAVINIŲ, PRIEMONIŲ, PRIEMONIŲ IŠLAIDŲ IR PRODUKTO KRITERIJŲ SUVESTINĖ</t>
  </si>
  <si>
    <t>Priemonės kodas</t>
  </si>
  <si>
    <t>Pavadinimas</t>
  </si>
  <si>
    <t>Finansavimo šaltinis</t>
  </si>
  <si>
    <t>Atsakingas priemonės koordinatorius</t>
  </si>
  <si>
    <t>ES</t>
  </si>
  <si>
    <t>SB</t>
  </si>
  <si>
    <t>VB</t>
  </si>
  <si>
    <t>Iš viso tikslui:</t>
  </si>
  <si>
    <t>Kt</t>
  </si>
  <si>
    <t>Iš viso uždaviniui:</t>
  </si>
  <si>
    <t>Suorganizuotų renginių skaičius</t>
  </si>
  <si>
    <t>Polderių  eksploatacija</t>
  </si>
  <si>
    <t xml:space="preserve">Verslumą skatinančių mokymų, sklaidos renginių organizavimas </t>
  </si>
  <si>
    <t>Verslo informacijos ir konsultacijų paslaugos, dokumentų rengimas</t>
  </si>
  <si>
    <t>Smulkaus ir vidutinio verslo rėmimas</t>
  </si>
  <si>
    <t>Rajono pristatymas investuotojų mugėse, parodose</t>
  </si>
  <si>
    <t xml:space="preserve">Iš viso programai: </t>
  </si>
  <si>
    <t>Dalyvių skaičius</t>
  </si>
  <si>
    <t>Suremontuota drenažo, ha</t>
  </si>
  <si>
    <t>Investuotojų pritraukimą skatinančių renginių organizavimas</t>
  </si>
  <si>
    <t>VERSLO, ŪKININKAVIMO SĄLYGŲ BEI INVESTICIJŲ APLINKOS GERINIMO PROGRAMA (NR. 01)</t>
  </si>
  <si>
    <t>Avarinių melioracijos statinių gedimų remontas (ne valstybei priklausančių)</t>
  </si>
  <si>
    <t>Valstybei priklausančių melioracijos statinių remontas ir priežiūra (29 270 ha)</t>
  </si>
  <si>
    <t xml:space="preserve">Griovių priežiūra, km </t>
  </si>
  <si>
    <t>TIKSLAS. Patrauklios verslo ir investicinės aplinkos kūrimas</t>
  </si>
  <si>
    <t>Siekiamo SPP rodiklio kodas</t>
  </si>
  <si>
    <t>Suremontuota griovių, km</t>
  </si>
  <si>
    <t>01. Verslo, ūkininkavimo sąlygų bei investicijų aplinkos gerinimo programa</t>
  </si>
  <si>
    <t>G. Žiukas</t>
  </si>
  <si>
    <t>Statybos ir ž.ū. skyrius</t>
  </si>
  <si>
    <t>Melioracijos statinių remontas gyvenvietėse</t>
  </si>
  <si>
    <t>III.3.1.</t>
  </si>
  <si>
    <t>D. Kulienė</t>
  </si>
  <si>
    <t>SPP prioritetas</t>
  </si>
  <si>
    <t>SPP tikslas</t>
  </si>
  <si>
    <t>SPP uždavinys</t>
  </si>
  <si>
    <t>Iš viso prioritetui programoje:</t>
  </si>
  <si>
    <t>Programa</t>
  </si>
  <si>
    <t>Priemonės pavadinimas</t>
  </si>
  <si>
    <t>R. Vasaravičienė                    A. Siminkevičius</t>
  </si>
  <si>
    <t>A. Rusteikienė</t>
  </si>
  <si>
    <t>Darbuotojas</t>
  </si>
  <si>
    <t>Skyrius, įstaiga</t>
  </si>
  <si>
    <t>Finansavimo šaltiniai</t>
  </si>
  <si>
    <t>KITI ŠALTINIAI, IŠ VISO: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</si>
  <si>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VB</t>
    </r>
  </si>
  <si>
    <r>
      <t xml:space="preserve">Europos Sąjungos investicijų lėšos </t>
    </r>
    <r>
      <rPr>
        <b/>
        <sz val="10"/>
        <rFont val="Times New Roman"/>
        <family val="1"/>
        <charset val="186"/>
      </rPr>
      <t>ES</t>
    </r>
  </si>
  <si>
    <r>
      <t xml:space="preserve">Skolintos lėšos </t>
    </r>
    <r>
      <rPr>
        <b/>
        <sz val="10"/>
        <rFont val="Times New Roman"/>
        <family val="1"/>
        <charset val="186"/>
      </rPr>
      <t>SL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</si>
  <si>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</si>
  <si>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Savivaldybės aplinkos apsaugos rėmimo programos lėšos </t>
    </r>
    <r>
      <rPr>
        <b/>
        <sz val="10"/>
        <rFont val="Times New Roman"/>
        <family val="1"/>
        <charset val="186"/>
      </rPr>
      <t>SAARP</t>
    </r>
  </si>
  <si>
    <r>
      <t xml:space="preserve">Kelių priežiūros programos lėšos </t>
    </r>
    <r>
      <rPr>
        <b/>
        <sz val="10"/>
        <rFont val="Times New Roman"/>
        <family val="1"/>
        <charset val="186"/>
      </rPr>
      <t>KPP</t>
    </r>
  </si>
  <si>
    <t>IŠ VISO:</t>
  </si>
  <si>
    <t xml:space="preserve">II PRIORITETAS. Rajono ekonominės plėtros sąlygų kūrimas </t>
  </si>
  <si>
    <t>II.1.1.</t>
  </si>
  <si>
    <t>Produkto rodiklio</t>
  </si>
  <si>
    <t>2.3.</t>
  </si>
  <si>
    <t xml:space="preserve">2.1. TIKSLAS. Žaliosios ekonomikos plėtra rajone  </t>
  </si>
  <si>
    <t>2.1.3. UŽDAVINYS. Skatinti ekologinį ūkininkavimą, kooperaciją žemės ūkyje bei rūpintis dirbamos žemės kokybe</t>
  </si>
  <si>
    <t>01.2.1.3.1</t>
  </si>
  <si>
    <t>01.2.1.3.2</t>
  </si>
  <si>
    <t>01.2.1.3.3</t>
  </si>
  <si>
    <t>01.2.1.3.4</t>
  </si>
  <si>
    <t>01.2.1.3.5</t>
  </si>
  <si>
    <t xml:space="preserve">2.3.1. UŽDAVINYS. Skatinti viešųjų ir privačių subjektų sinergiją ir verslo plėtros iniciatyvas </t>
  </si>
  <si>
    <t>01.2.3.1.1</t>
  </si>
  <si>
    <t>01.2.3.1.2</t>
  </si>
  <si>
    <t xml:space="preserve">2.3.2. UŽDAVINYS. Kurti rajone verslui bei investicijoms palankią mokestinę ir administracinės pagalbos aplinką </t>
  </si>
  <si>
    <t>01.2.3.2.2</t>
  </si>
  <si>
    <t>01.2.3.2.3</t>
  </si>
  <si>
    <t>01.2.3.2.4</t>
  </si>
  <si>
    <t>2.3.3. UŽDAVINYS. Plėsti mieste ir rajone verslo ir komercines teritorijas</t>
  </si>
  <si>
    <t>01.2.3.3.1</t>
  </si>
  <si>
    <t>II.1.1., II.1.2., II.1.3.</t>
  </si>
  <si>
    <t>II.1.2., II.1.3.</t>
  </si>
  <si>
    <t>II.1.2., II.1.3., II.1.8.</t>
  </si>
  <si>
    <t>II.1.4., III.1.2., III.1.4., III.1.5.</t>
  </si>
  <si>
    <t>2024-ųjų metų asignavimų planas</t>
  </si>
  <si>
    <t>2024-ieji metai</t>
  </si>
  <si>
    <t>Investavimą skatinančių priemonių kūrimas ir įgyvendinimas</t>
  </si>
  <si>
    <t>2024 m. lėšų poreikis</t>
  </si>
  <si>
    <t>01.2.3.2.1</t>
  </si>
  <si>
    <t>Įgyvendintų projektų skaičius</t>
  </si>
  <si>
    <t>D.Mikelinskienė</t>
  </si>
  <si>
    <t>01.2.3.2.5</t>
  </si>
  <si>
    <t>TVIC, Strateginio planavimo ir investicijų sk., Molėtų r. VVG</t>
  </si>
  <si>
    <t>Molėtų r. VVG</t>
  </si>
  <si>
    <t xml:space="preserve">TVIC </t>
  </si>
  <si>
    <t>2025-ųjų metų asignavimų planas</t>
  </si>
  <si>
    <t>2025-ieji metai</t>
  </si>
  <si>
    <t>01.2.1.3.6</t>
  </si>
  <si>
    <t>Melioracijos sistemų naudotojų asociacijų nariams ir valstybei priklausančių melioracijos sistemų rekonstravimas</t>
  </si>
  <si>
    <t>Molėtų rajono Čiulėnų seniūnijos melioracijos statinių rekonstrukcija</t>
  </si>
  <si>
    <t>01.2.1.3.7</t>
  </si>
  <si>
    <t>2025 m. lėšų poreikis</t>
  </si>
  <si>
    <t>Valstybės deleguotų funkcijų vykdymas (ž. ū. valdų ir ūkininkų registras, technikos registras, pasėlių deklaravimas ir kt.)</t>
  </si>
  <si>
    <t xml:space="preserve">DALYVAVIMO DEMOKRATIJOS, BENDRUOMENIŠKUMO SKATINIMO, GYVENTOJŲ SVEIKATINIMO IR JŲ SAUGUMO UŽTIKRINIMO PROGRAMOS (NR. 04) </t>
  </si>
  <si>
    <t xml:space="preserve">SPP prioritetas </t>
  </si>
  <si>
    <t>Atsakingas darbuotojas</t>
  </si>
  <si>
    <t>04. Dalyvavimo demokratijos, bendruomeniškumo skatinimo, gyventojų sveikatinimo ir jų saugumo užtikrinimo programa</t>
  </si>
  <si>
    <t>I PRIORITETAS. Besimokanti, atsakinga ir aktyvi bendruomenė</t>
  </si>
  <si>
    <t xml:space="preserve"> 1.2. TIKSLAS. Sveika visuomenė ir efektyvi sveikatos priežiūros sistema</t>
  </si>
  <si>
    <t>1.2.1. UŽDAVINYS. Formuoti sveiką visuomenę, propaguoti sveiką gyvenseną ir ekologišką gyvenimo būdą</t>
  </si>
  <si>
    <t>04.1.2.1.1</t>
  </si>
  <si>
    <t>I.2.4</t>
  </si>
  <si>
    <t>M. Bareikytė</t>
  </si>
  <si>
    <t>Savivaldybės gydytojas</t>
  </si>
  <si>
    <t>04.1.2.1.2</t>
  </si>
  <si>
    <t>Plėtoti psichikos sveikatos stiprinimo, psichosocialinės pagalbos ir savižudybių prevencijos intervenciją</t>
  </si>
  <si>
    <t>I.2.5</t>
  </si>
  <si>
    <t>04.1.2.1.3</t>
  </si>
  <si>
    <t>SAARP</t>
  </si>
  <si>
    <t>Visuomenės sveikatos rėmimo spec. programos įgyvendinimas</t>
  </si>
  <si>
    <t>1.2.2. UŽDAVINYS. Padidinti asmens sveikatos priežiūros paslaugų kokybę ir prieinamumą</t>
  </si>
  <si>
    <t>04.1.2.2.1</t>
  </si>
  <si>
    <t>I.2.1</t>
  </si>
  <si>
    <t>04.1.2.2.2</t>
  </si>
  <si>
    <t>Psichikos dienos stacionaro įkūrimas</t>
  </si>
  <si>
    <t>04.1.2.2.3</t>
  </si>
  <si>
    <t>Sveikatos priežiūros specialistų pritraukimas</t>
  </si>
  <si>
    <t>Įdarbintų sveikatos specialistų skaičius</t>
  </si>
  <si>
    <t>Metų sveikatos darbuotojo pagerbimas</t>
  </si>
  <si>
    <t>Įteiktas apdovanojimas</t>
  </si>
  <si>
    <t>I.6.3</t>
  </si>
  <si>
    <t>1.2.3. UŽDAVINYS. Sukurti tvarią tarpsektorinę prevencijos sistemą</t>
  </si>
  <si>
    <t>04.1.2.3.1</t>
  </si>
  <si>
    <t>Adaptuoto ir išplėsto jaunimui palankių sveikatos priežiūros paslaugų teikimo modelio įdiegimas Molėtų rajone</t>
  </si>
  <si>
    <t>V. Bačiulė</t>
  </si>
  <si>
    <t>Jaunimo reikalų koordinatorė</t>
  </si>
  <si>
    <t>Įgyvendinta algoritmų</t>
  </si>
  <si>
    <t>1.1. TIKSLAS. Kokybiška švietimo sistema, kryptinga jaunimo politika</t>
  </si>
  <si>
    <t xml:space="preserve"> 1.1.2. UŽDAVINYS. Skatinti vaikų ir jaunimo užimtumą bei socializaciją</t>
  </si>
  <si>
    <t>04.1.1.2.1</t>
  </si>
  <si>
    <t>Jaunimo įgalinimo ir galimybių plėtra Molėtų rajono savivaldybėje</t>
  </si>
  <si>
    <t>Programose dalyvaujančių jaunuolių skaičius</t>
  </si>
  <si>
    <t>I.5.2.</t>
  </si>
  <si>
    <t>04.1.1.2.2</t>
  </si>
  <si>
    <t>Mobilaus darbo vykdymas</t>
  </si>
  <si>
    <t>Įsitraukusių unikalių asmenų skaičius kaimo vietovėse</t>
  </si>
  <si>
    <t>04.1.1.2.3</t>
  </si>
  <si>
    <t>Atviro jaunimo centro modernizavimas</t>
  </si>
  <si>
    <t>Parengtas techninis projektas</t>
  </si>
  <si>
    <t>04.1.1.2.4</t>
  </si>
  <si>
    <t>Finansavimo priemonė  „Neformalaus ugdymo gerinimas įtraukiant jaunimą į vietos bendruomenės organizavimą ir socialinės atskirties mažinimą“</t>
  </si>
  <si>
    <t>1.5. TIKSLAS. Saugus ir bendruomeniškas kraštas</t>
  </si>
  <si>
    <t>04.1.5.2.1</t>
  </si>
  <si>
    <t>Nevyriausybinių organizacijų finansavimas, vadovaujantis Molėtų rajono savivaldybės nevyriausybinių organizacijų projektų finansavimo tvarkos aprašu</t>
  </si>
  <si>
    <t>Finansuotų projektų skaičius</t>
  </si>
  <si>
    <t>I.5.3</t>
  </si>
  <si>
    <t>G. Matkevičius</t>
  </si>
  <si>
    <t>04.1.5.2.2</t>
  </si>
  <si>
    <t>Paremtų bendruomeninių organizacijų veiklų skaičius</t>
  </si>
  <si>
    <t>04.1.5.2.3</t>
  </si>
  <si>
    <t>V. Stundys</t>
  </si>
  <si>
    <t>04.1.5.2.4</t>
  </si>
  <si>
    <t>Finansavimo priemonė  „Sumanių kaimų vystymas"</t>
  </si>
  <si>
    <t>1.5.1 UŽDAVINYS. Bendradarbiauti užtikrinant viešąją tvarką</t>
  </si>
  <si>
    <t>04.1.5.1.1</t>
  </si>
  <si>
    <t>Apklausų skaičius</t>
  </si>
  <si>
    <t>I.5.4.</t>
  </si>
  <si>
    <t>R. Tamošiūnas</t>
  </si>
  <si>
    <t>Teisės ir civilinės metrikacijos skyrius, Viešųjų ryšių skyrius</t>
  </si>
  <si>
    <t>04.1.5.1.3</t>
  </si>
  <si>
    <t>Viešosios tvarkos ir eismo saugumo užtikrinimas Molėtų mieste ir rajone</t>
  </si>
  <si>
    <t>Renginių skaičius</t>
  </si>
  <si>
    <t>04.1.5.1.4</t>
  </si>
  <si>
    <t>D. Židonis</t>
  </si>
  <si>
    <t>Ekstremalių situacijų prevencinio priemonių plano sudarymas</t>
  </si>
  <si>
    <t>Parengtas planas</t>
  </si>
  <si>
    <t>Vaizdo stebėjimo kamerų įrengimas ir priežiūra</t>
  </si>
  <si>
    <t>I.5.4</t>
  </si>
  <si>
    <t>S. Maželis</t>
  </si>
  <si>
    <t>Iš viso programoje prioritetui:</t>
  </si>
  <si>
    <t>II PRIORITETAS. Rajono ekonominės plėtros sąlygų kūrimas</t>
  </si>
  <si>
    <t>2.3.2.</t>
  </si>
  <si>
    <t>UŽDAVINYS. Kurti rajone verslui bei investicijoms palankią mokestinę ir administracinės pagalbos aplinką</t>
  </si>
  <si>
    <t>04.2.3.2.1</t>
  </si>
  <si>
    <t>Įvykdymas procentais</t>
  </si>
  <si>
    <t>I.5.1.</t>
  </si>
  <si>
    <t>04.2.3.2.2</t>
  </si>
  <si>
    <t>Molėtuose įsikūrusių žmonių sambūrio organizavimas</t>
  </si>
  <si>
    <t>Bendrasis</t>
  </si>
  <si>
    <t>Iš viso programai:</t>
  </si>
  <si>
    <t xml:space="preserve">TURIZMO PASLAUGŲ PLĖTROS IR RAJONO ĮVAIZDŽIO KOMUNIKACIJOS PROGRAMOS (NR. 08) </t>
  </si>
  <si>
    <t>08. Turizmo paslaugų plėtros ir rajono įvaizdžio komunikacijos programa</t>
  </si>
  <si>
    <t>1.6. TIKSLAS. Kokybiškas savivaldybės valdymas bendruomenės patogumui</t>
  </si>
  <si>
    <t>1.6.3. UŽDAVINYS. Stiprinti savivaldybės vidaus ir išorinę komunikaciją, kryptingai formuojant krašto įvaizdį ir identitetą</t>
  </si>
  <si>
    <t>08.1.6.3.1</t>
  </si>
  <si>
    <t>I.6.2.</t>
  </si>
  <si>
    <t>V.Suchodumcevas, D.Kulienė</t>
  </si>
  <si>
    <t>08.1.6.3.2</t>
  </si>
  <si>
    <t>Mažosios arhitektūros, atspindinčios Molėtų įvaizdį, kūrimas ir įrengimas Molėtų rajone</t>
  </si>
  <si>
    <t>Sukurtos ir pastatytos skulptūros, vnt.</t>
  </si>
  <si>
    <t>G.Putvinskas</t>
  </si>
  <si>
    <t>Architektūros ir teritorijų planavimo skyrius</t>
  </si>
  <si>
    <t>08.1.6.3.3</t>
  </si>
  <si>
    <t>Atnaujintų ženklų, vnt.</t>
  </si>
  <si>
    <t>2.2. TIKSLAS. Turizmo ir laisvalaikio paslaugų kokybės ir įvairovės skatinimas</t>
  </si>
  <si>
    <t>2.2.1. UŽDAVINYS. Skatinti kurtis ir kurti naujus darnaus turizmo produktus</t>
  </si>
  <si>
    <t>08.2.2.1.1</t>
  </si>
  <si>
    <t>Turizmo produktų kūrimas skirtingoms turistų tikslinėms grupėms</t>
  </si>
  <si>
    <t>Sukurti turizmo produktai</t>
  </si>
  <si>
    <t>II.1.5.</t>
  </si>
  <si>
    <t>Turizmo ir verslo informacijos centras</t>
  </si>
  <si>
    <t>08.2.2.1.2</t>
  </si>
  <si>
    <t>Turizmo produktų auditas</t>
  </si>
  <si>
    <t>Audituotų produktų skaičius</t>
  </si>
  <si>
    <t>08.2.2.1.3</t>
  </si>
  <si>
    <t xml:space="preserve">Edukacinės programos organizavimas virtualioje erdvėje "Molėtai kitaip" </t>
  </si>
  <si>
    <t>Dalyvių skaičiaus  augimas proc.</t>
  </si>
  <si>
    <t>08.2.2.1.4</t>
  </si>
  <si>
    <t>Gamtos objektų pritaikymas lankymui</t>
  </si>
  <si>
    <t>G. Putvinskas</t>
  </si>
  <si>
    <t>08.2.2.1.5</t>
  </si>
  <si>
    <t>Sutvarkyta teritorija, ha</t>
  </si>
  <si>
    <t>2.2.2. UŽDAVINYS. Populiarinti rajoną kaip žvaigždžių pažinimo, aktyvaus laisvalaikio, draugiško aplinkai ir ekologišką kraštą</t>
  </si>
  <si>
    <t>08.2.2.2.1</t>
  </si>
  <si>
    <t>Turizmo informacijos ir konsultacijų paslaugos</t>
  </si>
  <si>
    <t>Lankytojų, kuriems suteiktos turizmo informacijos paslaugos augimas procentais</t>
  </si>
  <si>
    <t>08.2.2.2.2</t>
  </si>
  <si>
    <t xml:space="preserve">Išleista leidinių </t>
  </si>
  <si>
    <t>Sudalyvauta turizmą skatinančiuose renginiuose</t>
  </si>
  <si>
    <t>Suorganizuota turų žiniasklaidai, KO</t>
  </si>
  <si>
    <t>08.2.2.2.3</t>
  </si>
  <si>
    <t>Elektroninių rinkodaros priemonių įgyvendinimas (turinio kūrimas (foto, video) ir talpinimas interneto svetainėes, soc. tinkluose,  konkursų, žaidimų organizavimas) Lietuvoje ir užsienio rinkose</t>
  </si>
  <si>
    <t>Interneto svetainių, mobilios aplikacijos lankytojų skaičiaus augimas procentais</t>
  </si>
  <si>
    <t>Sukurta vaizdo klipų</t>
  </si>
  <si>
    <t>Suorganizuota žaidimų/konkursų</t>
  </si>
  <si>
    <t>08.2.2.2.4</t>
  </si>
  <si>
    <t>Žvejybos rojaus ženklo bei principo "Pagavai - paleisk" komunikacija</t>
  </si>
  <si>
    <t>Suorganizuota komunikacijos kamapnijų</t>
  </si>
  <si>
    <t>08.2.2.2.5</t>
  </si>
  <si>
    <t>08.2.2.2.6</t>
  </si>
  <si>
    <t>Saugomų teritorijų ženklo populiarinimas ir naudojimo skatinimas</t>
  </si>
  <si>
    <t>Suorganizuota komunikacijos kampanijų</t>
  </si>
  <si>
    <t>Parengtas projektas, vnt.</t>
  </si>
  <si>
    <t>Turistų pasitenkinimo ir nuomonės apklausos</t>
  </si>
  <si>
    <t>Atlikta apklausa</t>
  </si>
  <si>
    <t>Mokymų turizmo paslaugų sferos darbuotojams organizavimas</t>
  </si>
  <si>
    <t>Suorganizuota mokymų</t>
  </si>
  <si>
    <t xml:space="preserve">Renginių, bendradarbiaujant su turizmo verslo atstovais, organizavimas </t>
  </si>
  <si>
    <t>2.2.3. UŽDAVINYS Kurti rajone aktyvaus laisvalaikio infrastruktūrą, mažinančią sezoniškumą</t>
  </si>
  <si>
    <t>08.2.2.3.1</t>
  </si>
  <si>
    <t>2.2.5. UŽDAVINYS. Siekti rajono kurortinės teritorijos įteisinimo</t>
  </si>
  <si>
    <t>08.2.2.5.1</t>
  </si>
  <si>
    <t>Kurortinės teritorijos statuso įteisinimas, proc.</t>
  </si>
  <si>
    <t>S. Žvinys</t>
  </si>
  <si>
    <t>Administracija</t>
  </si>
  <si>
    <t>KULTŪRINĖS IR SPORTINĖS VEIKLOS BEI JOS INFRASTRUKTŪROS PROGRAMOS (NR. 05)</t>
  </si>
  <si>
    <t>05. Kultūrinės ir sportinės veiklos bei jos infrastruktūros programa</t>
  </si>
  <si>
    <t xml:space="preserve">  </t>
  </si>
  <si>
    <t xml:space="preserve">1.4. TIKSLAS. Išplėtota kultūros, sporto, laisvalaikio paslaugų sistema ir sudarytos sąlygos asmens saviraiškai </t>
  </si>
  <si>
    <t xml:space="preserve">1.4.1. UŽDAVINYS Sudaryti sąlygas kokybiškam kultūros ir sporto sektorių viešųjų paslaugų teikimui </t>
  </si>
  <si>
    <t>05.1.4.1.1</t>
  </si>
  <si>
    <t>Sporto finansavimas, vadovaujantis Molėtų rajono savivaldybės sporto projektų finansavimo tvarkos aprašu</t>
  </si>
  <si>
    <t>I.4.8., I.4.6.</t>
  </si>
  <si>
    <t>Kultūros ir švietimo skyrius</t>
  </si>
  <si>
    <t>I.4.8.</t>
  </si>
  <si>
    <t>05.1.4.1.3</t>
  </si>
  <si>
    <t>05.1.4.1.4</t>
  </si>
  <si>
    <t>I.4.1.</t>
  </si>
  <si>
    <t>I. Narušienė</t>
  </si>
  <si>
    <t>05.1.4.1.5</t>
  </si>
  <si>
    <t>I. Balčiūnienė</t>
  </si>
  <si>
    <t>05.1.4.1.6</t>
  </si>
  <si>
    <t>N. Stančikienė</t>
  </si>
  <si>
    <t>05.1.4.1.7</t>
  </si>
  <si>
    <t>Rajono K. Umbraso literatūrinės premijos konkurso organizavimas</t>
  </si>
  <si>
    <t>Premijos konkurso dalyvių skaičius</t>
  </si>
  <si>
    <t>05.1.4.1.8</t>
  </si>
  <si>
    <t>Rajono Dailės ir fotografijos premijos konkurso organizavimas</t>
  </si>
  <si>
    <t>Premijos konkurso dalyvių skaičus</t>
  </si>
  <si>
    <t>05.1.4.1.9</t>
  </si>
  <si>
    <t>Molėtų rajono kaimo kultūrinės veiklos modelio įgyvendinimas</t>
  </si>
  <si>
    <t>Finansuota seniūnijų kultūrinės veiklos planų</t>
  </si>
  <si>
    <t>Seniūnijų seniūnai</t>
  </si>
  <si>
    <t>05.1.4.1.10</t>
  </si>
  <si>
    <t>Molėtų kultūros centro paslaugų kokybės užtikrinimas</t>
  </si>
  <si>
    <t xml:space="preserve">I.4.2., I.4.3. </t>
  </si>
  <si>
    <t>05.1.4.1.11</t>
  </si>
  <si>
    <t>VšĮ Molėtų krašto muziejaus paslaugų kokybės užtikrinimas</t>
  </si>
  <si>
    <t>I.4.3.</t>
  </si>
  <si>
    <t>05.1.4.1.12</t>
  </si>
  <si>
    <t>Molėtų rajono savivaldybės viešosios bibliotekos paslaugų kokybės užtikrinimas</t>
  </si>
  <si>
    <t>Kultūros paslaugų poreikio ir kokybės tyrimas</t>
  </si>
  <si>
    <t>Atliktų tyrimų skaičius</t>
  </si>
  <si>
    <t>N. Stančikienė, I. Balčiūnienė, I. Narušienė</t>
  </si>
  <si>
    <t>Viešųjų įstaigų kultūros paslaugų kokybės užtikrinimas</t>
  </si>
  <si>
    <t>I.4.4.</t>
  </si>
  <si>
    <t>V. Urbanavičienė</t>
  </si>
  <si>
    <t>Metų kultūros darbuotojo pagerbimas</t>
  </si>
  <si>
    <t>I.6.3.</t>
  </si>
  <si>
    <t>Metų sportininko/komandos pagerbimas</t>
  </si>
  <si>
    <t xml:space="preserve">1.4.2. UŽDAVINYS. Kurti ir modernizuoti kultūros, meno ir laisvalaikio traukos centrus </t>
  </si>
  <si>
    <t>05.1.4.2.1</t>
  </si>
  <si>
    <t>Kultūros ir švietimo skyrius, Statybos ir žemės ūkio skyrius, Architektūros ir teritorijų planavimo skyrius</t>
  </si>
  <si>
    <t>05.1.4.2.2</t>
  </si>
  <si>
    <t>Molėtų krašto muziejaus ekspozicijos įrengimas</t>
  </si>
  <si>
    <t>Parengtas projektas</t>
  </si>
  <si>
    <t>Atlikta darbų, proc.</t>
  </si>
  <si>
    <t>05.1.4.2.3</t>
  </si>
  <si>
    <t>atlikta darbų, proc.</t>
  </si>
  <si>
    <t>I. Balčiūnienė,       R. Pranskus</t>
  </si>
  <si>
    <t>05.1.4.2.4</t>
  </si>
  <si>
    <t>05.1.4.2.5</t>
  </si>
  <si>
    <t>05.1.4.2.6</t>
  </si>
  <si>
    <t>Struvės geodezinio lanko objektų pažymėjimas</t>
  </si>
  <si>
    <t>Kūrinių reprezentacinės veiklos lauko ekspoziciniame paviljone palaikymas</t>
  </si>
  <si>
    <t>R. Šavelis</t>
  </si>
  <si>
    <t>1.4.3. UŽDAVINYS. Plėtoti kūno kultūrą ir skatinti aktyvų laisvalaikį, įveiklinant sukurtą infrastruktūrą</t>
  </si>
  <si>
    <t>05.1.4.3.1</t>
  </si>
  <si>
    <t>Masinių-komercinių sporto renginių organizavimas</t>
  </si>
  <si>
    <t>Masinių-komercinių sporto renginių skaičius</t>
  </si>
  <si>
    <t>I.4.7.</t>
  </si>
  <si>
    <t>05.1.4.3.2</t>
  </si>
  <si>
    <t>Molėtų rajono sporto aikštynų atnaujinimas ir įrengimas</t>
  </si>
  <si>
    <t>Atnaujinta ir įrengta sporto aikštynų, vnt.</t>
  </si>
  <si>
    <t>05.1.4.3.3</t>
  </si>
  <si>
    <t>R. Pranskus</t>
  </si>
  <si>
    <t>Molėtų miesto sporto infrastruktūros efektyvus panaudojimas</t>
  </si>
  <si>
    <t>D. Zaleckas</t>
  </si>
  <si>
    <t xml:space="preserve">2.2. TIKSLAS. Turizmo ir laisvalaikio paslaugų kokybės ir įvairovės skatinimas </t>
  </si>
  <si>
    <t xml:space="preserve">2.2.4. UŽDAVINYS. Pritaikyti kultūros paveldo objektus visuomenės ir turizmo poreikiams </t>
  </si>
  <si>
    <t>05.2.2.4.1</t>
  </si>
  <si>
    <t>N. Stalnionienė</t>
  </si>
  <si>
    <t xml:space="preserve">Kultūros ir švietimo skyrius,  Statybos ir žemės ūkio skyrius, Architektūros ir teritorijų planavimo skyrius                      </t>
  </si>
  <si>
    <t>R.Šavelis</t>
  </si>
  <si>
    <t>ŠVIETIMO IR JO INFRASTRUKTŪROS PROGRAMOS (NR. 06)</t>
  </si>
  <si>
    <t>06. Švietimo ir jo infrastruktūros programa</t>
  </si>
  <si>
    <t>I  PRIORITETAS. Besimokanti, atsakinga ir aktyvi bendruomenė</t>
  </si>
  <si>
    <t>1.1.1. UŽDAVINYS. Formuoti efektyvią formalaus ir neformalaus ugdymo įstaigų sistemą</t>
  </si>
  <si>
    <t>06.1.1.1.1</t>
  </si>
  <si>
    <t xml:space="preserve">Ugdymo proceso užtikrinimas Molėtų "Saulutės" vaikų lopšelyje - darželyje </t>
  </si>
  <si>
    <t>Ugdomų vaikų skaičius</t>
  </si>
  <si>
    <t>I.1.5.</t>
  </si>
  <si>
    <t>G. Pelakauskienė</t>
  </si>
  <si>
    <t>Molėtų rajono ugdymo įstaigos</t>
  </si>
  <si>
    <t>06.1.1.1.2</t>
  </si>
  <si>
    <t>Ugdymo proceso užtikrinimas Molėtų "Vyturėlio" vaikų lopšelyje - darželyje</t>
  </si>
  <si>
    <t>O. Kavalnienė</t>
  </si>
  <si>
    <t>06.1.1.1.3</t>
  </si>
  <si>
    <t>Ugdymo proceso užtikrinimas viešojoje įstaigoje daugiafunkciame centre "Kaimynystės namai"</t>
  </si>
  <si>
    <t>VšĮ ikimokyklinio ugdymo įstaigų skaičius</t>
  </si>
  <si>
    <t>V. Budrionienė</t>
  </si>
  <si>
    <t>Ugdymo proceso užtikrinimas viešojoje įstaigoje "Stipri šeima"</t>
  </si>
  <si>
    <t>06.1.1.1.4</t>
  </si>
  <si>
    <t>Pailgintos darbo dienos grupės Molėtų miesto lopšeliuose- darželiuose veiklos organizavimas</t>
  </si>
  <si>
    <t>Veikianti pailginto darbo grupė, vnt.</t>
  </si>
  <si>
    <t>06.1.1.1.5</t>
  </si>
  <si>
    <t>Kvalifikuotos ir tinkamos pedagoginės psichologinės pagalbos teikimas vaikams, tėvams (globėjams) bei mokytojams dėl vaikų specialiųjų  ugdymosi poreikių, pedagoginių, psichologinių problemų</t>
  </si>
  <si>
    <t>I.1.1. I.1.4 I.1.6</t>
  </si>
  <si>
    <t>A. Vidžiūnienė</t>
  </si>
  <si>
    <t>Molėtų rajono švietimo pagalbos tarnyba</t>
  </si>
  <si>
    <t>06.1.1.1.6</t>
  </si>
  <si>
    <t>Ugdymo proceso užtikrinimas Molėtų gimnazijoje</t>
  </si>
  <si>
    <t>I.1.2., I.1.7. I.1.8. I.1.11.</t>
  </si>
  <si>
    <t>V. Kralikevičius</t>
  </si>
  <si>
    <t>Ugdymo proceso užtikrinimas Molėtų r. Giedraičių A. Jaroševičiaus gimnazijoje</t>
  </si>
  <si>
    <t>06.1.1.1.9</t>
  </si>
  <si>
    <t>Ugdymo proceso užtikrinimas Molėtų r. Alantos gimnazijoje</t>
  </si>
  <si>
    <t>06.1.1.1.10</t>
  </si>
  <si>
    <t>Ugdymo proceso užtikrinimas Molėtų progimnazijoje</t>
  </si>
  <si>
    <t>06.1.1.1.11</t>
  </si>
  <si>
    <t>Ugdymo proceso užtikrinimas Molėtų pradinėje mokykloje</t>
  </si>
  <si>
    <t>06.1.1.1.12</t>
  </si>
  <si>
    <t>Ugdymo proceso užtikrinimas Molėtų r. Kijėlių specialiojo ugdymo centre</t>
  </si>
  <si>
    <t>06.1.1.1.13</t>
  </si>
  <si>
    <t>I.1.9.</t>
  </si>
  <si>
    <t>06.1.1.1.14</t>
  </si>
  <si>
    <t>Brandos egzaminų sesijos administravimas</t>
  </si>
  <si>
    <t>I.1.2. I.1.11.</t>
  </si>
  <si>
    <t>Mokinių pavežėjimo užtikrinimas</t>
  </si>
  <si>
    <t>1.1.10</t>
  </si>
  <si>
    <t>06.1.1.1.16</t>
  </si>
  <si>
    <t>Rajoninių, zoninių renginių mokiniams (olimpiadų, sporto varžybų, konkursų, parodų) organizavimas, rajono atstovų dalyvavimo zoniniuose ir respublikiniuose renginiuose užtikrinimas</t>
  </si>
  <si>
    <t>I.1.2</t>
  </si>
  <si>
    <t>06.1.1.1.17</t>
  </si>
  <si>
    <t>06.1.1.1.18</t>
  </si>
  <si>
    <t xml:space="preserve">Gabių mokinių skatinimas </t>
  </si>
  <si>
    <t>Paskatintų mokinių skaičius</t>
  </si>
  <si>
    <t>I.1.2.</t>
  </si>
  <si>
    <t>S. Šanteriovas</t>
  </si>
  <si>
    <t>Neformaliojo vaikų ugdymo proceso užtikrinimas Molėtų menų mokykloje</t>
  </si>
  <si>
    <t>I.1.12.</t>
  </si>
  <si>
    <t>06.1.1.1.20</t>
  </si>
  <si>
    <t>Neformaliojo vaikų ugdymo proceso užtikrinimas Molėtų r. kūno kultūros ir sporto centre</t>
  </si>
  <si>
    <t>06.1.1.1.21</t>
  </si>
  <si>
    <t>Neformaliojo vaikų švietimo programų vykdymo užtikrinimas</t>
  </si>
  <si>
    <t>Vykdomų programų skaičius</t>
  </si>
  <si>
    <t>A. Jurkšaitis</t>
  </si>
  <si>
    <t>06.1.1.1.22</t>
  </si>
  <si>
    <t>Statybos ir žemės ūkio skyrius</t>
  </si>
  <si>
    <t>06.1.1.1.23</t>
  </si>
  <si>
    <t>06.1.1.1.24</t>
  </si>
  <si>
    <t>06.1.1.1.25</t>
  </si>
  <si>
    <t>06.1.1.1.27</t>
  </si>
  <si>
    <t>Modernių edukacinių aplinkų kūrimas ir plėtra Molėtų rajono ugdymo įstaigose</t>
  </si>
  <si>
    <t>Įsigyta modernių edukacinių priemonių</t>
  </si>
  <si>
    <t xml:space="preserve">Mokyklų, patobulinusių edukacines aplinkas, skaičius </t>
  </si>
  <si>
    <t>06.1.1.1.28</t>
  </si>
  <si>
    <t>Metų švietimo darbuotojo pagerbimas</t>
  </si>
  <si>
    <t>Trūkstamų švietimo specialistų pritraukimas</t>
  </si>
  <si>
    <t>Įdarbinta darbuotojų</t>
  </si>
  <si>
    <t>1.1.11</t>
  </si>
  <si>
    <t>G.Matkevičius</t>
  </si>
  <si>
    <t>Savivaldybės „Tūkstantmečio mokyklų“ Pažangos plano priemonių įgyvendinimas</t>
  </si>
  <si>
    <t>Įgyvendintų veiklų skaičius</t>
  </si>
  <si>
    <t>1.1.2. UŽDAVINYS. Skatinti vaikų ir jaunimo užimtumą bei socializaciją</t>
  </si>
  <si>
    <t>06.1.1.2.1</t>
  </si>
  <si>
    <t>I.1.12</t>
  </si>
  <si>
    <r>
      <t xml:space="preserve">                                               </t>
    </r>
    <r>
      <rPr>
        <b/>
        <sz val="10"/>
        <rFont val="Times New Roman"/>
        <family val="1"/>
        <charset val="186"/>
      </rPr>
      <t>Iš viso uždaviniui</t>
    </r>
    <r>
      <rPr>
        <sz val="10"/>
        <rFont val="Times New Roman"/>
        <family val="1"/>
        <charset val="186"/>
      </rPr>
      <t>:</t>
    </r>
  </si>
  <si>
    <t>06.1.1.3.1</t>
  </si>
  <si>
    <t>Kvalifikacijos tobulinimo programų rengimas, įvairių mokymų, profesinio bendradarbiavimo ir gerosios patirties sklaidos užtikrinimas</t>
  </si>
  <si>
    <t>Kvalifikacijos programų skaičius</t>
  </si>
  <si>
    <t>06.1.1.3.2</t>
  </si>
  <si>
    <t>2.3. TIKSLAS. Patrauklios verslo ir investicinės aplinkos kūrimas</t>
  </si>
  <si>
    <t>2.3.4. UŽDAVINYS. Stiprinti verslumo ugdymą ir profesinį orientavimą rajono bendrojo ugdymo mokyklose</t>
  </si>
  <si>
    <t>06.2.3.4.1</t>
  </si>
  <si>
    <t>II.1.8.</t>
  </si>
  <si>
    <t>Nevyriausybinių organizacijų ir bendruomeninės veiklos stiprinimo veiksmų plano įgyvendinimo priemonės "Stiprinti bendruomeninę veiklą savivaldybėse" įgyvendinimas</t>
  </si>
  <si>
    <t>Plėtoti sveiką gyvenseną ir stiprinti mokinių sveikatos įgūdžius ugdymo įstaigose ir bendruomenėse, vykdyti visuomenės sveikatos priežiūros stebėseną savivaldybėje</t>
  </si>
  <si>
    <t xml:space="preserve">GYVENAMOSIOS APLINKOS TVARKYMO, VIEŠŲJŲ PASLAUGŲ IR APLINKOS APSAUGOS PROGRAMOS (NR. 03) </t>
  </si>
  <si>
    <t xml:space="preserve">03. Gyvenamosios aplinkos tvarkymo, viešųjų paslaugų ir aplinkos apsaugos programa    </t>
  </si>
  <si>
    <t>SL</t>
  </si>
  <si>
    <t>III.4.4.</t>
  </si>
  <si>
    <t>Iš viso prioritetui:</t>
  </si>
  <si>
    <t>2.1.</t>
  </si>
  <si>
    <t>TIKSLAS. Žaliosios ekonomikos plėtra rajone</t>
  </si>
  <si>
    <t>2.1.1. UŽDAVINYS. Skatinti rajone  žiedinės ekonomikos iniciatyvas, draugiško aplinkai verslo vystymą</t>
  </si>
  <si>
    <t>03.2.1.1.1</t>
  </si>
  <si>
    <t>III.1.1.</t>
  </si>
  <si>
    <t>03.03.06.10</t>
  </si>
  <si>
    <t>2.1.2. UŽDAVINYS. Diegti atsinaujinančios energijos išteklius rajono įstaigose ir įmonėse</t>
  </si>
  <si>
    <t>03.2.1.2.1</t>
  </si>
  <si>
    <t xml:space="preserve">Fotovoltinių elektrinių įrengimas prie savivaldybės viešųjų pastatų </t>
  </si>
  <si>
    <t xml:space="preserve">Statybos ir ž. ū. skyrius </t>
  </si>
  <si>
    <t>III.4.2.</t>
  </si>
  <si>
    <t>K. Grainys</t>
  </si>
  <si>
    <t>03.2.1.2.2</t>
  </si>
  <si>
    <t>Saulės elektrinės įrengimas UAB "Molėtų vanduo"</t>
  </si>
  <si>
    <t>G. Maniušis</t>
  </si>
  <si>
    <t>UAB Molėtų vanduo</t>
  </si>
  <si>
    <t>2.2.</t>
  </si>
  <si>
    <t>TIKSLAS. Turizmo ir laisvalaikio paslaugų kokybės ir įvairovės skatinimas</t>
  </si>
  <si>
    <t>03.2.2.2.1</t>
  </si>
  <si>
    <t>R. Šavelis,  G. Putvinskas</t>
  </si>
  <si>
    <t>Statybos ir ž. ū. skyrius, Architektūros ir teritorijų planavimo skyrius</t>
  </si>
  <si>
    <t>Saulės laikrodžio Pušyno gatvėje įrengimas</t>
  </si>
  <si>
    <t>2.2.3. UŽDAVINYS. Kurti aktyvaus laisvalaikio infrastruktūrą, mažinančią sezoniškumą</t>
  </si>
  <si>
    <t>03.2.2.3.1</t>
  </si>
  <si>
    <t>G. Putvinskas, R.Pranskus</t>
  </si>
  <si>
    <t>03.2.2.3.4</t>
  </si>
  <si>
    <t>Ledo aikštelės kupolo įrengimas</t>
  </si>
  <si>
    <t>2.2.4. UŽDAVINYS. Pritaikyti kultūros paveldo objektus visuomenės ir turizmo reikmėms</t>
  </si>
  <si>
    <t>03.2.2.4.1</t>
  </si>
  <si>
    <t>III.5.3.</t>
  </si>
  <si>
    <t>G. Putvinskas, R. Šavelis</t>
  </si>
  <si>
    <t>Statybos ir ž. ū. skyrius,  Architektūros ir teritorijų planavimo skyrius</t>
  </si>
  <si>
    <t>03.2.2.4.2</t>
  </si>
  <si>
    <t xml:space="preserve">Parkavimo aikštelių įrengimas prie lankytinų objektų </t>
  </si>
  <si>
    <t>03.2.2.4.3</t>
  </si>
  <si>
    <t>Piliakalnių tvarkymo darbai</t>
  </si>
  <si>
    <t>03.2.2.4.4</t>
  </si>
  <si>
    <t xml:space="preserve">Pėsčiųjų tilto Dubingiuose įrengimas </t>
  </si>
  <si>
    <t>III</t>
  </si>
  <si>
    <t>PRIORITETAS. Infrastruktūra, užtikrinanti kokybišką, saugią ir patogią gyvenimo aplinką</t>
  </si>
  <si>
    <t>3.1.</t>
  </si>
  <si>
    <t>TIKSLAS. Efektyvios, modernios bei energiją taupančios paslaugų infrastruktūros kūrimas</t>
  </si>
  <si>
    <t>3.1.1. UŽDAVINYS. Atnaujinti ir plėsti geriamojo vandens tiekimo ir nuotekų surinkimo tinklus mieste ir rajone</t>
  </si>
  <si>
    <t>03.3.1.1.1</t>
  </si>
  <si>
    <t>03.3.1.1.2</t>
  </si>
  <si>
    <t>03.3.1.1.3</t>
  </si>
  <si>
    <t>03.3.1.1.4</t>
  </si>
  <si>
    <t>03.3.1.1.6</t>
  </si>
  <si>
    <t>03.3.1.1.7</t>
  </si>
  <si>
    <t>Vandens tiekimo tinklų rekonstrukcija Mechanizatorių g. ir Vilniaus g. Molėtų mieste</t>
  </si>
  <si>
    <t>03.3.1.1.8</t>
  </si>
  <si>
    <t>03.3.1.1.9</t>
  </si>
  <si>
    <t>Molėtų miesto nuotekų valymo įrenginių rekonstravimas</t>
  </si>
  <si>
    <t>03.3.1.1.10</t>
  </si>
  <si>
    <t>Buitinių nuotekų tinklų plėtra Malūno g. Molėtų m.</t>
  </si>
  <si>
    <t>03.3.1.1.11</t>
  </si>
  <si>
    <t>03.3.1.1.12</t>
  </si>
  <si>
    <t>03.3.1.1.13</t>
  </si>
  <si>
    <t>Alantos gimnazijos Suginčių padalinio nuotekų valymo įrenginių statyba</t>
  </si>
  <si>
    <t>Parama gyventojų buitinių nuotekų valymo įrenginių įrengimui</t>
  </si>
  <si>
    <t>III.3.3.</t>
  </si>
  <si>
    <t>I. Jurčenko</t>
  </si>
  <si>
    <t>3.1.2. UŽDAVINYS. Įgyvendinti daugiabučių namų energinio efektyvumo didinimo programą</t>
  </si>
  <si>
    <t>03.3.1.2.1</t>
  </si>
  <si>
    <t>Daugiabučių namų atnaujinimas (modernizavimas)</t>
  </si>
  <si>
    <t>III.4.3.</t>
  </si>
  <si>
    <t>M. Čirba</t>
  </si>
  <si>
    <t>UAB "Molėtų švara"</t>
  </si>
  <si>
    <t>3.1.3. UŽDAVINYS. Atnaujinti viešosios paskirties pastatus, siekiant energinio efektyvumo</t>
  </si>
  <si>
    <t>03.3.1.3.1</t>
  </si>
  <si>
    <t>Administracinio pastato, esančio Vilniaus g. 44 Molėtuose atnaujinimas (modernizavimas)</t>
  </si>
  <si>
    <t>I.1.6., III.4.4.</t>
  </si>
  <si>
    <t>03.3.1.3.2</t>
  </si>
  <si>
    <t>Pastato, esančio Amatų g. 4 Molėtuose modernizavimas ir pritaikymas visuomenės poreikiams</t>
  </si>
  <si>
    <t>3.1.4. UŽDAVINYS. Didinti šilumos gamybos efektyvumą rajone veikiančiose katilinėse</t>
  </si>
  <si>
    <t>Molėtų šiluma</t>
  </si>
  <si>
    <t>Statybos ir ž. ū. skyrius, Molėtų šiluma</t>
  </si>
  <si>
    <t>03.3.1.4.2</t>
  </si>
  <si>
    <t>Šilumos tiekimo tinklų kapitalinis remontas Molėtų ligoninės teritorijoje</t>
  </si>
  <si>
    <t>03.3.1.4.3</t>
  </si>
  <si>
    <t>Šilumos tinklų Liepų g. 13, 17, 25 prieigose, rekonstravimas</t>
  </si>
  <si>
    <t>03.3.1.4.4</t>
  </si>
  <si>
    <t>Alantos gimnazijos katilinės atnaujinimas</t>
  </si>
  <si>
    <t>Įrengtas granulinis katilas, vnt.</t>
  </si>
  <si>
    <t>03.3.1.4.5</t>
  </si>
  <si>
    <t>Inturkės seniūnijos pastato katilinės atnaujinimas</t>
  </si>
  <si>
    <t>R. Šavelis  Molėtų šiluma</t>
  </si>
  <si>
    <t>03.3.1.4.6</t>
  </si>
  <si>
    <t>3.2.</t>
  </si>
  <si>
    <t>TIKSLAS. Kokybiškos ir efektyvios darnaus judumo sistemos kūrimas rajone</t>
  </si>
  <si>
    <t>3.2.1. UŽDAVINYS. Gerinti rajono viešųjų kelių būklę, diegiant tausojančias aplinką priemones</t>
  </si>
  <si>
    <t>03.3.2.1.1</t>
  </si>
  <si>
    <t>Vietinės reikšmės gatvių, kelių su žvyro danga profiliavimas greideriu</t>
  </si>
  <si>
    <t>KPP</t>
  </si>
  <si>
    <t>Suprofiliuotų kelių ilgis, km</t>
  </si>
  <si>
    <t>III.5.4.</t>
  </si>
  <si>
    <t>S. Bogušinskas</t>
  </si>
  <si>
    <t>Statybos ir ž. ū. skyrius</t>
  </si>
  <si>
    <t>03.3.2.1.2</t>
  </si>
  <si>
    <t>Paklota asfalto dangos, tūkst. kv.m.</t>
  </si>
  <si>
    <t>03.3.2.1.3</t>
  </si>
  <si>
    <t xml:space="preserve">Vietinės reikšmės kelių ir gatvių priežiūra žiemą </t>
  </si>
  <si>
    <t>Prižiūrimų kelių ilgis, km</t>
  </si>
  <si>
    <t>03.3.2.1.4</t>
  </si>
  <si>
    <t>Vietinės reikšmės kelių su žvyro danga remontas</t>
  </si>
  <si>
    <t>Atlikta, kub.m.</t>
  </si>
  <si>
    <t>03.3.2.1.5</t>
  </si>
  <si>
    <t>Kelio statinių remontas</t>
  </si>
  <si>
    <t>03.3.2.1.6</t>
  </si>
  <si>
    <t>Jaunimo gatvės Molėtų mieste paprastas remontas</t>
  </si>
  <si>
    <t>03.3.2.1.7</t>
  </si>
  <si>
    <t xml:space="preserve">Moletūno g. Molėtų mieste
rekonstravimas 
</t>
  </si>
  <si>
    <t>III.5.2.</t>
  </si>
  <si>
    <t>03.3.2.1.8</t>
  </si>
  <si>
    <t>Sporto g. Molėtų mieste kapitalinis remontas</t>
  </si>
  <si>
    <t>03.3.2.1.10</t>
  </si>
  <si>
    <t>Malūno gatvės Molėtų mieste rekonstrukcija</t>
  </si>
  <si>
    <t>03.3.2.1.11</t>
  </si>
  <si>
    <t>Parko g. Molėtų mieste kapitalinis remontas</t>
  </si>
  <si>
    <t>03.3.2.1.12</t>
  </si>
  <si>
    <t>Privažiavimo kelio prie kapinių Paduobužių k., kapitalinis remontas</t>
  </si>
  <si>
    <t>03.3.2.1.15</t>
  </si>
  <si>
    <t>Meistrų gatvės statyba</t>
  </si>
  <si>
    <t>03.3.2.1.18</t>
  </si>
  <si>
    <t xml:space="preserve">Šilo g. ir Tujų g. Giedraičių mst. kapitalinis remontas </t>
  </si>
  <si>
    <t>03.3.2.1.19</t>
  </si>
  <si>
    <t>Kelio Su-78 (Alyvų g.) dalies Šakių kaime, Suginčių sen. Molėtų r. sav. kapitalinis remontas</t>
  </si>
  <si>
    <t>03.3.2.1.20</t>
  </si>
  <si>
    <t xml:space="preserve">Slyvų gatvės Molėtų mieste kapitalinis remontas </t>
  </si>
  <si>
    <t>03.3.2.1.21</t>
  </si>
  <si>
    <t xml:space="preserve">Serbentų gatvės Molėtų mieste kapitalinis remontas </t>
  </si>
  <si>
    <t>03.3.2.1.22</t>
  </si>
  <si>
    <t>Kelio Lk-28 Gojus-Gervinė Luokesos s., Molėtų r. kapitalinis remontas</t>
  </si>
  <si>
    <t>03.3.2.1.23</t>
  </si>
  <si>
    <t>Kelio Lk-35 JaurosII-Bebrusai dalies Luokesos s., Molėtų r. kapitalinis remontas</t>
  </si>
  <si>
    <t>03.3.2.1.24</t>
  </si>
  <si>
    <t>Kelio Du-33 Dubingiai-Ciuniškiai Dubingių s., Molėtų r. kapitalinis remontas</t>
  </si>
  <si>
    <t>Tilto per Virintą Alantoje remontas</t>
  </si>
  <si>
    <t>Molėtų r. vietinės reikšmių kelių (gatvių) statinių kadastriniai matavimai</t>
  </si>
  <si>
    <t>03.3.2.1.28</t>
  </si>
  <si>
    <t>03.3.2.1.30</t>
  </si>
  <si>
    <t>Gatvės  J-6, kuriai suteiktas Graužinių g. pavadinimas, dalies Joniškio k., Molėtų r. paprastasis remontas</t>
  </si>
  <si>
    <t>Gatvės M-3, kuriai suteiktas  Liepų g. pavadinimas, Mindūnų k., Molėtų r. paprastasis remontas</t>
  </si>
  <si>
    <t>Žaliosios g. Molėtų mieste kapitalinis remontas</t>
  </si>
  <si>
    <t>Saulutės g. Molėtų mieste kapitalinis remontas</t>
  </si>
  <si>
    <t>Kranto g. Dubingiuose, Molėtų r. kapitalinis remontas</t>
  </si>
  <si>
    <t>Įvažiavimo Lp-5 prie  Liepų g. 23, 25, Molėtuose paprastasis remontas</t>
  </si>
  <si>
    <t>3.2.2. UŽDAVINYS. Diegti eismo saugumo priemones, kurti universalaus dizaino pėsčiųjų ir dviračių takų tinklą</t>
  </si>
  <si>
    <t>03.3.2.2.1</t>
  </si>
  <si>
    <t>Pėsčiųjų perėjų apšvietimo įrengimas Molėtų miesto ir gyvenviečių gatvėse</t>
  </si>
  <si>
    <t>III.5.5.</t>
  </si>
  <si>
    <t>03.3.2.2.2</t>
  </si>
  <si>
    <t xml:space="preserve">Kelio ženklų ir inžinerinių eismo saugumo priemonių priežiūros ir įrengimo darbai Molėtų miesto ir Molėtų rajono seniūnijų vietinės reikšmės keliuose ir gatvėse
</t>
  </si>
  <si>
    <t xml:space="preserve">Atnaujinta ir įrengta kelio ženklų, vnt.            </t>
  </si>
  <si>
    <t>03.3.2.2.3</t>
  </si>
  <si>
    <t>Gatvių horizontalaus ženklinimo darbai Molėtų mieste ir Molėtų rajono seniūnijose</t>
  </si>
  <si>
    <t>Atliktas horizontalus ženklinimas, kv. m.</t>
  </si>
  <si>
    <t>03.3.2.2.4</t>
  </si>
  <si>
    <t>03.3.2.2.5</t>
  </si>
  <si>
    <t>Pėsčiųjų ir dviračių tako įrengimas palei Daubos g. Molėtų mieste</t>
  </si>
  <si>
    <t>03.3.2.2.6</t>
  </si>
  <si>
    <t>03.3.2.2.7</t>
  </si>
  <si>
    <t>Slėnio tako dalies įrengimas link sporto aikštynų</t>
  </si>
  <si>
    <t>03.3.2.2.8</t>
  </si>
  <si>
    <t>3.2.3. UŽDAVINYS. Kurti patogią, tausojančią aplinką, susisiekimo sistemą</t>
  </si>
  <si>
    <t>III.5.1.</t>
  </si>
  <si>
    <t>03.3.2.3.2</t>
  </si>
  <si>
    <t>III.</t>
  </si>
  <si>
    <t>TIKSLAS. Darni rajono teritorijų plėtra, kokybiška gyvenamoji aplinka</t>
  </si>
  <si>
    <t>3.3.1. UŽDAVINYS. Gerinti aplinkos kokybę, įgyvendinti prevencines aplinkosaugos priemones</t>
  </si>
  <si>
    <t>III.2.1.</t>
  </si>
  <si>
    <t>03.3.3.1.2</t>
  </si>
  <si>
    <t>Monitoringo programos įgyvendinimas (aplinkos oro, paviršinio vandens, maudyklų vandens, gyvosios gamtos, dirvožemio monitoringas)</t>
  </si>
  <si>
    <t>Atlikti aplinkos oro, paviršinio vandens, maudyklų vandens, gyvosios gamtos, dirvožemio tyrimai, proc.</t>
  </si>
  <si>
    <t>III.2.2.</t>
  </si>
  <si>
    <t>03.3.3.1.3</t>
  </si>
  <si>
    <t>Visuomenės švietimo ir informavimo atliekų tvarkymo klausimais programų įgyvendinimas</t>
  </si>
  <si>
    <t>03.3.3.1.4</t>
  </si>
  <si>
    <t>Saugomų teritorijų priežiūra ir tvarkymas</t>
  </si>
  <si>
    <t>03.3.3.1.5</t>
  </si>
  <si>
    <t>Atliekų, kurių turėtojų neįmanoma nustatyti, tvarkymo priemonės</t>
  </si>
  <si>
    <t>03.3.3.1.6</t>
  </si>
  <si>
    <t>Varninių paukščių gausos reguliavimo priemonės</t>
  </si>
  <si>
    <t>03.3.3.1.7</t>
  </si>
  <si>
    <t>Invazinių Lietuvoje rūšių sąraše esančių rūšių (Sosnovskio barštis)  gausos reguliavimo ir naikinimo darbai</t>
  </si>
  <si>
    <t>Sutvarkyta teritorijų, ha</t>
  </si>
  <si>
    <t>03.3.3.1.8</t>
  </si>
  <si>
    <t>03.3.3.1.9</t>
  </si>
  <si>
    <t>03.3.3.1.10</t>
  </si>
  <si>
    <t>03.3.3.1.11</t>
  </si>
  <si>
    <t>Beglobių ir bešeimininkių gyvūnų priežiūra</t>
  </si>
  <si>
    <t>03.3.3.1.12</t>
  </si>
  <si>
    <t>Molėtų rajono savivaldybės želdynų ir želdinių inventorizacija</t>
  </si>
  <si>
    <t>3.3.2. UŽDAVINYS. Mažinti vizualinę taršą</t>
  </si>
  <si>
    <t>03.3.3.2.1</t>
  </si>
  <si>
    <t xml:space="preserve">Bešeimininkių pastatų likvidavimas, netinkamų naudoti statinių griovimas </t>
  </si>
  <si>
    <t>D.Zaleckas</t>
  </si>
  <si>
    <t>03.3.3.2.2</t>
  </si>
  <si>
    <t>Asbesto turinčių gaminių atliekų surinkimas</t>
  </si>
  <si>
    <t>03.3.3.2.3</t>
  </si>
  <si>
    <t>Bešeimininkių padangų surinkimas</t>
  </si>
  <si>
    <t>3.3.3. UŽDAVINYS. Plėtoti komunalinių atliekų rūšiuojamojo surinkimo infrastruktūrą</t>
  </si>
  <si>
    <t>03.3.3.3.1</t>
  </si>
  <si>
    <t>Statybos ir ž.ū. skyrius, UAB "Molėtų švara"</t>
  </si>
  <si>
    <t>03.3.3.3.2</t>
  </si>
  <si>
    <t>Maisto, virtuvės atliekų konteineriai individualioms valdoms</t>
  </si>
  <si>
    <t>3.3.4. UŽDAVINYS. Kompleksiškai planuoti, atnaujinti ir prižiūrėti miesto ir seniūnijų viešąsias erdves, taikant universalaus dizaino principus</t>
  </si>
  <si>
    <t>03.3.3.4.1</t>
  </si>
  <si>
    <t>Molėtų mieste veikiančių kapinių Molėtų r. sav., Luokesos sen., Paduobužės k. infrastruktūros įrengimas</t>
  </si>
  <si>
    <t>03.3.3.4.2</t>
  </si>
  <si>
    <t>Miesto ir seniūnijų šaligatvių ir visuomenines paskirties automobilių stovėjimo aikštelių priežiūra</t>
  </si>
  <si>
    <t>Tvarkoma teritorija, 100 kv.m</t>
  </si>
  <si>
    <t>03.3.3.4.3</t>
  </si>
  <si>
    <t>03.3.3.4.4</t>
  </si>
  <si>
    <t xml:space="preserve">Viešųjų erdvių ir gatvių apšvietimo, lietaus nuotekų tinklų priežiūrą </t>
  </si>
  <si>
    <t>03.3.3.4.5</t>
  </si>
  <si>
    <t>Kolumbariumų įrengimas Molėtų rajono kapinėse</t>
  </si>
  <si>
    <t>03.3.3.4.6</t>
  </si>
  <si>
    <t>Molėtų miesto ir seniūnijų kapinių priežiūra</t>
  </si>
  <si>
    <t>Prižiūrimų kapinių plotas, ha</t>
  </si>
  <si>
    <t>K.Grainys</t>
  </si>
  <si>
    <t>03.3.3.4.7</t>
  </si>
  <si>
    <t>Sanitarinių konteinerių (WC) viešose vietose įrengimas</t>
  </si>
  <si>
    <t>03.3.3.4.8</t>
  </si>
  <si>
    <t>Giedraičių kapinių infrastruktūros įrengimas</t>
  </si>
  <si>
    <t>03.3.3.4.9</t>
  </si>
  <si>
    <t>Videniškių kapinių plėtra</t>
  </si>
  <si>
    <t>03.3.3.4.10</t>
  </si>
  <si>
    <t>Joniškio kapinių plėtra</t>
  </si>
  <si>
    <t>03.3.3.4.11</t>
  </si>
  <si>
    <t>Inturkės kapinių plėtra</t>
  </si>
  <si>
    <t>Atlikta darbų proc.</t>
  </si>
  <si>
    <t>3.3.5. UŽDAVINYS. Kompleksiškai tvarkyti daugiabučių gyvenamųjų namų kvartalų aplinką</t>
  </si>
  <si>
    <t>03.3.3.5.1</t>
  </si>
  <si>
    <t>03.3.3.5.2</t>
  </si>
  <si>
    <t>03.3.3.5.3</t>
  </si>
  <si>
    <t xml:space="preserve">Sutvarkytų objektų skaičius, vnt. </t>
  </si>
  <si>
    <t>Automobilių stovėjimo aikštelės prie Vilniaus gatvės 51 ir 49 namų Molėtų mieste paprastasis remontas</t>
  </si>
  <si>
    <t>03.3.3.6.1.</t>
  </si>
  <si>
    <t>Janonio kvartalo detaliojo plano korektūra</t>
  </si>
  <si>
    <t>03.3.3.6.2.</t>
  </si>
  <si>
    <t>Balninkų miestelio centrinės dalies bendrasis planas</t>
  </si>
  <si>
    <t>03.3.3.6.3.</t>
  </si>
  <si>
    <t>Joniškio miestelio (konsiliduoti su Arnionių I, Arnionių II) bendrasis planas</t>
  </si>
  <si>
    <t>03.3.3.6.4.</t>
  </si>
  <si>
    <t>03.3.3.6.5.</t>
  </si>
  <si>
    <t>Valstybinės žemės sklypų miškų vidinės miškotvarkos projektai</t>
  </si>
  <si>
    <t>03.3.3.6.6</t>
  </si>
  <si>
    <t>Molėtų rajono teritorijos bendrojo plano koregavimas</t>
  </si>
  <si>
    <t>03.3.3.6.7</t>
  </si>
  <si>
    <t>Parengtas planas,proc.</t>
  </si>
  <si>
    <t>03.3.3.6.8</t>
  </si>
  <si>
    <t>Melioratorių kvartalo detaliojo plano sprendinių konkretizavimas</t>
  </si>
  <si>
    <t>03.3.3.6.9</t>
  </si>
  <si>
    <r>
      <rPr>
        <sz val="10"/>
        <rFont val="Times New Roman"/>
        <family val="1"/>
      </rPr>
      <t>Valstybės biudžeto lėšos</t>
    </r>
    <r>
      <rPr>
        <b/>
        <sz val="10"/>
        <rFont val="Times New Roman"/>
        <family val="1"/>
      </rPr>
      <t xml:space="preserve"> VB</t>
    </r>
  </si>
  <si>
    <r>
      <t xml:space="preserve">Europos Sąjungos investicijų lėšos </t>
    </r>
    <r>
      <rPr>
        <b/>
        <sz val="10"/>
        <rFont val="Times New Roman"/>
        <family val="1"/>
      </rPr>
      <t>ES</t>
    </r>
  </si>
  <si>
    <r>
      <t xml:space="preserve">Skolintos lėšos </t>
    </r>
    <r>
      <rPr>
        <b/>
        <sz val="10"/>
        <rFont val="Times New Roman"/>
        <family val="1"/>
      </rPr>
      <t>SL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</si>
  <si>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</si>
  <si>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r>
      <t xml:space="preserve">Savivaldybės aplinkos apsaugos rėmimo programos lėšos </t>
    </r>
    <r>
      <rPr>
        <b/>
        <sz val="10"/>
        <rFont val="Times New Roman"/>
        <family val="1"/>
      </rPr>
      <t>SAARP</t>
    </r>
  </si>
  <si>
    <r>
      <t xml:space="preserve">Kelių priežiūros programos lėšos </t>
    </r>
    <r>
      <rPr>
        <b/>
        <sz val="10"/>
        <rFont val="Times New Roman"/>
        <family val="1"/>
      </rPr>
      <t>KPP</t>
    </r>
  </si>
  <si>
    <t xml:space="preserve">SOCIALINĖS ATSKIRTIES MAŽINIMO PROGRAMOS (NR. 07) </t>
  </si>
  <si>
    <t xml:space="preserve">07. Socialinės atskirties mažinimo programa    </t>
  </si>
  <si>
    <t>1.3. TIKSLAS. Užtikrinta visavertė ir saugi socialinė aplinka</t>
  </si>
  <si>
    <t>1.3.1. UŽDAVINYS. Gerinti socialinių paslaugų kokybę ir prieinamumą</t>
  </si>
  <si>
    <t>07.1.3.1.1</t>
  </si>
  <si>
    <t>Trumpalaikės ar ilgalaikės socialinės globos paslaugų nesavarankiškiems ar dalinai savarankiškiems asmenims teikimas ir administravimas ne savivaldybės įstaigose (įskaitant šeimynas)</t>
  </si>
  <si>
    <t>Paslaugas gavusių asmenų skaičius</t>
  </si>
  <si>
    <t>I.3.1., I.3.3.</t>
  </si>
  <si>
    <t>R. Karūžaitė</t>
  </si>
  <si>
    <t>Socialinės paramos skyrius</t>
  </si>
  <si>
    <t>07.1.3.1.2</t>
  </si>
  <si>
    <t xml:space="preserve">Trumpalaikės ar ilgalaikės socialinės globos paslaugų nesavarankiškiems ar dalinai savarankiškiems asmenims teikimas ir administravimas savivaldybės įstaigose </t>
  </si>
  <si>
    <t>K. Gintilaitė</t>
  </si>
  <si>
    <t>07.1.3.1.3</t>
  </si>
  <si>
    <t>Dienos, trumpalaikės ar ilgalaikės socialinės globos paslaugų asmenims su sunkia negalia teikimas ir administravimas</t>
  </si>
  <si>
    <t>07.1.3.1.4</t>
  </si>
  <si>
    <t>Trumpalaikės ar ilgalaikės socialinės globos paslaugų be tėvų globos likusiems ar socialinę riziką patiriantiems vaikams teikimas ir administravimas</t>
  </si>
  <si>
    <t>M. Baltuška</t>
  </si>
  <si>
    <t>07.1.3.1.5</t>
  </si>
  <si>
    <t>Pagalbos namuose paslaugų teikimas ir administravimas</t>
  </si>
  <si>
    <t>J. Burbaitė</t>
  </si>
  <si>
    <t>07.1.3.1.6</t>
  </si>
  <si>
    <t>07.1.3.1.7</t>
  </si>
  <si>
    <t xml:space="preserve">Paslaugas gavusių asmenų skaičius </t>
  </si>
  <si>
    <t>I.3.4.</t>
  </si>
  <si>
    <t>07.1.3.1.8</t>
  </si>
  <si>
    <t>Nevyriausybinių organizacijų ir viešųjų įstaigų, veikiančių neįgaliųjų socialinės integracijos ir socialinių paslaugų teikimo srityje, rėmimas</t>
  </si>
  <si>
    <t>Organizacijų, gavusių paramą skaičius</t>
  </si>
  <si>
    <t xml:space="preserve"> I.3.3.</t>
  </si>
  <si>
    <t>07.1.3.1.9</t>
  </si>
  <si>
    <t>Socialinės reabilitacijos paslaugų neįgaliesiems bendruomenėje teikimas ir administravimas</t>
  </si>
  <si>
    <t>07.1.3.1.10</t>
  </si>
  <si>
    <t>I.3.2.</t>
  </si>
  <si>
    <t>07.1.3.1.11</t>
  </si>
  <si>
    <t>Akredituotos vaikų dienos socialinės priežiūros teikimas ir administravimas</t>
  </si>
  <si>
    <t>I.3.3.</t>
  </si>
  <si>
    <t>07.1.3.1.12</t>
  </si>
  <si>
    <t>Vaikų iki 6 m. priežiūra</t>
  </si>
  <si>
    <t>07.1.3.1.13</t>
  </si>
  <si>
    <t>Socialinių darbuotojų darbui su riziką patiriančiomis šeimomis/atvejo vadybininkų/individualios priežiūros specialistų  etatų skaičius</t>
  </si>
  <si>
    <t>10/4/2</t>
  </si>
  <si>
    <t>07.1.3.1.14</t>
  </si>
  <si>
    <t>Asmenų, pasinaudojusių paslauga skaičius</t>
  </si>
  <si>
    <t>07.1.3.1.15</t>
  </si>
  <si>
    <t>Užimtumo skatinimo ir motyvavimo paslaugų suteikimas nedirbantiems ir socialinę paramą gaunantiems asmenims</t>
  </si>
  <si>
    <t>07.1.3.1.16</t>
  </si>
  <si>
    <t>Pagalba globėjams, įtėviams</t>
  </si>
  <si>
    <t>Pagalbą gavusių globėjų ir įtėvių skaičius</t>
  </si>
  <si>
    <t>07.1.3.1.17</t>
  </si>
  <si>
    <t>Socialinių paslaugų programų įgyvendinimas</t>
  </si>
  <si>
    <t>I. 3.3</t>
  </si>
  <si>
    <t>07.1.3.1.18</t>
  </si>
  <si>
    <t>Nestacionarių socialinių paslaugų (bendrųjų, socialinės priežiūros, dienos globos asmens namuose, asmeninės pagalbos) teikimas ir administravimas</t>
  </si>
  <si>
    <t>I. 3.3.</t>
  </si>
  <si>
    <t>J.Burbaitė</t>
  </si>
  <si>
    <t>07.1.3.1.19</t>
  </si>
  <si>
    <t>Būsto ir aplinkos pritaikymas neįgaliesiems</t>
  </si>
  <si>
    <t>Neįgaliesiems pritaikytų būstų skaičius</t>
  </si>
  <si>
    <t>07.1.3.1.20</t>
  </si>
  <si>
    <t>Neįgaliųjų aprūpinimas techninės pagalbos priemonėmis</t>
  </si>
  <si>
    <t>07.1.3.1.21</t>
  </si>
  <si>
    <t xml:space="preserve">Socialinių darbuotojų kompetencijų ugdymas </t>
  </si>
  <si>
    <t>I.3.13.</t>
  </si>
  <si>
    <t>J. Burbaitė, K. Gintilaitė, M. Baltuška</t>
  </si>
  <si>
    <t>07.1.3.1.22</t>
  </si>
  <si>
    <t>I.3.1</t>
  </si>
  <si>
    <t>07.1.3.1.23</t>
  </si>
  <si>
    <t>07.1.3.1.24</t>
  </si>
  <si>
    <t>07.1.3.1.25</t>
  </si>
  <si>
    <t>07.1.3.1.26</t>
  </si>
  <si>
    <t>07.1.3.1.27</t>
  </si>
  <si>
    <t>07.1.3.1.28</t>
  </si>
  <si>
    <t>07.1.3.1.29</t>
  </si>
  <si>
    <t>07.1.3.1.30</t>
  </si>
  <si>
    <t>Įrengti apsaugoti būstai</t>
  </si>
  <si>
    <t>1.3.2. UŽDAVINYS. Mažinti socialinę atskirtį</t>
  </si>
  <si>
    <t>07.1.3.2.1</t>
  </si>
  <si>
    <t>Piniginės socialinės paramos nepasiturinčioms šeimoms ir vieniems gyvenantiems asmenims teikimas,skiriant pašalpas ir kompensacijas</t>
  </si>
  <si>
    <t>Vidutinis paramos gavėjų skaičius per mėnesį</t>
  </si>
  <si>
    <t>I.3.2</t>
  </si>
  <si>
    <t>07.1.3.2.2</t>
  </si>
  <si>
    <t>Socialinės paramos teikimas mirusiojo artimiesiems</t>
  </si>
  <si>
    <t>Vidutiniškai per mėnesį išmokamų laidojimo pašalpų skaičius</t>
  </si>
  <si>
    <t>07.1.3.2.3</t>
  </si>
  <si>
    <t>Mokinių nemokamo maitinimo ir aprūpinimo mokinio reikmenimis organizavimas</t>
  </si>
  <si>
    <t>Nemokamą maitinimą ir aprūpinimą mokinio reikmenimis gavusių asmenų skaičius</t>
  </si>
  <si>
    <t>I.3.7.</t>
  </si>
  <si>
    <t>07.1.3.2.4</t>
  </si>
  <si>
    <t>Vienkartinės paramos teikimas</t>
  </si>
  <si>
    <t>Paramos gavėjų skaičius per metus</t>
  </si>
  <si>
    <t>07.1.3.2.5</t>
  </si>
  <si>
    <t>Įsigyta naujų socialinių būstų</t>
  </si>
  <si>
    <t>I.3.2, I.3.5.</t>
  </si>
  <si>
    <t>L. Leišytė</t>
  </si>
  <si>
    <t>Turto skyrius</t>
  </si>
  <si>
    <t>07.1.3.2.6</t>
  </si>
  <si>
    <t>Savivaldybės socialinio būsto  gyvenamųjų patalpų tinkamos būklės užtikrinimas</t>
  </si>
  <si>
    <t>Suremontuotų gyvenamųjų patalpų skaičius</t>
  </si>
  <si>
    <t>07.1.3.2.7</t>
  </si>
  <si>
    <t>Programa pasinaudojusių asmenų skaičius</t>
  </si>
  <si>
    <t>I.3.6.</t>
  </si>
  <si>
    <t>K. Andreikėnienė</t>
  </si>
  <si>
    <t>07.1.3.2.8</t>
  </si>
  <si>
    <t>Būsto nuomos ar  išperkamosios būsto nuomos mokesčių dalies kompensacijos mokėjimas</t>
  </si>
  <si>
    <t>Kompensacija pasinaudojusių asmenų ar šeimų skaičius</t>
  </si>
  <si>
    <t>07.1.3.2.9</t>
  </si>
  <si>
    <t>Metų socialinio darbuotojo pagerbimas</t>
  </si>
  <si>
    <t>Parengta planų, vnt.</t>
  </si>
  <si>
    <t xml:space="preserve"> </t>
  </si>
  <si>
    <t>R. Pranskus, G. Maniušis</t>
  </si>
  <si>
    <t>G. Maniušis,           R. Pranskus</t>
  </si>
  <si>
    <t>Statybos ir ž. ū. skyrius, UAB Molėtų vanduo</t>
  </si>
  <si>
    <t>Statybos ir ž.ū. Skyrius, Architektūros ir teritorijų planavimo skyrius</t>
  </si>
  <si>
    <t>Kultūros ir švietimo skyrius, Mero komanda Molėtų r. VVG</t>
  </si>
  <si>
    <t>SAVIVALDYBĖS  LĖŠOS, IŠ VISO:</t>
  </si>
  <si>
    <t>*Skaičiai pateikti tūkst. eurų, suapvalinant iki tūkst.</t>
  </si>
  <si>
    <t>1 programa</t>
  </si>
  <si>
    <t>2 programa</t>
  </si>
  <si>
    <t>3 programa</t>
  </si>
  <si>
    <t>4 programa</t>
  </si>
  <si>
    <t>5 programa</t>
  </si>
  <si>
    <t>6 programa</t>
  </si>
  <si>
    <t>7 programa</t>
  </si>
  <si>
    <t>8 programa</t>
  </si>
  <si>
    <t>2024 m. lėšų poreikis tūkst. Eur, suapvalinta iki tūkst.</t>
  </si>
  <si>
    <t>2025 m. lėšų poreikis tūkst. Eur, suapvalinta iki tūkst.</t>
  </si>
  <si>
    <t>04.1.5.2.5</t>
  </si>
  <si>
    <t>03.3.2.1.16</t>
  </si>
  <si>
    <t>03.3.2.1.17</t>
  </si>
  <si>
    <t>03.3.2.1.29</t>
  </si>
  <si>
    <t>04.1.5.1.2</t>
  </si>
  <si>
    <t>05.1.4.1.2</t>
  </si>
  <si>
    <t>SAVIVALDYBĖS INSTITUCIJŲ IR VIEŠOJO ADMINISTRAVIMO VEIKLŲ PROGRAMOS (NR. 02)</t>
  </si>
  <si>
    <t>02. Savivaldybės institucijų ir viešojo administravimo veiklų programa</t>
  </si>
  <si>
    <t>1.6.1. UŽDAVINYS. Plėtoti e-demokratijos ir e-valdžios priemones savivaldybės administracijoje, įstaigose ir įmonėse</t>
  </si>
  <si>
    <t>02.1.6.1.1</t>
  </si>
  <si>
    <t>Administracinių paslaugų elektroniniu būdu teikimas</t>
  </si>
  <si>
    <t>I.6.1.</t>
  </si>
  <si>
    <t>V. Suchodumcevas</t>
  </si>
  <si>
    <t>Viešųjų ryšių ir informacijos skyrius</t>
  </si>
  <si>
    <t>02.1.6.1.2</t>
  </si>
  <si>
    <t>Informavimo, viešųjų paslaugų teikimo ir gyventojų dalyvavimo informacinės sistemos tobulinimas</t>
  </si>
  <si>
    <t>02.1.6.1.3</t>
  </si>
  <si>
    <t>Informacinės technikos ir įrangos atnaujinimas</t>
  </si>
  <si>
    <t>02.1.6.1.4</t>
  </si>
  <si>
    <t>02.1.6.1.5</t>
  </si>
  <si>
    <t>Tinkama kompiuterinės technikos priežiūra</t>
  </si>
  <si>
    <t>02.1.6.1.6</t>
  </si>
  <si>
    <t>Valdymo ir planavimo procesų optimizavimo informacinių sistemų įdiegimas ir jų palaikymas</t>
  </si>
  <si>
    <t>02.1.6.1.7</t>
  </si>
  <si>
    <t>02.1.6.1.8</t>
  </si>
  <si>
    <t>02.1.6.1.9</t>
  </si>
  <si>
    <t>1.6.2. UŽDAVINYS. Gerinti savivaldybės teikiamų paslaugų ir funkcijų vykdymo kokybę, diegiant pažangius vadybos principus</t>
  </si>
  <si>
    <t>02.1.6.2.1</t>
  </si>
  <si>
    <t>I. Sabaliauskienė</t>
  </si>
  <si>
    <t>Bendrasis skyrius</t>
  </si>
  <si>
    <t>02.1.6.2.2</t>
  </si>
  <si>
    <t>Savivaldybės kontrolės tarnybos veikla</t>
  </si>
  <si>
    <t>E. Putnienė</t>
  </si>
  <si>
    <t>Molėtų rajono savivaldybės kontrolės ir audito tarnyba</t>
  </si>
  <si>
    <t>02.1.6.2.3</t>
  </si>
  <si>
    <t>Buhalterinės apskaitos skyrius</t>
  </si>
  <si>
    <t>02.1.6.2.4</t>
  </si>
  <si>
    <t>Valstybės deleguotų valdymo funkcijų savivaldybei vykdymas</t>
  </si>
  <si>
    <t>02.1.6.2.5</t>
  </si>
  <si>
    <t>Savivaldybės administracijos darbo procesų analizė, darbuotojų pasitenkinimo kokybės tyrimas</t>
  </si>
  <si>
    <t>02.1.6.2.6</t>
  </si>
  <si>
    <t>Gyventojų aptarnavimo kokybės tobulinimas</t>
  </si>
  <si>
    <t>02.1.6.2.7</t>
  </si>
  <si>
    <t>Savivaldybės tarybos narių ir administracijos darbuotojų kompetencijų didinimas</t>
  </si>
  <si>
    <t>02.1.6.2.8</t>
  </si>
  <si>
    <t>Efektyvus savivaldybės finansinių įsipareigojimų valdymas</t>
  </si>
  <si>
    <t>Savalaikis palūkanų mokėjimas, paskolų ir dotacijų gražinimas (proc.)</t>
  </si>
  <si>
    <t>II.1.6.</t>
  </si>
  <si>
    <t>R. Maigienė</t>
  </si>
  <si>
    <t>Finansų skyrius</t>
  </si>
  <si>
    <t>Paskolų dalies grąžinimas</t>
  </si>
  <si>
    <t>02.1.6.2.9</t>
  </si>
  <si>
    <t>Racionalus savivaldybės turimo turto naudojimas</t>
  </si>
  <si>
    <t>V. Aleksiejūnienė</t>
  </si>
  <si>
    <t>Vandentiekio gręžinių likvidavimas</t>
  </si>
  <si>
    <t>Vandentiekio ir nuotekų tinklų inventorizavimas (bylų sk.)</t>
  </si>
  <si>
    <t>02.1.6.2.10</t>
  </si>
  <si>
    <t>02.1.6.2.11</t>
  </si>
  <si>
    <t>Miesto bendrojo plano ir seniūnijų ribų keitimas, proc.</t>
  </si>
  <si>
    <t>Molėtų rajono savivaldybės keleivių vežimo vietinio (priemiestinio) reguliaraus susisiekimo maršrutais paslaugos teikimas</t>
  </si>
  <si>
    <t>Suteikta viešojo transporto paslauga</t>
  </si>
  <si>
    <t>02.1.6.2.13</t>
  </si>
  <si>
    <t>Strateginio plėtros plano parengimas</t>
  </si>
  <si>
    <t>02.1.6.2.14</t>
  </si>
  <si>
    <t>Strateginių trimečių veiklos planų parengimas</t>
  </si>
  <si>
    <t>02.1.6.2.15</t>
  </si>
  <si>
    <t>Strateginio plėtros plano stebėsena</t>
  </si>
  <si>
    <t>E. Milinavičius</t>
  </si>
  <si>
    <t>Licencijų įsigijimas/nuoma</t>
  </si>
  <si>
    <t>03.3.2.3.3</t>
  </si>
  <si>
    <t>Medžiojamųjų gyvūnų daromos žalos prevencinės priemonės</t>
  </si>
  <si>
    <t>SAVIVALDYBĖS BIUDŽETO LĖŠOS, IŠ VISO:</t>
  </si>
  <si>
    <t>03.3.2.3.4</t>
  </si>
  <si>
    <t>Molėtų rajono savivaldybės darnaus judumo planas</t>
  </si>
  <si>
    <t>Sakralinio paveldo objektų tvarkymas</t>
  </si>
  <si>
    <t>Projekto įgyvendinimas, proc.</t>
  </si>
  <si>
    <t>Savivaldybės turto saugojimas ir priežiūra, kompl.</t>
  </si>
  <si>
    <t>2026-ųjų metų asignavimų planas</t>
  </si>
  <si>
    <t>2026-ieji metai</t>
  </si>
  <si>
    <t>2026 m. lėšų poreikis</t>
  </si>
  <si>
    <t xml:space="preserve"> 2024–2026 M. MOLĖTŲ RAJONO SAVIVALDYBĖS</t>
  </si>
  <si>
    <r>
      <t xml:space="preserve">Molėtų rajono savivaldybės strateginio  veiklos plano 2024-2026 metams priedas </t>
    </r>
    <r>
      <rPr>
        <sz val="12"/>
        <color rgb="FFFF0000"/>
        <rFont val="Times New Roman"/>
        <family val="1"/>
        <charset val="186"/>
      </rPr>
      <t>PROJEKTAS</t>
    </r>
    <r>
      <rPr>
        <sz val="12"/>
        <color theme="1"/>
        <rFont val="Times New Roman"/>
        <family val="1"/>
        <charset val="186"/>
      </rPr>
      <t xml:space="preserve">
</t>
    </r>
  </si>
  <si>
    <t xml:space="preserve"> 2024–2025 M. MOLĖTŲ RAJONO SAVIVALDYBĖS</t>
  </si>
  <si>
    <t xml:space="preserve"> 2024–2026 M. MOLĖTŲ RAJONO SAVIVALDYBĖS STRATEGINIO VEIKLOS PLANO IŠLAIDŲ SUVESTINĖ</t>
  </si>
  <si>
    <t>2026 m. lėšų poreikis tūkst. Eur, suapvalinta iki tūkst.</t>
  </si>
  <si>
    <t>Korupcijai atsparios aplinkos kūrimo priemonių įgyvendinimo organizavimas</t>
  </si>
  <si>
    <t>S. Saugūnienė</t>
  </si>
  <si>
    <t>Vyriausioji specialistė, atsakinga už korupcijai atsparios aplinkos kūrimą</t>
  </si>
  <si>
    <t>Molėtų miesto ir priemiestinio viešojo transporto priemonių parko atnaujinimas, skatinant naudoti visai netaršias transporto priemones</t>
  </si>
  <si>
    <t>Įsigytų autobusų skaičius</t>
  </si>
  <si>
    <t>UAB Molėtų autobusų parkas</t>
  </si>
  <si>
    <t>A.	Jurkšaitis</t>
  </si>
  <si>
    <t>Racionalus mero fondo naudojimas</t>
  </si>
  <si>
    <t>Neformaliojo suaugusiųjų švietimo ir tęstinio mokymo programų įgyvendinimas, trečiojo amžiaus universiteto veiklų užtikrinimas</t>
  </si>
  <si>
    <t>J.Balandavičienė</t>
  </si>
  <si>
    <t>Palydėjimo paslaugų jaunuoliams teikimas</t>
  </si>
  <si>
    <t>Paslaugas gavusių jaunuolių skaičius</t>
  </si>
  <si>
    <t>Socialinių paslaugų teikimas ir administravimas socialinę riziką patiriančioms šeimoms</t>
  </si>
  <si>
    <t>Pritaikytų laisvalaikiui, poilsiui, savarankiškam mokymuisi patalpų skaičius</t>
  </si>
  <si>
    <t>Įteiktų apdovanojimų skaičius</t>
  </si>
  <si>
    <t>NSŠ dalyvių skaičius</t>
  </si>
  <si>
    <t>TAU renginių skaičius</t>
  </si>
  <si>
    <t>Kultūros projektų įgyvendinimas (festivalių, seminarų, plenerų, meno dirbtuvių organizavimas)</t>
  </si>
  <si>
    <t xml:space="preserve">Įgyvendinta projektų     </t>
  </si>
  <si>
    <t xml:space="preserve">Įrengta ekspozicija, proc. </t>
  </si>
  <si>
    <t>VšĮ Molėtų krašto muziejaus saugyklos įrengimas</t>
  </si>
  <si>
    <t>Ežerų žvejybos muziejaus ekspozicijos atnaujinimas</t>
  </si>
  <si>
    <t>Pritaikytų objektų skaičius, vnt.</t>
  </si>
  <si>
    <t>07.1.3.1.31</t>
  </si>
  <si>
    <t>07.1.3.1.32</t>
  </si>
  <si>
    <t>Būstų nuoma iš fizinių ar juridinių asmenų ir jų subnuoma asmenims ir šeimoms, turintiems teisę į socialinio būsto nuomą</t>
  </si>
  <si>
    <t>Savivaldybės būsto fondo plėtra</t>
  </si>
  <si>
    <t>Pastatų ir statinių kadastriniai matavimai (bylų sk.)</t>
  </si>
  <si>
    <t>Molėtų miesto ribų ženklų atnaujinimas</t>
  </si>
  <si>
    <t>08.2.2.1.6.</t>
  </si>
  <si>
    <t>08.2.2.1.7.</t>
  </si>
  <si>
    <t>Parengtas techninis projektas, vnt.</t>
  </si>
  <si>
    <t>Tradicinių rinkodaros priemonių įgyvendinimas (leidinių leidyba, dalyvavimas turizmą skatinančiuose renginiuose, turų žiniasklaidai, kelionių organizatoriams organizavimas)</t>
  </si>
  <si>
    <t>Socialinių dirbtuvių veiklos įgyvendinimas Molėtų rajono savivaldybėje</t>
  </si>
  <si>
    <t>Atvejo vadybos modelio taikymas psichikos ir (ar) intelekto negalią turintiems asmenims</t>
  </si>
  <si>
    <t>Negalios reikalų koordinavimas</t>
  </si>
  <si>
    <t>Zonos įrengimas, proc.</t>
  </si>
  <si>
    <t>Parko įrengimas, proc.</t>
  </si>
  <si>
    <t>Parengtas techninis planas, vnt.</t>
  </si>
  <si>
    <t>Komplekso įrengimas, proc.</t>
  </si>
  <si>
    <t>Erdvės įrengimas, proc.</t>
  </si>
  <si>
    <t>G. Putvinskas, D. Zaleckas</t>
  </si>
  <si>
    <t>Savivaldybės mero patarėjas</t>
  </si>
  <si>
    <t>Alantos miestelio centrinio skvero įrengimas</t>
  </si>
  <si>
    <t>Nuotolinių apskaitos prietaisų įrengimas</t>
  </si>
  <si>
    <t>Kelio Du-34A Ciuniškieji-Kužiai-Adomaitiškiai dalies kapitalinis remontas ir automobilių stovėjimo aikštelės įrengimas Dubingių sen., Molėtų r. sav.</t>
  </si>
  <si>
    <t>Įvažiavimo prie  Liepų g. 27, 29 Molėtų mieste nauja statyba</t>
  </si>
  <si>
    <t xml:space="preserve">Pėsčiųjų tako įrengimas Radvilų g., Dubingių s., Molėtų r. sav. </t>
  </si>
  <si>
    <t>Finansuojama programa, kompl.</t>
  </si>
  <si>
    <t>Didelių gabaritų aikštelių plėtra ir įrengimas Molėtų mieste ir rajone Giedraičių, Joniškio, seniūnijose</t>
  </si>
  <si>
    <t>Įrengta kolumbariumų, kompl.</t>
  </si>
  <si>
    <t xml:space="preserve">Suremontuota drenažo, ha rekonstruota griovių, km           rinktuvų, km </t>
  </si>
  <si>
    <t>232    10,31     7,1</t>
  </si>
  <si>
    <t>929      16,6</t>
  </si>
  <si>
    <t xml:space="preserve">Suremontuota drenažo, ha rekonstruota griovių, km           </t>
  </si>
  <si>
    <t>01.2.3.2.6</t>
  </si>
  <si>
    <t>Žemės sklypų formavimas ir parengimas investicijoms</t>
  </si>
  <si>
    <t>Mokyklų, kurių valgyklose atsiskaitoma negrynaisiais pinigais, skaičius</t>
  </si>
  <si>
    <t xml:space="preserve">Nuotolinio nuskaitymo vandens tiekimo apskaitos sistemos sukūrimas Molėtų mieste </t>
  </si>
  <si>
    <t>V. Žalalienė</t>
  </si>
  <si>
    <t>Automobilių stovėjimo aikštelės prie Vilniaus gatvės 90 namo Molėtų mieste paprastasis remontas</t>
  </si>
  <si>
    <t>03.3.2.2.9</t>
  </si>
  <si>
    <t>Šilumos tiekimo tinklų iki Obelų g. 1A daugiabučių įrengimas</t>
  </si>
  <si>
    <t>255/2</t>
  </si>
  <si>
    <t>Šilumos tiekimo tinklų iki Vilniaus g. 52 daugiabučio įrengimas</t>
  </si>
  <si>
    <t>75/1</t>
  </si>
  <si>
    <t>0</t>
  </si>
  <si>
    <t>Finansavimo priemonė „Kaimo gyventojams skirtų pagrindinių vietos paslaugų ir susijusios infrastruktūros gerinimas"</t>
  </si>
  <si>
    <t>Įgyvendintų projektų skaičius, vnt.</t>
  </si>
  <si>
    <t>Polderių siurblinių eksploatacija, vnt.</t>
  </si>
  <si>
    <t>Pareiškimų skaičiaus, vnt.</t>
  </si>
  <si>
    <t>Suorganizuotų renginių skaičius, vnt.</t>
  </si>
  <si>
    <t>Dalyvių skaičius, vnt.</t>
  </si>
  <si>
    <t>Suteiktų konsultacijų skaičius, vnt.</t>
  </si>
  <si>
    <t>Priemonių skaičius, vnt.</t>
  </si>
  <si>
    <t>Pristatymų skaičius, vnt.</t>
  </si>
  <si>
    <t>Veikiančių ir neveikiančių kapinių žemės sklypų projektavimas ir panaudos sutarčių sudarymas (proc.)</t>
  </si>
  <si>
    <t xml:space="preserve">Balninkų buvusios mokyklos teritorijos aplinkos sutvarkymas </t>
  </si>
  <si>
    <t>Socialinio būsto prieinamumo didinimas</t>
  </si>
  <si>
    <t>472.00</t>
  </si>
  <si>
    <t>O. Kavalnienė, G. Pelakauskienė</t>
  </si>
  <si>
    <t>Pavežamų mokinių skaičius</t>
  </si>
  <si>
    <t>Visos dienos mokyklos modelio diegimas Molėtų pradinėje mokykloje</t>
  </si>
  <si>
    <t>Bendrojo ugdymo įstaigų prieinamumo didinimas Molėtų rajono savivaldybėje - keltuvų neįgaliesiems įrengimas Alantos ir Giedraičių Antano Jaroševičiaus gimnazijose, Molėtų pradinėje mokykloje</t>
  </si>
  <si>
    <t>Jaunimo verslumo ugdymo programos įgyvendinimas, dalyvaujant Lietuvos Junior Achievement projekte</t>
  </si>
  <si>
    <t>Kompleksinių paslaugų teikimas Molėtų rajono savivaldybėje</t>
  </si>
  <si>
    <t>Socialinių dirbtuvių veikloje dalyvavusių asmenų skaičius</t>
  </si>
  <si>
    <t>Pritaikytos patalpos neįgaliųjų poreikiams</t>
  </si>
  <si>
    <t>Molėtų rajono grupinio gyvenimo namų paslaugos suaugusiems asmenims su intelekto ir / ar psichikos negalia kūrimas</t>
  </si>
  <si>
    <t>02.1.6.1.10</t>
  </si>
  <si>
    <t>Tarybos narių ir administracijos darbuotojų, dalyvavusių mokymuose skaičius, vnt.</t>
  </si>
  <si>
    <t>Nenaudojamų pastatų, patalpų ir kito turto nuoma, panauda (sutarčių sk.)</t>
  </si>
  <si>
    <t>04.1.5.2.6</t>
  </si>
  <si>
    <t>N.Stančikienė</t>
  </si>
  <si>
    <t>06.1.1.1.7</t>
  </si>
  <si>
    <t>06.1.1.1.8</t>
  </si>
  <si>
    <t>06.1.1.1.15</t>
  </si>
  <si>
    <t>06.1.1.1.19</t>
  </si>
  <si>
    <t>Atviros ekosistemos atsiskaitymams ne grynaisiais pinigais bendrojo ugdymo įstaigų valgyklose kūrimas</t>
  </si>
  <si>
    <t>07.1.3.1.33</t>
  </si>
  <si>
    <t>07.1.3.2.10</t>
  </si>
  <si>
    <t>07.1.3.2.11</t>
  </si>
  <si>
    <t>08.2.2.1.9</t>
  </si>
  <si>
    <t>Luokesos archeologinio komplekso išvystymas ir pritaikymas rekreacijai</t>
  </si>
  <si>
    <t>08.2.2.2.7</t>
  </si>
  <si>
    <t>08.2.2.2.8</t>
  </si>
  <si>
    <t xml:space="preserve">Kurortinės teritorijos statuso siekimo programos įgyvendinimas </t>
  </si>
  <si>
    <t>Rekonstruota griovių, km</t>
  </si>
  <si>
    <t>Rinktuvų, km</t>
  </si>
  <si>
    <t>Inkubavimo, konsultavimo, mentorystės ir tinklaveikos programų vystymas, skatinant pradedančiųjų SVV subjektų kūrimąsi ir augimą Molėtų rajone</t>
  </si>
  <si>
    <t xml:space="preserve">Funkcinės zonos formavimas ir strategijos rengimas </t>
  </si>
  <si>
    <t>Mobilios komandos aprūpinimas Molėtų rajone</t>
  </si>
  <si>
    <t xml:space="preserve">Aprūpinta mobili komanda reikiama įranga  </t>
  </si>
  <si>
    <t>Modernizuota sveikatos priežiūros paslaugų infrastruktūra</t>
  </si>
  <si>
    <t>Novatoriško ūkio ir verslo kūrimas bei plėtra, efektyviai panaudojant turizmo potencialą ir kitus vietos išteklius</t>
  </si>
  <si>
    <t>Registruota ir atnaujinta ž.ū. valdų, vnt.</t>
  </si>
  <si>
    <t>Įregistruota/išregistruota ūkininkų, vnt.</t>
  </si>
  <si>
    <t>Pateikta pasėlių deklaracijų, vnt.</t>
  </si>
  <si>
    <t>Įregistruota/išregistruota ž.ū. technikos, vnt.</t>
  </si>
  <si>
    <t>Statinių priežiūra, vnt.</t>
  </si>
  <si>
    <r>
      <t>Savivaldybės finansinės</t>
    </r>
    <r>
      <rPr>
        <sz val="10"/>
        <rFont val="Times New Roman"/>
        <family val="1"/>
        <charset val="186"/>
      </rPr>
      <t xml:space="preserve"> paramos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jaunoms šeimoms pirmajam būstui įsigyti programos įgyvendinimas</t>
    </r>
  </si>
  <si>
    <t>Paramą gavusių SVV subjektų skaičius, vnt.</t>
  </si>
  <si>
    <t>Paslaugas gavusių SVV subjektų skaičius, vnt.</t>
  </si>
  <si>
    <t>Suformuota sklypų, vnt.</t>
  </si>
  <si>
    <t>Teikiamų el. paslaugų dalis visose administracinėse paslaugose, proc.</t>
  </si>
  <si>
    <t>Įdiegti interneto svetainės funkcionalumo didinimo sprendimai, vnt.</t>
  </si>
  <si>
    <t>Atnaujinta informacinės technikos ir įrangos, proc.</t>
  </si>
  <si>
    <t>Nuomojama licencijų, vnt.</t>
  </si>
  <si>
    <t>Efektyvus kompiuterinės ir organizacinės technikos eksploatavimas (prastovų skaičius), vnt.</t>
  </si>
  <si>
    <t>Įdiegtas informacinių sistemų skaičius, vnt.</t>
  </si>
  <si>
    <t>Naudojamų valstybės registrų skaičius, vnt.</t>
  </si>
  <si>
    <t>Centralizuotų atsiskaitymų  
e - sistemos palaikymas, vnt.</t>
  </si>
  <si>
    <t>Vandens tiekimo sistemos sukūrimas, vnt.</t>
  </si>
  <si>
    <t>Parengta išvada dėl korupcijos pasireiškimo tikimybės savivaldybės įstaigos, įmonės veiklos srityse, vnt.</t>
  </si>
  <si>
    <t>Organizuotų antikorupcinio švietimo mokymų, seminarų, pakaitų skaičius, vnt.</t>
  </si>
  <si>
    <t>Tarybos posėdžių skaičius, vnt.</t>
  </si>
  <si>
    <t>Auditų, tyrimų, išvadų skaičius, vnt.</t>
  </si>
  <si>
    <t>Funkcijų vykdymas, proc.</t>
  </si>
  <si>
    <t>Tyrimas, ataskaita, vnt.</t>
  </si>
  <si>
    <t>Nekilnojamojo turto vertinimas, vnt.</t>
  </si>
  <si>
    <t>Parengtas strateginis plėtros planas, vnt.</t>
  </si>
  <si>
    <t>Parengtas strateginis veiklos planas, vnt.</t>
  </si>
  <si>
    <t>Parengta ataskaita, vnt.</t>
  </si>
  <si>
    <t>Parengta funkcinės zonos strategija, vnt.</t>
  </si>
  <si>
    <t>Vietos gyventojų pasiūlytų projektų įgyvendinimas pagal seniūnaitijų bendruomenių viešųjų poreikių ir iniciatyvų finansavimo iš rajono biudžeto lėšų atrankos tvarkos aprašą</t>
  </si>
  <si>
    <t>V. Bacenskaitė</t>
  </si>
  <si>
    <t>Suorganizuotų sambūrių skaičius, vnt.</t>
  </si>
  <si>
    <t>Veikiančių ir prižiūrimų stebėjimo kamerų skaičius, vnt.</t>
  </si>
  <si>
    <t>Finansuotų projektų skaičius, vnt.</t>
  </si>
  <si>
    <t>Ugdymo įstaigose vykusių renginių skaičius, vnt.</t>
  </si>
  <si>
    <t>Renginių savižudybių prevencijos tema skaičius, vnt.</t>
  </si>
  <si>
    <t>03.2.2.2.2</t>
  </si>
  <si>
    <t>03.2.2.2.3</t>
  </si>
  <si>
    <t>Verslumo ugdymo programoje dalyvaujančių mokinių skaičius</t>
  </si>
  <si>
    <t>Molėtų rajono Alantos senelių globos namų modernizavimas ir plėtra</t>
  </si>
  <si>
    <t>Savivaldybės institucijų, įmonių ir įstaigų patikrinimas dėl korupcijos prevencijos įstatymo įgyvendinimo, vnt.</t>
  </si>
  <si>
    <t>Centralizuotų geriamojo vandens tiekimo ir nuotekų surinkimo tinklų plėtra Molėtų rajone</t>
  </si>
  <si>
    <t>04.1.2.2.4</t>
  </si>
  <si>
    <t>04.1.2.2.5</t>
  </si>
  <si>
    <t>Būstų subnuomos skaičius asmenims ar šeimoms, turintiems teisę į socialinio būsto nuomą, vnt.</t>
  </si>
  <si>
    <t>Ž. Žalienė</t>
  </si>
  <si>
    <t>D. Mikelinskienė</t>
  </si>
  <si>
    <t>Administracinės naštos mažinimas naudojant valstybės registrus</t>
  </si>
  <si>
    <t>Architektūros ir teritorijų planavimo skyrius, Statybos ir žemės ūkio skyrius</t>
  </si>
  <si>
    <t>Savivaldybės tarybos efektyvios veiklos užtikrinimas</t>
  </si>
  <si>
    <t>Savarankiškų savivaldybės funkcijų, deleguotų administracijai, vykdymas</t>
  </si>
  <si>
    <t>Sveikatos centro sudėtyje teikiamų sveikatos priežiūros paslaugų infrastruktūros modernizavimas</t>
  </si>
  <si>
    <t>Gyventojų apklausa siekiant įvertinti saugumo poreikius</t>
  </si>
  <si>
    <t>Grįžtamosios migracijos skatinimo programoje numatytų priemonių įgyvendinimas</t>
  </si>
  <si>
    <t>1.5.2. UŽDAVINYS. Skatinti ir ugdyti gyventojų bendruomeniškumą</t>
  </si>
  <si>
    <t>Finansavimo priemonė „Bendradarbiavimo tinklų kūrimas ir savanoriškos veiklos organizavimas"</t>
  </si>
  <si>
    <t xml:space="preserve">Vandens paėmimo kolonėlių įrengimas viešose vietose </t>
  </si>
  <si>
    <t xml:space="preserve">Valstybinės reikšmės krašto kelio Nr. 172  Raudondvaris–Giedraičiai–Molėtai ruožo nuo 52,046 iki 52,116 km, kuriam Molėtų mieste suteiktas Vilniaus gatvės pavadinimas, kapitalinis remontas </t>
  </si>
  <si>
    <t xml:space="preserve">Renginiuose dalyvavusių asmenų skaičius, vnt. </t>
  </si>
  <si>
    <t>Suteiktų individualių psichologo konsultacijų skaičius, vnt.</t>
  </si>
  <si>
    <t>Savižudybių prevencijos įgyvendintų priemonių skaičius, vnt.</t>
  </si>
  <si>
    <t>Įgyvendintų triukšmo prevencijos priemonių skaičius, vnt.</t>
  </si>
  <si>
    <t xml:space="preserve">Sveikatinimo projektų finansavimas, proc.  </t>
  </si>
  <si>
    <t xml:space="preserve">Užkrečiamų ligų profilaktikos ir kontrolės įgyvendintos priemonės, vnt. </t>
  </si>
  <si>
    <t>Lankytojų skaičiaus didėjimas, proc.</t>
  </si>
  <si>
    <t>Įrengta informacinių ženklų</t>
  </si>
  <si>
    <t>Įrengta saugykla</t>
  </si>
  <si>
    <t>Atnaujinta ekspozicija</t>
  </si>
  <si>
    <t>Molėtų progimnazijos Jaunimo g. 1, Molėtų mieste atnaujinimas (modernizavimas)</t>
  </si>
  <si>
    <t xml:space="preserve">1.1.3. UŽDAVINYS. Gerinti mokymosi visą gyvenimą sąlygas </t>
  </si>
  <si>
    <t>Molėtų švietimo pagalbos tarnybos pedagoginė - psichologinės pagalbos specialistų aptarnaujamų asmenų skaičius, tūkst.</t>
  </si>
  <si>
    <t>Organizuotų egzaminų ir tarpinių patikrinimų skaičius</t>
  </si>
  <si>
    <t>D. Sarkanas</t>
  </si>
  <si>
    <t xml:space="preserve">Parengtas techninis investicinis projektas, vnt.  </t>
  </si>
  <si>
    <t xml:space="preserve">Atlikta darbų, proc.       </t>
  </si>
  <si>
    <t>Pavėsinių remontas, kompl.</t>
  </si>
  <si>
    <t>Įsigyta elektrinių autobusų</t>
  </si>
  <si>
    <t>Įrengtų keltuvų skaičius</t>
  </si>
  <si>
    <t>Mokinių vasaros stovyklų finansavimas, vadovaujantis Molėtų rajono savivaldybės vaikų vasaros stovyklų finansavimo ir organizavimo tvarkos aprašu</t>
  </si>
  <si>
    <t xml:space="preserve">Pagalba šeimoms, atsidūrusioms krizinėje situacijoje </t>
  </si>
  <si>
    <t>Bendros klientų aptarnavimų sistemos palaikymas</t>
  </si>
  <si>
    <t>03.3.1.1.5</t>
  </si>
  <si>
    <t xml:space="preserve">Vietinės reikšmės gatvių, kelių su asfaltbetonio danga išdaužų užtaisymo darbai </t>
  </si>
  <si>
    <t>Molėtų vandenys</t>
  </si>
  <si>
    <t>Įrengta aikštelių, vnt.</t>
  </si>
  <si>
    <t>Seniūnai</t>
  </si>
  <si>
    <t>Įrengta tinklų, km</t>
  </si>
  <si>
    <t>Suteiktos paramos, vnt.</t>
  </si>
  <si>
    <t xml:space="preserve">Įrengtas įrenginys, vnt.  </t>
  </si>
  <si>
    <t>Socialinę riziką patiriančių asmenų laikino apnakvindinimo, apgyvendinimo nakvynės namuose paslaugų teikimas</t>
  </si>
  <si>
    <t>Nestacionarių socialinių paslaugų prieinamumo didinimas Molėtų rajone</t>
  </si>
  <si>
    <t>Molėtų rajono nestacionarių socialinių paslaugų infrastruktūros kūrimas</t>
  </si>
  <si>
    <t>Atlikta tech. apžiūrų, vnt.</t>
  </si>
  <si>
    <t>07.1.3.1.34</t>
  </si>
  <si>
    <t>Pagalbos pinigų teikimas šeimoms, globojančioms (rūpinančioms) tėvų globos netekusius vaikus</t>
  </si>
  <si>
    <t>Atlikta modernizavimo darbų, proc.</t>
  </si>
  <si>
    <t>02.1.6.1.11</t>
  </si>
  <si>
    <t>Koordinatorių modelio išbandymas ir lyčių lygybės politikos stiprinimas</t>
  </si>
  <si>
    <t>Sukurta darbo vieta</t>
  </si>
  <si>
    <t>Administracijos darbuotojų ir vadovų kompetencijų ugdymas lygių galimybių bei lyčių lygybės srityje, darbuotojų dalyvavimas mokymuose, proc.</t>
  </si>
  <si>
    <t>Lygių galimybių, lyčių lygybės koordinatorius</t>
  </si>
  <si>
    <t>Asmenų, aprūpintų techninės pagalbos priemonėmis, skaičius</t>
  </si>
  <si>
    <t>Pagalbos pinigus gavusių šeimų skaičius</t>
  </si>
  <si>
    <t xml:space="preserve">Molėtų miesto plėtros ir seniūnijų tinklo optimizavimas </t>
  </si>
  <si>
    <t>Pastato rekonstravimas, proc.</t>
  </si>
  <si>
    <t>Atnaujinta namų, vnt.</t>
  </si>
  <si>
    <t>Atlikta darbų,  proc.</t>
  </si>
  <si>
    <t>Įrengta tinklų, prijungta objektų, vnt.</t>
  </si>
  <si>
    <t xml:space="preserve">Atlikti kadastriniai matavimai seniūnijose, sen. </t>
  </si>
  <si>
    <t xml:space="preserve">Parengtas projektas, vnt. </t>
  </si>
  <si>
    <t>Parengtas projektas, kompl. atlikta darbų, proc.</t>
  </si>
  <si>
    <t>Įrengtas perėjų apšvietimas, vnt.</t>
  </si>
  <si>
    <t xml:space="preserve">Parengtas projektas, vnt.   </t>
  </si>
  <si>
    <t>Statybos darbai, proc.</t>
  </si>
  <si>
    <t>Tarybos sekretorė</t>
  </si>
  <si>
    <t>Statybos ir ž. ū. Skyrius</t>
  </si>
  <si>
    <t>A.Rusteikienė</t>
  </si>
  <si>
    <t>A.Mickevičius</t>
  </si>
  <si>
    <t>Įrengtų elektromobilių krovimo stotelių skaičius, vnt.</t>
  </si>
  <si>
    <t xml:space="preserve">Elektromobilių įkrovimo stotelių Molėtų mieste įrengimas </t>
  </si>
  <si>
    <t>Parengtas planas, kompl.</t>
  </si>
  <si>
    <t>Įgyvendintos programos, vnt.</t>
  </si>
  <si>
    <t>Sutvarkyta objektų, vnt.</t>
  </si>
  <si>
    <t xml:space="preserve">Atlikta inventorizacija seniūnijose, kompl.  </t>
  </si>
  <si>
    <t>Antrinių žaliavų konteineriai individualioms valdoms</t>
  </si>
  <si>
    <t>I. Jurčenko            A.Venslovas</t>
  </si>
  <si>
    <t>Įgyvendinta priemonių, vnt.</t>
  </si>
  <si>
    <t xml:space="preserve">Įsigyta konteinerių, komplektai </t>
  </si>
  <si>
    <t>Įsigyta konteinerių, vnt.</t>
  </si>
  <si>
    <t>Įrengta konteinerių, vnt.</t>
  </si>
  <si>
    <t>Prižiūrima šviestuvų, vnt.</t>
  </si>
  <si>
    <t>Videniškių kaimo centrinės dalies bendrasis planas</t>
  </si>
  <si>
    <t>Parengta bendrojo plano korektūra, proc.</t>
  </si>
  <si>
    <t>Parengtas planas, proc.</t>
  </si>
  <si>
    <t>Parengtas planas, vnt.</t>
  </si>
  <si>
    <t>A. Kanapienienė</t>
  </si>
  <si>
    <t>Savivaldybės teikiamų viešųjų paslaugų vartotojų poreikių patenkinimo tyrimai, vnt.</t>
  </si>
  <si>
    <t>02.1.6.2.12</t>
  </si>
  <si>
    <t>Apsaugoto būsto paslaugos suaugusiems asmenims su intelekto ir/ar psichikos negalia teikimas Molėtų rajone</t>
  </si>
  <si>
    <t>Molėtų rajono dienos užimtumo centro asmenims, turintiems intelekto ir/ar psichikos negalią, kūrimas</t>
  </si>
  <si>
    <t>Viešo paplūdimio infrastruktūros Dubingiuose įrengimas</t>
  </si>
  <si>
    <t>Įrengta vandentiekio tinklų, km</t>
  </si>
  <si>
    <t>Įrengta nuotekų tinklų, km</t>
  </si>
  <si>
    <t>Vandens gerinimo įrenginių plėtra ir rekonstrukcija Molėtų r. gyvenvietėse</t>
  </si>
  <si>
    <t>Rekonstruota įreng., vnt.</t>
  </si>
  <si>
    <t>Įrengti keltuvai neįgaliesiems, vnt.</t>
  </si>
  <si>
    <t>Atnaujinta tinklų, m</t>
  </si>
  <si>
    <t>03.3.1.4.1</t>
  </si>
  <si>
    <t>Suremontuota kelio, km</t>
  </si>
  <si>
    <t>Gatvės  M-1, kuriai suteiktas Saulėtekio g. pavadinimas, dalies Miežonių k., Molėtų r. paprastasis remontas (likusi dalis)</t>
  </si>
  <si>
    <t>Žaliųjų zonų priežiūra ir kiti komunaliniai darbai</t>
  </si>
  <si>
    <t>Prižiūrimi vejų ir žolynų plotai, ha</t>
  </si>
  <si>
    <t>03.2.2.3.2</t>
  </si>
  <si>
    <t>03.2.2.3.3</t>
  </si>
  <si>
    <t>Įrengta elektrinių, vnt.</t>
  </si>
  <si>
    <t>Įrengta infrastruktūra, komplektas</t>
  </si>
  <si>
    <t xml:space="preserve">Įrengta kolonėlių, vnt. </t>
  </si>
  <si>
    <t xml:space="preserve">Projekto parengimas, vnt. </t>
  </si>
  <si>
    <t>Sutvarkyta piliakalnių, vnt.</t>
  </si>
  <si>
    <t>Parengti projektiniai pasiūlymai</t>
  </si>
  <si>
    <t>Valstybinės reikšmės krašto kelio Nr. 114  Molėtai-Kaltanėnai-Ignalina ruožuose nuo 0,04 iki 1,32 km ir nuo 1,44 iki 2,79 km paprastasis pėsčiųjų takų remontas</t>
  </si>
  <si>
    <t>S.Bogušinskas</t>
  </si>
  <si>
    <t>03.3.2.3.1</t>
  </si>
  <si>
    <t>03.3.2.1.9</t>
  </si>
  <si>
    <t>03.3.2.1.13</t>
  </si>
  <si>
    <t>03.3.2.1.14</t>
  </si>
  <si>
    <t>03.3.2.1.25</t>
  </si>
  <si>
    <t>03.3.2.1.26</t>
  </si>
  <si>
    <t>03.3.2.1.27</t>
  </si>
  <si>
    <t>03.3.2.1.31</t>
  </si>
  <si>
    <t>03.3.3.1.1</t>
  </si>
  <si>
    <t>Likviduotų bešeimininkių pastatų skaičius, vnt.</t>
  </si>
  <si>
    <t>03.3.3.5.4</t>
  </si>
  <si>
    <t>I.Jurčenko</t>
  </si>
  <si>
    <t>Viešųjų ryšių ir informatikos skyrius, Turizmo ir verslo informacijos centras</t>
  </si>
  <si>
    <t>Įgyvendintos komunikacijos kampanijos, vnt.</t>
  </si>
  <si>
    <t>Kultūros ir švietimo skyrius, Turizmo ir verslo informacijos centras</t>
  </si>
  <si>
    <t>Įrengta prietaisų, vnt.</t>
  </si>
  <si>
    <t>Suremontuota statinių, vnt.</t>
  </si>
  <si>
    <t>Suremontuota gatvių, km</t>
  </si>
  <si>
    <t>Suremontuota, km</t>
  </si>
  <si>
    <t>Žemės sklypų kadastriniai matavimai nuomai ir pardavimui, vnt.</t>
  </si>
  <si>
    <t>Pastatų paskirties keitimo projektavimas, vnt.</t>
  </si>
  <si>
    <t>Žemės sklypų kadastriniai matavimai ir panaudos sutarčių sudarymas, vnt.</t>
  </si>
  <si>
    <t>Nenaudojamo kilnojamo ir nekilnojamo turto pardavimas, vnt.</t>
  </si>
  <si>
    <t>Kelio Mn-09A dalies (link Mindūnų apžvalgos bokšto) kapitalinis remontas</t>
  </si>
  <si>
    <t>Asmenų, dalyvavusių kvalifikacijos kėlimo mokymuose, seminaruose, supervizijose skaičius</t>
  </si>
  <si>
    <t>Specialiųjų planų parengimas</t>
  </si>
  <si>
    <t>Baltadvario piliavietės pažintinio tako įrengimas</t>
  </si>
  <si>
    <t>Įsigytas naujas savivaldybės būstas</t>
  </si>
  <si>
    <t>Vandentiekio tinklų įrengimas Sporto gatvės kvartale</t>
  </si>
  <si>
    <t>Vandens tiekimo ir nuotekų tinklų plėtra SB "Pavasaris"</t>
  </si>
  <si>
    <t>Vandens tiekimo tinklų plėtra Aplinkkelio g. Molėtai</t>
  </si>
  <si>
    <t>Vandens tiekimo ir nuotekų tinklų plėtra Naujakurių g. Molėtų mieste</t>
  </si>
  <si>
    <t>03.3.2.1.32</t>
  </si>
  <si>
    <t>Kelio Vd-26 paprastasis remontas</t>
  </si>
  <si>
    <t xml:space="preserve">Pėsčiųjų tako įrengimas Jaunimo gatvėje Molėtų mieste </t>
  </si>
  <si>
    <t>Vandens telkinių pakrančių valymas ir tvarkymas</t>
  </si>
  <si>
    <t>Projektų parengimas, kompl.</t>
  </si>
  <si>
    <t>Ažubalių gatvės kvartalo Molėtų mieste inžinierinės infrastruktūros ir gerbūvio sutvarkymas</t>
  </si>
  <si>
    <t>Molėtų miesto teritorijos bendrojo plano koregavimas</t>
  </si>
  <si>
    <t>Liepų kvartalo detaliojo plano koregavimas</t>
  </si>
  <si>
    <t>M.Apeikytės gatvės paplūdimio zonos plėtra</t>
  </si>
  <si>
    <t>Parko prie Ąžuolų g. plėtra</t>
  </si>
  <si>
    <t>Mindūnų apžvalgos bokšto prieigų plėtra</t>
  </si>
  <si>
    <t>08.2.2.1.8</t>
  </si>
  <si>
    <t>Komunikacijos kampanijų planavimas ir įgyvendinimas</t>
  </si>
  <si>
    <t>Užimtumo didinimo programos įgyvendinimas</t>
  </si>
  <si>
    <t>R.Karūžaitė</t>
  </si>
  <si>
    <t>Nestacionarių socialinių paslaugų infrastruktūros modernizavimas ir plėtra</t>
  </si>
  <si>
    <t>3.3.6. UŽDAVINYS Rengti ir įgyvendinti rajono ir/ar atskirų teritorijų planavimo dokumentus</t>
  </si>
  <si>
    <t>02.1.6.2.16</t>
  </si>
  <si>
    <t>Teikiamų administracinių paslaugų kokybės vertinimas</t>
  </si>
  <si>
    <t>Atliktų apklausų, vertinant administracinės paslaugos kokybę, skaičius</t>
  </si>
  <si>
    <t xml:space="preserve">Parengta būklės ekspertizė ir techninis projektas, kompl. </t>
  </si>
  <si>
    <t>Parengtas tech. projektas</t>
  </si>
  <si>
    <t>Nuotekų tinklų plėtra ir remontas Molėtų r. sav. </t>
  </si>
  <si>
    <t>Įrengta - suremontuota tinklų, km</t>
  </si>
  <si>
    <t>Įrengta takų, m</t>
  </si>
  <si>
    <t>Įrengta takų, km</t>
  </si>
  <si>
    <t>Įrengtas takas, m</t>
  </si>
  <si>
    <t>Sutvarkytos teritorijos, vnt.</t>
  </si>
  <si>
    <t>Melioratorių gatvės kvartalo Molėtų mieste inžinierinės infrastruktūros ir gerbūvio sutvarkymas</t>
  </si>
  <si>
    <t>Sorbentai ir kitos priemonės, reikalingos avarijų padariniams likviduoti</t>
  </si>
  <si>
    <t>Įsigyta priemonių, kompl.</t>
  </si>
  <si>
    <t>03.3.3.1.13</t>
  </si>
  <si>
    <t>04.1.2.2.6</t>
  </si>
  <si>
    <t xml:space="preserve">Reabilitacijos paslaugų plėtra Molėtų rajono sveikatos centre </t>
  </si>
  <si>
    <t xml:space="preserve">Vertikalaus baseino įrengimas, proc. </t>
  </si>
  <si>
    <t xml:space="preserve">Ikimokyklinio ugdymo paslaugų prieinamumo didinimas Molėtų rajono savivaldybėje </t>
  </si>
  <si>
    <t>06.1.1.1.26</t>
  </si>
  <si>
    <t>Balninkų mokyklos pastato remonto II etapas</t>
  </si>
  <si>
    <t>Viešosios infrastruktūros plėtra Molėtų mieste nuo Vilniaus g. iki Moletūno g.</t>
  </si>
  <si>
    <t>Vykdomos programos, vnt.</t>
  </si>
  <si>
    <t>Kultūros ir švietimo skyrius,  Statybos ir žemės ūkio skyrius</t>
  </si>
  <si>
    <t>Valandų skaičius per metus baseine</t>
  </si>
  <si>
    <t>Valandų skaičius per metus padėlio ir teniso kortuose</t>
  </si>
  <si>
    <t>Etnografinės sodybos ir dangaus šviesulių stebyklos pastatų ir teritorijos sutvarkymas</t>
  </si>
  <si>
    <t>Pastatų ir aplinkos sutvarkymas, proc.</t>
  </si>
  <si>
    <t>I. Balčiūnienė, G. Putvinskas</t>
  </si>
  <si>
    <t>Vandens mokslo pažinimo centras</t>
  </si>
  <si>
    <t xml:space="preserve">Konkursas projektiniams pasiūlymams parengti </t>
  </si>
  <si>
    <t>S. Jauneika, Ž. Žalienė</t>
  </si>
  <si>
    <t>Meras, Strateginio planavimo ir investicijų skyrius</t>
  </si>
  <si>
    <t>D. Kulienė                      V. Bačiulė                       V. Kralikevičius</t>
  </si>
  <si>
    <t xml:space="preserve">Naujų želdinių veisimas, medžių ir krūmų genėjimo, pavojų keliančių ir sergančių medžių šalinimo darbai </t>
  </si>
  <si>
    <t>Projektiniai sprendiniai ir projekto parengimas, komplektas</t>
  </si>
  <si>
    <t>Parengtas projektas, kompl.</t>
  </si>
  <si>
    <t>Surinkta atliekų, tonų</t>
  </si>
  <si>
    <t>Surinkta padangų, tonų</t>
  </si>
  <si>
    <t>Architektūros ir teritorijų planavimo, Statybos ir žemės ūkio skyriai, Savivaldybės gydytojas</t>
  </si>
  <si>
    <t>Įkurtas psichikos dienos stacionaras</t>
  </si>
  <si>
    <t>Parodų skaičius, vnt.</t>
  </si>
  <si>
    <t>Miško parko, esančio prie Vilniaus g., įrengimas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</si>
</sst>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trike/>
      <sz val="10"/>
      <name val="Times New Roman"/>
      <family val="1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</font>
    <font>
      <strike/>
      <sz val="10"/>
      <color rgb="FFFF0000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135">
    <xf numFmtId="0" fontId="0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103">
    <xf numFmtId="0" fontId="0" fillId="0" borderId="0" xfId="0"/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top"/>
    </xf>
    <xf numFmtId="0" fontId="18" fillId="2" borderId="39" xfId="1" applyFont="1" applyFill="1" applyBorder="1" applyAlignment="1">
      <alignment horizontal="left" vertical="top" wrapText="1"/>
    </xf>
    <xf numFmtId="0" fontId="16" fillId="0" borderId="0" xfId="1"/>
    <xf numFmtId="0" fontId="22" fillId="3" borderId="34" xfId="1" applyFont="1" applyFill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8" fillId="0" borderId="52" xfId="1" applyFont="1" applyBorder="1" applyAlignment="1">
      <alignment horizontal="center" vertical="center" wrapText="1"/>
    </xf>
    <xf numFmtId="0" fontId="18" fillId="8" borderId="51" xfId="1" applyFont="1" applyFill="1" applyBorder="1" applyAlignment="1">
      <alignment vertical="top"/>
    </xf>
    <xf numFmtId="0" fontId="18" fillId="9" borderId="51" xfId="1" applyFont="1" applyFill="1" applyBorder="1" applyAlignment="1">
      <alignment vertical="top"/>
    </xf>
    <xf numFmtId="0" fontId="23" fillId="0" borderId="11" xfId="0" applyFont="1" applyBorder="1" applyAlignment="1">
      <alignment horizontal="left" vertical="top"/>
    </xf>
    <xf numFmtId="49" fontId="20" fillId="10" borderId="47" xfId="1" applyNumberFormat="1" applyFont="1" applyFill="1" applyBorder="1" applyAlignment="1">
      <alignment vertical="top"/>
    </xf>
    <xf numFmtId="0" fontId="18" fillId="10" borderId="35" xfId="1" applyFont="1" applyFill="1" applyBorder="1" applyAlignment="1">
      <alignment horizontal="left" vertical="top" wrapText="1"/>
    </xf>
    <xf numFmtId="0" fontId="18" fillId="9" borderId="47" xfId="1" applyFont="1" applyFill="1" applyBorder="1" applyAlignment="1">
      <alignment vertical="top"/>
    </xf>
    <xf numFmtId="49" fontId="20" fillId="9" borderId="1" xfId="1" applyNumberFormat="1" applyFont="1" applyFill="1" applyBorder="1" applyAlignment="1">
      <alignment horizontal="right" vertical="top"/>
    </xf>
    <xf numFmtId="49" fontId="20" fillId="9" borderId="38" xfId="1" applyNumberFormat="1" applyFont="1" applyFill="1" applyBorder="1" applyAlignment="1">
      <alignment horizontal="right" vertical="top"/>
    </xf>
    <xf numFmtId="49" fontId="20" fillId="9" borderId="39" xfId="1" applyNumberFormat="1" applyFont="1" applyFill="1" applyBorder="1" applyAlignment="1">
      <alignment horizontal="right" vertical="top"/>
    </xf>
    <xf numFmtId="0" fontId="18" fillId="9" borderId="41" xfId="1" applyFont="1" applyFill="1" applyBorder="1" applyAlignment="1">
      <alignment horizontal="center" vertical="top"/>
    </xf>
    <xf numFmtId="0" fontId="18" fillId="9" borderId="38" xfId="1" applyFont="1" applyFill="1" applyBorder="1" applyAlignment="1">
      <alignment horizontal="center" vertical="top"/>
    </xf>
    <xf numFmtId="0" fontId="18" fillId="9" borderId="39" xfId="1" applyFont="1" applyFill="1" applyBorder="1" applyAlignment="1">
      <alignment horizontal="left" vertical="top" wrapText="1"/>
    </xf>
    <xf numFmtId="0" fontId="18" fillId="8" borderId="47" xfId="1" applyFont="1" applyFill="1" applyBorder="1" applyAlignment="1">
      <alignment vertical="top"/>
    </xf>
    <xf numFmtId="0" fontId="18" fillId="8" borderId="35" xfId="1" applyFont="1" applyFill="1" applyBorder="1" applyAlignment="1">
      <alignment horizontal="left" vertical="top" wrapText="1"/>
    </xf>
    <xf numFmtId="0" fontId="18" fillId="8" borderId="51" xfId="1" applyFont="1" applyFill="1" applyBorder="1"/>
    <xf numFmtId="0" fontId="18" fillId="10" borderId="51" xfId="1" applyFont="1" applyFill="1" applyBorder="1" applyAlignment="1">
      <alignment vertical="top"/>
    </xf>
    <xf numFmtId="0" fontId="18" fillId="9" borderId="1" xfId="1" applyFont="1" applyFill="1" applyBorder="1" applyAlignment="1">
      <alignment vertical="top"/>
    </xf>
    <xf numFmtId="0" fontId="22" fillId="10" borderId="51" xfId="0" applyFont="1" applyFill="1" applyBorder="1" applyAlignment="1">
      <alignment vertical="top"/>
    </xf>
    <xf numFmtId="0" fontId="22" fillId="10" borderId="47" xfId="0" applyFont="1" applyFill="1" applyBorder="1" applyAlignment="1">
      <alignment vertical="top"/>
    </xf>
    <xf numFmtId="3" fontId="18" fillId="0" borderId="15" xfId="1" applyNumberFormat="1" applyFont="1" applyBorder="1" applyAlignment="1">
      <alignment horizontal="center" vertical="center" wrapText="1"/>
    </xf>
    <xf numFmtId="3" fontId="20" fillId="0" borderId="40" xfId="1" applyNumberFormat="1" applyFont="1" applyBorder="1" applyAlignment="1">
      <alignment horizontal="center" vertical="center" wrapText="1"/>
    </xf>
    <xf numFmtId="3" fontId="20" fillId="6" borderId="15" xfId="1" applyNumberFormat="1" applyFont="1" applyFill="1" applyBorder="1" applyAlignment="1">
      <alignment horizontal="center" vertical="center" wrapText="1"/>
    </xf>
    <xf numFmtId="3" fontId="20" fillId="4" borderId="40" xfId="1" applyNumberFormat="1" applyFont="1" applyFill="1" applyBorder="1" applyAlignment="1">
      <alignment horizontal="center" vertical="center" wrapText="1"/>
    </xf>
    <xf numFmtId="49" fontId="20" fillId="2" borderId="47" xfId="1" applyNumberFormat="1" applyFont="1" applyFill="1" applyBorder="1" applyAlignment="1">
      <alignment vertical="top" wrapText="1"/>
    </xf>
    <xf numFmtId="0" fontId="18" fillId="0" borderId="0" xfId="1" applyFont="1" applyAlignment="1">
      <alignment vertical="top"/>
    </xf>
    <xf numFmtId="0" fontId="18" fillId="8" borderId="1" xfId="1" applyFont="1" applyFill="1" applyBorder="1" applyAlignment="1">
      <alignment horizontal="center" vertical="top"/>
    </xf>
    <xf numFmtId="0" fontId="18" fillId="2" borderId="38" xfId="1" applyFont="1" applyFill="1" applyBorder="1" applyAlignment="1">
      <alignment horizontal="center" vertical="top"/>
    </xf>
    <xf numFmtId="0" fontId="24" fillId="0" borderId="0" xfId="1" applyFont="1" applyAlignment="1">
      <alignment horizontal="left" vertical="top" wrapText="1"/>
    </xf>
    <xf numFmtId="0" fontId="18" fillId="10" borderId="1" xfId="1" applyFont="1" applyFill="1" applyBorder="1" applyAlignment="1">
      <alignment horizontal="center" vertical="top" wrapText="1"/>
    </xf>
    <xf numFmtId="0" fontId="18" fillId="8" borderId="38" xfId="1" applyFont="1" applyFill="1" applyBorder="1" applyAlignment="1">
      <alignment vertical="top"/>
    </xf>
    <xf numFmtId="49" fontId="20" fillId="2" borderId="10" xfId="1" applyNumberFormat="1" applyFont="1" applyFill="1" applyBorder="1" applyAlignment="1">
      <alignment vertical="top" wrapText="1"/>
    </xf>
    <xf numFmtId="166" fontId="20" fillId="2" borderId="40" xfId="1" applyNumberFormat="1" applyFont="1" applyFill="1" applyBorder="1" applyAlignment="1">
      <alignment horizontal="left" vertical="top"/>
    </xf>
    <xf numFmtId="166" fontId="20" fillId="10" borderId="19" xfId="1" applyNumberFormat="1" applyFont="1" applyFill="1" applyBorder="1" applyAlignment="1">
      <alignment horizontal="left" vertical="top"/>
    </xf>
    <xf numFmtId="166" fontId="20" fillId="9" borderId="19" xfId="1" applyNumberFormat="1" applyFont="1" applyFill="1" applyBorder="1" applyAlignment="1">
      <alignment horizontal="left" vertical="top"/>
    </xf>
    <xf numFmtId="166" fontId="20" fillId="8" borderId="19" xfId="1" applyNumberFormat="1" applyFont="1" applyFill="1" applyBorder="1" applyAlignment="1">
      <alignment horizontal="left" vertical="top"/>
    </xf>
    <xf numFmtId="166" fontId="18" fillId="0" borderId="0" xfId="1" applyNumberFormat="1" applyFont="1" applyAlignment="1">
      <alignment horizontal="center" vertical="center"/>
    </xf>
    <xf numFmtId="0" fontId="18" fillId="0" borderId="55" xfId="1" applyFont="1" applyBorder="1" applyAlignment="1">
      <alignment horizontal="center" vertical="center" wrapText="1"/>
    </xf>
    <xf numFmtId="0" fontId="22" fillId="10" borderId="10" xfId="0" applyFont="1" applyFill="1" applyBorder="1" applyAlignment="1">
      <alignment vertical="top"/>
    </xf>
    <xf numFmtId="3" fontId="18" fillId="0" borderId="30" xfId="1" applyNumberFormat="1" applyFont="1" applyBorder="1" applyAlignment="1">
      <alignment horizontal="left" vertical="center" wrapText="1"/>
    </xf>
    <xf numFmtId="0" fontId="18" fillId="0" borderId="12" xfId="1" applyFont="1" applyBorder="1" applyAlignment="1">
      <alignment horizontal="left" vertical="top" wrapText="1"/>
    </xf>
    <xf numFmtId="49" fontId="20" fillId="0" borderId="22" xfId="1" applyNumberFormat="1" applyFont="1" applyBorder="1" applyAlignment="1">
      <alignment horizontal="left" vertical="top" wrapText="1"/>
    </xf>
    <xf numFmtId="0" fontId="18" fillId="3" borderId="37" xfId="1" applyFont="1" applyFill="1" applyBorder="1" applyAlignment="1">
      <alignment horizontal="left" vertical="top" wrapText="1"/>
    </xf>
    <xf numFmtId="0" fontId="18" fillId="3" borderId="13" xfId="1" applyFont="1" applyFill="1" applyBorder="1" applyAlignment="1">
      <alignment horizontal="left" vertical="top" wrapText="1"/>
    </xf>
    <xf numFmtId="0" fontId="18" fillId="0" borderId="45" xfId="1" applyFont="1" applyBorder="1" applyAlignment="1">
      <alignment horizontal="left" vertical="top" wrapText="1"/>
    </xf>
    <xf numFmtId="0" fontId="18" fillId="0" borderId="55" xfId="1" applyFont="1" applyBorder="1" applyAlignment="1">
      <alignment horizontal="left" vertical="top"/>
    </xf>
    <xf numFmtId="49" fontId="20" fillId="0" borderId="53" xfId="1" applyNumberFormat="1" applyFont="1" applyBorder="1" applyAlignment="1">
      <alignment horizontal="left" vertical="top" wrapText="1"/>
    </xf>
    <xf numFmtId="49" fontId="20" fillId="3" borderId="53" xfId="1" applyNumberFormat="1" applyFont="1" applyFill="1" applyBorder="1" applyAlignment="1">
      <alignment horizontal="left" vertical="top" wrapText="1"/>
    </xf>
    <xf numFmtId="0" fontId="18" fillId="3" borderId="54" xfId="1" applyFont="1" applyFill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18" fillId="3" borderId="30" xfId="1" applyFont="1" applyFill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3" borderId="56" xfId="1" applyFont="1" applyFill="1" applyBorder="1" applyAlignment="1">
      <alignment horizontal="left" vertical="top" wrapText="1"/>
    </xf>
    <xf numFmtId="0" fontId="22" fillId="3" borderId="30" xfId="1" applyFont="1" applyFill="1" applyBorder="1" applyAlignment="1">
      <alignment horizontal="left" vertical="top" wrapText="1"/>
    </xf>
    <xf numFmtId="0" fontId="18" fillId="0" borderId="30" xfId="1" applyFont="1" applyBorder="1" applyAlignment="1">
      <alignment horizontal="left" vertical="top" wrapText="1"/>
    </xf>
    <xf numFmtId="0" fontId="18" fillId="3" borderId="48" xfId="1" applyFont="1" applyFill="1" applyBorder="1" applyAlignment="1">
      <alignment horizontal="left" vertical="top" wrapText="1"/>
    </xf>
    <xf numFmtId="49" fontId="20" fillId="0" borderId="23" xfId="1" applyNumberFormat="1" applyFont="1" applyBorder="1" applyAlignment="1">
      <alignment horizontal="left" vertical="top" wrapText="1"/>
    </xf>
    <xf numFmtId="49" fontId="20" fillId="0" borderId="23" xfId="1" applyNumberFormat="1" applyFont="1" applyBorder="1" applyAlignment="1">
      <alignment horizontal="left" vertical="top"/>
    </xf>
    <xf numFmtId="49" fontId="20" fillId="10" borderId="51" xfId="1" applyNumberFormat="1" applyFont="1" applyFill="1" applyBorder="1" applyAlignment="1">
      <alignment vertical="top"/>
    </xf>
    <xf numFmtId="3" fontId="18" fillId="0" borderId="30" xfId="1" applyNumberFormat="1" applyFont="1" applyBorder="1" applyAlignment="1">
      <alignment horizontal="left" vertical="top"/>
    </xf>
    <xf numFmtId="0" fontId="18" fillId="2" borderId="41" xfId="1" applyFont="1" applyFill="1" applyBorder="1" applyAlignment="1">
      <alignment horizontal="center" vertical="top"/>
    </xf>
    <xf numFmtId="0" fontId="18" fillId="8" borderId="47" xfId="1" applyFont="1" applyFill="1" applyBorder="1" applyAlignment="1">
      <alignment horizontal="center" vertical="top"/>
    </xf>
    <xf numFmtId="0" fontId="18" fillId="10" borderId="47" xfId="1" applyFont="1" applyFill="1" applyBorder="1" applyAlignment="1">
      <alignment horizontal="center" vertical="top" wrapText="1"/>
    </xf>
    <xf numFmtId="0" fontId="18" fillId="3" borderId="30" xfId="8" applyFont="1" applyFill="1" applyBorder="1" applyAlignment="1">
      <alignment horizontal="left" vertical="top" wrapText="1"/>
    </xf>
    <xf numFmtId="3" fontId="18" fillId="0" borderId="30" xfId="8" applyNumberFormat="1" applyFont="1" applyBorder="1" applyAlignment="1">
      <alignment horizontal="left" vertical="top"/>
    </xf>
    <xf numFmtId="0" fontId="18" fillId="3" borderId="45" xfId="1" applyFont="1" applyFill="1" applyBorder="1" applyAlignment="1">
      <alignment horizontal="left" vertical="top" wrapText="1"/>
    </xf>
    <xf numFmtId="3" fontId="18" fillId="0" borderId="30" xfId="1" applyNumberFormat="1" applyFont="1" applyBorder="1" applyAlignment="1">
      <alignment horizontal="left" vertical="top" wrapText="1"/>
    </xf>
    <xf numFmtId="3" fontId="18" fillId="0" borderId="45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center" vertical="top"/>
    </xf>
    <xf numFmtId="0" fontId="22" fillId="0" borderId="30" xfId="0" applyFont="1" applyBorder="1" applyAlignment="1">
      <alignment horizontal="left" vertical="top" wrapText="1"/>
    </xf>
    <xf numFmtId="0" fontId="18" fillId="8" borderId="1" xfId="1" applyFont="1" applyFill="1" applyBorder="1" applyAlignment="1">
      <alignment vertical="top"/>
    </xf>
    <xf numFmtId="0" fontId="18" fillId="0" borderId="51" xfId="1" applyFont="1" applyBorder="1" applyAlignment="1">
      <alignment vertical="top"/>
    </xf>
    <xf numFmtId="0" fontId="18" fillId="0" borderId="47" xfId="1" applyFont="1" applyBorder="1" applyAlignment="1">
      <alignment vertical="top"/>
    </xf>
    <xf numFmtId="0" fontId="18" fillId="0" borderId="0" xfId="8" applyFont="1" applyAlignment="1">
      <alignment vertical="top"/>
    </xf>
    <xf numFmtId="0" fontId="18" fillId="0" borderId="0" xfId="8" applyFont="1" applyAlignment="1">
      <alignment horizontal="center" vertical="center"/>
    </xf>
    <xf numFmtId="166" fontId="18" fillId="0" borderId="0" xfId="8" applyNumberFormat="1" applyFont="1" applyAlignment="1">
      <alignment horizontal="center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18" fillId="0" borderId="20" xfId="1" applyFont="1" applyBorder="1" applyAlignment="1">
      <alignment horizontal="center" vertical="center" textRotation="90" wrapText="1"/>
    </xf>
    <xf numFmtId="0" fontId="18" fillId="0" borderId="63" xfId="8" applyFont="1" applyBorder="1" applyAlignment="1">
      <alignment horizontal="center" vertical="center" wrapText="1"/>
    </xf>
    <xf numFmtId="0" fontId="16" fillId="0" borderId="0" xfId="8"/>
    <xf numFmtId="0" fontId="16" fillId="8" borderId="10" xfId="8" applyFill="1" applyBorder="1"/>
    <xf numFmtId="0" fontId="16" fillId="11" borderId="10" xfId="8" applyFill="1" applyBorder="1"/>
    <xf numFmtId="49" fontId="20" fillId="13" borderId="27" xfId="8" applyNumberFormat="1" applyFont="1" applyFill="1" applyBorder="1" applyAlignment="1">
      <alignment horizontal="left" vertical="top"/>
    </xf>
    <xf numFmtId="49" fontId="20" fillId="13" borderId="51" xfId="8" applyNumberFormat="1" applyFont="1" applyFill="1" applyBorder="1" applyAlignment="1">
      <alignment horizontal="center" vertical="top" wrapText="1"/>
    </xf>
    <xf numFmtId="0" fontId="18" fillId="0" borderId="30" xfId="8" applyFont="1" applyBorder="1" applyAlignment="1">
      <alignment horizontal="left" vertical="top"/>
    </xf>
    <xf numFmtId="0" fontId="18" fillId="0" borderId="30" xfId="8" applyFont="1" applyBorder="1" applyAlignment="1">
      <alignment horizontal="left" vertical="top" wrapText="1"/>
    </xf>
    <xf numFmtId="166" fontId="20" fillId="13" borderId="19" xfId="8" applyNumberFormat="1" applyFont="1" applyFill="1" applyBorder="1" applyAlignment="1">
      <alignment horizontal="left" vertical="top" wrapText="1"/>
    </xf>
    <xf numFmtId="0" fontId="18" fillId="0" borderId="45" xfId="8" applyFont="1" applyBorder="1" applyAlignment="1">
      <alignment horizontal="left" vertical="top" wrapText="1"/>
    </xf>
    <xf numFmtId="0" fontId="18" fillId="3" borderId="45" xfId="8" applyFont="1" applyFill="1" applyBorder="1" applyAlignment="1">
      <alignment horizontal="left" vertical="top" wrapText="1"/>
    </xf>
    <xf numFmtId="3" fontId="18" fillId="0" borderId="45" xfId="8" applyNumberFormat="1" applyFont="1" applyBorder="1" applyAlignment="1">
      <alignment horizontal="left" vertical="top"/>
    </xf>
    <xf numFmtId="49" fontId="20" fillId="13" borderId="51" xfId="8" applyNumberFormat="1" applyFont="1" applyFill="1" applyBorder="1" applyAlignment="1">
      <alignment vertical="top" wrapText="1"/>
    </xf>
    <xf numFmtId="0" fontId="18" fillId="0" borderId="62" xfId="8" applyFont="1" applyBorder="1" applyAlignment="1">
      <alignment horizontal="left" vertical="top" wrapText="1"/>
    </xf>
    <xf numFmtId="0" fontId="18" fillId="3" borderId="30" xfId="0" applyFont="1" applyFill="1" applyBorder="1" applyAlignment="1">
      <alignment horizontal="left" vertical="top" wrapText="1"/>
    </xf>
    <xf numFmtId="49" fontId="20" fillId="13" borderId="47" xfId="8" applyNumberFormat="1" applyFont="1" applyFill="1" applyBorder="1" applyAlignment="1">
      <alignment vertical="top" wrapText="1"/>
    </xf>
    <xf numFmtId="49" fontId="20" fillId="0" borderId="57" xfId="10" applyNumberFormat="1" applyFont="1" applyBorder="1" applyAlignment="1">
      <alignment horizontal="left" vertical="top"/>
    </xf>
    <xf numFmtId="0" fontId="18" fillId="0" borderId="55" xfId="8" applyFont="1" applyBorder="1" applyAlignment="1">
      <alignment horizontal="left" vertical="top" wrapText="1"/>
    </xf>
    <xf numFmtId="0" fontId="18" fillId="3" borderId="55" xfId="8" applyFont="1" applyFill="1" applyBorder="1" applyAlignment="1">
      <alignment horizontal="left" vertical="top" wrapText="1"/>
    </xf>
    <xf numFmtId="3" fontId="18" fillId="0" borderId="55" xfId="8" applyNumberFormat="1" applyFont="1" applyBorder="1" applyAlignment="1">
      <alignment horizontal="left" vertical="top"/>
    </xf>
    <xf numFmtId="166" fontId="20" fillId="13" borderId="19" xfId="8" applyNumberFormat="1" applyFont="1" applyFill="1" applyBorder="1" applyAlignment="1">
      <alignment horizontal="left" vertical="top"/>
    </xf>
    <xf numFmtId="0" fontId="18" fillId="13" borderId="1" xfId="8" applyFont="1" applyFill="1" applyBorder="1" applyAlignment="1">
      <alignment horizontal="center" vertical="top" wrapText="1"/>
    </xf>
    <xf numFmtId="0" fontId="18" fillId="13" borderId="10" xfId="8" applyFont="1" applyFill="1" applyBorder="1" applyAlignment="1">
      <alignment vertical="top"/>
    </xf>
    <xf numFmtId="0" fontId="18" fillId="13" borderId="51" xfId="8" applyFont="1" applyFill="1" applyBorder="1" applyAlignment="1">
      <alignment vertical="top"/>
    </xf>
    <xf numFmtId="166" fontId="20" fillId="13" borderId="40" xfId="8" applyNumberFormat="1" applyFont="1" applyFill="1" applyBorder="1" applyAlignment="1">
      <alignment horizontal="left" vertical="top"/>
    </xf>
    <xf numFmtId="49" fontId="20" fillId="12" borderId="38" xfId="8" applyNumberFormat="1" applyFont="1" applyFill="1" applyBorder="1" applyAlignment="1">
      <alignment horizontal="left" vertical="top" wrapText="1"/>
    </xf>
    <xf numFmtId="166" fontId="20" fillId="12" borderId="40" xfId="8" applyNumberFormat="1" applyFont="1" applyFill="1" applyBorder="1" applyAlignment="1">
      <alignment horizontal="left" vertical="top" wrapText="1"/>
    </xf>
    <xf numFmtId="49" fontId="20" fillId="12" borderId="10" xfId="1" applyNumberFormat="1" applyFont="1" applyFill="1" applyBorder="1" applyAlignment="1">
      <alignment vertical="top" wrapText="1"/>
    </xf>
    <xf numFmtId="49" fontId="20" fillId="13" borderId="51" xfId="1" applyNumberFormat="1" applyFont="1" applyFill="1" applyBorder="1" applyAlignment="1">
      <alignment vertical="top" wrapText="1"/>
    </xf>
    <xf numFmtId="49" fontId="20" fillId="13" borderId="0" xfId="1" applyNumberFormat="1" applyFont="1" applyFill="1" applyAlignment="1">
      <alignment vertical="top" wrapText="1"/>
    </xf>
    <xf numFmtId="49" fontId="20" fillId="13" borderId="47" xfId="1" applyNumberFormat="1" applyFont="1" applyFill="1" applyBorder="1" applyAlignment="1">
      <alignment vertical="top" wrapText="1"/>
    </xf>
    <xf numFmtId="166" fontId="20" fillId="13" borderId="19" xfId="1" applyNumberFormat="1" applyFont="1" applyFill="1" applyBorder="1" applyAlignment="1">
      <alignment horizontal="left" vertical="top"/>
    </xf>
    <xf numFmtId="166" fontId="20" fillId="12" borderId="41" xfId="1" applyNumberFormat="1" applyFont="1" applyFill="1" applyBorder="1" applyAlignment="1">
      <alignment horizontal="left" vertical="top" wrapText="1"/>
    </xf>
    <xf numFmtId="49" fontId="20" fillId="3" borderId="23" xfId="1" applyNumberFormat="1" applyFont="1" applyFill="1" applyBorder="1" applyAlignment="1">
      <alignment horizontal="left" vertical="top" wrapText="1"/>
    </xf>
    <xf numFmtId="49" fontId="20" fillId="3" borderId="23" xfId="8" applyNumberFormat="1" applyFont="1" applyFill="1" applyBorder="1" applyAlignment="1">
      <alignment horizontal="left" vertical="top"/>
    </xf>
    <xf numFmtId="3" fontId="18" fillId="3" borderId="55" xfId="8" applyNumberFormat="1" applyFont="1" applyFill="1" applyBorder="1" applyAlignment="1">
      <alignment horizontal="left" vertical="top"/>
    </xf>
    <xf numFmtId="49" fontId="20" fillId="12" borderId="47" xfId="1" applyNumberFormat="1" applyFont="1" applyFill="1" applyBorder="1" applyAlignment="1">
      <alignment vertical="top" wrapText="1"/>
    </xf>
    <xf numFmtId="166" fontId="23" fillId="12" borderId="40" xfId="8" applyNumberFormat="1" applyFont="1" applyFill="1" applyBorder="1" applyAlignment="1">
      <alignment horizontal="left" vertical="top" wrapText="1"/>
    </xf>
    <xf numFmtId="0" fontId="16" fillId="11" borderId="47" xfId="8" applyFill="1" applyBorder="1"/>
    <xf numFmtId="166" fontId="20" fillId="11" borderId="40" xfId="8" applyNumberFormat="1" applyFont="1" applyFill="1" applyBorder="1" applyAlignment="1">
      <alignment horizontal="left" vertical="top" wrapText="1"/>
    </xf>
    <xf numFmtId="49" fontId="20" fillId="2" borderId="0" xfId="8" applyNumberFormat="1" applyFont="1" applyFill="1" applyAlignment="1">
      <alignment vertical="top"/>
    </xf>
    <xf numFmtId="49" fontId="20" fillId="3" borderId="23" xfId="8" applyNumberFormat="1" applyFont="1" applyFill="1" applyBorder="1" applyAlignment="1">
      <alignment horizontal="left" vertical="top" wrapText="1"/>
    </xf>
    <xf numFmtId="49" fontId="20" fillId="3" borderId="57" xfId="8" applyNumberFormat="1" applyFont="1" applyFill="1" applyBorder="1" applyAlignment="1">
      <alignment horizontal="left" vertical="top" wrapText="1"/>
    </xf>
    <xf numFmtId="0" fontId="18" fillId="5" borderId="55" xfId="8" applyFont="1" applyFill="1" applyBorder="1" applyAlignment="1">
      <alignment horizontal="left" vertical="top" wrapText="1"/>
    </xf>
    <xf numFmtId="166" fontId="20" fillId="12" borderId="40" xfId="8" applyNumberFormat="1" applyFont="1" applyFill="1" applyBorder="1" applyAlignment="1">
      <alignment horizontal="left" vertical="top"/>
    </xf>
    <xf numFmtId="166" fontId="20" fillId="11" borderId="40" xfId="8" applyNumberFormat="1" applyFont="1" applyFill="1" applyBorder="1" applyAlignment="1">
      <alignment horizontal="left" vertical="top"/>
    </xf>
    <xf numFmtId="0" fontId="16" fillId="8" borderId="47" xfId="8" applyFill="1" applyBorder="1"/>
    <xf numFmtId="166" fontId="20" fillId="8" borderId="39" xfId="8" applyNumberFormat="1" applyFont="1" applyFill="1" applyBorder="1" applyAlignment="1">
      <alignment horizontal="left" vertical="top"/>
    </xf>
    <xf numFmtId="0" fontId="18" fillId="0" borderId="0" xfId="1" applyFont="1"/>
    <xf numFmtId="165" fontId="18" fillId="0" borderId="0" xfId="1" applyNumberFormat="1" applyFont="1" applyAlignment="1">
      <alignment horizontal="center" vertical="center"/>
    </xf>
    <xf numFmtId="0" fontId="18" fillId="0" borderId="36" xfId="1" applyFont="1" applyBorder="1" applyAlignment="1">
      <alignment vertical="top"/>
    </xf>
    <xf numFmtId="0" fontId="18" fillId="0" borderId="0" xfId="1" applyFont="1" applyAlignment="1">
      <alignment vertical="top" wrapText="1"/>
    </xf>
    <xf numFmtId="0" fontId="18" fillId="0" borderId="55" xfId="1" applyFont="1" applyBorder="1" applyAlignment="1">
      <alignment horizontal="center" vertical="center"/>
    </xf>
    <xf numFmtId="0" fontId="16" fillId="0" borderId="0" xfId="1" applyAlignment="1">
      <alignment wrapText="1"/>
    </xf>
    <xf numFmtId="0" fontId="20" fillId="0" borderId="0" xfId="1" applyFont="1" applyAlignment="1">
      <alignment vertical="top" wrapText="1"/>
    </xf>
    <xf numFmtId="0" fontId="18" fillId="0" borderId="30" xfId="1" applyFont="1" applyBorder="1" applyAlignment="1">
      <alignment horizontal="left" vertical="top"/>
    </xf>
    <xf numFmtId="0" fontId="20" fillId="7" borderId="23" xfId="0" applyFont="1" applyFill="1" applyBorder="1" applyAlignment="1">
      <alignment horizontal="left" vertical="top" wrapText="1"/>
    </xf>
    <xf numFmtId="0" fontId="18" fillId="0" borderId="55" xfId="1" applyFont="1" applyBorder="1" applyAlignment="1">
      <alignment horizontal="left" vertical="top" wrapText="1"/>
    </xf>
    <xf numFmtId="165" fontId="20" fillId="10" borderId="19" xfId="1" applyNumberFormat="1" applyFont="1" applyFill="1" applyBorder="1" applyAlignment="1">
      <alignment horizontal="left" vertical="top" wrapText="1"/>
    </xf>
    <xf numFmtId="0" fontId="18" fillId="0" borderId="62" xfId="1" applyFont="1" applyBorder="1" applyAlignment="1">
      <alignment horizontal="left" vertical="top" wrapText="1" shrinkToFit="1"/>
    </xf>
    <xf numFmtId="0" fontId="20" fillId="0" borderId="23" xfId="1" applyFont="1" applyBorder="1" applyAlignment="1">
      <alignment horizontal="left" vertical="top"/>
    </xf>
    <xf numFmtId="165" fontId="20" fillId="10" borderId="35" xfId="1" applyNumberFormat="1" applyFont="1" applyFill="1" applyBorder="1" applyAlignment="1">
      <alignment horizontal="left" vertical="top" wrapText="1"/>
    </xf>
    <xf numFmtId="0" fontId="22" fillId="0" borderId="30" xfId="1" applyFont="1" applyBorder="1" applyAlignment="1">
      <alignment horizontal="left" vertical="top" wrapText="1"/>
    </xf>
    <xf numFmtId="0" fontId="18" fillId="0" borderId="52" xfId="1" applyFont="1" applyBorder="1" applyAlignment="1">
      <alignment horizontal="left" vertical="top" wrapText="1" shrinkToFit="1"/>
    </xf>
    <xf numFmtId="165" fontId="20" fillId="2" borderId="19" xfId="1" applyNumberFormat="1" applyFont="1" applyFill="1" applyBorder="1" applyAlignment="1">
      <alignment horizontal="left" vertical="top" wrapText="1"/>
    </xf>
    <xf numFmtId="165" fontId="20" fillId="9" borderId="40" xfId="1" applyNumberFormat="1" applyFont="1" applyFill="1" applyBorder="1" applyAlignment="1">
      <alignment horizontal="left" vertical="top" wrapText="1"/>
    </xf>
    <xf numFmtId="0" fontId="18" fillId="9" borderId="1" xfId="1" applyFont="1" applyFill="1" applyBorder="1" applyAlignment="1">
      <alignment horizontal="center" vertical="top" wrapText="1"/>
    </xf>
    <xf numFmtId="0" fontId="18" fillId="9" borderId="35" xfId="1" applyFont="1" applyFill="1" applyBorder="1" applyAlignment="1">
      <alignment horizontal="center" vertical="top" wrapText="1"/>
    </xf>
    <xf numFmtId="165" fontId="20" fillId="2" borderId="40" xfId="1" applyNumberFormat="1" applyFont="1" applyFill="1" applyBorder="1" applyAlignment="1">
      <alignment horizontal="left" vertical="top" wrapText="1"/>
    </xf>
    <xf numFmtId="0" fontId="18" fillId="9" borderId="41" xfId="1" applyFont="1" applyFill="1" applyBorder="1" applyAlignment="1">
      <alignment horizontal="center" vertical="top" wrapText="1"/>
    </xf>
    <xf numFmtId="0" fontId="18" fillId="9" borderId="38" xfId="1" applyFont="1" applyFill="1" applyBorder="1" applyAlignment="1">
      <alignment horizontal="center" vertical="top" wrapText="1"/>
    </xf>
    <xf numFmtId="0" fontId="18" fillId="9" borderId="39" xfId="1" applyFont="1" applyFill="1" applyBorder="1" applyAlignment="1">
      <alignment horizontal="center" vertical="top" wrapText="1"/>
    </xf>
    <xf numFmtId="165" fontId="20" fillId="8" borderId="40" xfId="1" applyNumberFormat="1" applyFont="1" applyFill="1" applyBorder="1" applyAlignment="1">
      <alignment horizontal="left" vertical="top"/>
    </xf>
    <xf numFmtId="0" fontId="18" fillId="3" borderId="0" xfId="1" applyFont="1" applyFill="1" applyAlignment="1">
      <alignment horizontal="center" vertical="top" wrapText="1"/>
    </xf>
    <xf numFmtId="0" fontId="34" fillId="3" borderId="0" xfId="0" applyFont="1" applyFill="1" applyAlignment="1">
      <alignment vertical="center"/>
    </xf>
    <xf numFmtId="165" fontId="18" fillId="3" borderId="0" xfId="1" applyNumberFormat="1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1" fontId="20" fillId="0" borderId="40" xfId="1" applyNumberFormat="1" applyFont="1" applyBorder="1" applyAlignment="1">
      <alignment horizontal="center" vertical="center" wrapText="1"/>
    </xf>
    <xf numFmtId="1" fontId="18" fillId="0" borderId="15" xfId="1" applyNumberFormat="1" applyFont="1" applyBorder="1" applyAlignment="1">
      <alignment horizontal="center" vertical="center" wrapText="1"/>
    </xf>
    <xf numFmtId="1" fontId="20" fillId="6" borderId="15" xfId="1" applyNumberFormat="1" applyFont="1" applyFill="1" applyBorder="1" applyAlignment="1">
      <alignment horizontal="center" vertical="center" wrapText="1"/>
    </xf>
    <xf numFmtId="1" fontId="20" fillId="4" borderId="40" xfId="1" applyNumberFormat="1" applyFont="1" applyFill="1" applyBorder="1" applyAlignment="1">
      <alignment horizontal="center" vertical="center" wrapText="1"/>
    </xf>
    <xf numFmtId="0" fontId="18" fillId="0" borderId="0" xfId="8" applyFont="1" applyAlignment="1">
      <alignment horizontal="center" vertical="top"/>
    </xf>
    <xf numFmtId="166" fontId="18" fillId="0" borderId="0" xfId="8" applyNumberFormat="1" applyFont="1" applyAlignment="1">
      <alignment vertical="top"/>
    </xf>
    <xf numFmtId="0" fontId="18" fillId="0" borderId="36" xfId="8" applyFont="1" applyBorder="1" applyAlignment="1">
      <alignment vertical="top"/>
    </xf>
    <xf numFmtId="0" fontId="18" fillId="0" borderId="27" xfId="8" applyFont="1" applyBorder="1" applyAlignment="1">
      <alignment vertical="top"/>
    </xf>
    <xf numFmtId="0" fontId="18" fillId="0" borderId="51" xfId="8" applyFont="1" applyBorder="1" applyAlignment="1">
      <alignment vertical="top"/>
    </xf>
    <xf numFmtId="0" fontId="18" fillId="0" borderId="0" xfId="8" applyFont="1" applyAlignment="1">
      <alignment horizontal="left" vertical="top"/>
    </xf>
    <xf numFmtId="0" fontId="18" fillId="0" borderId="47" xfId="8" applyFont="1" applyBorder="1" applyAlignment="1">
      <alignment vertical="top"/>
    </xf>
    <xf numFmtId="0" fontId="18" fillId="0" borderId="1" xfId="8" applyFont="1" applyBorder="1" applyAlignment="1">
      <alignment vertical="top"/>
    </xf>
    <xf numFmtId="0" fontId="18" fillId="0" borderId="1" xfId="8" applyFont="1" applyBorder="1" applyAlignment="1">
      <alignment vertical="top" wrapText="1"/>
    </xf>
    <xf numFmtId="0" fontId="18" fillId="0" borderId="1" xfId="8" applyFont="1" applyBorder="1" applyAlignment="1">
      <alignment horizontal="center" vertical="top" wrapText="1"/>
    </xf>
    <xf numFmtId="166" fontId="18" fillId="0" borderId="1" xfId="8" applyNumberFormat="1" applyFont="1" applyBorder="1" applyAlignment="1">
      <alignment vertical="top" wrapText="1"/>
    </xf>
    <xf numFmtId="0" fontId="18" fillId="0" borderId="35" xfId="8" applyFont="1" applyBorder="1" applyAlignment="1">
      <alignment horizontal="center" vertical="center" wrapText="1"/>
    </xf>
    <xf numFmtId="0" fontId="18" fillId="0" borderId="0" xfId="8" applyFont="1"/>
    <xf numFmtId="0" fontId="18" fillId="8" borderId="51" xfId="8" applyFont="1" applyFill="1" applyBorder="1"/>
    <xf numFmtId="0" fontId="18" fillId="8" borderId="51" xfId="8" applyFont="1" applyFill="1" applyBorder="1" applyAlignment="1">
      <alignment vertical="top"/>
    </xf>
    <xf numFmtId="0" fontId="18" fillId="17" borderId="51" xfId="8" applyFont="1" applyFill="1" applyBorder="1" applyAlignment="1">
      <alignment vertical="top"/>
    </xf>
    <xf numFmtId="0" fontId="20" fillId="2" borderId="27" xfId="8" applyFont="1" applyFill="1" applyBorder="1" applyAlignment="1">
      <alignment horizontal="left" vertical="top" wrapText="1"/>
    </xf>
    <xf numFmtId="0" fontId="18" fillId="2" borderId="28" xfId="8" applyFont="1" applyFill="1" applyBorder="1" applyAlignment="1">
      <alignment vertical="top" wrapText="1"/>
    </xf>
    <xf numFmtId="0" fontId="18" fillId="2" borderId="10" xfId="8" applyFont="1" applyFill="1" applyBorder="1" applyAlignment="1">
      <alignment vertical="top"/>
    </xf>
    <xf numFmtId="0" fontId="20" fillId="13" borderId="36" xfId="8" applyFont="1" applyFill="1" applyBorder="1" applyAlignment="1">
      <alignment vertical="top"/>
    </xf>
    <xf numFmtId="0" fontId="20" fillId="13" borderId="27" xfId="8" applyFont="1" applyFill="1" applyBorder="1" applyAlignment="1">
      <alignment vertical="top"/>
    </xf>
    <xf numFmtId="0" fontId="20" fillId="13" borderId="28" xfId="8" applyFont="1" applyFill="1" applyBorder="1" applyAlignment="1">
      <alignment vertical="top"/>
    </xf>
    <xf numFmtId="0" fontId="18" fillId="0" borderId="0" xfId="8" applyFont="1" applyAlignment="1">
      <alignment vertical="top" wrapText="1"/>
    </xf>
    <xf numFmtId="0" fontId="18" fillId="3" borderId="0" xfId="8" applyFont="1" applyFill="1" applyAlignment="1">
      <alignment vertical="top"/>
    </xf>
    <xf numFmtId="0" fontId="23" fillId="0" borderId="23" xfId="0" applyFont="1" applyBorder="1" applyAlignment="1">
      <alignment horizontal="left" vertical="top" wrapText="1"/>
    </xf>
    <xf numFmtId="0" fontId="23" fillId="3" borderId="23" xfId="0" applyFont="1" applyFill="1" applyBorder="1" applyAlignment="1">
      <alignment horizontal="left" vertical="top" wrapText="1"/>
    </xf>
    <xf numFmtId="49" fontId="18" fillId="0" borderId="30" xfId="1" applyNumberFormat="1" applyFont="1" applyBorder="1" applyAlignment="1">
      <alignment horizontal="left" vertical="top" wrapText="1"/>
    </xf>
    <xf numFmtId="0" fontId="18" fillId="3" borderId="0" xfId="8" applyFont="1" applyFill="1" applyAlignment="1">
      <alignment vertical="top" wrapText="1"/>
    </xf>
    <xf numFmtId="4" fontId="18" fillId="0" borderId="30" xfId="1" applyNumberFormat="1" applyFont="1" applyBorder="1" applyAlignment="1">
      <alignment horizontal="left" vertical="top" wrapText="1" shrinkToFit="1"/>
    </xf>
    <xf numFmtId="4" fontId="18" fillId="0" borderId="30" xfId="1" applyNumberFormat="1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top" wrapText="1"/>
    </xf>
    <xf numFmtId="166" fontId="23" fillId="13" borderId="10" xfId="8" applyNumberFormat="1" applyFont="1" applyFill="1" applyBorder="1" applyAlignment="1">
      <alignment horizontal="center" vertical="top" wrapText="1"/>
    </xf>
    <xf numFmtId="0" fontId="18" fillId="13" borderId="51" xfId="8" applyFont="1" applyFill="1" applyBorder="1" applyAlignment="1">
      <alignment horizontal="center" vertical="top" wrapText="1"/>
    </xf>
    <xf numFmtId="0" fontId="18" fillId="13" borderId="0" xfId="8" applyFont="1" applyFill="1" applyAlignment="1">
      <alignment horizontal="center" vertical="top" wrapText="1"/>
    </xf>
    <xf numFmtId="166" fontId="20" fillId="13" borderId="19" xfId="8" applyNumberFormat="1" applyFont="1" applyFill="1" applyBorder="1" applyAlignment="1">
      <alignment horizontal="center" vertical="top" wrapText="1"/>
    </xf>
    <xf numFmtId="3" fontId="18" fillId="13" borderId="1" xfId="8" applyNumberFormat="1" applyFont="1" applyFill="1" applyBorder="1" applyAlignment="1">
      <alignment horizontal="center" vertical="center" wrapText="1"/>
    </xf>
    <xf numFmtId="49" fontId="20" fillId="3" borderId="53" xfId="8" applyNumberFormat="1" applyFont="1" applyFill="1" applyBorder="1" applyAlignment="1">
      <alignment horizontal="left" vertical="top" wrapText="1"/>
    </xf>
    <xf numFmtId="0" fontId="18" fillId="2" borderId="47" xfId="8" applyFont="1" applyFill="1" applyBorder="1" applyAlignment="1">
      <alignment vertical="top"/>
    </xf>
    <xf numFmtId="166" fontId="20" fillId="2" borderId="40" xfId="8" applyNumberFormat="1" applyFont="1" applyFill="1" applyBorder="1" applyAlignment="1">
      <alignment horizontal="left" vertical="top" wrapText="1"/>
    </xf>
    <xf numFmtId="0" fontId="18" fillId="2" borderId="38" xfId="8" applyFont="1" applyFill="1" applyBorder="1" applyAlignment="1">
      <alignment horizontal="center" vertical="top" wrapText="1"/>
    </xf>
    <xf numFmtId="0" fontId="18" fillId="2" borderId="39" xfId="8" applyFont="1" applyFill="1" applyBorder="1" applyAlignment="1">
      <alignment vertical="top" wrapText="1"/>
    </xf>
    <xf numFmtId="0" fontId="18" fillId="8" borderId="10" xfId="8" applyFont="1" applyFill="1" applyBorder="1" applyAlignment="1">
      <alignment vertical="top"/>
    </xf>
    <xf numFmtId="0" fontId="18" fillId="17" borderId="47" xfId="8" applyFont="1" applyFill="1" applyBorder="1" applyAlignment="1">
      <alignment vertical="top"/>
    </xf>
    <xf numFmtId="166" fontId="20" fillId="17" borderId="39" xfId="8" applyNumberFormat="1" applyFont="1" applyFill="1" applyBorder="1" applyAlignment="1">
      <alignment horizontal="left" vertical="top" wrapText="1"/>
    </xf>
    <xf numFmtId="0" fontId="18" fillId="17" borderId="38" xfId="8" applyFont="1" applyFill="1" applyBorder="1" applyAlignment="1">
      <alignment horizontal="center" vertical="top" wrapText="1"/>
    </xf>
    <xf numFmtId="0" fontId="18" fillId="17" borderId="39" xfId="8" applyFont="1" applyFill="1" applyBorder="1" applyAlignment="1">
      <alignment vertical="top" wrapText="1"/>
    </xf>
    <xf numFmtId="0" fontId="20" fillId="17" borderId="51" xfId="8" applyFont="1" applyFill="1" applyBorder="1"/>
    <xf numFmtId="49" fontId="20" fillId="17" borderId="51" xfId="8" applyNumberFormat="1" applyFont="1" applyFill="1" applyBorder="1" applyAlignment="1">
      <alignment vertical="top" wrapText="1"/>
    </xf>
    <xf numFmtId="49" fontId="20" fillId="17" borderId="0" xfId="8" applyNumberFormat="1" applyFont="1" applyFill="1" applyAlignment="1">
      <alignment vertical="top" wrapText="1"/>
    </xf>
    <xf numFmtId="166" fontId="20" fillId="17" borderId="0" xfId="8" applyNumberFormat="1" applyFont="1" applyFill="1" applyAlignment="1">
      <alignment vertical="top" wrapText="1"/>
    </xf>
    <xf numFmtId="49" fontId="20" fillId="17" borderId="0" xfId="8" applyNumberFormat="1" applyFont="1" applyFill="1" applyAlignment="1">
      <alignment horizontal="left" vertical="top" wrapText="1"/>
    </xf>
    <xf numFmtId="0" fontId="18" fillId="17" borderId="31" xfId="8" applyFont="1" applyFill="1" applyBorder="1" applyAlignment="1">
      <alignment wrapText="1"/>
    </xf>
    <xf numFmtId="0" fontId="20" fillId="2" borderId="36" xfId="8" applyFont="1" applyFill="1" applyBorder="1" applyAlignment="1">
      <alignment vertical="top"/>
    </xf>
    <xf numFmtId="0" fontId="20" fillId="2" borderId="38" xfId="8" applyFont="1" applyFill="1" applyBorder="1" applyAlignment="1">
      <alignment vertical="top" wrapText="1"/>
    </xf>
    <xf numFmtId="166" fontId="20" fillId="2" borderId="38" xfId="8" applyNumberFormat="1" applyFont="1" applyFill="1" applyBorder="1" applyAlignment="1">
      <alignment vertical="top" wrapText="1"/>
    </xf>
    <xf numFmtId="0" fontId="20" fillId="2" borderId="38" xfId="8" applyFont="1" applyFill="1" applyBorder="1" applyAlignment="1">
      <alignment horizontal="left" vertical="top" wrapText="1"/>
    </xf>
    <xf numFmtId="49" fontId="20" fillId="3" borderId="65" xfId="1" applyNumberFormat="1" applyFont="1" applyFill="1" applyBorder="1" applyAlignment="1">
      <alignment horizontal="left" vertical="top"/>
    </xf>
    <xf numFmtId="0" fontId="18" fillId="0" borderId="66" xfId="1" applyFont="1" applyBorder="1" applyAlignment="1">
      <alignment horizontal="left" vertical="top" wrapText="1"/>
    </xf>
    <xf numFmtId="0" fontId="18" fillId="3" borderId="66" xfId="1" applyFont="1" applyFill="1" applyBorder="1" applyAlignment="1">
      <alignment horizontal="left" vertical="top" wrapText="1"/>
    </xf>
    <xf numFmtId="0" fontId="22" fillId="0" borderId="67" xfId="1" applyFont="1" applyBorder="1" applyAlignment="1">
      <alignment horizontal="left" vertical="top" wrapText="1" shrinkToFit="1"/>
    </xf>
    <xf numFmtId="166" fontId="20" fillId="13" borderId="19" xfId="1" applyNumberFormat="1" applyFont="1" applyFill="1" applyBorder="1" applyAlignment="1">
      <alignment horizontal="left" vertical="top" wrapText="1"/>
    </xf>
    <xf numFmtId="166" fontId="20" fillId="13" borderId="1" xfId="1" applyNumberFormat="1" applyFont="1" applyFill="1" applyBorder="1" applyAlignment="1">
      <alignment horizontal="left" vertical="top" wrapText="1"/>
    </xf>
    <xf numFmtId="49" fontId="20" fillId="2" borderId="1" xfId="1" applyNumberFormat="1" applyFont="1" applyFill="1" applyBorder="1" applyAlignment="1">
      <alignment horizontal="center" vertical="top" wrapText="1"/>
    </xf>
    <xf numFmtId="166" fontId="20" fillId="2" borderId="19" xfId="1" applyNumberFormat="1" applyFont="1" applyFill="1" applyBorder="1" applyAlignment="1">
      <alignment horizontal="left" vertical="top" wrapText="1"/>
    </xf>
    <xf numFmtId="166" fontId="20" fillId="17" borderId="19" xfId="1" applyNumberFormat="1" applyFont="1" applyFill="1" applyBorder="1" applyAlignment="1">
      <alignment horizontal="left" vertical="top" wrapText="1"/>
    </xf>
    <xf numFmtId="0" fontId="18" fillId="17" borderId="1" xfId="1" applyFont="1" applyFill="1" applyBorder="1" applyAlignment="1">
      <alignment horizontal="center" vertical="top" wrapText="1"/>
    </xf>
    <xf numFmtId="0" fontId="18" fillId="17" borderId="35" xfId="1" applyFont="1" applyFill="1" applyBorder="1" applyAlignment="1">
      <alignment horizontal="center" vertical="top" wrapText="1"/>
    </xf>
    <xf numFmtId="0" fontId="18" fillId="8" borderId="47" xfId="8" applyFont="1" applyFill="1" applyBorder="1" applyAlignment="1">
      <alignment vertical="top"/>
    </xf>
    <xf numFmtId="0" fontId="18" fillId="8" borderId="1" xfId="8" applyFont="1" applyFill="1" applyBorder="1" applyAlignment="1">
      <alignment vertical="top"/>
    </xf>
    <xf numFmtId="166" fontId="20" fillId="8" borderId="19" xfId="8" applyNumberFormat="1" applyFont="1" applyFill="1" applyBorder="1" applyAlignment="1">
      <alignment horizontal="left" vertical="top" wrapText="1"/>
    </xf>
    <xf numFmtId="0" fontId="18" fillId="8" borderId="1" xfId="8" applyFont="1" applyFill="1" applyBorder="1" applyAlignment="1">
      <alignment horizontal="center" vertical="top"/>
    </xf>
    <xf numFmtId="0" fontId="18" fillId="8" borderId="35" xfId="8" applyFont="1" applyFill="1" applyBorder="1" applyAlignment="1">
      <alignment vertical="top"/>
    </xf>
    <xf numFmtId="0" fontId="18" fillId="0" borderId="30" xfId="0" applyFont="1" applyBorder="1" applyAlignment="1">
      <alignment horizontal="left" vertical="top"/>
    </xf>
    <xf numFmtId="0" fontId="18" fillId="3" borderId="45" xfId="0" applyFont="1" applyFill="1" applyBorder="1" applyAlignment="1">
      <alignment horizontal="left" vertical="top"/>
    </xf>
    <xf numFmtId="0" fontId="18" fillId="0" borderId="45" xfId="0" applyFont="1" applyBorder="1" applyAlignment="1">
      <alignment horizontal="left" vertical="top" wrapText="1"/>
    </xf>
    <xf numFmtId="0" fontId="36" fillId="0" borderId="0" xfId="1" applyFont="1" applyAlignment="1">
      <alignment vertical="top"/>
    </xf>
    <xf numFmtId="0" fontId="36" fillId="0" borderId="0" xfId="1" applyFont="1" applyAlignment="1">
      <alignment horizontal="center" vertical="center"/>
    </xf>
    <xf numFmtId="166" fontId="36" fillId="0" borderId="0" xfId="1" applyNumberFormat="1" applyFont="1" applyAlignment="1">
      <alignment horizontal="center" vertical="center"/>
    </xf>
    <xf numFmtId="0" fontId="36" fillId="0" borderId="0" xfId="1" applyFont="1" applyAlignment="1">
      <alignment vertical="center"/>
    </xf>
    <xf numFmtId="0" fontId="36" fillId="0" borderId="36" xfId="1" applyFont="1" applyBorder="1" applyAlignment="1">
      <alignment vertical="top"/>
    </xf>
    <xf numFmtId="0" fontId="36" fillId="0" borderId="27" xfId="1" applyFont="1" applyBorder="1" applyAlignment="1">
      <alignment vertical="top"/>
    </xf>
    <xf numFmtId="0" fontId="36" fillId="0" borderId="51" xfId="1" applyFont="1" applyBorder="1" applyAlignment="1">
      <alignment vertical="top"/>
    </xf>
    <xf numFmtId="0" fontId="36" fillId="0" borderId="47" xfId="1" applyFont="1" applyBorder="1" applyAlignment="1">
      <alignment vertical="top"/>
    </xf>
    <xf numFmtId="0" fontId="36" fillId="0" borderId="1" xfId="1" applyFont="1" applyBorder="1" applyAlignment="1">
      <alignment vertical="top"/>
    </xf>
    <xf numFmtId="0" fontId="36" fillId="0" borderId="1" xfId="1" applyFont="1" applyBorder="1" applyAlignment="1">
      <alignment vertical="top" wrapText="1"/>
    </xf>
    <xf numFmtId="0" fontId="36" fillId="0" borderId="1" xfId="1" applyFont="1" applyBorder="1" applyAlignment="1">
      <alignment horizontal="center" vertical="center" wrapText="1"/>
    </xf>
    <xf numFmtId="166" fontId="36" fillId="0" borderId="1" xfId="1" applyNumberFormat="1" applyFont="1" applyBorder="1" applyAlignment="1">
      <alignment horizontal="center" vertical="center" wrapText="1"/>
    </xf>
    <xf numFmtId="0" fontId="36" fillId="0" borderId="35" xfId="1" applyFont="1" applyBorder="1" applyAlignment="1">
      <alignment horizontal="center" vertical="center" wrapText="1"/>
    </xf>
    <xf numFmtId="0" fontId="36" fillId="0" borderId="55" xfId="1" applyFont="1" applyBorder="1" applyAlignment="1">
      <alignment horizontal="center" vertical="center" wrapText="1"/>
    </xf>
    <xf numFmtId="0" fontId="36" fillId="0" borderId="52" xfId="1" applyFont="1" applyBorder="1" applyAlignment="1">
      <alignment horizontal="center" vertical="center" wrapText="1"/>
    </xf>
    <xf numFmtId="0" fontId="35" fillId="8" borderId="51" xfId="1" applyFont="1" applyFill="1" applyBorder="1" applyAlignment="1">
      <alignment vertical="top"/>
    </xf>
    <xf numFmtId="0" fontId="36" fillId="8" borderId="1" xfId="1" applyFont="1" applyFill="1" applyBorder="1" applyAlignment="1">
      <alignment vertical="top"/>
    </xf>
    <xf numFmtId="0" fontId="35" fillId="8" borderId="1" xfId="1" applyFont="1" applyFill="1" applyBorder="1" applyAlignment="1">
      <alignment vertical="top" wrapText="1"/>
    </xf>
    <xf numFmtId="166" fontId="35" fillId="8" borderId="1" xfId="1" applyNumberFormat="1" applyFont="1" applyFill="1" applyBorder="1" applyAlignment="1">
      <alignment vertical="top" wrapText="1"/>
    </xf>
    <xf numFmtId="0" fontId="35" fillId="8" borderId="35" xfId="1" applyFont="1" applyFill="1" applyBorder="1" applyAlignment="1">
      <alignment vertical="top" wrapText="1"/>
    </xf>
    <xf numFmtId="49" fontId="35" fillId="17" borderId="36" xfId="1" applyNumberFormat="1" applyFont="1" applyFill="1" applyBorder="1" applyAlignment="1">
      <alignment vertical="top"/>
    </xf>
    <xf numFmtId="49" fontId="35" fillId="17" borderId="38" xfId="1" applyNumberFormat="1" applyFont="1" applyFill="1" applyBorder="1" applyAlignment="1">
      <alignment vertical="top" wrapText="1"/>
    </xf>
    <xf numFmtId="166" fontId="35" fillId="17" borderId="38" xfId="1" applyNumberFormat="1" applyFont="1" applyFill="1" applyBorder="1" applyAlignment="1">
      <alignment vertical="top" wrapText="1"/>
    </xf>
    <xf numFmtId="49" fontId="35" fillId="17" borderId="39" xfId="1" applyNumberFormat="1" applyFont="1" applyFill="1" applyBorder="1" applyAlignment="1">
      <alignment vertical="top" wrapText="1"/>
    </xf>
    <xf numFmtId="0" fontId="36" fillId="8" borderId="10" xfId="1" applyFont="1" applyFill="1" applyBorder="1" applyAlignment="1">
      <alignment vertical="top"/>
    </xf>
    <xf numFmtId="0" fontId="36" fillId="17" borderId="0" xfId="1" applyFont="1" applyFill="1" applyAlignment="1">
      <alignment vertical="top"/>
    </xf>
    <xf numFmtId="0" fontId="35" fillId="13" borderId="51" xfId="1" applyFont="1" applyFill="1" applyBorder="1" applyAlignment="1">
      <alignment horizontal="left" vertical="top" wrapText="1"/>
    </xf>
    <xf numFmtId="0" fontId="36" fillId="0" borderId="45" xfId="1" applyFont="1" applyBorder="1" applyAlignment="1">
      <alignment horizontal="left" vertical="top" wrapText="1"/>
    </xf>
    <xf numFmtId="0" fontId="36" fillId="0" borderId="30" xfId="1" applyFont="1" applyBorder="1" applyAlignment="1">
      <alignment horizontal="left" vertical="top" wrapText="1"/>
    </xf>
    <xf numFmtId="0" fontId="36" fillId="3" borderId="48" xfId="1" applyFont="1" applyFill="1" applyBorder="1" applyAlignment="1">
      <alignment horizontal="left" vertical="top" wrapText="1"/>
    </xf>
    <xf numFmtId="0" fontId="36" fillId="0" borderId="34" xfId="1" applyFont="1" applyBorder="1" applyAlignment="1">
      <alignment horizontal="left" vertical="top" wrapText="1"/>
    </xf>
    <xf numFmtId="0" fontId="36" fillId="0" borderId="30" xfId="1" applyFont="1" applyBorder="1" applyAlignment="1">
      <alignment horizontal="left" vertical="top"/>
    </xf>
    <xf numFmtId="0" fontId="36" fillId="3" borderId="43" xfId="1" applyFont="1" applyFill="1" applyBorder="1" applyAlignment="1">
      <alignment horizontal="left" vertical="top" wrapText="1"/>
    </xf>
    <xf numFmtId="0" fontId="36" fillId="0" borderId="20" xfId="1" applyFont="1" applyBorder="1" applyAlignment="1">
      <alignment horizontal="left" vertical="top" wrapText="1"/>
    </xf>
    <xf numFmtId="166" fontId="35" fillId="13" borderId="19" xfId="1" applyNumberFormat="1" applyFont="1" applyFill="1" applyBorder="1" applyAlignment="1">
      <alignment horizontal="left" vertical="top"/>
    </xf>
    <xf numFmtId="0" fontId="36" fillId="13" borderId="1" xfId="1" applyFont="1" applyFill="1" applyBorder="1" applyAlignment="1">
      <alignment horizontal="center" vertical="top" wrapText="1"/>
    </xf>
    <xf numFmtId="0" fontId="36" fillId="17" borderId="47" xfId="1" applyFont="1" applyFill="1" applyBorder="1" applyAlignment="1">
      <alignment vertical="top"/>
    </xf>
    <xf numFmtId="0" fontId="35" fillId="13" borderId="10" xfId="1" applyFont="1" applyFill="1" applyBorder="1" applyAlignment="1">
      <alignment horizontal="left" vertical="top" wrapText="1"/>
    </xf>
    <xf numFmtId="0" fontId="36" fillId="0" borderId="45" xfId="0" applyFont="1" applyBorder="1" applyAlignment="1">
      <alignment horizontal="left" vertical="top" wrapText="1"/>
    </xf>
    <xf numFmtId="0" fontId="36" fillId="0" borderId="45" xfId="8" applyFont="1" applyBorder="1" applyAlignment="1">
      <alignment horizontal="left" vertical="top" wrapText="1"/>
    </xf>
    <xf numFmtId="0" fontId="36" fillId="0" borderId="55" xfId="0" applyFont="1" applyBorder="1" applyAlignment="1">
      <alignment horizontal="left" vertical="top" wrapText="1"/>
    </xf>
    <xf numFmtId="0" fontId="36" fillId="0" borderId="55" xfId="8" applyFont="1" applyBorder="1" applyAlignment="1">
      <alignment horizontal="left" vertical="top" wrapText="1"/>
    </xf>
    <xf numFmtId="0" fontId="35" fillId="13" borderId="1" xfId="1" applyFont="1" applyFill="1" applyBorder="1" applyAlignment="1">
      <alignment horizontal="left" vertical="top" wrapText="1"/>
    </xf>
    <xf numFmtId="0" fontId="35" fillId="13" borderId="35" xfId="1" applyFont="1" applyFill="1" applyBorder="1" applyAlignment="1">
      <alignment horizontal="left" vertical="top" wrapText="1"/>
    </xf>
    <xf numFmtId="49" fontId="35" fillId="13" borderId="51" xfId="1" applyNumberFormat="1" applyFont="1" applyFill="1" applyBorder="1" applyAlignment="1">
      <alignment vertical="top" wrapText="1"/>
    </xf>
    <xf numFmtId="49" fontId="35" fillId="0" borderId="53" xfId="1" applyNumberFormat="1" applyFont="1" applyBorder="1" applyAlignment="1">
      <alignment horizontal="left" vertical="top" wrapText="1"/>
    </xf>
    <xf numFmtId="0" fontId="36" fillId="3" borderId="45" xfId="1" applyFont="1" applyFill="1" applyBorder="1" applyAlignment="1">
      <alignment horizontal="left" vertical="top" wrapText="1"/>
    </xf>
    <xf numFmtId="49" fontId="35" fillId="0" borderId="23" xfId="1" applyNumberFormat="1" applyFont="1" applyBorder="1" applyAlignment="1">
      <alignment horizontal="left" vertical="top" wrapText="1"/>
    </xf>
    <xf numFmtId="0" fontId="36" fillId="3" borderId="30" xfId="1" applyFont="1" applyFill="1" applyBorder="1" applyAlignment="1">
      <alignment horizontal="left" vertical="top" wrapText="1"/>
    </xf>
    <xf numFmtId="49" fontId="35" fillId="0" borderId="11" xfId="1" applyNumberFormat="1" applyFont="1" applyBorder="1" applyAlignment="1">
      <alignment horizontal="left" vertical="top" wrapText="1"/>
    </xf>
    <xf numFmtId="0" fontId="36" fillId="0" borderId="55" xfId="1" applyFont="1" applyBorder="1" applyAlignment="1">
      <alignment horizontal="left" vertical="top" wrapText="1"/>
    </xf>
    <xf numFmtId="49" fontId="35" fillId="13" borderId="47" xfId="1" applyNumberFormat="1" applyFont="1" applyFill="1" applyBorder="1" applyAlignment="1">
      <alignment vertical="top" wrapText="1"/>
    </xf>
    <xf numFmtId="0" fontId="36" fillId="13" borderId="1" xfId="1" applyFont="1" applyFill="1" applyBorder="1" applyAlignment="1">
      <alignment horizontal="center" vertical="center" wrapText="1"/>
    </xf>
    <xf numFmtId="0" fontId="36" fillId="13" borderId="35" xfId="1" applyFont="1" applyFill="1" applyBorder="1" applyAlignment="1">
      <alignment horizontal="left" vertical="top" wrapText="1"/>
    </xf>
    <xf numFmtId="166" fontId="35" fillId="2" borderId="40" xfId="1" applyNumberFormat="1" applyFont="1" applyFill="1" applyBorder="1" applyAlignment="1">
      <alignment horizontal="left" vertical="center" wrapText="1"/>
    </xf>
    <xf numFmtId="49" fontId="35" fillId="13" borderId="51" xfId="1" applyNumberFormat="1" applyFont="1" applyFill="1" applyBorder="1" applyAlignment="1">
      <alignment horizontal="center" vertical="top" wrapText="1"/>
    </xf>
    <xf numFmtId="49" fontId="35" fillId="3" borderId="71" xfId="1" applyNumberFormat="1" applyFont="1" applyFill="1" applyBorder="1" applyAlignment="1">
      <alignment horizontal="left" vertical="top" wrapText="1"/>
    </xf>
    <xf numFmtId="0" fontId="36" fillId="0" borderId="30" xfId="0" applyFont="1" applyBorder="1" applyAlignment="1">
      <alignment horizontal="left" vertical="top"/>
    </xf>
    <xf numFmtId="0" fontId="36" fillId="0" borderId="30" xfId="0" applyFont="1" applyBorder="1" applyAlignment="1">
      <alignment horizontal="left" vertical="top" wrapText="1"/>
    </xf>
    <xf numFmtId="0" fontId="36" fillId="0" borderId="55" xfId="1" applyFont="1" applyBorder="1" applyAlignment="1">
      <alignment horizontal="left" vertical="top"/>
    </xf>
    <xf numFmtId="166" fontId="35" fillId="13" borderId="19" xfId="1" applyNumberFormat="1" applyFont="1" applyFill="1" applyBorder="1" applyAlignment="1">
      <alignment horizontal="left" vertical="center"/>
    </xf>
    <xf numFmtId="49" fontId="35" fillId="13" borderId="10" xfId="1" applyNumberFormat="1" applyFont="1" applyFill="1" applyBorder="1" applyAlignment="1">
      <alignment horizontal="left" vertical="top"/>
    </xf>
    <xf numFmtId="3" fontId="35" fillId="0" borderId="36" xfId="1" applyNumberFormat="1" applyFont="1" applyBorder="1" applyAlignment="1">
      <alignment horizontal="left" vertical="top" wrapText="1"/>
    </xf>
    <xf numFmtId="0" fontId="36" fillId="3" borderId="55" xfId="1" applyFont="1" applyFill="1" applyBorder="1" applyAlignment="1">
      <alignment horizontal="left" vertical="top" wrapText="1"/>
    </xf>
    <xf numFmtId="3" fontId="36" fillId="5" borderId="3" xfId="1" applyNumberFormat="1" applyFont="1" applyFill="1" applyBorder="1" applyAlignment="1">
      <alignment horizontal="left" vertical="top" wrapText="1"/>
    </xf>
    <xf numFmtId="49" fontId="35" fillId="13" borderId="51" xfId="1" applyNumberFormat="1" applyFont="1" applyFill="1" applyBorder="1" applyAlignment="1">
      <alignment horizontal="left" vertical="top"/>
    </xf>
    <xf numFmtId="49" fontId="35" fillId="0" borderId="23" xfId="1" applyNumberFormat="1" applyFont="1" applyBorder="1" applyAlignment="1">
      <alignment horizontal="left" vertical="top"/>
    </xf>
    <xf numFmtId="0" fontId="36" fillId="0" borderId="34" xfId="0" applyFont="1" applyBorder="1" applyAlignment="1">
      <alignment horizontal="left" vertical="top" wrapText="1"/>
    </xf>
    <xf numFmtId="49" fontId="35" fillId="0" borderId="57" xfId="1" applyNumberFormat="1" applyFont="1" applyBorder="1" applyAlignment="1">
      <alignment horizontal="left" vertical="top"/>
    </xf>
    <xf numFmtId="49" fontId="35" fillId="13" borderId="47" xfId="1" applyNumberFormat="1" applyFont="1" applyFill="1" applyBorder="1" applyAlignment="1">
      <alignment horizontal="left" vertical="top"/>
    </xf>
    <xf numFmtId="49" fontId="35" fillId="13" borderId="1" xfId="1" applyNumberFormat="1" applyFont="1" applyFill="1" applyBorder="1" applyAlignment="1">
      <alignment horizontal="left" vertical="top"/>
    </xf>
    <xf numFmtId="49" fontId="35" fillId="13" borderId="35" xfId="1" applyNumberFormat="1" applyFont="1" applyFill="1" applyBorder="1" applyAlignment="1">
      <alignment horizontal="left" vertical="top"/>
    </xf>
    <xf numFmtId="49" fontId="35" fillId="3" borderId="53" xfId="1" applyNumberFormat="1" applyFont="1" applyFill="1" applyBorder="1" applyAlignment="1">
      <alignment horizontal="left" vertical="top" wrapText="1"/>
    </xf>
    <xf numFmtId="0" fontId="36" fillId="5" borderId="45" xfId="1" applyFont="1" applyFill="1" applyBorder="1" applyAlignment="1">
      <alignment horizontal="left" vertical="top" wrapText="1"/>
    </xf>
    <xf numFmtId="0" fontId="36" fillId="5" borderId="30" xfId="1" applyFont="1" applyFill="1" applyBorder="1" applyAlignment="1">
      <alignment horizontal="left" vertical="top" wrapText="1"/>
    </xf>
    <xf numFmtId="2" fontId="36" fillId="0" borderId="30" xfId="1" applyNumberFormat="1" applyFont="1" applyBorder="1" applyAlignment="1">
      <alignment horizontal="left" vertical="top" wrapText="1"/>
    </xf>
    <xf numFmtId="49" fontId="35" fillId="0" borderId="57" xfId="1" applyNumberFormat="1" applyFont="1" applyBorder="1" applyAlignment="1">
      <alignment horizontal="left" vertical="top" wrapText="1"/>
    </xf>
    <xf numFmtId="0" fontId="36" fillId="17" borderId="1" xfId="0" applyFont="1" applyFill="1" applyBorder="1" applyAlignment="1">
      <alignment vertical="top" wrapText="1"/>
    </xf>
    <xf numFmtId="49" fontId="35" fillId="17" borderId="38" xfId="1" applyNumberFormat="1" applyFont="1" applyFill="1" applyBorder="1" applyAlignment="1">
      <alignment horizontal="right" vertical="top" wrapText="1"/>
    </xf>
    <xf numFmtId="49" fontId="35" fillId="17" borderId="27" xfId="1" applyNumberFormat="1" applyFont="1" applyFill="1" applyBorder="1" applyAlignment="1">
      <alignment horizontal="right" vertical="top" wrapText="1"/>
    </xf>
    <xf numFmtId="166" fontId="35" fillId="17" borderId="40" xfId="1" applyNumberFormat="1" applyFont="1" applyFill="1" applyBorder="1" applyAlignment="1">
      <alignment horizontal="left" vertical="center" wrapText="1"/>
    </xf>
    <xf numFmtId="0" fontId="35" fillId="17" borderId="0" xfId="1" applyFont="1" applyFill="1" applyAlignment="1">
      <alignment vertical="top"/>
    </xf>
    <xf numFmtId="49" fontId="35" fillId="17" borderId="38" xfId="1" applyNumberFormat="1" applyFont="1" applyFill="1" applyBorder="1" applyAlignment="1">
      <alignment vertical="top"/>
    </xf>
    <xf numFmtId="0" fontId="36" fillId="17" borderId="41" xfId="0" applyFont="1" applyFill="1" applyBorder="1" applyAlignment="1">
      <alignment vertical="top"/>
    </xf>
    <xf numFmtId="49" fontId="35" fillId="17" borderId="27" xfId="1" applyNumberFormat="1" applyFont="1" applyFill="1" applyBorder="1" applyAlignment="1">
      <alignment vertical="top" wrapText="1"/>
    </xf>
    <xf numFmtId="0" fontId="36" fillId="17" borderId="27" xfId="0" applyFont="1" applyFill="1" applyBorder="1" applyAlignment="1">
      <alignment vertical="top" wrapText="1"/>
    </xf>
    <xf numFmtId="166" fontId="36" fillId="17" borderId="27" xfId="0" applyNumberFormat="1" applyFont="1" applyFill="1" applyBorder="1" applyAlignment="1">
      <alignment vertical="top" wrapText="1"/>
    </xf>
    <xf numFmtId="0" fontId="36" fillId="17" borderId="28" xfId="0" applyFont="1" applyFill="1" applyBorder="1" applyAlignment="1">
      <alignment vertical="top" wrapText="1"/>
    </xf>
    <xf numFmtId="2" fontId="35" fillId="2" borderId="36" xfId="1" applyNumberFormat="1" applyFont="1" applyFill="1" applyBorder="1" applyAlignment="1">
      <alignment horizontal="center" vertical="top" wrapText="1"/>
    </xf>
    <xf numFmtId="2" fontId="36" fillId="18" borderId="51" xfId="0" applyNumberFormat="1" applyFont="1" applyFill="1" applyBorder="1" applyAlignment="1">
      <alignment horizontal="center" vertical="top"/>
    </xf>
    <xf numFmtId="0" fontId="36" fillId="13" borderId="51" xfId="1" applyFont="1" applyFill="1" applyBorder="1" applyAlignment="1">
      <alignment vertical="top"/>
    </xf>
    <xf numFmtId="49" fontId="35" fillId="0" borderId="7" xfId="1" applyNumberFormat="1" applyFont="1" applyBorder="1" applyAlignment="1">
      <alignment horizontal="left" vertical="top" wrapText="1"/>
    </xf>
    <xf numFmtId="49" fontId="35" fillId="3" borderId="11" xfId="1" applyNumberFormat="1" applyFont="1" applyFill="1" applyBorder="1" applyAlignment="1">
      <alignment horizontal="left" vertical="top" wrapText="1"/>
    </xf>
    <xf numFmtId="0" fontId="36" fillId="0" borderId="21" xfId="1" applyFont="1" applyBorder="1" applyAlignment="1">
      <alignment horizontal="left" vertical="top" wrapText="1"/>
    </xf>
    <xf numFmtId="0" fontId="36" fillId="0" borderId="73" xfId="1" applyFont="1" applyBorder="1" applyAlignment="1">
      <alignment horizontal="left" vertical="top" wrapText="1"/>
    </xf>
    <xf numFmtId="0" fontId="36" fillId="3" borderId="54" xfId="1" applyFont="1" applyFill="1" applyBorder="1" applyAlignment="1">
      <alignment horizontal="left" vertical="top" wrapText="1"/>
    </xf>
    <xf numFmtId="1" fontId="36" fillId="0" borderId="55" xfId="1" applyNumberFormat="1" applyFont="1" applyBorder="1" applyAlignment="1">
      <alignment horizontal="left" vertical="top" wrapText="1"/>
    </xf>
    <xf numFmtId="0" fontId="36" fillId="13" borderId="47" xfId="1" applyFont="1" applyFill="1" applyBorder="1" applyAlignment="1">
      <alignment vertical="top"/>
    </xf>
    <xf numFmtId="49" fontId="35" fillId="13" borderId="10" xfId="1" applyNumberFormat="1" applyFont="1" applyFill="1" applyBorder="1" applyAlignment="1">
      <alignment horizontal="center" vertical="top" wrapText="1"/>
    </xf>
    <xf numFmtId="49" fontId="35" fillId="0" borderId="41" xfId="1" applyNumberFormat="1" applyFont="1" applyBorder="1" applyAlignment="1">
      <alignment horizontal="left" vertical="top"/>
    </xf>
    <xf numFmtId="49" fontId="36" fillId="0" borderId="66" xfId="1" applyNumberFormat="1" applyFont="1" applyBorder="1" applyAlignment="1">
      <alignment horizontal="left" vertical="top" wrapText="1"/>
    </xf>
    <xf numFmtId="49" fontId="36" fillId="0" borderId="66" xfId="1" applyNumberFormat="1" applyFont="1" applyBorder="1" applyAlignment="1">
      <alignment horizontal="left" vertical="top"/>
    </xf>
    <xf numFmtId="0" fontId="36" fillId="3" borderId="66" xfId="1" applyFont="1" applyFill="1" applyBorder="1" applyAlignment="1">
      <alignment horizontal="left" vertical="top" wrapText="1"/>
    </xf>
    <xf numFmtId="0" fontId="36" fillId="0" borderId="66" xfId="1" applyFont="1" applyBorder="1" applyAlignment="1">
      <alignment horizontal="left" vertical="top" wrapText="1"/>
    </xf>
    <xf numFmtId="0" fontId="36" fillId="0" borderId="38" xfId="1" applyFont="1" applyBorder="1" applyAlignment="1">
      <alignment horizontal="left" vertical="top" wrapText="1"/>
    </xf>
    <xf numFmtId="0" fontId="36" fillId="0" borderId="67" xfId="1" applyFont="1" applyBorder="1" applyAlignment="1">
      <alignment horizontal="left" vertical="top" wrapText="1"/>
    </xf>
    <xf numFmtId="0" fontId="36" fillId="13" borderId="31" xfId="1" applyFont="1" applyFill="1" applyBorder="1" applyAlignment="1">
      <alignment horizontal="left" vertical="top" wrapText="1"/>
    </xf>
    <xf numFmtId="0" fontId="36" fillId="8" borderId="31" xfId="1" applyFont="1" applyFill="1" applyBorder="1" applyAlignment="1">
      <alignment vertical="top"/>
    </xf>
    <xf numFmtId="49" fontId="35" fillId="3" borderId="57" xfId="1" applyNumberFormat="1" applyFont="1" applyFill="1" applyBorder="1" applyAlignment="1">
      <alignment horizontal="left" vertical="top" wrapText="1"/>
    </xf>
    <xf numFmtId="2" fontId="36" fillId="18" borderId="10" xfId="0" applyNumberFormat="1" applyFont="1" applyFill="1" applyBorder="1" applyAlignment="1">
      <alignment horizontal="center" vertical="top"/>
    </xf>
    <xf numFmtId="0" fontId="36" fillId="17" borderId="31" xfId="1" applyFont="1" applyFill="1" applyBorder="1" applyAlignment="1">
      <alignment vertical="top"/>
    </xf>
    <xf numFmtId="2" fontId="35" fillId="18" borderId="51" xfId="0" applyNumberFormat="1" applyFont="1" applyFill="1" applyBorder="1" applyAlignment="1">
      <alignment horizontal="center" vertical="top"/>
    </xf>
    <xf numFmtId="49" fontId="35" fillId="13" borderId="47" xfId="1" applyNumberFormat="1" applyFont="1" applyFill="1" applyBorder="1" applyAlignment="1">
      <alignment horizontal="center" vertical="top" wrapText="1"/>
    </xf>
    <xf numFmtId="2" fontId="36" fillId="18" borderId="47" xfId="0" applyNumberFormat="1" applyFont="1" applyFill="1" applyBorder="1" applyAlignment="1">
      <alignment horizontal="center" vertical="top"/>
    </xf>
    <xf numFmtId="0" fontId="36" fillId="4" borderId="38" xfId="0" applyFont="1" applyFill="1" applyBorder="1" applyAlignment="1">
      <alignment vertical="top"/>
    </xf>
    <xf numFmtId="0" fontId="35" fillId="0" borderId="53" xfId="0" applyFont="1" applyBorder="1" applyAlignment="1">
      <alignment horizontal="left" vertical="top"/>
    </xf>
    <xf numFmtId="0" fontId="36" fillId="0" borderId="45" xfId="0" applyFont="1" applyBorder="1" applyAlignment="1">
      <alignment horizontal="left" vertical="top"/>
    </xf>
    <xf numFmtId="166" fontId="35" fillId="13" borderId="19" xfId="1" applyNumberFormat="1" applyFont="1" applyFill="1" applyBorder="1" applyAlignment="1">
      <alignment horizontal="left" vertical="center" wrapText="1"/>
    </xf>
    <xf numFmtId="0" fontId="36" fillId="13" borderId="1" xfId="0" applyFont="1" applyFill="1" applyBorder="1" applyAlignment="1">
      <alignment horizontal="left" vertical="top" wrapText="1"/>
    </xf>
    <xf numFmtId="0" fontId="36" fillId="13" borderId="35" xfId="0" applyFont="1" applyFill="1" applyBorder="1" applyAlignment="1">
      <alignment horizontal="left" vertical="top" wrapText="1"/>
    </xf>
    <xf numFmtId="0" fontId="36" fillId="13" borderId="47" xfId="0" applyFont="1" applyFill="1" applyBorder="1" applyAlignment="1">
      <alignment vertical="top"/>
    </xf>
    <xf numFmtId="0" fontId="36" fillId="13" borderId="51" xfId="1" applyFont="1" applyFill="1" applyBorder="1" applyAlignment="1">
      <alignment horizontal="center" vertical="top"/>
    </xf>
    <xf numFmtId="3" fontId="36" fillId="5" borderId="30" xfId="1" applyNumberFormat="1" applyFont="1" applyFill="1" applyBorder="1" applyAlignment="1">
      <alignment horizontal="left" vertical="top" wrapText="1"/>
    </xf>
    <xf numFmtId="49" fontId="36" fillId="0" borderId="30" xfId="1" applyNumberFormat="1" applyFont="1" applyBorder="1" applyAlignment="1">
      <alignment horizontal="left" vertical="top" wrapText="1"/>
    </xf>
    <xf numFmtId="166" fontId="35" fillId="13" borderId="47" xfId="1" applyNumberFormat="1" applyFont="1" applyFill="1" applyBorder="1" applyAlignment="1">
      <alignment horizontal="left" vertical="center" wrapText="1"/>
    </xf>
    <xf numFmtId="0" fontId="35" fillId="13" borderId="51" xfId="1" applyFont="1" applyFill="1" applyBorder="1" applyAlignment="1">
      <alignment horizontal="left" vertical="top"/>
    </xf>
    <xf numFmtId="0" fontId="35" fillId="13" borderId="0" xfId="0" applyFont="1" applyFill="1" applyAlignment="1">
      <alignment horizontal="left"/>
    </xf>
    <xf numFmtId="0" fontId="35" fillId="13" borderId="27" xfId="0" applyFont="1" applyFill="1" applyBorder="1"/>
    <xf numFmtId="0" fontId="35" fillId="13" borderId="28" xfId="0" applyFont="1" applyFill="1" applyBorder="1"/>
    <xf numFmtId="0" fontId="36" fillId="0" borderId="30" xfId="8" applyFont="1" applyBorder="1" applyAlignment="1">
      <alignment horizontal="left" vertical="top" wrapText="1"/>
    </xf>
    <xf numFmtId="0" fontId="36" fillId="3" borderId="30" xfId="8" applyFont="1" applyFill="1" applyBorder="1" applyAlignment="1">
      <alignment horizontal="left" vertical="top" wrapText="1"/>
    </xf>
    <xf numFmtId="166" fontId="35" fillId="18" borderId="74" xfId="1" applyNumberFormat="1" applyFont="1" applyFill="1" applyBorder="1" applyAlignment="1">
      <alignment horizontal="left" vertical="center" wrapText="1"/>
    </xf>
    <xf numFmtId="0" fontId="36" fillId="17" borderId="1" xfId="1" applyFont="1" applyFill="1" applyBorder="1" applyAlignment="1">
      <alignment vertical="top"/>
    </xf>
    <xf numFmtId="166" fontId="35" fillId="17" borderId="39" xfId="1" applyNumberFormat="1" applyFont="1" applyFill="1" applyBorder="1" applyAlignment="1">
      <alignment horizontal="left" vertical="center"/>
    </xf>
    <xf numFmtId="0" fontId="36" fillId="8" borderId="47" xfId="1" applyFont="1" applyFill="1" applyBorder="1" applyAlignment="1">
      <alignment vertical="top"/>
    </xf>
    <xf numFmtId="0" fontId="36" fillId="8" borderId="38" xfId="1" applyFont="1" applyFill="1" applyBorder="1" applyAlignment="1">
      <alignment vertical="top"/>
    </xf>
    <xf numFmtId="166" fontId="35" fillId="8" borderId="40" xfId="1" applyNumberFormat="1" applyFont="1" applyFill="1" applyBorder="1" applyAlignment="1">
      <alignment horizontal="left" vertical="top" wrapText="1"/>
    </xf>
    <xf numFmtId="3" fontId="35" fillId="0" borderId="40" xfId="1" applyNumberFormat="1" applyFont="1" applyBorder="1" applyAlignment="1">
      <alignment horizontal="center" vertical="center" wrapText="1"/>
    </xf>
    <xf numFmtId="3" fontId="36" fillId="0" borderId="15" xfId="1" applyNumberFormat="1" applyFont="1" applyBorder="1" applyAlignment="1">
      <alignment horizontal="center" vertical="center" wrapText="1"/>
    </xf>
    <xf numFmtId="3" fontId="35" fillId="6" borderId="19" xfId="1" applyNumberFormat="1" applyFont="1" applyFill="1" applyBorder="1" applyAlignment="1">
      <alignment horizontal="center" vertical="center" wrapText="1"/>
    </xf>
    <xf numFmtId="3" fontId="35" fillId="4" borderId="40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8" fillId="0" borderId="27" xfId="1" applyFont="1" applyBorder="1" applyAlignment="1">
      <alignment vertical="top"/>
    </xf>
    <xf numFmtId="0" fontId="18" fillId="0" borderId="1" xfId="1" applyFont="1" applyBorder="1" applyAlignment="1">
      <alignment vertical="top"/>
    </xf>
    <xf numFmtId="0" fontId="18" fillId="0" borderId="1" xfId="1" applyFont="1" applyBorder="1" applyAlignment="1">
      <alignment vertical="top" wrapText="1"/>
    </xf>
    <xf numFmtId="0" fontId="18" fillId="0" borderId="1" xfId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top" wrapText="1"/>
    </xf>
    <xf numFmtId="0" fontId="18" fillId="0" borderId="35" xfId="1" applyFont="1" applyBorder="1" applyAlignment="1">
      <alignment horizontal="center" vertical="center" wrapText="1"/>
    </xf>
    <xf numFmtId="0" fontId="20" fillId="8" borderId="0" xfId="1" applyFont="1" applyFill="1" applyAlignment="1">
      <alignment horizontal="center" vertical="top"/>
    </xf>
    <xf numFmtId="0" fontId="18" fillId="17" borderId="51" xfId="1" applyFont="1" applyFill="1" applyBorder="1" applyAlignment="1">
      <alignment vertical="top"/>
    </xf>
    <xf numFmtId="49" fontId="20" fillId="2" borderId="51" xfId="1" applyNumberFormat="1" applyFont="1" applyFill="1" applyBorder="1" applyAlignment="1">
      <alignment vertical="top" wrapText="1"/>
    </xf>
    <xf numFmtId="49" fontId="20" fillId="3" borderId="53" xfId="1" applyNumberFormat="1" applyFont="1" applyFill="1" applyBorder="1" applyAlignment="1">
      <alignment horizontal="left" vertical="top"/>
    </xf>
    <xf numFmtId="49" fontId="20" fillId="3" borderId="23" xfId="1" applyNumberFormat="1" applyFont="1" applyFill="1" applyBorder="1" applyAlignment="1">
      <alignment horizontal="left" vertical="top"/>
    </xf>
    <xf numFmtId="3" fontId="18" fillId="3" borderId="30" xfId="1" applyNumberFormat="1" applyFont="1" applyFill="1" applyBorder="1" applyAlignment="1">
      <alignment horizontal="left" vertical="top" wrapText="1"/>
    </xf>
    <xf numFmtId="0" fontId="30" fillId="8" borderId="51" xfId="1" applyFont="1" applyFill="1" applyBorder="1" applyAlignment="1">
      <alignment vertical="top"/>
    </xf>
    <xf numFmtId="0" fontId="30" fillId="17" borderId="51" xfId="1" applyFont="1" applyFill="1" applyBorder="1" applyAlignment="1">
      <alignment vertical="top"/>
    </xf>
    <xf numFmtId="49" fontId="31" fillId="2" borderId="51" xfId="1" applyNumberFormat="1" applyFont="1" applyFill="1" applyBorder="1" applyAlignment="1">
      <alignment vertical="top" wrapText="1"/>
    </xf>
    <xf numFmtId="49" fontId="31" fillId="13" borderId="51" xfId="1" applyNumberFormat="1" applyFont="1" applyFill="1" applyBorder="1" applyAlignment="1">
      <alignment vertical="top" wrapText="1"/>
    </xf>
    <xf numFmtId="0" fontId="30" fillId="0" borderId="0" xfId="1" applyFont="1" applyAlignment="1">
      <alignment vertical="top" wrapText="1"/>
    </xf>
    <xf numFmtId="0" fontId="30" fillId="0" borderId="0" xfId="1" applyFont="1" applyAlignment="1">
      <alignment vertical="top"/>
    </xf>
    <xf numFmtId="0" fontId="18" fillId="3" borderId="30" xfId="1" applyFont="1" applyFill="1" applyBorder="1" applyAlignment="1">
      <alignment horizontal="left" vertical="top"/>
    </xf>
    <xf numFmtId="0" fontId="20" fillId="13" borderId="51" xfId="1" applyFont="1" applyFill="1" applyBorder="1" applyAlignment="1">
      <alignment vertical="top"/>
    </xf>
    <xf numFmtId="0" fontId="22" fillId="3" borderId="30" xfId="0" applyFont="1" applyFill="1" applyBorder="1" applyAlignment="1">
      <alignment horizontal="left" vertical="top" wrapText="1"/>
    </xf>
    <xf numFmtId="0" fontId="23" fillId="0" borderId="57" xfId="0" applyFont="1" applyBorder="1" applyAlignment="1">
      <alignment horizontal="left" vertical="top" wrapText="1"/>
    </xf>
    <xf numFmtId="0" fontId="18" fillId="3" borderId="55" xfId="0" applyFont="1" applyFill="1" applyBorder="1" applyAlignment="1">
      <alignment horizontal="left" vertical="top" wrapText="1"/>
    </xf>
    <xf numFmtId="0" fontId="22" fillId="3" borderId="55" xfId="0" applyFont="1" applyFill="1" applyBorder="1" applyAlignment="1">
      <alignment horizontal="left" vertical="top" wrapText="1"/>
    </xf>
    <xf numFmtId="0" fontId="18" fillId="17" borderId="47" xfId="1" applyFont="1" applyFill="1" applyBorder="1" applyAlignment="1">
      <alignment vertical="top"/>
    </xf>
    <xf numFmtId="166" fontId="20" fillId="8" borderId="19" xfId="1" applyNumberFormat="1" applyFont="1" applyFill="1" applyBorder="1" applyAlignment="1">
      <alignment horizontal="left" vertical="top" wrapText="1"/>
    </xf>
    <xf numFmtId="0" fontId="20" fillId="8" borderId="1" xfId="1" applyFont="1" applyFill="1" applyBorder="1" applyAlignment="1">
      <alignment horizontal="left" vertical="top" wrapText="1"/>
    </xf>
    <xf numFmtId="0" fontId="20" fillId="8" borderId="1" xfId="1" applyFont="1" applyFill="1" applyBorder="1" applyAlignment="1">
      <alignment horizontal="center" vertical="top" wrapText="1"/>
    </xf>
    <xf numFmtId="0" fontId="18" fillId="8" borderId="1" xfId="1" applyFont="1" applyFill="1" applyBorder="1" applyAlignment="1">
      <alignment horizontal="left" vertical="top" wrapText="1"/>
    </xf>
    <xf numFmtId="0" fontId="20" fillId="8" borderId="35" xfId="1" applyFont="1" applyFill="1" applyBorder="1" applyAlignment="1">
      <alignment horizontal="left" vertical="top" wrapText="1"/>
    </xf>
    <xf numFmtId="165" fontId="18" fillId="0" borderId="15" xfId="1" applyNumberFormat="1" applyFont="1" applyBorder="1" applyAlignment="1">
      <alignment horizontal="center" vertical="center" wrapText="1"/>
    </xf>
    <xf numFmtId="3" fontId="18" fillId="0" borderId="0" xfId="1" applyNumberFormat="1" applyFont="1" applyAlignment="1">
      <alignment vertical="top"/>
    </xf>
    <xf numFmtId="0" fontId="18" fillId="3" borderId="0" xfId="1" applyFont="1" applyFill="1" applyAlignment="1">
      <alignment vertical="top"/>
    </xf>
    <xf numFmtId="166" fontId="18" fillId="0" borderId="0" xfId="1" applyNumberFormat="1" applyFont="1" applyAlignment="1">
      <alignment vertical="top"/>
    </xf>
    <xf numFmtId="0" fontId="22" fillId="0" borderId="0" xfId="0" applyFont="1" applyAlignment="1">
      <alignment horizontal="left" vertical="top" wrapText="1"/>
    </xf>
    <xf numFmtId="49" fontId="20" fillId="5" borderId="57" xfId="1" applyNumberFormat="1" applyFont="1" applyFill="1" applyBorder="1" applyAlignment="1">
      <alignment horizontal="left" vertical="top" wrapText="1"/>
    </xf>
    <xf numFmtId="0" fontId="18" fillId="5" borderId="55" xfId="1" applyFont="1" applyFill="1" applyBorder="1" applyAlignment="1">
      <alignment horizontal="left" vertical="top" wrapText="1"/>
    </xf>
    <xf numFmtId="0" fontId="18" fillId="5" borderId="55" xfId="1" applyFont="1" applyFill="1" applyBorder="1" applyAlignment="1">
      <alignment horizontal="left" vertical="top"/>
    </xf>
    <xf numFmtId="49" fontId="20" fillId="3" borderId="65" xfId="1" applyNumberFormat="1" applyFont="1" applyFill="1" applyBorder="1" applyAlignment="1">
      <alignment horizontal="left" vertical="top" wrapText="1"/>
    </xf>
    <xf numFmtId="0" fontId="18" fillId="3" borderId="64" xfId="1" applyFont="1" applyFill="1" applyBorder="1" applyAlignment="1">
      <alignment horizontal="left" vertical="top" wrapText="1"/>
    </xf>
    <xf numFmtId="3" fontId="18" fillId="3" borderId="66" xfId="1" applyNumberFormat="1" applyFont="1" applyFill="1" applyBorder="1" applyAlignment="1">
      <alignment horizontal="left" vertical="top" wrapText="1"/>
    </xf>
    <xf numFmtId="3" fontId="18" fillId="3" borderId="66" xfId="1" applyNumberFormat="1" applyFont="1" applyFill="1" applyBorder="1" applyAlignment="1">
      <alignment horizontal="left" vertical="top"/>
    </xf>
    <xf numFmtId="0" fontId="18" fillId="0" borderId="67" xfId="1" applyFont="1" applyBorder="1" applyAlignment="1">
      <alignment horizontal="left" vertical="top" wrapText="1"/>
    </xf>
    <xf numFmtId="0" fontId="36" fillId="0" borderId="55" xfId="0" applyFont="1" applyBorder="1" applyAlignment="1">
      <alignment horizontal="left" vertical="top"/>
    </xf>
    <xf numFmtId="0" fontId="35" fillId="0" borderId="57" xfId="0" applyFont="1" applyBorder="1" applyAlignment="1">
      <alignment horizontal="left" vertical="top"/>
    </xf>
    <xf numFmtId="49" fontId="35" fillId="0" borderId="23" xfId="8" applyNumberFormat="1" applyFont="1" applyBorder="1" applyAlignment="1">
      <alignment horizontal="left" vertical="top"/>
    </xf>
    <xf numFmtId="0" fontId="18" fillId="0" borderId="18" xfId="1" applyFont="1" applyBorder="1" applyAlignment="1">
      <alignment horizontal="left" vertical="top" wrapText="1"/>
    </xf>
    <xf numFmtId="3" fontId="18" fillId="3" borderId="49" xfId="1" applyNumberFormat="1" applyFont="1" applyFill="1" applyBorder="1" applyAlignment="1">
      <alignment horizontal="left" vertical="top" wrapText="1"/>
    </xf>
    <xf numFmtId="0" fontId="18" fillId="0" borderId="28" xfId="1" applyFont="1" applyBorder="1" applyAlignment="1">
      <alignment horizontal="left" vertical="top" wrapText="1"/>
    </xf>
    <xf numFmtId="3" fontId="18" fillId="3" borderId="44" xfId="1" applyNumberFormat="1" applyFont="1" applyFill="1" applyBorder="1" applyAlignment="1">
      <alignment horizontal="left" vertical="top" wrapText="1"/>
    </xf>
    <xf numFmtId="0" fontId="18" fillId="0" borderId="31" xfId="1" applyFont="1" applyBorder="1" applyAlignment="1">
      <alignment horizontal="left" vertical="top" wrapText="1"/>
    </xf>
    <xf numFmtId="3" fontId="18" fillId="3" borderId="17" xfId="1" applyNumberFormat="1" applyFont="1" applyFill="1" applyBorder="1" applyAlignment="1">
      <alignment horizontal="left" vertical="top" wrapText="1"/>
    </xf>
    <xf numFmtId="3" fontId="36" fillId="0" borderId="56" xfId="1" applyNumberFormat="1" applyFont="1" applyBorder="1" applyAlignment="1">
      <alignment horizontal="left" vertical="top" wrapText="1"/>
    </xf>
    <xf numFmtId="0" fontId="36" fillId="13" borderId="0" xfId="1" applyFont="1" applyFill="1" applyAlignment="1">
      <alignment horizontal="center" vertical="center" wrapText="1"/>
    </xf>
    <xf numFmtId="0" fontId="18" fillId="0" borderId="45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0" fontId="18" fillId="0" borderId="55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left" vertical="top"/>
    </xf>
    <xf numFmtId="0" fontId="36" fillId="13" borderId="47" xfId="1" applyFont="1" applyFill="1" applyBorder="1" applyAlignment="1">
      <alignment horizontal="left" vertical="top" wrapText="1"/>
    </xf>
    <xf numFmtId="0" fontId="36" fillId="13" borderId="51" xfId="0" applyFont="1" applyFill="1" applyBorder="1" applyAlignment="1">
      <alignment vertical="top"/>
    </xf>
    <xf numFmtId="0" fontId="35" fillId="0" borderId="57" xfId="1" applyFont="1" applyBorder="1" applyAlignment="1">
      <alignment horizontal="left" vertical="top"/>
    </xf>
    <xf numFmtId="1" fontId="18" fillId="3" borderId="30" xfId="1" applyNumberFormat="1" applyFont="1" applyFill="1" applyBorder="1" applyAlignment="1">
      <alignment horizontal="left" vertical="top" wrapText="1"/>
    </xf>
    <xf numFmtId="0" fontId="18" fillId="5" borderId="45" xfId="8" applyFont="1" applyFill="1" applyBorder="1" applyAlignment="1">
      <alignment horizontal="left" vertical="top" wrapText="1"/>
    </xf>
    <xf numFmtId="165" fontId="20" fillId="10" borderId="19" xfId="1" applyNumberFormat="1" applyFont="1" applyFill="1" applyBorder="1" applyAlignment="1">
      <alignment horizontal="left" vertical="top"/>
    </xf>
    <xf numFmtId="0" fontId="18" fillId="3" borderId="45" xfId="0" applyFont="1" applyFill="1" applyBorder="1" applyAlignment="1">
      <alignment horizontal="left" vertical="top" wrapText="1"/>
    </xf>
    <xf numFmtId="0" fontId="18" fillId="5" borderId="45" xfId="1" applyFont="1" applyFill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0" fillId="8" borderId="51" xfId="1" applyFont="1" applyFill="1" applyBorder="1" applyAlignment="1">
      <alignment vertical="top"/>
    </xf>
    <xf numFmtId="0" fontId="20" fillId="8" borderId="0" xfId="1" applyFont="1" applyFill="1" applyAlignment="1">
      <alignment vertical="top"/>
    </xf>
    <xf numFmtId="166" fontId="20" fillId="8" borderId="0" xfId="1" applyNumberFormat="1" applyFont="1" applyFill="1" applyAlignment="1">
      <alignment vertical="top"/>
    </xf>
    <xf numFmtId="0" fontId="20" fillId="8" borderId="31" xfId="1" applyFont="1" applyFill="1" applyBorder="1" applyAlignment="1">
      <alignment vertical="top"/>
    </xf>
    <xf numFmtId="165" fontId="20" fillId="10" borderId="42" xfId="1" applyNumberFormat="1" applyFont="1" applyFill="1" applyBorder="1" applyAlignment="1">
      <alignment horizontal="left" vertical="top" wrapText="1"/>
    </xf>
    <xf numFmtId="165" fontId="20" fillId="10" borderId="40" xfId="1" applyNumberFormat="1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 indent="15"/>
    </xf>
    <xf numFmtId="0" fontId="20" fillId="0" borderId="40" xfId="1" applyFont="1" applyBorder="1" applyAlignment="1">
      <alignment horizontal="center" vertical="center" wrapText="1"/>
    </xf>
    <xf numFmtId="0" fontId="37" fillId="0" borderId="0" xfId="0" applyFont="1"/>
    <xf numFmtId="1" fontId="20" fillId="19" borderId="42" xfId="1" applyNumberFormat="1" applyFont="1" applyFill="1" applyBorder="1" applyAlignment="1">
      <alignment horizontal="center" vertical="center"/>
    </xf>
    <xf numFmtId="1" fontId="37" fillId="0" borderId="0" xfId="0" applyNumberFormat="1" applyFont="1"/>
    <xf numFmtId="1" fontId="18" fillId="0" borderId="37" xfId="1" applyNumberFormat="1" applyFont="1" applyBorder="1" applyAlignment="1">
      <alignment horizontal="center" vertical="center"/>
    </xf>
    <xf numFmtId="1" fontId="18" fillId="0" borderId="15" xfId="1" applyNumberFormat="1" applyFont="1" applyBorder="1" applyAlignment="1">
      <alignment horizontal="center" vertical="center"/>
    </xf>
    <xf numFmtId="1" fontId="20" fillId="6" borderId="15" xfId="1" applyNumberFormat="1" applyFont="1" applyFill="1" applyBorder="1" applyAlignment="1">
      <alignment horizontal="center" vertical="center"/>
    </xf>
    <xf numFmtId="1" fontId="20" fillId="4" borderId="40" xfId="1" applyNumberFormat="1" applyFont="1" applyFill="1" applyBorder="1" applyAlignment="1">
      <alignment horizontal="center" vertical="center"/>
    </xf>
    <xf numFmtId="0" fontId="22" fillId="0" borderId="0" xfId="0" applyFont="1"/>
    <xf numFmtId="1" fontId="22" fillId="0" borderId="0" xfId="0" applyNumberFormat="1" applyFont="1"/>
    <xf numFmtId="0" fontId="23" fillId="0" borderId="41" xfId="0" applyFont="1" applyBorder="1"/>
    <xf numFmtId="0" fontId="22" fillId="0" borderId="38" xfId="0" applyFont="1" applyBorder="1"/>
    <xf numFmtId="1" fontId="22" fillId="0" borderId="38" xfId="0" applyNumberFormat="1" applyFont="1" applyBorder="1"/>
    <xf numFmtId="1" fontId="22" fillId="0" borderId="39" xfId="0" applyNumberFormat="1" applyFont="1" applyBorder="1"/>
    <xf numFmtId="1" fontId="20" fillId="0" borderId="42" xfId="1" applyNumberFormat="1" applyFont="1" applyBorder="1" applyAlignment="1">
      <alignment horizontal="center" vertical="center" wrapText="1"/>
    </xf>
    <xf numFmtId="1" fontId="20" fillId="0" borderId="38" xfId="1" applyNumberFormat="1" applyFont="1" applyBorder="1" applyAlignment="1">
      <alignment horizontal="center" vertical="center" wrapText="1"/>
    </xf>
    <xf numFmtId="1" fontId="20" fillId="0" borderId="39" xfId="1" applyNumberFormat="1" applyFont="1" applyBorder="1" applyAlignment="1">
      <alignment horizontal="center" vertical="center" wrapText="1"/>
    </xf>
    <xf numFmtId="1" fontId="22" fillId="0" borderId="13" xfId="0" applyNumberFormat="1" applyFont="1" applyBorder="1" applyAlignment="1">
      <alignment horizontal="center"/>
    </xf>
    <xf numFmtId="1" fontId="22" fillId="0" borderId="75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1" fontId="20" fillId="4" borderId="38" xfId="1" applyNumberFormat="1" applyFont="1" applyFill="1" applyBorder="1" applyAlignment="1">
      <alignment horizontal="center" vertical="center"/>
    </xf>
    <xf numFmtId="1" fontId="23" fillId="4" borderId="38" xfId="0" applyNumberFormat="1" applyFont="1" applyFill="1" applyBorder="1" applyAlignment="1">
      <alignment horizontal="center"/>
    </xf>
    <xf numFmtId="1" fontId="23" fillId="4" borderId="40" xfId="0" applyNumberFormat="1" applyFont="1" applyFill="1" applyBorder="1" applyAlignment="1">
      <alignment horizontal="center"/>
    </xf>
    <xf numFmtId="1" fontId="23" fillId="4" borderId="39" xfId="0" applyNumberFormat="1" applyFont="1" applyFill="1" applyBorder="1" applyAlignment="1">
      <alignment horizontal="center"/>
    </xf>
    <xf numFmtId="0" fontId="18" fillId="8" borderId="41" xfId="8" applyFont="1" applyFill="1" applyBorder="1" applyAlignment="1">
      <alignment horizontal="center" vertical="top"/>
    </xf>
    <xf numFmtId="0" fontId="18" fillId="8" borderId="38" xfId="8" applyFont="1" applyFill="1" applyBorder="1" applyAlignment="1">
      <alignment horizontal="center" vertical="top"/>
    </xf>
    <xf numFmtId="49" fontId="20" fillId="0" borderId="23" xfId="8" applyNumberFormat="1" applyFont="1" applyBorder="1" applyAlignment="1">
      <alignment horizontal="left" vertical="top"/>
    </xf>
    <xf numFmtId="49" fontId="20" fillId="0" borderId="57" xfId="8" applyNumberFormat="1" applyFont="1" applyBorder="1" applyAlignment="1">
      <alignment horizontal="left" vertical="top"/>
    </xf>
    <xf numFmtId="0" fontId="20" fillId="0" borderId="57" xfId="0" applyFont="1" applyBorder="1" applyAlignment="1">
      <alignment horizontal="left" vertical="top"/>
    </xf>
    <xf numFmtId="0" fontId="18" fillId="0" borderId="61" xfId="8" applyFont="1" applyBorder="1" applyAlignment="1">
      <alignment horizontal="left" vertical="top" wrapText="1"/>
    </xf>
    <xf numFmtId="0" fontId="18" fillId="0" borderId="0" xfId="8" applyFont="1" applyAlignment="1">
      <alignment horizontal="left" vertical="top" wrapText="1"/>
    </xf>
    <xf numFmtId="0" fontId="18" fillId="0" borderId="1" xfId="8" applyFont="1" applyBorder="1" applyAlignment="1">
      <alignment horizontal="center" vertical="center"/>
    </xf>
    <xf numFmtId="166" fontId="18" fillId="0" borderId="1" xfId="8" applyNumberFormat="1" applyFont="1" applyBorder="1" applyAlignment="1">
      <alignment horizontal="center" vertical="center"/>
    </xf>
    <xf numFmtId="0" fontId="20" fillId="8" borderId="27" xfId="8" applyFont="1" applyFill="1" applyBorder="1" applyAlignment="1">
      <alignment horizontal="left" vertical="top"/>
    </xf>
    <xf numFmtId="0" fontId="20" fillId="8" borderId="38" xfId="8" applyFont="1" applyFill="1" applyBorder="1" applyAlignment="1">
      <alignment vertical="top" wrapText="1"/>
    </xf>
    <xf numFmtId="166" fontId="20" fillId="8" borderId="38" xfId="8" applyNumberFormat="1" applyFont="1" applyFill="1" applyBorder="1" applyAlignment="1">
      <alignment vertical="top" wrapText="1"/>
    </xf>
    <xf numFmtId="0" fontId="20" fillId="8" borderId="39" xfId="8" applyFont="1" applyFill="1" applyBorder="1" applyAlignment="1">
      <alignment vertical="top" wrapText="1"/>
    </xf>
    <xf numFmtId="0" fontId="18" fillId="8" borderId="10" xfId="8" applyFont="1" applyFill="1" applyBorder="1"/>
    <xf numFmtId="49" fontId="20" fillId="17" borderId="51" xfId="8" applyNumberFormat="1" applyFont="1" applyFill="1" applyBorder="1" applyAlignment="1">
      <alignment vertical="top"/>
    </xf>
    <xf numFmtId="49" fontId="20" fillId="17" borderId="38" xfId="8" applyNumberFormat="1" applyFont="1" applyFill="1" applyBorder="1" applyAlignment="1">
      <alignment vertical="top"/>
    </xf>
    <xf numFmtId="166" fontId="20" fillId="17" borderId="38" xfId="8" applyNumberFormat="1" applyFont="1" applyFill="1" applyBorder="1" applyAlignment="1">
      <alignment vertical="top"/>
    </xf>
    <xf numFmtId="49" fontId="20" fillId="17" borderId="39" xfId="8" applyNumberFormat="1" applyFont="1" applyFill="1" applyBorder="1" applyAlignment="1">
      <alignment vertical="top"/>
    </xf>
    <xf numFmtId="0" fontId="20" fillId="20" borderId="36" xfId="8" applyFont="1" applyFill="1" applyBorder="1" applyAlignment="1">
      <alignment vertical="top"/>
    </xf>
    <xf numFmtId="0" fontId="20" fillId="20" borderId="38" xfId="8" applyFont="1" applyFill="1" applyBorder="1" applyAlignment="1">
      <alignment vertical="top"/>
    </xf>
    <xf numFmtId="166" fontId="20" fillId="20" borderId="38" xfId="8" applyNumberFormat="1" applyFont="1" applyFill="1" applyBorder="1" applyAlignment="1">
      <alignment vertical="top"/>
    </xf>
    <xf numFmtId="0" fontId="20" fillId="20" borderId="39" xfId="8" applyFont="1" applyFill="1" applyBorder="1" applyAlignment="1">
      <alignment vertical="top"/>
    </xf>
    <xf numFmtId="0" fontId="18" fillId="13" borderId="51" xfId="8" applyFont="1" applyFill="1" applyBorder="1" applyAlignment="1">
      <alignment horizontal="center" vertical="top"/>
    </xf>
    <xf numFmtId="0" fontId="18" fillId="13" borderId="47" xfId="8" applyFont="1" applyFill="1" applyBorder="1" applyAlignment="1">
      <alignment horizontal="center" vertical="top"/>
    </xf>
    <xf numFmtId="3" fontId="18" fillId="0" borderId="0" xfId="8" applyNumberFormat="1" applyFont="1" applyAlignment="1">
      <alignment horizontal="center" vertical="center" wrapText="1"/>
    </xf>
    <xf numFmtId="0" fontId="18" fillId="20" borderId="0" xfId="8" applyFont="1" applyFill="1" applyAlignment="1">
      <alignment horizontal="center" vertical="top"/>
    </xf>
    <xf numFmtId="166" fontId="20" fillId="20" borderId="19" xfId="8" applyNumberFormat="1" applyFont="1" applyFill="1" applyBorder="1" applyAlignment="1">
      <alignment horizontal="left" vertical="center"/>
    </xf>
    <xf numFmtId="0" fontId="18" fillId="20" borderId="47" xfId="8" applyFont="1" applyFill="1" applyBorder="1" applyAlignment="1">
      <alignment horizontal="center" vertical="top" wrapText="1"/>
    </xf>
    <xf numFmtId="0" fontId="18" fillId="20" borderId="0" xfId="8" applyFont="1" applyFill="1" applyAlignment="1">
      <alignment horizontal="center" vertical="top" wrapText="1"/>
    </xf>
    <xf numFmtId="0" fontId="18" fillId="20" borderId="31" xfId="8" applyFont="1" applyFill="1" applyBorder="1" applyAlignment="1">
      <alignment horizontal="left" vertical="top" wrapText="1"/>
    </xf>
    <xf numFmtId="166" fontId="20" fillId="17" borderId="40" xfId="8" applyNumberFormat="1" applyFont="1" applyFill="1" applyBorder="1" applyAlignment="1">
      <alignment horizontal="left" vertical="center"/>
    </xf>
    <xf numFmtId="0" fontId="18" fillId="17" borderId="41" xfId="8" applyFont="1" applyFill="1" applyBorder="1" applyAlignment="1">
      <alignment horizontal="center" vertical="top"/>
    </xf>
    <xf numFmtId="0" fontId="18" fillId="17" borderId="38" xfId="8" applyFont="1" applyFill="1" applyBorder="1" applyAlignment="1">
      <alignment horizontal="center" vertical="top"/>
    </xf>
    <xf numFmtId="0" fontId="18" fillId="17" borderId="39" xfId="8" applyFont="1" applyFill="1" applyBorder="1" applyAlignment="1">
      <alignment horizontal="left" vertical="top" wrapText="1"/>
    </xf>
    <xf numFmtId="49" fontId="20" fillId="8" borderId="38" xfId="8" applyNumberFormat="1" applyFont="1" applyFill="1" applyBorder="1" applyAlignment="1">
      <alignment horizontal="center" vertical="top"/>
    </xf>
    <xf numFmtId="166" fontId="20" fillId="8" borderId="40" xfId="8" applyNumberFormat="1" applyFont="1" applyFill="1" applyBorder="1" applyAlignment="1">
      <alignment horizontal="left" vertical="center"/>
    </xf>
    <xf numFmtId="0" fontId="18" fillId="8" borderId="39" xfId="8" applyFont="1" applyFill="1" applyBorder="1" applyAlignment="1">
      <alignment horizontal="left" vertical="top" wrapText="1"/>
    </xf>
    <xf numFmtId="0" fontId="18" fillId="0" borderId="0" xfId="8" applyFont="1" applyAlignment="1">
      <alignment horizontal="center" vertical="center" wrapText="1"/>
    </xf>
    <xf numFmtId="49" fontId="20" fillId="13" borderId="1" xfId="8" applyNumberFormat="1" applyFont="1" applyFill="1" applyBorder="1" applyAlignment="1">
      <alignment horizontal="left" vertical="top"/>
    </xf>
    <xf numFmtId="166" fontId="20" fillId="13" borderId="19" xfId="8" applyNumberFormat="1" applyFont="1" applyFill="1" applyBorder="1" applyAlignment="1">
      <alignment horizontal="left" vertical="center"/>
    </xf>
    <xf numFmtId="49" fontId="20" fillId="0" borderId="53" xfId="8" applyNumberFormat="1" applyFont="1" applyBorder="1" applyAlignment="1">
      <alignment horizontal="left" vertical="top"/>
    </xf>
    <xf numFmtId="49" fontId="18" fillId="0" borderId="30" xfId="1" applyNumberFormat="1" applyFont="1" applyBorder="1" applyAlignment="1">
      <alignment horizontal="left" vertical="top"/>
    </xf>
    <xf numFmtId="0" fontId="20" fillId="0" borderId="53" xfId="8" applyFont="1" applyBorder="1" applyAlignment="1">
      <alignment horizontal="left" vertical="top" wrapText="1"/>
    </xf>
    <xf numFmtId="0" fontId="20" fillId="0" borderId="23" xfId="8" applyFont="1" applyBorder="1" applyAlignment="1">
      <alignment horizontal="left" vertical="top" wrapText="1"/>
    </xf>
    <xf numFmtId="4" fontId="20" fillId="0" borderId="57" xfId="8" applyNumberFormat="1" applyFont="1" applyBorder="1" applyAlignment="1">
      <alignment horizontal="left" vertical="top"/>
    </xf>
    <xf numFmtId="4" fontId="18" fillId="0" borderId="55" xfId="8" applyNumberFormat="1" applyFont="1" applyBorder="1" applyAlignment="1">
      <alignment horizontal="left" vertical="top"/>
    </xf>
    <xf numFmtId="166" fontId="18" fillId="0" borderId="0" xfId="8" applyNumberFormat="1" applyFont="1" applyAlignment="1">
      <alignment vertical="top" wrapText="1"/>
    </xf>
    <xf numFmtId="1" fontId="20" fillId="19" borderId="15" xfId="1" applyNumberFormat="1" applyFont="1" applyFill="1" applyBorder="1" applyAlignment="1">
      <alignment horizontal="center" vertical="center"/>
    </xf>
    <xf numFmtId="1" fontId="20" fillId="19" borderId="37" xfId="1" applyNumberFormat="1" applyFont="1" applyFill="1" applyBorder="1" applyAlignment="1">
      <alignment horizontal="center" vertical="center"/>
    </xf>
    <xf numFmtId="1" fontId="23" fillId="19" borderId="13" xfId="0" applyNumberFormat="1" applyFont="1" applyFill="1" applyBorder="1" applyAlignment="1">
      <alignment horizontal="center"/>
    </xf>
    <xf numFmtId="1" fontId="23" fillId="19" borderId="75" xfId="0" applyNumberFormat="1" applyFont="1" applyFill="1" applyBorder="1" applyAlignment="1">
      <alignment horizontal="center"/>
    </xf>
    <xf numFmtId="1" fontId="23" fillId="19" borderId="14" xfId="0" applyNumberFormat="1" applyFont="1" applyFill="1" applyBorder="1" applyAlignment="1">
      <alignment horizontal="center"/>
    </xf>
    <xf numFmtId="3" fontId="20" fillId="19" borderId="15" xfId="1" applyNumberFormat="1" applyFont="1" applyFill="1" applyBorder="1" applyAlignment="1">
      <alignment horizontal="center" vertical="center" wrapText="1"/>
    </xf>
    <xf numFmtId="1" fontId="20" fillId="19" borderId="15" xfId="1" applyNumberFormat="1" applyFont="1" applyFill="1" applyBorder="1" applyAlignment="1">
      <alignment horizontal="center" vertical="center" wrapText="1"/>
    </xf>
    <xf numFmtId="165" fontId="20" fillId="19" borderId="15" xfId="1" applyNumberFormat="1" applyFont="1" applyFill="1" applyBorder="1" applyAlignment="1">
      <alignment horizontal="center" vertical="center" wrapText="1"/>
    </xf>
    <xf numFmtId="0" fontId="18" fillId="0" borderId="66" xfId="8" applyFont="1" applyBorder="1" applyAlignment="1">
      <alignment horizontal="left" vertical="top" wrapText="1"/>
    </xf>
    <xf numFmtId="0" fontId="18" fillId="3" borderId="66" xfId="8" applyFont="1" applyFill="1" applyBorder="1" applyAlignment="1">
      <alignment horizontal="left" vertical="top" wrapText="1"/>
    </xf>
    <xf numFmtId="3" fontId="18" fillId="3" borderId="66" xfId="8" applyNumberFormat="1" applyFont="1" applyFill="1" applyBorder="1" applyAlignment="1">
      <alignment horizontal="left" vertical="top" wrapText="1"/>
    </xf>
    <xf numFmtId="0" fontId="18" fillId="3" borderId="67" xfId="8" applyFont="1" applyFill="1" applyBorder="1" applyAlignment="1">
      <alignment horizontal="left" vertical="top" wrapText="1"/>
    </xf>
    <xf numFmtId="0" fontId="20" fillId="0" borderId="49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62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/>
    </xf>
    <xf numFmtId="166" fontId="18" fillId="8" borderId="30" xfId="1" applyNumberFormat="1" applyFont="1" applyFill="1" applyBorder="1" applyAlignment="1">
      <alignment horizontal="left" vertical="top" wrapText="1"/>
    </xf>
    <xf numFmtId="166" fontId="18" fillId="8" borderId="30" xfId="0" applyNumberFormat="1" applyFont="1" applyFill="1" applyBorder="1" applyAlignment="1">
      <alignment horizontal="left" vertical="top" wrapText="1"/>
    </xf>
    <xf numFmtId="0" fontId="18" fillId="8" borderId="30" xfId="0" applyFont="1" applyFill="1" applyBorder="1" applyAlignment="1">
      <alignment horizontal="left" vertical="top" wrapText="1"/>
    </xf>
    <xf numFmtId="166" fontId="18" fillId="8" borderId="30" xfId="1" applyNumberFormat="1" applyFont="1" applyFill="1" applyBorder="1" applyAlignment="1">
      <alignment horizontal="left" vertical="top"/>
    </xf>
    <xf numFmtId="0" fontId="18" fillId="8" borderId="55" xfId="0" applyFont="1" applyFill="1" applyBorder="1" applyAlignment="1">
      <alignment horizontal="left" vertical="top" wrapText="1"/>
    </xf>
    <xf numFmtId="166" fontId="18" fillId="8" borderId="55" xfId="0" applyNumberFormat="1" applyFont="1" applyFill="1" applyBorder="1" applyAlignment="1">
      <alignment horizontal="left" vertical="top" wrapText="1"/>
    </xf>
    <xf numFmtId="166" fontId="18" fillId="8" borderId="49" xfId="1" applyNumberFormat="1" applyFont="1" applyFill="1" applyBorder="1" applyAlignment="1">
      <alignment horizontal="left" vertical="top" wrapText="1"/>
    </xf>
    <xf numFmtId="166" fontId="18" fillId="8" borderId="48" xfId="1" applyNumberFormat="1" applyFont="1" applyFill="1" applyBorder="1" applyAlignment="1">
      <alignment horizontal="left" vertical="top" wrapText="1"/>
    </xf>
    <xf numFmtId="166" fontId="18" fillId="8" borderId="54" xfId="1" applyNumberFormat="1" applyFont="1" applyFill="1" applyBorder="1" applyAlignment="1">
      <alignment horizontal="left" vertical="top" wrapText="1"/>
    </xf>
    <xf numFmtId="166" fontId="18" fillId="8" borderId="56" xfId="0" applyNumberFormat="1" applyFont="1" applyFill="1" applyBorder="1" applyAlignment="1">
      <alignment horizontal="left" vertical="top" wrapText="1"/>
    </xf>
    <xf numFmtId="166" fontId="18" fillId="8" borderId="45" xfId="0" applyNumberFormat="1" applyFont="1" applyFill="1" applyBorder="1" applyAlignment="1">
      <alignment horizontal="left" vertical="top" wrapText="1"/>
    </xf>
    <xf numFmtId="166" fontId="18" fillId="8" borderId="66" xfId="1" applyNumberFormat="1" applyFont="1" applyFill="1" applyBorder="1" applyAlignment="1">
      <alignment horizontal="left" vertical="top" wrapText="1"/>
    </xf>
    <xf numFmtId="0" fontId="18" fillId="8" borderId="45" xfId="1" applyFont="1" applyFill="1" applyBorder="1" applyAlignment="1">
      <alignment horizontal="left" vertical="top" wrapText="1"/>
    </xf>
    <xf numFmtId="0" fontId="18" fillId="8" borderId="30" xfId="1" applyFont="1" applyFill="1" applyBorder="1" applyAlignment="1">
      <alignment horizontal="left" vertical="top" wrapText="1"/>
    </xf>
    <xf numFmtId="3" fontId="18" fillId="8" borderId="30" xfId="8" applyNumberFormat="1" applyFont="1" applyFill="1" applyBorder="1" applyAlignment="1">
      <alignment horizontal="left" vertical="top"/>
    </xf>
    <xf numFmtId="3" fontId="18" fillId="8" borderId="30" xfId="1" applyNumberFormat="1" applyFont="1" applyFill="1" applyBorder="1" applyAlignment="1">
      <alignment horizontal="left" vertical="top"/>
    </xf>
    <xf numFmtId="3" fontId="18" fillId="8" borderId="45" xfId="1" applyNumberFormat="1" applyFont="1" applyFill="1" applyBorder="1" applyAlignment="1">
      <alignment horizontal="left" vertical="top" wrapText="1"/>
    </xf>
    <xf numFmtId="3" fontId="18" fillId="8" borderId="30" xfId="1" applyNumberFormat="1" applyFont="1" applyFill="1" applyBorder="1" applyAlignment="1">
      <alignment horizontal="left" vertical="top" wrapText="1"/>
    </xf>
    <xf numFmtId="3" fontId="18" fillId="8" borderId="73" xfId="1" applyNumberFormat="1" applyFont="1" applyFill="1" applyBorder="1" applyAlignment="1">
      <alignment horizontal="left" vertical="top"/>
    </xf>
    <xf numFmtId="3" fontId="18" fillId="8" borderId="55" xfId="1" applyNumberFormat="1" applyFont="1" applyFill="1" applyBorder="1" applyAlignment="1">
      <alignment horizontal="left" vertical="top"/>
    </xf>
    <xf numFmtId="3" fontId="18" fillId="8" borderId="45" xfId="1" applyNumberFormat="1" applyFont="1" applyFill="1" applyBorder="1" applyAlignment="1">
      <alignment horizontal="left" vertical="top"/>
    </xf>
    <xf numFmtId="3" fontId="18" fillId="8" borderId="3" xfId="1" applyNumberFormat="1" applyFont="1" applyFill="1" applyBorder="1" applyAlignment="1">
      <alignment horizontal="left" vertical="top"/>
    </xf>
    <xf numFmtId="0" fontId="18" fillId="8" borderId="55" xfId="1" applyFont="1" applyFill="1" applyBorder="1" applyAlignment="1">
      <alignment horizontal="left" vertical="top"/>
    </xf>
    <xf numFmtId="3" fontId="18" fillId="8" borderId="66" xfId="1" applyNumberFormat="1" applyFont="1" applyFill="1" applyBorder="1" applyAlignment="1">
      <alignment horizontal="left" vertical="top"/>
    </xf>
    <xf numFmtId="166" fontId="18" fillId="8" borderId="45" xfId="8" applyNumberFormat="1" applyFont="1" applyFill="1" applyBorder="1" applyAlignment="1">
      <alignment horizontal="left" vertical="top"/>
    </xf>
    <xf numFmtId="166" fontId="18" fillId="8" borderId="30" xfId="8" applyNumberFormat="1" applyFont="1" applyFill="1" applyBorder="1" applyAlignment="1">
      <alignment horizontal="left" vertical="top"/>
    </xf>
    <xf numFmtId="166" fontId="18" fillId="8" borderId="55" xfId="8" applyNumberFormat="1" applyFont="1" applyFill="1" applyBorder="1" applyAlignment="1">
      <alignment horizontal="left" vertical="top"/>
    </xf>
    <xf numFmtId="0" fontId="18" fillId="8" borderId="45" xfId="8" applyFont="1" applyFill="1" applyBorder="1" applyAlignment="1">
      <alignment horizontal="left" vertical="top"/>
    </xf>
    <xf numFmtId="0" fontId="18" fillId="8" borderId="30" xfId="8" applyFont="1" applyFill="1" applyBorder="1" applyAlignment="1">
      <alignment horizontal="left" vertical="top"/>
    </xf>
    <xf numFmtId="0" fontId="18" fillId="8" borderId="55" xfId="8" applyFont="1" applyFill="1" applyBorder="1" applyAlignment="1">
      <alignment horizontal="left" vertical="top"/>
    </xf>
    <xf numFmtId="166" fontId="36" fillId="8" borderId="45" xfId="1" applyNumberFormat="1" applyFont="1" applyFill="1" applyBorder="1" applyAlignment="1">
      <alignment horizontal="left" vertical="top"/>
    </xf>
    <xf numFmtId="166" fontId="36" fillId="8" borderId="30" xfId="1" applyNumberFormat="1" applyFont="1" applyFill="1" applyBorder="1" applyAlignment="1">
      <alignment horizontal="left" vertical="top"/>
    </xf>
    <xf numFmtId="166" fontId="36" fillId="8" borderId="55" xfId="1" applyNumberFormat="1" applyFont="1" applyFill="1" applyBorder="1" applyAlignment="1">
      <alignment horizontal="left" vertical="top"/>
    </xf>
    <xf numFmtId="166" fontId="36" fillId="8" borderId="34" xfId="1" applyNumberFormat="1" applyFont="1" applyFill="1" applyBorder="1" applyAlignment="1">
      <alignment horizontal="left" vertical="top"/>
    </xf>
    <xf numFmtId="166" fontId="36" fillId="8" borderId="48" xfId="1" applyNumberFormat="1" applyFont="1" applyFill="1" applyBorder="1" applyAlignment="1">
      <alignment horizontal="left" vertical="top"/>
    </xf>
    <xf numFmtId="166" fontId="36" fillId="8" borderId="20" xfId="1" applyNumberFormat="1" applyFont="1" applyFill="1" applyBorder="1" applyAlignment="1">
      <alignment horizontal="left" vertical="top"/>
    </xf>
    <xf numFmtId="166" fontId="36" fillId="8" borderId="43" xfId="1" applyNumberFormat="1" applyFont="1" applyFill="1" applyBorder="1" applyAlignment="1">
      <alignment horizontal="left" vertical="top"/>
    </xf>
    <xf numFmtId="166" fontId="36" fillId="8" borderId="54" xfId="1" applyNumberFormat="1" applyFont="1" applyFill="1" applyBorder="1" applyAlignment="1">
      <alignment horizontal="left" vertical="top"/>
    </xf>
    <xf numFmtId="166" fontId="36" fillId="8" borderId="66" xfId="1" applyNumberFormat="1" applyFont="1" applyFill="1" applyBorder="1" applyAlignment="1">
      <alignment horizontal="left" vertical="top"/>
    </xf>
    <xf numFmtId="0" fontId="36" fillId="8" borderId="3" xfId="1" applyFont="1" applyFill="1" applyBorder="1" applyAlignment="1">
      <alignment horizontal="left" vertical="top"/>
    </xf>
    <xf numFmtId="0" fontId="36" fillId="8" borderId="30" xfId="1" applyFont="1" applyFill="1" applyBorder="1" applyAlignment="1">
      <alignment horizontal="left" vertical="top"/>
    </xf>
    <xf numFmtId="0" fontId="36" fillId="8" borderId="55" xfId="1" applyFont="1" applyFill="1" applyBorder="1" applyAlignment="1">
      <alignment horizontal="left" vertical="top"/>
    </xf>
    <xf numFmtId="0" fontId="36" fillId="8" borderId="45" xfId="1" applyFont="1" applyFill="1" applyBorder="1" applyAlignment="1">
      <alignment horizontal="left" vertical="top"/>
    </xf>
    <xf numFmtId="0" fontId="36" fillId="8" borderId="20" xfId="1" applyFont="1" applyFill="1" applyBorder="1" applyAlignment="1">
      <alignment horizontal="left" vertical="top"/>
    </xf>
    <xf numFmtId="0" fontId="36" fillId="8" borderId="66" xfId="1" applyFont="1" applyFill="1" applyBorder="1" applyAlignment="1">
      <alignment horizontal="left" vertical="top"/>
    </xf>
    <xf numFmtId="0" fontId="36" fillId="8" borderId="30" xfId="0" applyFont="1" applyFill="1" applyBorder="1" applyAlignment="1">
      <alignment horizontal="left" vertical="top" wrapText="1"/>
    </xf>
    <xf numFmtId="0" fontId="18" fillId="8" borderId="45" xfId="1" applyFont="1" applyFill="1" applyBorder="1" applyAlignment="1">
      <alignment horizontal="left" vertical="top"/>
    </xf>
    <xf numFmtId="0" fontId="18" fillId="8" borderId="30" xfId="1" applyFont="1" applyFill="1" applyBorder="1" applyAlignment="1">
      <alignment horizontal="left" vertical="top"/>
    </xf>
    <xf numFmtId="165" fontId="18" fillId="8" borderId="30" xfId="8" applyNumberFormat="1" applyFont="1" applyFill="1" applyBorder="1" applyAlignment="1">
      <alignment horizontal="left" vertical="top"/>
    </xf>
    <xf numFmtId="165" fontId="18" fillId="8" borderId="45" xfId="1" applyNumberFormat="1" applyFont="1" applyFill="1" applyBorder="1" applyAlignment="1">
      <alignment horizontal="left" vertical="top"/>
    </xf>
    <xf numFmtId="165" fontId="18" fillId="8" borderId="30" xfId="1" applyNumberFormat="1" applyFont="1" applyFill="1" applyBorder="1" applyAlignment="1">
      <alignment horizontal="left" vertical="top"/>
    </xf>
    <xf numFmtId="2" fontId="18" fillId="8" borderId="30" xfId="8" applyNumberFormat="1" applyFont="1" applyFill="1" applyBorder="1" applyAlignment="1">
      <alignment horizontal="left" vertical="top"/>
    </xf>
    <xf numFmtId="2" fontId="25" fillId="8" borderId="30" xfId="0" applyNumberFormat="1" applyFont="1" applyFill="1" applyBorder="1" applyAlignment="1">
      <alignment horizontal="left" vertical="top" wrapText="1"/>
    </xf>
    <xf numFmtId="166" fontId="18" fillId="8" borderId="66" xfId="8" applyNumberFormat="1" applyFont="1" applyFill="1" applyBorder="1" applyAlignment="1">
      <alignment horizontal="left" vertical="top"/>
    </xf>
    <xf numFmtId="0" fontId="22" fillId="8" borderId="30" xfId="0" applyFont="1" applyFill="1" applyBorder="1" applyAlignment="1">
      <alignment horizontal="left" vertical="top" wrapText="1"/>
    </xf>
    <xf numFmtId="0" fontId="18" fillId="8" borderId="66" xfId="8" applyFont="1" applyFill="1" applyBorder="1" applyAlignment="1">
      <alignment horizontal="left" vertical="top"/>
    </xf>
    <xf numFmtId="166" fontId="18" fillId="8" borderId="45" xfId="1" applyNumberFormat="1" applyFont="1" applyFill="1" applyBorder="1" applyAlignment="1">
      <alignment horizontal="left" vertical="top" wrapText="1"/>
    </xf>
    <xf numFmtId="0" fontId="17" fillId="14" borderId="51" xfId="1" applyFont="1" applyFill="1" applyBorder="1" applyAlignment="1">
      <alignment vertical="top"/>
    </xf>
    <xf numFmtId="0" fontId="17" fillId="14" borderId="47" xfId="1" applyFont="1" applyFill="1" applyBorder="1" applyAlignment="1">
      <alignment vertical="top"/>
    </xf>
    <xf numFmtId="0" fontId="18" fillId="0" borderId="20" xfId="0" applyFont="1" applyBorder="1" applyAlignment="1">
      <alignment horizontal="left" vertical="top" wrapText="1"/>
    </xf>
    <xf numFmtId="0" fontId="18" fillId="3" borderId="52" xfId="1" applyFont="1" applyFill="1" applyBorder="1" applyAlignment="1">
      <alignment horizontal="left" vertical="top" wrapText="1"/>
    </xf>
    <xf numFmtId="165" fontId="18" fillId="8" borderId="45" xfId="1" applyNumberFormat="1" applyFont="1" applyFill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8" fillId="3" borderId="55" xfId="1" applyFont="1" applyFill="1" applyBorder="1" applyAlignment="1">
      <alignment horizontal="left" vertical="top" wrapText="1"/>
    </xf>
    <xf numFmtId="166" fontId="18" fillId="8" borderId="20" xfId="8" applyNumberFormat="1" applyFont="1" applyFill="1" applyBorder="1" applyAlignment="1">
      <alignment horizontal="left" vertical="top"/>
    </xf>
    <xf numFmtId="0" fontId="30" fillId="0" borderId="0" xfId="8" applyFont="1" applyAlignment="1">
      <alignment vertical="top"/>
    </xf>
    <xf numFmtId="0" fontId="22" fillId="8" borderId="20" xfId="0" applyFont="1" applyFill="1" applyBorder="1" applyAlignment="1">
      <alignment horizontal="left" vertical="top" wrapText="1"/>
    </xf>
    <xf numFmtId="0" fontId="18" fillId="8" borderId="20" xfId="8" applyFont="1" applyFill="1" applyBorder="1" applyAlignment="1">
      <alignment horizontal="left" vertical="top"/>
    </xf>
    <xf numFmtId="0" fontId="22" fillId="0" borderId="12" xfId="1" applyFont="1" applyBorder="1" applyAlignment="1">
      <alignment horizontal="left" vertical="top" wrapText="1"/>
    </xf>
    <xf numFmtId="0" fontId="18" fillId="8" borderId="12" xfId="8" applyFont="1" applyFill="1" applyBorder="1" applyAlignment="1">
      <alignment horizontal="left" vertical="top"/>
    </xf>
    <xf numFmtId="3" fontId="18" fillId="3" borderId="55" xfId="1" applyNumberFormat="1" applyFont="1" applyFill="1" applyBorder="1" applyAlignment="1">
      <alignment horizontal="left" vertical="top" wrapText="1"/>
    </xf>
    <xf numFmtId="0" fontId="18" fillId="0" borderId="20" xfId="1" applyFont="1" applyBorder="1" applyAlignment="1">
      <alignment horizontal="left" vertical="top"/>
    </xf>
    <xf numFmtId="165" fontId="18" fillId="8" borderId="20" xfId="1" applyNumberFormat="1" applyFont="1" applyFill="1" applyBorder="1" applyAlignment="1">
      <alignment horizontal="left" vertical="top"/>
    </xf>
    <xf numFmtId="0" fontId="17" fillId="14" borderId="70" xfId="1" applyFont="1" applyFill="1" applyBorder="1" applyAlignment="1">
      <alignment vertical="top"/>
    </xf>
    <xf numFmtId="0" fontId="18" fillId="0" borderId="37" xfId="1" applyFont="1" applyBorder="1" applyAlignment="1">
      <alignment vertical="top"/>
    </xf>
    <xf numFmtId="0" fontId="41" fillId="0" borderId="0" xfId="1" applyFont="1" applyAlignment="1">
      <alignment vertical="top"/>
    </xf>
    <xf numFmtId="0" fontId="18" fillId="0" borderId="30" xfId="1" applyFont="1" applyBorder="1" applyAlignment="1">
      <alignment vertical="top"/>
    </xf>
    <xf numFmtId="0" fontId="17" fillId="14" borderId="51" xfId="1" applyFont="1" applyFill="1" applyBorder="1" applyAlignment="1">
      <alignment vertical="top" wrapText="1"/>
    </xf>
    <xf numFmtId="0" fontId="36" fillId="8" borderId="34" xfId="1" applyFont="1" applyFill="1" applyBorder="1" applyAlignment="1">
      <alignment horizontal="left" vertical="top"/>
    </xf>
    <xf numFmtId="0" fontId="36" fillId="3" borderId="20" xfId="1" applyFont="1" applyFill="1" applyBorder="1" applyAlignment="1">
      <alignment horizontal="left" vertical="top" wrapText="1"/>
    </xf>
    <xf numFmtId="4" fontId="36" fillId="8" borderId="45" xfId="1" applyNumberFormat="1" applyFont="1" applyFill="1" applyBorder="1" applyAlignment="1">
      <alignment horizontal="left" vertical="top" wrapText="1"/>
    </xf>
    <xf numFmtId="0" fontId="36" fillId="3" borderId="8" xfId="1" applyFont="1" applyFill="1" applyBorder="1" applyAlignment="1">
      <alignment horizontal="left" vertical="top" wrapText="1"/>
    </xf>
    <xf numFmtId="0" fontId="36" fillId="8" borderId="8" xfId="1" applyFont="1" applyFill="1" applyBorder="1" applyAlignment="1">
      <alignment horizontal="left" vertical="top"/>
    </xf>
    <xf numFmtId="0" fontId="36" fillId="0" borderId="0" xfId="1" applyFont="1" applyAlignment="1">
      <alignment vertical="top" wrapText="1"/>
    </xf>
    <xf numFmtId="3" fontId="18" fillId="0" borderId="8" xfId="1" applyNumberFormat="1" applyFont="1" applyBorder="1" applyAlignment="1">
      <alignment horizontal="left" vertical="center" wrapText="1"/>
    </xf>
    <xf numFmtId="166" fontId="18" fillId="8" borderId="34" xfId="0" applyNumberFormat="1" applyFont="1" applyFill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18" fillId="8" borderId="70" xfId="1" applyFont="1" applyFill="1" applyBorder="1" applyAlignment="1">
      <alignment vertical="top"/>
    </xf>
    <xf numFmtId="0" fontId="18" fillId="9" borderId="70" xfId="1" applyFont="1" applyFill="1" applyBorder="1" applyAlignment="1">
      <alignment vertical="top"/>
    </xf>
    <xf numFmtId="49" fontId="20" fillId="2" borderId="15" xfId="1" applyNumberFormat="1" applyFont="1" applyFill="1" applyBorder="1" applyAlignment="1">
      <alignment vertical="top" wrapText="1"/>
    </xf>
    <xf numFmtId="49" fontId="20" fillId="3" borderId="33" xfId="8" applyNumberFormat="1" applyFont="1" applyFill="1" applyBorder="1" applyAlignment="1">
      <alignment horizontal="left" vertical="top" wrapText="1"/>
    </xf>
    <xf numFmtId="49" fontId="20" fillId="3" borderId="11" xfId="8" applyNumberFormat="1" applyFont="1" applyFill="1" applyBorder="1" applyAlignment="1">
      <alignment horizontal="left" vertical="top" wrapText="1"/>
    </xf>
    <xf numFmtId="0" fontId="43" fillId="0" borderId="51" xfId="1" applyFont="1" applyBorder="1" applyAlignment="1">
      <alignment vertical="top"/>
    </xf>
    <xf numFmtId="0" fontId="18" fillId="0" borderId="46" xfId="1" applyFont="1" applyBorder="1" applyAlignment="1">
      <alignment vertical="top"/>
    </xf>
    <xf numFmtId="0" fontId="20" fillId="0" borderId="51" xfId="1" applyFont="1" applyBorder="1" applyAlignment="1">
      <alignment vertical="top"/>
    </xf>
    <xf numFmtId="0" fontId="19" fillId="14" borderId="31" xfId="1" applyFont="1" applyFill="1" applyBorder="1" applyAlignment="1">
      <alignment vertical="top"/>
    </xf>
    <xf numFmtId="0" fontId="22" fillId="0" borderId="13" xfId="1" applyFont="1" applyBorder="1" applyAlignment="1">
      <alignment vertical="top" wrapText="1"/>
    </xf>
    <xf numFmtId="166" fontId="18" fillId="8" borderId="20" xfId="0" applyNumberFormat="1" applyFont="1" applyFill="1" applyBorder="1" applyAlignment="1">
      <alignment horizontal="left" vertical="top" wrapText="1"/>
    </xf>
    <xf numFmtId="0" fontId="18" fillId="0" borderId="20" xfId="8" applyFont="1" applyBorder="1" applyAlignment="1">
      <alignment horizontal="left" vertical="top" wrapText="1"/>
    </xf>
    <xf numFmtId="0" fontId="18" fillId="3" borderId="20" xfId="1" applyFont="1" applyFill="1" applyBorder="1" applyAlignment="1">
      <alignment horizontal="left" vertical="top" wrapText="1"/>
    </xf>
    <xf numFmtId="0" fontId="18" fillId="3" borderId="34" xfId="1" applyFont="1" applyFill="1" applyBorder="1" applyAlignment="1">
      <alignment horizontal="left" vertical="top" wrapText="1"/>
    </xf>
    <xf numFmtId="0" fontId="18" fillId="3" borderId="20" xfId="0" applyFont="1" applyFill="1" applyBorder="1" applyAlignment="1">
      <alignment horizontal="left" vertical="top" wrapText="1"/>
    </xf>
    <xf numFmtId="2" fontId="18" fillId="8" borderId="45" xfId="8" applyNumberFormat="1" applyFont="1" applyFill="1" applyBorder="1" applyAlignment="1">
      <alignment horizontal="left" vertical="top"/>
    </xf>
    <xf numFmtId="43" fontId="18" fillId="8" borderId="30" xfId="5134" applyFont="1" applyFill="1" applyBorder="1" applyAlignment="1">
      <alignment horizontal="left" vertical="top"/>
    </xf>
    <xf numFmtId="167" fontId="18" fillId="8" borderId="30" xfId="8" applyNumberFormat="1" applyFont="1" applyFill="1" applyBorder="1" applyAlignment="1">
      <alignment horizontal="left" vertical="top"/>
    </xf>
    <xf numFmtId="0" fontId="22" fillId="0" borderId="43" xfId="0" applyFont="1" applyBorder="1" applyAlignment="1">
      <alignment horizontal="left" vertical="top" wrapText="1"/>
    </xf>
    <xf numFmtId="2" fontId="25" fillId="8" borderId="76" xfId="0" applyNumberFormat="1" applyFont="1" applyFill="1" applyBorder="1" applyAlignment="1">
      <alignment horizontal="left" vertical="top" wrapText="1"/>
    </xf>
    <xf numFmtId="165" fontId="25" fillId="8" borderId="20" xfId="0" applyNumberFormat="1" applyFont="1" applyFill="1" applyBorder="1" applyAlignment="1">
      <alignment horizontal="left" vertical="top" wrapText="1"/>
    </xf>
    <xf numFmtId="165" fontId="18" fillId="8" borderId="21" xfId="8" applyNumberFormat="1" applyFont="1" applyFill="1" applyBorder="1" applyAlignment="1">
      <alignment horizontal="left" vertical="top" wrapText="1"/>
    </xf>
    <xf numFmtId="2" fontId="18" fillId="8" borderId="30" xfId="0" applyNumberFormat="1" applyFont="1" applyFill="1" applyBorder="1" applyAlignment="1">
      <alignment horizontal="left" vertical="top" wrapText="1"/>
    </xf>
    <xf numFmtId="165" fontId="25" fillId="8" borderId="30" xfId="0" applyNumberFormat="1" applyFont="1" applyFill="1" applyBorder="1" applyAlignment="1">
      <alignment horizontal="left" vertical="top" wrapText="1"/>
    </xf>
    <xf numFmtId="165" fontId="18" fillId="8" borderId="30" xfId="8" applyNumberFormat="1" applyFont="1" applyFill="1" applyBorder="1" applyAlignment="1">
      <alignment horizontal="left" vertical="top" wrapText="1"/>
    </xf>
    <xf numFmtId="165" fontId="18" fillId="8" borderId="39" xfId="0" applyNumberFormat="1" applyFont="1" applyFill="1" applyBorder="1" applyAlignment="1">
      <alignment horizontal="left" vertical="top" wrapText="1"/>
    </xf>
    <xf numFmtId="0" fontId="18" fillId="8" borderId="66" xfId="8" applyFont="1" applyFill="1" applyBorder="1" applyAlignment="1">
      <alignment horizontal="center" vertical="top"/>
    </xf>
    <xf numFmtId="0" fontId="18" fillId="8" borderId="34" xfId="0" applyFont="1" applyFill="1" applyBorder="1" applyAlignment="1">
      <alignment horizontal="left" vertical="top" wrapText="1"/>
    </xf>
    <xf numFmtId="166" fontId="18" fillId="8" borderId="20" xfId="1" applyNumberFormat="1" applyFont="1" applyFill="1" applyBorder="1" applyAlignment="1">
      <alignment horizontal="left" vertical="top" wrapText="1"/>
    </xf>
    <xf numFmtId="49" fontId="20" fillId="0" borderId="11" xfId="10" applyNumberFormat="1" applyFont="1" applyBorder="1" applyAlignment="1">
      <alignment horizontal="left" vertical="top"/>
    </xf>
    <xf numFmtId="165" fontId="36" fillId="8" borderId="55" xfId="8" applyNumberFormat="1" applyFont="1" applyFill="1" applyBorder="1" applyAlignment="1">
      <alignment horizontal="left" vertical="top"/>
    </xf>
    <xf numFmtId="0" fontId="36" fillId="8" borderId="55" xfId="8" applyFont="1" applyFill="1" applyBorder="1" applyAlignment="1">
      <alignment horizontal="left" vertical="top"/>
    </xf>
    <xf numFmtId="3" fontId="18" fillId="0" borderId="3" xfId="1" applyNumberFormat="1" applyFont="1" applyBorder="1" applyAlignment="1">
      <alignment horizontal="left" vertical="top" wrapText="1"/>
    </xf>
    <xf numFmtId="0" fontId="18" fillId="0" borderId="59" xfId="0" applyFont="1" applyBorder="1" applyAlignment="1">
      <alignment horizontal="left" vertical="top" wrapText="1"/>
    </xf>
    <xf numFmtId="0" fontId="18" fillId="7" borderId="30" xfId="0" applyFont="1" applyFill="1" applyBorder="1" applyAlignment="1">
      <alignment vertical="top" wrapText="1"/>
    </xf>
    <xf numFmtId="166" fontId="18" fillId="8" borderId="34" xfId="8" applyNumberFormat="1" applyFont="1" applyFill="1" applyBorder="1" applyAlignment="1">
      <alignment horizontal="left" vertical="top"/>
    </xf>
    <xf numFmtId="49" fontId="20" fillId="0" borderId="11" xfId="8" applyNumberFormat="1" applyFont="1" applyBorder="1" applyAlignment="1">
      <alignment horizontal="left" vertical="top"/>
    </xf>
    <xf numFmtId="4" fontId="18" fillId="0" borderId="55" xfId="8" applyNumberFormat="1" applyFont="1" applyBorder="1" applyAlignment="1">
      <alignment horizontal="left" vertical="top" wrapText="1"/>
    </xf>
    <xf numFmtId="3" fontId="18" fillId="0" borderId="3" xfId="8" applyNumberFormat="1" applyFont="1" applyBorder="1" applyAlignment="1">
      <alignment vertical="top" wrapText="1"/>
    </xf>
    <xf numFmtId="3" fontId="18" fillId="0" borderId="8" xfId="8" applyNumberFormat="1" applyFont="1" applyBorder="1" applyAlignment="1">
      <alignment vertical="top" wrapText="1"/>
    </xf>
    <xf numFmtId="166" fontId="20" fillId="10" borderId="47" xfId="1" applyNumberFormat="1" applyFont="1" applyFill="1" applyBorder="1" applyAlignment="1">
      <alignment horizontal="left" vertical="top"/>
    </xf>
    <xf numFmtId="166" fontId="20" fillId="10" borderId="30" xfId="1" applyNumberFormat="1" applyFont="1" applyFill="1" applyBorder="1" applyAlignment="1">
      <alignment horizontal="left" vertical="top"/>
    </xf>
    <xf numFmtId="0" fontId="25" fillId="8" borderId="30" xfId="0" applyFont="1" applyFill="1" applyBorder="1" applyAlignment="1">
      <alignment horizontal="left" vertical="top" wrapText="1"/>
    </xf>
    <xf numFmtId="0" fontId="22" fillId="8" borderId="55" xfId="0" applyFont="1" applyFill="1" applyBorder="1" applyAlignment="1">
      <alignment horizontal="left" vertical="top" wrapText="1"/>
    </xf>
    <xf numFmtId="0" fontId="36" fillId="13" borderId="47" xfId="1" applyFont="1" applyFill="1" applyBorder="1" applyAlignment="1">
      <alignment vertical="top" wrapText="1"/>
    </xf>
    <xf numFmtId="0" fontId="36" fillId="0" borderId="61" xfId="1" applyFont="1" applyBorder="1" applyAlignment="1">
      <alignment horizontal="left" vertical="top" wrapText="1"/>
    </xf>
    <xf numFmtId="0" fontId="36" fillId="15" borderId="51" xfId="1" applyFont="1" applyFill="1" applyBorder="1" applyAlignment="1">
      <alignment vertical="top"/>
    </xf>
    <xf numFmtId="0" fontId="36" fillId="16" borderId="10" xfId="1" applyFont="1" applyFill="1" applyBorder="1" applyAlignment="1">
      <alignment vertical="top"/>
    </xf>
    <xf numFmtId="49" fontId="35" fillId="13" borderId="51" xfId="1" applyNumberFormat="1" applyFont="1" applyFill="1" applyBorder="1" applyAlignment="1">
      <alignment vertical="top"/>
    </xf>
    <xf numFmtId="49" fontId="35" fillId="0" borderId="53" xfId="1" applyNumberFormat="1" applyFont="1" applyBorder="1" applyAlignment="1">
      <alignment horizontal="left" vertical="top"/>
    </xf>
    <xf numFmtId="49" fontId="36" fillId="0" borderId="45" xfId="1" applyNumberFormat="1" applyFont="1" applyBorder="1" applyAlignment="1">
      <alignment horizontal="left" vertical="top" wrapText="1"/>
    </xf>
    <xf numFmtId="49" fontId="36" fillId="0" borderId="45" xfId="1" applyNumberFormat="1" applyFont="1" applyBorder="1" applyAlignment="1">
      <alignment horizontal="left" vertical="top"/>
    </xf>
    <xf numFmtId="1" fontId="36" fillId="8" borderId="45" xfId="1" applyNumberFormat="1" applyFont="1" applyFill="1" applyBorder="1" applyAlignment="1">
      <alignment horizontal="left" vertical="top"/>
    </xf>
    <xf numFmtId="49" fontId="36" fillId="5" borderId="45" xfId="1" applyNumberFormat="1" applyFont="1" applyFill="1" applyBorder="1" applyAlignment="1">
      <alignment horizontal="left" vertical="top" wrapText="1"/>
    </xf>
    <xf numFmtId="0" fontId="36" fillId="16" borderId="51" xfId="1" applyFont="1" applyFill="1" applyBorder="1" applyAlignment="1">
      <alignment horizontal="center" vertical="top"/>
    </xf>
    <xf numFmtId="1" fontId="36" fillId="8" borderId="30" xfId="1" applyNumberFormat="1" applyFont="1" applyFill="1" applyBorder="1" applyAlignment="1">
      <alignment horizontal="left" vertical="top"/>
    </xf>
    <xf numFmtId="0" fontId="36" fillId="16" borderId="51" xfId="1" applyFont="1" applyFill="1" applyBorder="1" applyAlignment="1">
      <alignment vertical="top"/>
    </xf>
    <xf numFmtId="166" fontId="36" fillId="8" borderId="30" xfId="1" applyNumberFormat="1" applyFont="1" applyFill="1" applyBorder="1" applyAlignment="1">
      <alignment horizontal="left" vertical="top" wrapText="1"/>
    </xf>
    <xf numFmtId="3" fontId="36" fillId="8" borderId="30" xfId="1" applyNumberFormat="1" applyFont="1" applyFill="1" applyBorder="1" applyAlignment="1">
      <alignment horizontal="left" vertical="top" wrapText="1"/>
    </xf>
    <xf numFmtId="166" fontId="36" fillId="8" borderId="55" xfId="1" applyNumberFormat="1" applyFont="1" applyFill="1" applyBorder="1" applyAlignment="1">
      <alignment horizontal="left" vertical="top" wrapText="1"/>
    </xf>
    <xf numFmtId="3" fontId="36" fillId="8" borderId="55" xfId="1" applyNumberFormat="1" applyFont="1" applyFill="1" applyBorder="1" applyAlignment="1">
      <alignment horizontal="left" vertical="top" wrapText="1"/>
    </xf>
    <xf numFmtId="49" fontId="35" fillId="13" borderId="47" xfId="1" applyNumberFormat="1" applyFont="1" applyFill="1" applyBorder="1" applyAlignment="1">
      <alignment vertical="top"/>
    </xf>
    <xf numFmtId="166" fontId="35" fillId="13" borderId="1" xfId="1" applyNumberFormat="1" applyFont="1" applyFill="1" applyBorder="1" applyAlignment="1">
      <alignment vertical="top"/>
    </xf>
    <xf numFmtId="49" fontId="35" fillId="16" borderId="47" xfId="1" applyNumberFormat="1" applyFont="1" applyFill="1" applyBorder="1" applyAlignment="1">
      <alignment vertical="top" wrapText="1"/>
    </xf>
    <xf numFmtId="166" fontId="35" fillId="16" borderId="19" xfId="1" applyNumberFormat="1" applyFont="1" applyFill="1" applyBorder="1" applyAlignment="1">
      <alignment horizontal="left" vertical="top" wrapText="1"/>
    </xf>
    <xf numFmtId="0" fontId="36" fillId="16" borderId="1" xfId="1" applyFont="1" applyFill="1" applyBorder="1" applyAlignment="1">
      <alignment horizontal="center" vertical="top" wrapText="1"/>
    </xf>
    <xf numFmtId="0" fontId="36" fillId="16" borderId="35" xfId="1" applyFont="1" applyFill="1" applyBorder="1" applyAlignment="1">
      <alignment horizontal="left" vertical="top" wrapText="1"/>
    </xf>
    <xf numFmtId="0" fontId="36" fillId="15" borderId="47" xfId="1" applyFont="1" applyFill="1" applyBorder="1" applyAlignment="1">
      <alignment vertical="top"/>
    </xf>
    <xf numFmtId="166" fontId="35" fillId="15" borderId="19" xfId="1" applyNumberFormat="1" applyFont="1" applyFill="1" applyBorder="1" applyAlignment="1">
      <alignment horizontal="left" vertical="top" wrapText="1"/>
    </xf>
    <xf numFmtId="0" fontId="36" fillId="15" borderId="1" xfId="1" applyFont="1" applyFill="1" applyBorder="1" applyAlignment="1">
      <alignment horizontal="center" vertical="top" wrapText="1"/>
    </xf>
    <xf numFmtId="0" fontId="36" fillId="15" borderId="35" xfId="1" applyFont="1" applyFill="1" applyBorder="1" applyAlignment="1">
      <alignment horizontal="left" vertical="top" wrapText="1"/>
    </xf>
    <xf numFmtId="0" fontId="36" fillId="16" borderId="51" xfId="1" applyFont="1" applyFill="1" applyBorder="1" applyAlignment="1">
      <alignment vertical="center" textRotation="90" shrinkToFit="1"/>
    </xf>
    <xf numFmtId="49" fontId="35" fillId="0" borderId="30" xfId="1" applyNumberFormat="1" applyFont="1" applyBorder="1" applyAlignment="1">
      <alignment horizontal="left" vertical="top"/>
    </xf>
    <xf numFmtId="0" fontId="36" fillId="8" borderId="30" xfId="1" applyFont="1" applyFill="1" applyBorder="1" applyAlignment="1">
      <alignment horizontal="left" vertical="top" wrapText="1"/>
    </xf>
    <xf numFmtId="0" fontId="36" fillId="15" borderId="70" xfId="1" applyFont="1" applyFill="1" applyBorder="1" applyAlignment="1">
      <alignment vertical="top"/>
    </xf>
    <xf numFmtId="0" fontId="36" fillId="16" borderId="70" xfId="1" applyFont="1" applyFill="1" applyBorder="1" applyAlignment="1">
      <alignment vertical="center" textRotation="90" shrinkToFit="1"/>
    </xf>
    <xf numFmtId="49" fontId="35" fillId="13" borderId="70" xfId="1" applyNumberFormat="1" applyFont="1" applyFill="1" applyBorder="1" applyAlignment="1">
      <alignment vertical="top"/>
    </xf>
    <xf numFmtId="0" fontId="36" fillId="0" borderId="30" xfId="1" applyFont="1" applyBorder="1" applyAlignment="1">
      <alignment vertical="top" wrapText="1"/>
    </xf>
    <xf numFmtId="166" fontId="35" fillId="13" borderId="35" xfId="1" applyNumberFormat="1" applyFont="1" applyFill="1" applyBorder="1" applyAlignment="1">
      <alignment horizontal="left" vertical="top" wrapText="1"/>
    </xf>
    <xf numFmtId="3" fontId="36" fillId="8" borderId="45" xfId="1" applyNumberFormat="1" applyFont="1" applyFill="1" applyBorder="1" applyAlignment="1">
      <alignment horizontal="left" vertical="top" wrapText="1"/>
    </xf>
    <xf numFmtId="49" fontId="35" fillId="16" borderId="51" xfId="1" applyNumberFormat="1" applyFont="1" applyFill="1" applyBorder="1" applyAlignment="1">
      <alignment vertical="top" wrapText="1"/>
    </xf>
    <xf numFmtId="49" fontId="35" fillId="13" borderId="1" xfId="1" applyNumberFormat="1" applyFont="1" applyFill="1" applyBorder="1" applyAlignment="1">
      <alignment vertical="top" wrapText="1"/>
    </xf>
    <xf numFmtId="0" fontId="36" fillId="13" borderId="1" xfId="1" applyFont="1" applyFill="1" applyBorder="1" applyAlignment="1">
      <alignment vertical="top" wrapText="1"/>
    </xf>
    <xf numFmtId="0" fontId="36" fillId="13" borderId="35" xfId="1" applyFont="1" applyFill="1" applyBorder="1" applyAlignment="1">
      <alignment vertical="top" wrapText="1"/>
    </xf>
    <xf numFmtId="0" fontId="36" fillId="15" borderId="51" xfId="1" applyFont="1" applyFill="1" applyBorder="1" applyAlignment="1">
      <alignment vertical="top" wrapText="1"/>
    </xf>
    <xf numFmtId="0" fontId="36" fillId="16" borderId="51" xfId="1" applyFont="1" applyFill="1" applyBorder="1" applyAlignment="1">
      <alignment vertical="top" wrapText="1"/>
    </xf>
    <xf numFmtId="0" fontId="36" fillId="0" borderId="45" xfId="1" applyFont="1" applyBorder="1" applyAlignment="1">
      <alignment vertical="top" wrapText="1"/>
    </xf>
    <xf numFmtId="0" fontId="36" fillId="15" borderId="0" xfId="1" applyFont="1" applyFill="1" applyAlignment="1">
      <alignment vertical="top"/>
    </xf>
    <xf numFmtId="49" fontId="35" fillId="13" borderId="0" xfId="1" applyNumberFormat="1" applyFont="1" applyFill="1" applyAlignment="1">
      <alignment vertical="top"/>
    </xf>
    <xf numFmtId="49" fontId="35" fillId="5" borderId="65" xfId="1" applyNumberFormat="1" applyFont="1" applyFill="1" applyBorder="1" applyAlignment="1">
      <alignment horizontal="left" vertical="top"/>
    </xf>
    <xf numFmtId="3" fontId="36" fillId="8" borderId="66" xfId="1" applyNumberFormat="1" applyFont="1" applyFill="1" applyBorder="1" applyAlignment="1">
      <alignment horizontal="left" vertical="top" wrapText="1"/>
    </xf>
    <xf numFmtId="3" fontId="36" fillId="5" borderId="66" xfId="1" applyNumberFormat="1" applyFont="1" applyFill="1" applyBorder="1" applyAlignment="1">
      <alignment horizontal="left" vertical="top" wrapText="1"/>
    </xf>
    <xf numFmtId="3" fontId="36" fillId="0" borderId="66" xfId="1" applyNumberFormat="1" applyFont="1" applyBorder="1" applyAlignment="1">
      <alignment horizontal="left" vertical="top" wrapText="1"/>
    </xf>
    <xf numFmtId="166" fontId="35" fillId="13" borderId="19" xfId="1" applyNumberFormat="1" applyFont="1" applyFill="1" applyBorder="1" applyAlignment="1">
      <alignment horizontal="left" vertical="top" wrapText="1"/>
    </xf>
    <xf numFmtId="166" fontId="35" fillId="13" borderId="1" xfId="1" applyNumberFormat="1" applyFont="1" applyFill="1" applyBorder="1" applyAlignment="1">
      <alignment vertical="top" wrapText="1"/>
    </xf>
    <xf numFmtId="0" fontId="36" fillId="16" borderId="1" xfId="1" applyFont="1" applyFill="1" applyBorder="1" applyAlignment="1">
      <alignment vertical="top"/>
    </xf>
    <xf numFmtId="0" fontId="36" fillId="16" borderId="35" xfId="1" applyFont="1" applyFill="1" applyBorder="1" applyAlignment="1">
      <alignment vertical="top"/>
    </xf>
    <xf numFmtId="0" fontId="36" fillId="15" borderId="1" xfId="1" applyFont="1" applyFill="1" applyBorder="1" applyAlignment="1">
      <alignment vertical="top"/>
    </xf>
    <xf numFmtId="0" fontId="36" fillId="15" borderId="35" xfId="1" applyFont="1" applyFill="1" applyBorder="1" applyAlignment="1">
      <alignment vertical="top"/>
    </xf>
    <xf numFmtId="0" fontId="36" fillId="14" borderId="1" xfId="1" applyFont="1" applyFill="1" applyBorder="1" applyAlignment="1">
      <alignment vertical="top"/>
    </xf>
    <xf numFmtId="166" fontId="35" fillId="14" borderId="19" xfId="1" applyNumberFormat="1" applyFont="1" applyFill="1" applyBorder="1" applyAlignment="1">
      <alignment horizontal="left" vertical="top" wrapText="1"/>
    </xf>
    <xf numFmtId="0" fontId="36" fillId="14" borderId="35" xfId="1" applyFont="1" applyFill="1" applyBorder="1" applyAlignment="1">
      <alignment vertical="top"/>
    </xf>
    <xf numFmtId="3" fontId="35" fillId="19" borderId="15" xfId="1" applyNumberFormat="1" applyFont="1" applyFill="1" applyBorder="1" applyAlignment="1">
      <alignment horizontal="center" vertical="center" wrapText="1"/>
    </xf>
    <xf numFmtId="3" fontId="35" fillId="6" borderId="15" xfId="1" applyNumberFormat="1" applyFont="1" applyFill="1" applyBorder="1" applyAlignment="1">
      <alignment horizontal="center" vertical="center" wrapText="1"/>
    </xf>
    <xf numFmtId="0" fontId="18" fillId="14" borderId="51" xfId="1" applyFont="1" applyFill="1" applyBorder="1" applyAlignment="1">
      <alignment horizontal="center" vertical="center" textRotation="90"/>
    </xf>
    <xf numFmtId="0" fontId="18" fillId="14" borderId="51" xfId="1" applyFont="1" applyFill="1" applyBorder="1" applyAlignment="1">
      <alignment vertical="top"/>
    </xf>
    <xf numFmtId="0" fontId="18" fillId="15" borderId="51" xfId="1" applyFont="1" applyFill="1" applyBorder="1" applyAlignment="1">
      <alignment vertical="top"/>
    </xf>
    <xf numFmtId="0" fontId="18" fillId="14" borderId="51" xfId="1" applyFont="1" applyFill="1" applyBorder="1"/>
    <xf numFmtId="0" fontId="18" fillId="15" borderId="51" xfId="1" applyFont="1" applyFill="1" applyBorder="1"/>
    <xf numFmtId="0" fontId="18" fillId="16" borderId="10" xfId="1" applyFont="1" applyFill="1" applyBorder="1" applyAlignment="1">
      <alignment vertical="top"/>
    </xf>
    <xf numFmtId="0" fontId="36" fillId="0" borderId="54" xfId="1" applyFont="1" applyBorder="1" applyAlignment="1">
      <alignment horizontal="left" vertical="top" wrapText="1"/>
    </xf>
    <xf numFmtId="1" fontId="0" fillId="0" borderId="0" xfId="0" applyNumberFormat="1"/>
    <xf numFmtId="0" fontId="36" fillId="0" borderId="3" xfId="1" applyFont="1" applyBorder="1" applyAlignment="1">
      <alignment horizontal="left" vertical="top" wrapText="1"/>
    </xf>
    <xf numFmtId="166" fontId="36" fillId="8" borderId="3" xfId="1" applyNumberFormat="1" applyFont="1" applyFill="1" applyBorder="1" applyAlignment="1">
      <alignment horizontal="left" vertical="top"/>
    </xf>
    <xf numFmtId="166" fontId="36" fillId="8" borderId="8" xfId="1" applyNumberFormat="1" applyFont="1" applyFill="1" applyBorder="1" applyAlignment="1">
      <alignment horizontal="left" vertical="top"/>
    </xf>
    <xf numFmtId="166" fontId="36" fillId="8" borderId="20" xfId="1" applyNumberFormat="1" applyFont="1" applyFill="1" applyBorder="1" applyAlignment="1">
      <alignment horizontal="left" vertical="top" wrapText="1"/>
    </xf>
    <xf numFmtId="0" fontId="36" fillId="0" borderId="30" xfId="0" applyFont="1" applyBorder="1" applyAlignment="1">
      <alignment vertical="top" wrapText="1"/>
    </xf>
    <xf numFmtId="0" fontId="36" fillId="0" borderId="55" xfId="1" applyFont="1" applyBorder="1" applyAlignment="1">
      <alignment vertical="top" wrapText="1"/>
    </xf>
    <xf numFmtId="166" fontId="36" fillId="0" borderId="0" xfId="1" applyNumberFormat="1" applyFont="1" applyAlignment="1">
      <alignment vertical="top"/>
    </xf>
    <xf numFmtId="166" fontId="35" fillId="13" borderId="47" xfId="1" applyNumberFormat="1" applyFont="1" applyFill="1" applyBorder="1" applyAlignment="1">
      <alignment horizontal="left" vertical="top"/>
    </xf>
    <xf numFmtId="166" fontId="35" fillId="13" borderId="67" xfId="1" applyNumberFormat="1" applyFont="1" applyFill="1" applyBorder="1" applyAlignment="1">
      <alignment horizontal="left" vertical="top"/>
    </xf>
    <xf numFmtId="3" fontId="36" fillId="0" borderId="0" xfId="1" applyNumberFormat="1" applyFont="1" applyAlignment="1">
      <alignment vertical="top"/>
    </xf>
    <xf numFmtId="166" fontId="36" fillId="8" borderId="34" xfId="1" applyNumberFormat="1" applyFont="1" applyFill="1" applyBorder="1" applyAlignment="1">
      <alignment horizontal="left" vertical="top" wrapText="1"/>
    </xf>
    <xf numFmtId="166" fontId="36" fillId="8" borderId="8" xfId="1" applyNumberFormat="1" applyFont="1" applyFill="1" applyBorder="1" applyAlignment="1">
      <alignment vertical="top" wrapText="1"/>
    </xf>
    <xf numFmtId="166" fontId="36" fillId="8" borderId="34" xfId="1" applyNumberFormat="1" applyFont="1" applyFill="1" applyBorder="1" applyAlignment="1">
      <alignment vertical="top" wrapText="1"/>
    </xf>
    <xf numFmtId="166" fontId="36" fillId="8" borderId="29" xfId="1" applyNumberFormat="1" applyFont="1" applyFill="1" applyBorder="1" applyAlignment="1">
      <alignment vertical="top" wrapText="1"/>
    </xf>
    <xf numFmtId="166" fontId="36" fillId="8" borderId="68" xfId="1" applyNumberFormat="1" applyFont="1" applyFill="1" applyBorder="1" applyAlignment="1">
      <alignment vertical="top" wrapText="1"/>
    </xf>
    <xf numFmtId="0" fontId="36" fillId="0" borderId="46" xfId="1" applyFont="1" applyBorder="1" applyAlignment="1">
      <alignment horizontal="left" vertical="top" wrapText="1"/>
    </xf>
    <xf numFmtId="166" fontId="36" fillId="8" borderId="21" xfId="1" applyNumberFormat="1" applyFont="1" applyFill="1" applyBorder="1" applyAlignment="1">
      <alignment horizontal="left" vertical="top" wrapText="1"/>
    </xf>
    <xf numFmtId="166" fontId="36" fillId="8" borderId="8" xfId="1" applyNumberFormat="1" applyFont="1" applyFill="1" applyBorder="1" applyAlignment="1">
      <alignment vertical="top"/>
    </xf>
    <xf numFmtId="166" fontId="36" fillId="8" borderId="34" xfId="1" applyNumberFormat="1" applyFont="1" applyFill="1" applyBorder="1" applyAlignment="1">
      <alignment vertical="top"/>
    </xf>
    <xf numFmtId="166" fontId="36" fillId="8" borderId="44" xfId="1" applyNumberFormat="1" applyFont="1" applyFill="1" applyBorder="1" applyAlignment="1">
      <alignment vertical="top"/>
    </xf>
    <xf numFmtId="166" fontId="36" fillId="8" borderId="0" xfId="1" applyNumberFormat="1" applyFont="1" applyFill="1" applyAlignment="1">
      <alignment vertical="top"/>
    </xf>
    <xf numFmtId="166" fontId="36" fillId="8" borderId="48" xfId="1" applyNumberFormat="1" applyFont="1" applyFill="1" applyBorder="1" applyAlignment="1">
      <alignment vertical="top"/>
    </xf>
    <xf numFmtId="166" fontId="36" fillId="8" borderId="37" xfId="1" applyNumberFormat="1" applyFont="1" applyFill="1" applyBorder="1" applyAlignment="1">
      <alignment vertical="top"/>
    </xf>
    <xf numFmtId="166" fontId="36" fillId="8" borderId="76" xfId="1" applyNumberFormat="1" applyFont="1" applyFill="1" applyBorder="1" applyAlignment="1">
      <alignment horizontal="left" vertical="top"/>
    </xf>
    <xf numFmtId="0" fontId="18" fillId="0" borderId="20" xfId="1" applyFont="1" applyBorder="1" applyAlignment="1">
      <alignment horizontal="left" vertical="top" wrapText="1"/>
    </xf>
    <xf numFmtId="49" fontId="20" fillId="0" borderId="57" xfId="1" applyNumberFormat="1" applyFont="1" applyBorder="1" applyAlignment="1">
      <alignment vertical="top" wrapText="1"/>
    </xf>
    <xf numFmtId="0" fontId="18" fillId="3" borderId="55" xfId="1" applyFont="1" applyFill="1" applyBorder="1" applyAlignment="1">
      <alignment vertical="top" wrapText="1"/>
    </xf>
    <xf numFmtId="0" fontId="22" fillId="0" borderId="30" xfId="0" applyFont="1" applyBorder="1" applyAlignment="1">
      <alignment vertical="center" wrapText="1"/>
    </xf>
    <xf numFmtId="0" fontId="25" fillId="7" borderId="30" xfId="0" applyFont="1" applyFill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/>
    </xf>
    <xf numFmtId="0" fontId="22" fillId="8" borderId="0" xfId="0" applyFont="1" applyFill="1" applyAlignment="1">
      <alignment horizontal="left" vertical="top"/>
    </xf>
    <xf numFmtId="0" fontId="18" fillId="8" borderId="30" xfId="0" applyFont="1" applyFill="1" applyBorder="1" applyAlignment="1">
      <alignment horizontal="left" vertical="center" wrapText="1"/>
    </xf>
    <xf numFmtId="0" fontId="25" fillId="7" borderId="20" xfId="0" applyFont="1" applyFill="1" applyBorder="1" applyAlignment="1">
      <alignment horizontal="left" vertical="top" wrapText="1"/>
    </xf>
    <xf numFmtId="0" fontId="18" fillId="0" borderId="30" xfId="0" applyFont="1" applyBorder="1" applyAlignment="1">
      <alignment horizontal="left" wrapText="1"/>
    </xf>
    <xf numFmtId="166" fontId="18" fillId="8" borderId="55" xfId="1" applyNumberFormat="1" applyFont="1" applyFill="1" applyBorder="1" applyAlignment="1">
      <alignment horizontal="left" vertical="top" wrapText="1"/>
    </xf>
    <xf numFmtId="3" fontId="18" fillId="8" borderId="55" xfId="1" applyNumberFormat="1" applyFont="1" applyFill="1" applyBorder="1" applyAlignment="1">
      <alignment horizontal="left" vertical="top" wrapText="1"/>
    </xf>
    <xf numFmtId="0" fontId="18" fillId="3" borderId="20" xfId="1" applyFont="1" applyFill="1" applyBorder="1" applyAlignment="1">
      <alignment vertical="top" wrapText="1"/>
    </xf>
    <xf numFmtId="0" fontId="18" fillId="3" borderId="30" xfId="1" applyFont="1" applyFill="1" applyBorder="1" applyAlignment="1">
      <alignment vertical="top" wrapText="1"/>
    </xf>
    <xf numFmtId="0" fontId="36" fillId="5" borderId="20" xfId="1" applyFont="1" applyFill="1" applyBorder="1" applyAlignment="1">
      <alignment horizontal="left" vertical="top" wrapText="1"/>
    </xf>
    <xf numFmtId="2" fontId="36" fillId="3" borderId="30" xfId="1" applyNumberFormat="1" applyFont="1" applyFill="1" applyBorder="1" applyAlignment="1">
      <alignment horizontal="left" vertical="top" wrapText="1"/>
    </xf>
    <xf numFmtId="0" fontId="36" fillId="3" borderId="48" xfId="1" applyFont="1" applyFill="1" applyBorder="1" applyAlignment="1" applyProtection="1">
      <alignment horizontal="left" vertical="top" wrapText="1"/>
      <protection locked="0"/>
    </xf>
    <xf numFmtId="0" fontId="18" fillId="0" borderId="30" xfId="1" applyFont="1" applyBorder="1" applyAlignment="1">
      <alignment vertical="top" wrapText="1" shrinkToFit="1"/>
    </xf>
    <xf numFmtId="0" fontId="22" fillId="3" borderId="30" xfId="0" applyFont="1" applyFill="1" applyBorder="1" applyAlignment="1">
      <alignment horizontal="left" vertical="center" wrapText="1"/>
    </xf>
    <xf numFmtId="0" fontId="22" fillId="3" borderId="55" xfId="0" applyFont="1" applyFill="1" applyBorder="1" applyAlignment="1">
      <alignment horizontal="left" vertical="center" wrapText="1"/>
    </xf>
    <xf numFmtId="166" fontId="18" fillId="8" borderId="55" xfId="1" applyNumberFormat="1" applyFont="1" applyFill="1" applyBorder="1" applyAlignment="1">
      <alignment horizontal="left" vertical="top"/>
    </xf>
    <xf numFmtId="49" fontId="36" fillId="8" borderId="55" xfId="1" applyNumberFormat="1" applyFont="1" applyFill="1" applyBorder="1" applyAlignment="1">
      <alignment horizontal="left" vertical="top"/>
    </xf>
    <xf numFmtId="0" fontId="18" fillId="3" borderId="30" xfId="0" applyFont="1" applyFill="1" applyBorder="1" applyAlignment="1">
      <alignment horizontal="left" vertical="top"/>
    </xf>
    <xf numFmtId="0" fontId="33" fillId="8" borderId="30" xfId="0" applyFont="1" applyFill="1" applyBorder="1" applyAlignment="1">
      <alignment horizontal="left" vertical="top"/>
    </xf>
    <xf numFmtId="0" fontId="20" fillId="3" borderId="23" xfId="0" applyFont="1" applyFill="1" applyBorder="1" applyAlignment="1">
      <alignment horizontal="left" vertical="top"/>
    </xf>
    <xf numFmtId="166" fontId="18" fillId="8" borderId="34" xfId="1" applyNumberFormat="1" applyFont="1" applyFill="1" applyBorder="1" applyAlignment="1">
      <alignment horizontal="left" vertical="top" wrapText="1"/>
    </xf>
    <xf numFmtId="1" fontId="50" fillId="0" borderId="0" xfId="0" applyNumberFormat="1" applyFont="1"/>
    <xf numFmtId="1" fontId="46" fillId="0" borderId="0" xfId="0" applyNumberFormat="1" applyFont="1"/>
    <xf numFmtId="1" fontId="51" fillId="0" borderId="0" xfId="0" applyNumberFormat="1" applyFont="1"/>
    <xf numFmtId="1" fontId="52" fillId="0" borderId="0" xfId="0" applyNumberFormat="1" applyFont="1"/>
    <xf numFmtId="1" fontId="47" fillId="0" borderId="0" xfId="0" applyNumberFormat="1" applyFont="1"/>
    <xf numFmtId="1" fontId="53" fillId="0" borderId="0" xfId="0" applyNumberFormat="1" applyFont="1"/>
    <xf numFmtId="0" fontId="50" fillId="0" borderId="0" xfId="0" applyFont="1"/>
    <xf numFmtId="1" fontId="50" fillId="0" borderId="0" xfId="0" applyNumberFormat="1" applyFont="1" applyAlignment="1">
      <alignment horizontal="right"/>
    </xf>
    <xf numFmtId="0" fontId="56" fillId="0" borderId="0" xfId="0" applyFont="1"/>
    <xf numFmtId="49" fontId="35" fillId="0" borderId="30" xfId="1" applyNumberFormat="1" applyFont="1" applyBorder="1" applyAlignment="1">
      <alignment horizontal="left" vertical="top" wrapText="1"/>
    </xf>
    <xf numFmtId="0" fontId="22" fillId="3" borderId="30" xfId="0" applyFont="1" applyFill="1" applyBorder="1" applyAlignment="1">
      <alignment vertical="top" wrapText="1"/>
    </xf>
    <xf numFmtId="0" fontId="18" fillId="0" borderId="55" xfId="1" applyFont="1" applyBorder="1" applyAlignment="1">
      <alignment vertical="top" wrapText="1"/>
    </xf>
    <xf numFmtId="0" fontId="23" fillId="3" borderId="23" xfId="0" applyFont="1" applyFill="1" applyBorder="1" applyAlignment="1">
      <alignment horizontal="left" vertical="top"/>
    </xf>
    <xf numFmtId="49" fontId="35" fillId="3" borderId="23" xfId="1" applyNumberFormat="1" applyFont="1" applyFill="1" applyBorder="1" applyAlignment="1">
      <alignment horizontal="left" vertical="top" wrapText="1"/>
    </xf>
    <xf numFmtId="0" fontId="18" fillId="8" borderId="20" xfId="1" applyFont="1" applyFill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5" fillId="8" borderId="55" xfId="0" applyFont="1" applyFill="1" applyBorder="1" applyAlignment="1">
      <alignment horizontal="left" vertical="top" wrapText="1"/>
    </xf>
    <xf numFmtId="3" fontId="18" fillId="0" borderId="8" xfId="8" applyNumberFormat="1" applyFont="1" applyBorder="1" applyAlignment="1">
      <alignment horizontal="left" vertical="top"/>
    </xf>
    <xf numFmtId="166" fontId="18" fillId="8" borderId="8" xfId="8" applyNumberFormat="1" applyFont="1" applyFill="1" applyBorder="1" applyAlignment="1">
      <alignment horizontal="left" vertical="top"/>
    </xf>
    <xf numFmtId="49" fontId="20" fillId="10" borderId="10" xfId="1" applyNumberFormat="1" applyFont="1" applyFill="1" applyBorder="1" applyAlignment="1">
      <alignment vertical="top"/>
    </xf>
    <xf numFmtId="49" fontId="20" fillId="10" borderId="15" xfId="1" applyNumberFormat="1" applyFont="1" applyFill="1" applyBorder="1" applyAlignment="1">
      <alignment vertical="top"/>
    </xf>
    <xf numFmtId="0" fontId="36" fillId="3" borderId="30" xfId="1" applyFont="1" applyFill="1" applyBorder="1" applyAlignment="1">
      <alignment vertical="top" wrapText="1"/>
    </xf>
    <xf numFmtId="0" fontId="36" fillId="3" borderId="3" xfId="1" applyFont="1" applyFill="1" applyBorder="1" applyAlignment="1">
      <alignment vertical="top" wrapText="1"/>
    </xf>
    <xf numFmtId="1" fontId="47" fillId="3" borderId="0" xfId="0" applyNumberFormat="1" applyFont="1" applyFill="1"/>
    <xf numFmtId="1" fontId="48" fillId="3" borderId="0" xfId="0" applyNumberFormat="1" applyFont="1" applyFill="1"/>
    <xf numFmtId="0" fontId="46" fillId="3" borderId="0" xfId="0" applyFont="1" applyFill="1"/>
    <xf numFmtId="1" fontId="49" fillId="3" borderId="0" xfId="0" applyNumberFormat="1" applyFont="1" applyFill="1"/>
    <xf numFmtId="49" fontId="35" fillId="3" borderId="11" xfId="1" applyNumberFormat="1" applyFont="1" applyFill="1" applyBorder="1" applyAlignment="1">
      <alignment vertical="top" wrapText="1"/>
    </xf>
    <xf numFmtId="49" fontId="35" fillId="3" borderId="33" xfId="1" applyNumberFormat="1" applyFont="1" applyFill="1" applyBorder="1" applyAlignment="1">
      <alignment vertical="top" wrapText="1"/>
    </xf>
    <xf numFmtId="0" fontId="36" fillId="3" borderId="21" xfId="1" applyFont="1" applyFill="1" applyBorder="1" applyAlignment="1">
      <alignment horizontal="left" vertical="top" wrapText="1"/>
    </xf>
    <xf numFmtId="166" fontId="36" fillId="8" borderId="45" xfId="1" applyNumberFormat="1" applyFont="1" applyFill="1" applyBorder="1" applyAlignment="1">
      <alignment horizontal="left" vertical="top" wrapText="1"/>
    </xf>
    <xf numFmtId="0" fontId="46" fillId="0" borderId="0" xfId="0" applyFont="1"/>
    <xf numFmtId="1" fontId="49" fillId="0" borderId="0" xfId="0" applyNumberFormat="1" applyFont="1"/>
    <xf numFmtId="3" fontId="18" fillId="8" borderId="20" xfId="1" applyNumberFormat="1" applyFont="1" applyFill="1" applyBorder="1" applyAlignment="1">
      <alignment horizontal="left" vertical="top"/>
    </xf>
    <xf numFmtId="3" fontId="18" fillId="8" borderId="34" xfId="1" applyNumberFormat="1" applyFont="1" applyFill="1" applyBorder="1" applyAlignment="1">
      <alignment horizontal="left" vertical="top"/>
    </xf>
    <xf numFmtId="166" fontId="18" fillId="8" borderId="20" xfId="1" applyNumberFormat="1" applyFont="1" applyFill="1" applyBorder="1" applyAlignment="1">
      <alignment horizontal="left" vertical="top" wrapText="1"/>
    </xf>
    <xf numFmtId="166" fontId="18" fillId="8" borderId="34" xfId="1" applyNumberFormat="1" applyFont="1" applyFill="1" applyBorder="1" applyAlignment="1">
      <alignment horizontal="left" vertical="top" wrapText="1"/>
    </xf>
    <xf numFmtId="0" fontId="18" fillId="3" borderId="20" xfId="1" applyFont="1" applyFill="1" applyBorder="1" applyAlignment="1">
      <alignment horizontal="left" vertical="top" wrapText="1"/>
    </xf>
    <xf numFmtId="0" fontId="18" fillId="3" borderId="34" xfId="1" applyFont="1" applyFill="1" applyBorder="1" applyAlignment="1">
      <alignment horizontal="left" vertical="top" wrapText="1"/>
    </xf>
    <xf numFmtId="0" fontId="18" fillId="8" borderId="20" xfId="1" applyFont="1" applyFill="1" applyBorder="1" applyAlignment="1">
      <alignment horizontal="left" vertical="top"/>
    </xf>
    <xf numFmtId="0" fontId="18" fillId="8" borderId="8" xfId="1" applyFont="1" applyFill="1" applyBorder="1" applyAlignment="1">
      <alignment horizontal="left" vertical="top"/>
    </xf>
    <xf numFmtId="0" fontId="18" fillId="8" borderId="34" xfId="1" applyFont="1" applyFill="1" applyBorder="1" applyAlignment="1">
      <alignment horizontal="left" vertical="top"/>
    </xf>
    <xf numFmtId="0" fontId="18" fillId="8" borderId="20" xfId="0" applyFont="1" applyFill="1" applyBorder="1" applyAlignment="1">
      <alignment horizontal="left" vertical="top" wrapText="1"/>
    </xf>
    <xf numFmtId="0" fontId="18" fillId="8" borderId="17" xfId="0" applyFont="1" applyFill="1" applyBorder="1" applyAlignment="1">
      <alignment horizontal="left" vertical="top" wrapText="1"/>
    </xf>
    <xf numFmtId="0" fontId="20" fillId="8" borderId="51" xfId="1" applyFont="1" applyFill="1" applyBorder="1" applyAlignment="1">
      <alignment horizontal="left" vertical="top" wrapText="1"/>
    </xf>
    <xf numFmtId="0" fontId="20" fillId="8" borderId="0" xfId="1" applyFont="1" applyFill="1" applyAlignment="1">
      <alignment horizontal="left" vertical="top" wrapText="1"/>
    </xf>
    <xf numFmtId="0" fontId="20" fillId="8" borderId="31" xfId="1" applyFont="1" applyFill="1" applyBorder="1" applyAlignment="1">
      <alignment horizontal="left" vertical="top" wrapText="1"/>
    </xf>
    <xf numFmtId="3" fontId="22" fillId="3" borderId="20" xfId="1" applyNumberFormat="1" applyFont="1" applyFill="1" applyBorder="1" applyAlignment="1">
      <alignment horizontal="left" vertical="top" wrapText="1"/>
    </xf>
    <xf numFmtId="3" fontId="22" fillId="3" borderId="8" xfId="1" applyNumberFormat="1" applyFont="1" applyFill="1" applyBorder="1" applyAlignment="1">
      <alignment horizontal="left" vertical="top" wrapText="1"/>
    </xf>
    <xf numFmtId="3" fontId="22" fillId="3" borderId="17" xfId="1" applyNumberFormat="1" applyFont="1" applyFill="1" applyBorder="1" applyAlignment="1">
      <alignment horizontal="left" vertical="top" wrapText="1"/>
    </xf>
    <xf numFmtId="0" fontId="18" fillId="0" borderId="59" xfId="1" applyFont="1" applyBorder="1" applyAlignment="1">
      <alignment horizontal="left" vertical="top" wrapText="1"/>
    </xf>
    <xf numFmtId="0" fontId="18" fillId="0" borderId="9" xfId="1" applyFont="1" applyBorder="1" applyAlignment="1">
      <alignment horizontal="left" vertical="top" wrapText="1"/>
    </xf>
    <xf numFmtId="0" fontId="18" fillId="0" borderId="18" xfId="1" applyFont="1" applyBorder="1" applyAlignment="1">
      <alignment horizontal="left" vertical="top" wrapText="1"/>
    </xf>
    <xf numFmtId="49" fontId="20" fillId="9" borderId="36" xfId="1" applyNumberFormat="1" applyFont="1" applyFill="1" applyBorder="1" applyAlignment="1">
      <alignment horizontal="left" vertical="top" wrapText="1"/>
    </xf>
    <xf numFmtId="49" fontId="20" fillId="9" borderId="27" xfId="1" applyNumberFormat="1" applyFont="1" applyFill="1" applyBorder="1" applyAlignment="1">
      <alignment horizontal="left" vertical="top" wrapText="1"/>
    </xf>
    <xf numFmtId="49" fontId="20" fillId="9" borderId="28" xfId="1" applyNumberFormat="1" applyFont="1" applyFill="1" applyBorder="1" applyAlignment="1">
      <alignment horizontal="left" vertical="top" wrapText="1"/>
    </xf>
    <xf numFmtId="0" fontId="20" fillId="2" borderId="36" xfId="1" applyFont="1" applyFill="1" applyBorder="1" applyAlignment="1">
      <alignment horizontal="left" vertical="top"/>
    </xf>
    <xf numFmtId="0" fontId="20" fillId="2" borderId="27" xfId="1" applyFont="1" applyFill="1" applyBorder="1" applyAlignment="1">
      <alignment horizontal="left" vertical="top"/>
    </xf>
    <xf numFmtId="0" fontId="20" fillId="2" borderId="28" xfId="1" applyFont="1" applyFill="1" applyBorder="1" applyAlignment="1">
      <alignment horizontal="left" vertical="top"/>
    </xf>
    <xf numFmtId="49" fontId="20" fillId="10" borderId="36" xfId="1" applyNumberFormat="1" applyFont="1" applyFill="1" applyBorder="1" applyAlignment="1">
      <alignment horizontal="left" vertical="top"/>
    </xf>
    <xf numFmtId="49" fontId="20" fillId="10" borderId="27" xfId="1" applyNumberFormat="1" applyFont="1" applyFill="1" applyBorder="1" applyAlignment="1">
      <alignment horizontal="left" vertical="top"/>
    </xf>
    <xf numFmtId="49" fontId="20" fillId="10" borderId="28" xfId="1" applyNumberFormat="1" applyFont="1" applyFill="1" applyBorder="1" applyAlignment="1">
      <alignment horizontal="left" vertical="top"/>
    </xf>
    <xf numFmtId="49" fontId="20" fillId="0" borderId="2" xfId="1" applyNumberFormat="1" applyFont="1" applyBorder="1" applyAlignment="1">
      <alignment horizontal="left" vertical="top"/>
    </xf>
    <xf numFmtId="49" fontId="20" fillId="0" borderId="7" xfId="1" applyNumberFormat="1" applyFont="1" applyBorder="1" applyAlignment="1">
      <alignment horizontal="left" vertical="top"/>
    </xf>
    <xf numFmtId="49" fontId="20" fillId="0" borderId="33" xfId="1" applyNumberFormat="1" applyFont="1" applyBorder="1" applyAlignment="1">
      <alignment horizontal="left" vertical="top"/>
    </xf>
    <xf numFmtId="0" fontId="22" fillId="3" borderId="3" xfId="8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3" borderId="45" xfId="8" applyFont="1" applyFill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3" borderId="45" xfId="1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33" xfId="0" applyFont="1" applyBorder="1" applyAlignment="1">
      <alignment horizontal="left" vertical="top"/>
    </xf>
    <xf numFmtId="0" fontId="23" fillId="0" borderId="16" xfId="0" applyFont="1" applyBorder="1" applyAlignment="1">
      <alignment horizontal="left" vertical="top"/>
    </xf>
    <xf numFmtId="166" fontId="18" fillId="8" borderId="45" xfId="8" applyNumberFormat="1" applyFont="1" applyFill="1" applyBorder="1" applyAlignment="1">
      <alignment horizontal="left" vertical="top" wrapText="1"/>
    </xf>
    <xf numFmtId="166" fontId="18" fillId="8" borderId="30" xfId="8" applyNumberFormat="1" applyFont="1" applyFill="1" applyBorder="1" applyAlignment="1">
      <alignment horizontal="left" vertical="top" wrapText="1"/>
    </xf>
    <xf numFmtId="166" fontId="18" fillId="8" borderId="3" xfId="8" applyNumberFormat="1" applyFont="1" applyFill="1" applyBorder="1" applyAlignment="1">
      <alignment horizontal="left" vertical="top" wrapText="1"/>
    </xf>
    <xf numFmtId="166" fontId="18" fillId="8" borderId="8" xfId="8" applyNumberFormat="1" applyFont="1" applyFill="1" applyBorder="1" applyAlignment="1">
      <alignment horizontal="left" vertical="top" wrapText="1"/>
    </xf>
    <xf numFmtId="166" fontId="18" fillId="8" borderId="34" xfId="8" applyNumberFormat="1" applyFont="1" applyFill="1" applyBorder="1" applyAlignment="1">
      <alignment horizontal="left" vertical="top" wrapText="1"/>
    </xf>
    <xf numFmtId="0" fontId="18" fillId="0" borderId="49" xfId="1" applyFont="1" applyBorder="1" applyAlignment="1">
      <alignment horizontal="center" vertical="center" textRotation="90" wrapText="1"/>
    </xf>
    <xf numFmtId="0" fontId="18" fillId="0" borderId="8" xfId="1" applyFont="1" applyBorder="1" applyAlignment="1">
      <alignment horizontal="center" vertical="center" textRotation="90" wrapText="1"/>
    </xf>
    <xf numFmtId="0" fontId="18" fillId="0" borderId="17" xfId="1" applyFont="1" applyBorder="1" applyAlignment="1">
      <alignment horizontal="center" vertical="center" textRotation="90" wrapText="1"/>
    </xf>
    <xf numFmtId="0" fontId="18" fillId="0" borderId="26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166" fontId="18" fillId="8" borderId="3" xfId="1" applyNumberFormat="1" applyFont="1" applyFill="1" applyBorder="1" applyAlignment="1">
      <alignment horizontal="center" vertical="center" textRotation="90" shrinkToFit="1"/>
    </xf>
    <xf numFmtId="166" fontId="18" fillId="8" borderId="8" xfId="1" applyNumberFormat="1" applyFont="1" applyFill="1" applyBorder="1" applyAlignment="1">
      <alignment horizontal="center" vertical="center" textRotation="90" shrinkToFit="1"/>
    </xf>
    <xf numFmtId="166" fontId="18" fillId="8" borderId="17" xfId="1" applyNumberFormat="1" applyFont="1" applyFill="1" applyBorder="1" applyAlignment="1">
      <alignment horizontal="center" vertical="center" textRotation="90" shrinkToFit="1"/>
    </xf>
    <xf numFmtId="0" fontId="18" fillId="8" borderId="30" xfId="1" applyFont="1" applyFill="1" applyBorder="1" applyAlignment="1">
      <alignment horizontal="center" vertical="center" textRotation="90"/>
    </xf>
    <xf numFmtId="0" fontId="18" fillId="8" borderId="55" xfId="1" applyFont="1" applyFill="1" applyBorder="1" applyAlignment="1">
      <alignment horizontal="center" vertical="center" textRotation="90"/>
    </xf>
    <xf numFmtId="0" fontId="20" fillId="0" borderId="60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56" xfId="1" applyFont="1" applyBorder="1" applyAlignment="1">
      <alignment horizontal="center" vertical="center"/>
    </xf>
    <xf numFmtId="166" fontId="18" fillId="8" borderId="20" xfId="0" applyNumberFormat="1" applyFont="1" applyFill="1" applyBorder="1" applyAlignment="1">
      <alignment horizontal="left" vertical="top" wrapText="1"/>
    </xf>
    <xf numFmtId="166" fontId="18" fillId="8" borderId="8" xfId="0" applyNumberFormat="1" applyFont="1" applyFill="1" applyBorder="1" applyAlignment="1">
      <alignment horizontal="left" vertical="top" wrapText="1"/>
    </xf>
    <xf numFmtId="166" fontId="18" fillId="8" borderId="34" xfId="0" applyNumberFormat="1" applyFont="1" applyFill="1" applyBorder="1" applyAlignment="1">
      <alignment horizontal="left" vertical="top" wrapText="1"/>
    </xf>
    <xf numFmtId="0" fontId="17" fillId="0" borderId="36" xfId="1" applyFont="1" applyBorder="1" applyAlignment="1">
      <alignment horizontal="center" vertical="top" wrapText="1"/>
    </xf>
    <xf numFmtId="0" fontId="17" fillId="0" borderId="27" xfId="1" applyFont="1" applyBorder="1" applyAlignment="1">
      <alignment horizontal="center" vertical="top" wrapText="1"/>
    </xf>
    <xf numFmtId="0" fontId="17" fillId="0" borderId="28" xfId="1" applyFont="1" applyBorder="1" applyAlignment="1">
      <alignment horizontal="center" vertical="top" wrapText="1"/>
    </xf>
    <xf numFmtId="0" fontId="19" fillId="0" borderId="51" xfId="1" applyFont="1" applyBorder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19" fillId="0" borderId="31" xfId="1" applyFont="1" applyBorder="1" applyAlignment="1">
      <alignment horizontal="center" vertical="top" wrapText="1"/>
    </xf>
    <xf numFmtId="0" fontId="17" fillId="0" borderId="51" xfId="1" applyFont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31" xfId="1" applyFont="1" applyBorder="1" applyAlignment="1">
      <alignment horizontal="center" vertical="top"/>
    </xf>
    <xf numFmtId="0" fontId="18" fillId="0" borderId="51" xfId="1" applyFont="1" applyBorder="1" applyAlignment="1">
      <alignment horizontal="center" vertical="top"/>
    </xf>
    <xf numFmtId="0" fontId="18" fillId="0" borderId="0" xfId="1" applyFont="1" applyAlignment="1">
      <alignment horizontal="center" vertical="top"/>
    </xf>
    <xf numFmtId="0" fontId="18" fillId="0" borderId="31" xfId="1" applyFont="1" applyBorder="1" applyAlignment="1">
      <alignment horizontal="center" vertical="top"/>
    </xf>
    <xf numFmtId="0" fontId="18" fillId="0" borderId="2" xfId="1" applyFont="1" applyBorder="1" applyAlignment="1">
      <alignment horizontal="center" vertical="center" textRotation="90"/>
    </xf>
    <xf numFmtId="0" fontId="18" fillId="0" borderId="7" xfId="1" applyFont="1" applyBorder="1" applyAlignment="1">
      <alignment horizontal="center" vertical="center" textRotation="90"/>
    </xf>
    <xf numFmtId="0" fontId="18" fillId="0" borderId="16" xfId="1" applyFont="1" applyBorder="1" applyAlignment="1">
      <alignment horizontal="center" vertical="center" textRotation="90"/>
    </xf>
    <xf numFmtId="0" fontId="18" fillId="0" borderId="27" xfId="1" applyFont="1" applyBorder="1" applyAlignment="1">
      <alignment vertical="center" textRotation="90"/>
    </xf>
    <xf numFmtId="0" fontId="18" fillId="0" borderId="0" xfId="1" applyFont="1" applyAlignment="1">
      <alignment vertical="center" textRotation="90"/>
    </xf>
    <xf numFmtId="0" fontId="18" fillId="0" borderId="1" xfId="1" applyFont="1" applyBorder="1" applyAlignment="1">
      <alignment vertical="center" textRotation="90"/>
    </xf>
    <xf numFmtId="0" fontId="18" fillId="0" borderId="3" xfId="1" applyFont="1" applyBorder="1" applyAlignment="1">
      <alignment horizontal="center" vertical="center" textRotation="90" shrinkToFit="1"/>
    </xf>
    <xf numFmtId="0" fontId="18" fillId="0" borderId="8" xfId="1" applyFont="1" applyBorder="1" applyAlignment="1">
      <alignment horizontal="center" vertical="center" textRotation="90" shrinkToFit="1"/>
    </xf>
    <xf numFmtId="0" fontId="18" fillId="0" borderId="17" xfId="1" applyFont="1" applyBorder="1" applyAlignment="1">
      <alignment horizontal="center" vertical="center" textRotation="90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8" fillId="8" borderId="20" xfId="1" applyFont="1" applyFill="1" applyBorder="1" applyAlignment="1">
      <alignment horizontal="center" vertical="center" textRotation="90"/>
    </xf>
    <xf numFmtId="0" fontId="18" fillId="8" borderId="17" xfId="1" applyFont="1" applyFill="1" applyBorder="1" applyAlignment="1">
      <alignment horizontal="center" vertical="center" textRotation="90"/>
    </xf>
    <xf numFmtId="0" fontId="18" fillId="0" borderId="27" xfId="1" applyFont="1" applyBorder="1" applyAlignment="1">
      <alignment horizontal="center" vertical="center" textRotation="90" shrinkToFit="1"/>
    </xf>
    <xf numFmtId="0" fontId="18" fillId="0" borderId="0" xfId="1" applyFont="1" applyAlignment="1">
      <alignment horizontal="center" vertical="center" textRotation="90" shrinkToFit="1"/>
    </xf>
    <xf numFmtId="0" fontId="18" fillId="0" borderId="1" xfId="1" applyFont="1" applyBorder="1" applyAlignment="1">
      <alignment horizontal="center" vertical="center" textRotation="90" shrinkToFit="1"/>
    </xf>
    <xf numFmtId="0" fontId="18" fillId="0" borderId="43" xfId="1" applyFont="1" applyBorder="1" applyAlignment="1">
      <alignment horizontal="center" vertical="center" wrapText="1"/>
    </xf>
    <xf numFmtId="0" fontId="18" fillId="0" borderId="58" xfId="1" applyFont="1" applyBorder="1" applyAlignment="1">
      <alignment horizontal="center" vertical="center" wrapText="1"/>
    </xf>
    <xf numFmtId="0" fontId="20" fillId="4" borderId="41" xfId="1" applyFont="1" applyFill="1" applyBorder="1" applyAlignment="1">
      <alignment horizontal="right" vertical="top" wrapText="1"/>
    </xf>
    <xf numFmtId="0" fontId="20" fillId="4" borderId="38" xfId="1" applyFont="1" applyFill="1" applyBorder="1" applyAlignment="1">
      <alignment horizontal="right" vertical="top" wrapText="1"/>
    </xf>
    <xf numFmtId="0" fontId="20" fillId="4" borderId="39" xfId="1" applyFont="1" applyFill="1" applyBorder="1" applyAlignment="1">
      <alignment horizontal="right" vertical="top" wrapText="1"/>
    </xf>
    <xf numFmtId="49" fontId="20" fillId="8" borderId="1" xfId="1" applyNumberFormat="1" applyFont="1" applyFill="1" applyBorder="1" applyAlignment="1">
      <alignment horizontal="right" vertical="top"/>
    </xf>
    <xf numFmtId="0" fontId="18" fillId="8" borderId="1" xfId="1" applyFont="1" applyFill="1" applyBorder="1" applyAlignment="1">
      <alignment vertical="top"/>
    </xf>
    <xf numFmtId="0" fontId="18" fillId="8" borderId="35" xfId="1" applyFont="1" applyFill="1" applyBorder="1" applyAlignment="1">
      <alignment vertical="top"/>
    </xf>
    <xf numFmtId="0" fontId="24" fillId="0" borderId="0" xfId="1" applyFont="1" applyAlignment="1">
      <alignment horizontal="left" vertical="top" wrapText="1"/>
    </xf>
    <xf numFmtId="0" fontId="20" fillId="0" borderId="41" xfId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 wrapText="1"/>
    </xf>
    <xf numFmtId="49" fontId="20" fillId="2" borderId="36" xfId="1" applyNumberFormat="1" applyFont="1" applyFill="1" applyBorder="1" applyAlignment="1">
      <alignment horizontal="center" vertical="top" wrapText="1"/>
    </xf>
    <xf numFmtId="0" fontId="18" fillId="0" borderId="51" xfId="1" applyFont="1" applyBorder="1" applyAlignment="1">
      <alignment vertical="top"/>
    </xf>
    <xf numFmtId="0" fontId="18" fillId="0" borderId="47" xfId="1" applyFont="1" applyBorder="1" applyAlignment="1">
      <alignment vertical="top"/>
    </xf>
    <xf numFmtId="0" fontId="18" fillId="10" borderId="47" xfId="1" applyFont="1" applyFill="1" applyBorder="1" applyAlignment="1">
      <alignment horizontal="center" vertical="top" wrapText="1"/>
    </xf>
    <xf numFmtId="0" fontId="18" fillId="10" borderId="1" xfId="1" applyFont="1" applyFill="1" applyBorder="1" applyAlignment="1">
      <alignment horizontal="center" vertical="top" wrapText="1"/>
    </xf>
    <xf numFmtId="0" fontId="18" fillId="10" borderId="35" xfId="1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49" fontId="20" fillId="10" borderId="1" xfId="1" applyNumberFormat="1" applyFont="1" applyFill="1" applyBorder="1" applyAlignment="1">
      <alignment horizontal="right" vertical="top"/>
    </xf>
    <xf numFmtId="0" fontId="18" fillId="10" borderId="1" xfId="0" applyFont="1" applyFill="1" applyBorder="1" applyAlignment="1">
      <alignment horizontal="right"/>
    </xf>
    <xf numFmtId="0" fontId="18" fillId="10" borderId="35" xfId="0" applyFont="1" applyFill="1" applyBorder="1" applyAlignment="1">
      <alignment horizontal="right"/>
    </xf>
    <xf numFmtId="0" fontId="18" fillId="10" borderId="1" xfId="1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top" wrapText="1"/>
    </xf>
    <xf numFmtId="0" fontId="18" fillId="10" borderId="35" xfId="0" applyFont="1" applyFill="1" applyBorder="1" applyAlignment="1">
      <alignment horizontal="left" vertical="top" wrapText="1"/>
    </xf>
    <xf numFmtId="0" fontId="18" fillId="5" borderId="22" xfId="1" applyFont="1" applyFill="1" applyBorder="1" applyAlignment="1">
      <alignment horizontal="left" vertical="top" wrapText="1"/>
    </xf>
    <xf numFmtId="0" fontId="18" fillId="5" borderId="13" xfId="1" applyFont="1" applyFill="1" applyBorder="1" applyAlignment="1">
      <alignment horizontal="left" vertical="top" wrapText="1"/>
    </xf>
    <xf numFmtId="0" fontId="18" fillId="5" borderId="14" xfId="1" applyFont="1" applyFill="1" applyBorder="1" applyAlignment="1">
      <alignment horizontal="left" vertical="top" wrapText="1"/>
    </xf>
    <xf numFmtId="0" fontId="20" fillId="10" borderId="36" xfId="1" applyFont="1" applyFill="1" applyBorder="1" applyAlignment="1">
      <alignment horizontal="left" vertical="top"/>
    </xf>
    <xf numFmtId="0" fontId="20" fillId="10" borderId="27" xfId="1" applyFont="1" applyFill="1" applyBorder="1" applyAlignment="1">
      <alignment horizontal="left" vertical="top"/>
    </xf>
    <xf numFmtId="0" fontId="20" fillId="10" borderId="0" xfId="1" applyFont="1" applyFill="1" applyAlignment="1">
      <alignment horizontal="left" vertical="top"/>
    </xf>
    <xf numFmtId="0" fontId="20" fillId="10" borderId="28" xfId="1" applyFont="1" applyFill="1" applyBorder="1" applyAlignment="1">
      <alignment horizontal="left" vertical="top"/>
    </xf>
    <xf numFmtId="49" fontId="20" fillId="10" borderId="35" xfId="1" applyNumberFormat="1" applyFont="1" applyFill="1" applyBorder="1" applyAlignment="1">
      <alignment horizontal="right" vertical="top"/>
    </xf>
    <xf numFmtId="49" fontId="20" fillId="0" borderId="11" xfId="1" applyNumberFormat="1" applyFont="1" applyBorder="1" applyAlignment="1">
      <alignment horizontal="left" vertical="top" wrapText="1"/>
    </xf>
    <xf numFmtId="49" fontId="20" fillId="0" borderId="33" xfId="1" applyNumberFormat="1" applyFont="1" applyBorder="1" applyAlignment="1">
      <alignment horizontal="left" vertical="top" wrapText="1"/>
    </xf>
    <xf numFmtId="0" fontId="18" fillId="5" borderId="3" xfId="1" applyFont="1" applyFill="1" applyBorder="1" applyAlignment="1">
      <alignment horizontal="left" vertical="top"/>
    </xf>
    <xf numFmtId="0" fontId="18" fillId="5" borderId="8" xfId="1" applyFont="1" applyFill="1" applyBorder="1" applyAlignment="1">
      <alignment horizontal="left" vertical="top"/>
    </xf>
    <xf numFmtId="166" fontId="18" fillId="8" borderId="3" xfId="1" applyNumberFormat="1" applyFont="1" applyFill="1" applyBorder="1" applyAlignment="1">
      <alignment horizontal="left" vertical="top" wrapText="1"/>
    </xf>
    <xf numFmtId="49" fontId="20" fillId="0" borderId="11" xfId="1" applyNumberFormat="1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33" xfId="0" applyFont="1" applyBorder="1" applyAlignment="1">
      <alignment horizontal="left" vertical="top"/>
    </xf>
    <xf numFmtId="0" fontId="22" fillId="3" borderId="20" xfId="1" applyFont="1" applyFill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 wrapText="1"/>
    </xf>
    <xf numFmtId="0" fontId="25" fillId="7" borderId="30" xfId="0" applyFont="1" applyFill="1" applyBorder="1" applyAlignment="1">
      <alignment horizontal="left" vertical="top" wrapText="1"/>
    </xf>
    <xf numFmtId="0" fontId="25" fillId="7" borderId="55" xfId="0" applyFont="1" applyFill="1" applyBorder="1" applyAlignment="1">
      <alignment horizontal="left" vertical="top" wrapText="1"/>
    </xf>
    <xf numFmtId="49" fontId="20" fillId="2" borderId="38" xfId="1" applyNumberFormat="1" applyFont="1" applyFill="1" applyBorder="1" applyAlignment="1">
      <alignment horizontal="right" vertical="top"/>
    </xf>
    <xf numFmtId="49" fontId="20" fillId="2" borderId="39" xfId="1" applyNumberFormat="1" applyFont="1" applyFill="1" applyBorder="1" applyAlignment="1">
      <alignment horizontal="right" vertical="top"/>
    </xf>
    <xf numFmtId="49" fontId="20" fillId="5" borderId="2" xfId="1" applyNumberFormat="1" applyFont="1" applyFill="1" applyBorder="1" applyAlignment="1">
      <alignment horizontal="left" vertical="top" wrapText="1"/>
    </xf>
    <xf numFmtId="49" fontId="20" fillId="5" borderId="7" xfId="1" applyNumberFormat="1" applyFont="1" applyFill="1" applyBorder="1" applyAlignment="1">
      <alignment horizontal="left" vertical="top" wrapText="1"/>
    </xf>
    <xf numFmtId="0" fontId="18" fillId="5" borderId="3" xfId="1" applyFont="1" applyFill="1" applyBorder="1" applyAlignment="1">
      <alignment horizontal="left" vertical="top" wrapText="1"/>
    </xf>
    <xf numFmtId="0" fontId="18" fillId="5" borderId="8" xfId="1" applyFont="1" applyFill="1" applyBorder="1" applyAlignment="1">
      <alignment horizontal="left" vertical="top" wrapText="1"/>
    </xf>
    <xf numFmtId="0" fontId="20" fillId="2" borderId="38" xfId="1" applyFont="1" applyFill="1" applyBorder="1" applyAlignment="1">
      <alignment horizontal="left" vertical="top"/>
    </xf>
    <xf numFmtId="0" fontId="20" fillId="2" borderId="39" xfId="1" applyFont="1" applyFill="1" applyBorder="1" applyAlignment="1">
      <alignment horizontal="left" vertical="top"/>
    </xf>
    <xf numFmtId="0" fontId="22" fillId="0" borderId="45" xfId="1" applyFont="1" applyBorder="1" applyAlignment="1">
      <alignment horizontal="left" vertical="top" wrapText="1"/>
    </xf>
    <xf numFmtId="0" fontId="22" fillId="0" borderId="30" xfId="1" applyFont="1" applyBorder="1" applyAlignment="1">
      <alignment horizontal="left" vertical="top" wrapText="1"/>
    </xf>
    <xf numFmtId="0" fontId="22" fillId="0" borderId="55" xfId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8" fillId="0" borderId="50" xfId="1" applyFont="1" applyBorder="1" applyAlignment="1">
      <alignment horizontal="left" wrapText="1"/>
    </xf>
    <xf numFmtId="0" fontId="18" fillId="0" borderId="24" xfId="1" applyFont="1" applyBorder="1" applyAlignment="1">
      <alignment horizontal="left" wrapText="1"/>
    </xf>
    <xf numFmtId="0" fontId="18" fillId="0" borderId="25" xfId="1" applyFont="1" applyBorder="1" applyAlignment="1">
      <alignment horizontal="left" wrapText="1"/>
    </xf>
    <xf numFmtId="0" fontId="18" fillId="0" borderId="20" xfId="1" applyFont="1" applyBorder="1" applyAlignment="1">
      <alignment horizontal="left" vertical="top" wrapText="1"/>
    </xf>
    <xf numFmtId="0" fontId="18" fillId="0" borderId="34" xfId="1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8" fillId="0" borderId="22" xfId="1" applyFont="1" applyBorder="1" applyAlignment="1">
      <alignment horizontal="left" wrapText="1"/>
    </xf>
    <xf numFmtId="0" fontId="18" fillId="0" borderId="13" xfId="1" applyFont="1" applyBorder="1" applyAlignment="1">
      <alignment horizontal="left" wrapText="1"/>
    </xf>
    <xf numFmtId="0" fontId="18" fillId="0" borderId="14" xfId="1" applyFont="1" applyBorder="1" applyAlignment="1">
      <alignment horizontal="left" wrapText="1"/>
    </xf>
    <xf numFmtId="0" fontId="20" fillId="0" borderId="22" xfId="1" applyFont="1" applyBorder="1" applyAlignment="1">
      <alignment horizontal="left" vertical="top" wrapText="1"/>
    </xf>
    <xf numFmtId="0" fontId="20" fillId="0" borderId="13" xfId="1" applyFont="1" applyBorder="1" applyAlignment="1">
      <alignment horizontal="left" vertical="top" wrapText="1"/>
    </xf>
    <xf numFmtId="0" fontId="20" fillId="0" borderId="14" xfId="1" applyFont="1" applyBorder="1" applyAlignment="1">
      <alignment horizontal="left" vertical="top" wrapText="1"/>
    </xf>
    <xf numFmtId="0" fontId="18" fillId="3" borderId="59" xfId="1" applyFont="1" applyFill="1" applyBorder="1" applyAlignment="1">
      <alignment horizontal="left" vertical="top" wrapText="1"/>
    </xf>
    <xf numFmtId="0" fontId="18" fillId="3" borderId="9" xfId="1" applyFont="1" applyFill="1" applyBorder="1" applyAlignment="1">
      <alignment horizontal="left" vertical="top" wrapText="1"/>
    </xf>
    <xf numFmtId="0" fontId="18" fillId="3" borderId="32" xfId="1" applyFont="1" applyFill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49" fontId="20" fillId="2" borderId="1" xfId="1" applyNumberFormat="1" applyFont="1" applyFill="1" applyBorder="1" applyAlignment="1">
      <alignment horizontal="right" vertical="top"/>
    </xf>
    <xf numFmtId="0" fontId="20" fillId="6" borderId="4" xfId="1" applyFont="1" applyFill="1" applyBorder="1" applyAlignment="1">
      <alignment horizontal="right" vertical="top" wrapText="1"/>
    </xf>
    <xf numFmtId="0" fontId="20" fillId="6" borderId="5" xfId="1" applyFont="1" applyFill="1" applyBorder="1" applyAlignment="1">
      <alignment horizontal="right" vertical="top" wrapText="1"/>
    </xf>
    <xf numFmtId="0" fontId="20" fillId="6" borderId="6" xfId="1" applyFont="1" applyFill="1" applyBorder="1" applyAlignment="1">
      <alignment horizontal="right" vertical="top" wrapText="1"/>
    </xf>
    <xf numFmtId="0" fontId="20" fillId="6" borderId="22" xfId="1" applyFont="1" applyFill="1" applyBorder="1" applyAlignment="1">
      <alignment horizontal="right" vertical="top" wrapText="1"/>
    </xf>
    <xf numFmtId="0" fontId="20" fillId="6" borderId="13" xfId="1" applyFont="1" applyFill="1" applyBorder="1" applyAlignment="1">
      <alignment horizontal="right" vertical="top" wrapText="1"/>
    </xf>
    <xf numFmtId="0" fontId="20" fillId="6" borderId="14" xfId="1" applyFont="1" applyFill="1" applyBorder="1" applyAlignment="1">
      <alignment horizontal="right" vertical="top" wrapText="1"/>
    </xf>
    <xf numFmtId="0" fontId="25" fillId="0" borderId="3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49" fontId="20" fillId="0" borderId="23" xfId="8" applyNumberFormat="1" applyFont="1" applyBorder="1" applyAlignment="1">
      <alignment horizontal="left" vertical="top"/>
    </xf>
    <xf numFmtId="0" fontId="18" fillId="0" borderId="30" xfId="8" applyFont="1" applyBorder="1" applyAlignment="1">
      <alignment horizontal="left" vertical="top"/>
    </xf>
    <xf numFmtId="0" fontId="20" fillId="13" borderId="36" xfId="8" applyFont="1" applyFill="1" applyBorder="1" applyAlignment="1">
      <alignment horizontal="left" vertical="top" wrapText="1"/>
    </xf>
    <xf numFmtId="0" fontId="20" fillId="13" borderId="27" xfId="8" applyFont="1" applyFill="1" applyBorder="1" applyAlignment="1">
      <alignment horizontal="left" vertical="top" wrapText="1"/>
    </xf>
    <xf numFmtId="0" fontId="20" fillId="13" borderId="28" xfId="8" applyFont="1" applyFill="1" applyBorder="1" applyAlignment="1">
      <alignment horizontal="left" vertical="top" wrapText="1"/>
    </xf>
    <xf numFmtId="0" fontId="20" fillId="0" borderId="11" xfId="8" applyFont="1" applyBorder="1" applyAlignment="1">
      <alignment horizontal="left" vertical="top"/>
    </xf>
    <xf numFmtId="0" fontId="20" fillId="0" borderId="7" xfId="8" applyFont="1" applyBorder="1" applyAlignment="1">
      <alignment horizontal="left" vertical="top"/>
    </xf>
    <xf numFmtId="0" fontId="20" fillId="0" borderId="33" xfId="8" applyFont="1" applyBorder="1" applyAlignment="1">
      <alignment horizontal="left" vertical="top"/>
    </xf>
    <xf numFmtId="0" fontId="18" fillId="0" borderId="20" xfId="8" applyFont="1" applyBorder="1" applyAlignment="1">
      <alignment horizontal="left" vertical="top" wrapText="1"/>
    </xf>
    <xf numFmtId="0" fontId="18" fillId="0" borderId="8" xfId="8" applyFont="1" applyBorder="1" applyAlignment="1">
      <alignment horizontal="left" vertical="top" wrapText="1"/>
    </xf>
    <xf numFmtId="0" fontId="18" fillId="0" borderId="34" xfId="8" applyFont="1" applyBorder="1" applyAlignment="1">
      <alignment horizontal="left" vertical="top" wrapText="1"/>
    </xf>
    <xf numFmtId="0" fontId="18" fillId="8" borderId="30" xfId="8" applyFont="1" applyFill="1" applyBorder="1" applyAlignment="1">
      <alignment horizontal="left" vertical="top"/>
    </xf>
    <xf numFmtId="166" fontId="18" fillId="8" borderId="30" xfId="8" applyNumberFormat="1" applyFont="1" applyFill="1" applyBorder="1" applyAlignment="1">
      <alignment horizontal="left" vertical="top"/>
    </xf>
    <xf numFmtId="0" fontId="18" fillId="0" borderId="62" xfId="8" applyFont="1" applyBorder="1" applyAlignment="1">
      <alignment horizontal="left" vertical="top" wrapText="1"/>
    </xf>
    <xf numFmtId="0" fontId="18" fillId="0" borderId="63" xfId="8" applyFont="1" applyBorder="1" applyAlignment="1">
      <alignment horizontal="left" vertical="top" wrapText="1"/>
    </xf>
    <xf numFmtId="0" fontId="18" fillId="0" borderId="9" xfId="8" applyFont="1" applyBorder="1" applyAlignment="1">
      <alignment horizontal="left" vertical="top" wrapText="1"/>
    </xf>
    <xf numFmtId="0" fontId="18" fillId="0" borderId="32" xfId="8" applyFont="1" applyBorder="1" applyAlignment="1">
      <alignment horizontal="left" vertical="top" wrapText="1"/>
    </xf>
    <xf numFmtId="3" fontId="18" fillId="0" borderId="30" xfId="8" applyNumberFormat="1" applyFont="1" applyBorder="1" applyAlignment="1">
      <alignment horizontal="left" vertical="top"/>
    </xf>
    <xf numFmtId="3" fontId="18" fillId="0" borderId="45" xfId="8" applyNumberFormat="1" applyFont="1" applyBorder="1" applyAlignment="1">
      <alignment horizontal="left" vertical="top"/>
    </xf>
    <xf numFmtId="49" fontId="20" fillId="3" borderId="11" xfId="8" applyNumberFormat="1" applyFont="1" applyFill="1" applyBorder="1" applyAlignment="1">
      <alignment horizontal="left" vertical="top"/>
    </xf>
    <xf numFmtId="49" fontId="20" fillId="3" borderId="33" xfId="8" applyNumberFormat="1" applyFont="1" applyFill="1" applyBorder="1" applyAlignment="1">
      <alignment horizontal="left" vertical="top"/>
    </xf>
    <xf numFmtId="0" fontId="25" fillId="7" borderId="20" xfId="0" applyFont="1" applyFill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0" fontId="22" fillId="8" borderId="20" xfId="0" applyFont="1" applyFill="1" applyBorder="1" applyAlignment="1">
      <alignment horizontal="left" vertical="top" wrapText="1"/>
    </xf>
    <xf numFmtId="0" fontId="22" fillId="8" borderId="34" xfId="0" applyFont="1" applyFill="1" applyBorder="1" applyAlignment="1">
      <alignment horizontal="left" vertical="top" wrapText="1"/>
    </xf>
    <xf numFmtId="0" fontId="18" fillId="8" borderId="20" xfId="8" applyFont="1" applyFill="1" applyBorder="1" applyAlignment="1">
      <alignment horizontal="left" vertical="top"/>
    </xf>
    <xf numFmtId="0" fontId="18" fillId="8" borderId="34" xfId="8" applyFont="1" applyFill="1" applyBorder="1" applyAlignment="1">
      <alignment horizontal="left" vertical="top"/>
    </xf>
    <xf numFmtId="0" fontId="25" fillId="0" borderId="2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49" fontId="20" fillId="3" borderId="16" xfId="8" applyNumberFormat="1" applyFont="1" applyFill="1" applyBorder="1" applyAlignment="1">
      <alignment horizontal="left" vertical="top"/>
    </xf>
    <xf numFmtId="0" fontId="22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center" wrapText="1"/>
    </xf>
    <xf numFmtId="49" fontId="20" fillId="3" borderId="7" xfId="8" applyNumberFormat="1" applyFont="1" applyFill="1" applyBorder="1" applyAlignment="1">
      <alignment horizontal="left" vertical="top"/>
    </xf>
    <xf numFmtId="0" fontId="18" fillId="8" borderId="8" xfId="0" applyFont="1" applyFill="1" applyBorder="1" applyAlignment="1">
      <alignment horizontal="left" vertical="top" wrapText="1"/>
    </xf>
    <xf numFmtId="0" fontId="18" fillId="8" borderId="34" xfId="0" applyFont="1" applyFill="1" applyBorder="1" applyAlignment="1">
      <alignment horizontal="left" vertical="top" wrapText="1"/>
    </xf>
    <xf numFmtId="166" fontId="18" fillId="8" borderId="20" xfId="8" applyNumberFormat="1" applyFont="1" applyFill="1" applyBorder="1" applyAlignment="1">
      <alignment horizontal="left" vertical="top"/>
    </xf>
    <xf numFmtId="166" fontId="18" fillId="8" borderId="8" xfId="8" applyNumberFormat="1" applyFont="1" applyFill="1" applyBorder="1" applyAlignment="1">
      <alignment horizontal="left" vertical="top"/>
    </xf>
    <xf numFmtId="166" fontId="18" fillId="8" borderId="34" xfId="8" applyNumberFormat="1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 wrapText="1"/>
    </xf>
    <xf numFmtId="44" fontId="18" fillId="0" borderId="30" xfId="2572" applyFont="1" applyFill="1" applyBorder="1" applyAlignment="1">
      <alignment horizontal="left" vertical="top" wrapText="1"/>
    </xf>
    <xf numFmtId="49" fontId="20" fillId="20" borderId="38" xfId="8" applyNumberFormat="1" applyFont="1" applyFill="1" applyBorder="1" applyAlignment="1">
      <alignment horizontal="right" vertical="top"/>
    </xf>
    <xf numFmtId="49" fontId="20" fillId="20" borderId="39" xfId="8" applyNumberFormat="1" applyFont="1" applyFill="1" applyBorder="1" applyAlignment="1">
      <alignment horizontal="right" vertical="top"/>
    </xf>
    <xf numFmtId="49" fontId="20" fillId="17" borderId="38" xfId="8" applyNumberFormat="1" applyFont="1" applyFill="1" applyBorder="1" applyAlignment="1">
      <alignment horizontal="right" vertical="top"/>
    </xf>
    <xf numFmtId="49" fontId="20" fillId="17" borderId="39" xfId="8" applyNumberFormat="1" applyFont="1" applyFill="1" applyBorder="1" applyAlignment="1">
      <alignment horizontal="right" vertical="top"/>
    </xf>
    <xf numFmtId="49" fontId="20" fillId="8" borderId="38" xfId="8" applyNumberFormat="1" applyFont="1" applyFill="1" applyBorder="1" applyAlignment="1">
      <alignment horizontal="right" vertical="top"/>
    </xf>
    <xf numFmtId="49" fontId="20" fillId="8" borderId="39" xfId="8" applyNumberFormat="1" applyFont="1" applyFill="1" applyBorder="1" applyAlignment="1">
      <alignment horizontal="right" vertical="top"/>
    </xf>
    <xf numFmtId="0" fontId="18" fillId="0" borderId="27" xfId="8" applyFont="1" applyBorder="1" applyAlignment="1">
      <alignment vertical="top" wrapText="1"/>
    </xf>
    <xf numFmtId="49" fontId="20" fillId="17" borderId="51" xfId="8" applyNumberFormat="1" applyFont="1" applyFill="1" applyBorder="1" applyAlignment="1">
      <alignment horizontal="center" vertical="top" wrapText="1"/>
    </xf>
    <xf numFmtId="0" fontId="18" fillId="17" borderId="10" xfId="8" applyFont="1" applyFill="1" applyBorder="1" applyAlignment="1">
      <alignment horizontal="center" vertical="top"/>
    </xf>
    <xf numFmtId="0" fontId="18" fillId="17" borderId="47" xfId="8" applyFont="1" applyFill="1" applyBorder="1" applyAlignment="1">
      <alignment horizontal="center" vertical="top"/>
    </xf>
    <xf numFmtId="0" fontId="18" fillId="0" borderId="30" xfId="0" applyFont="1" applyBorder="1" applyAlignment="1">
      <alignment horizontal="left" vertical="top"/>
    </xf>
    <xf numFmtId="0" fontId="39" fillId="13" borderId="47" xfId="8" applyFont="1" applyFill="1" applyBorder="1" applyAlignment="1">
      <alignment horizontal="center" vertical="top" wrapText="1"/>
    </xf>
    <xf numFmtId="0" fontId="39" fillId="13" borderId="1" xfId="8" applyFont="1" applyFill="1" applyBorder="1" applyAlignment="1">
      <alignment horizontal="center" vertical="top" wrapText="1"/>
    </xf>
    <xf numFmtId="0" fontId="39" fillId="13" borderId="35" xfId="8" applyFont="1" applyFill="1" applyBorder="1" applyAlignment="1">
      <alignment horizontal="center" vertical="top" wrapText="1"/>
    </xf>
    <xf numFmtId="49" fontId="20" fillId="20" borderId="51" xfId="8" applyNumberFormat="1" applyFont="1" applyFill="1" applyBorder="1" applyAlignment="1">
      <alignment horizontal="center" vertical="top"/>
    </xf>
    <xf numFmtId="0" fontId="18" fillId="20" borderId="51" xfId="8" applyFont="1" applyFill="1" applyBorder="1" applyAlignment="1">
      <alignment horizontal="center" vertical="top"/>
    </xf>
    <xf numFmtId="0" fontId="20" fillId="13" borderId="47" xfId="8" applyFont="1" applyFill="1" applyBorder="1" applyAlignment="1">
      <alignment horizontal="right" vertical="center"/>
    </xf>
    <xf numFmtId="0" fontId="20" fillId="13" borderId="1" xfId="8" applyFont="1" applyFill="1" applyBorder="1" applyAlignment="1">
      <alignment horizontal="right" vertical="center"/>
    </xf>
    <xf numFmtId="0" fontId="20" fillId="13" borderId="35" xfId="8" applyFont="1" applyFill="1" applyBorder="1" applyAlignment="1">
      <alignment horizontal="right" vertical="center"/>
    </xf>
    <xf numFmtId="0" fontId="18" fillId="20" borderId="10" xfId="8" applyFont="1" applyFill="1" applyBorder="1" applyAlignment="1">
      <alignment horizontal="center" vertical="top"/>
    </xf>
    <xf numFmtId="49" fontId="20" fillId="13" borderId="36" xfId="8" applyNumberFormat="1" applyFont="1" applyFill="1" applyBorder="1" applyAlignment="1">
      <alignment horizontal="left" vertical="top"/>
    </xf>
    <xf numFmtId="49" fontId="20" fillId="13" borderId="27" xfId="8" applyNumberFormat="1" applyFont="1" applyFill="1" applyBorder="1" applyAlignment="1">
      <alignment horizontal="left" vertical="top"/>
    </xf>
    <xf numFmtId="49" fontId="20" fillId="13" borderId="28" xfId="8" applyNumberFormat="1" applyFont="1" applyFill="1" applyBorder="1" applyAlignment="1">
      <alignment horizontal="left" vertical="top"/>
    </xf>
    <xf numFmtId="0" fontId="18" fillId="13" borderId="47" xfId="8" applyFont="1" applyFill="1" applyBorder="1" applyAlignment="1">
      <alignment horizontal="center" vertical="top" wrapText="1"/>
    </xf>
    <xf numFmtId="0" fontId="18" fillId="13" borderId="1" xfId="8" applyFont="1" applyFill="1" applyBorder="1" applyAlignment="1">
      <alignment horizontal="center" vertical="top" wrapText="1"/>
    </xf>
    <xf numFmtId="0" fontId="18" fillId="13" borderId="35" xfId="8" applyFont="1" applyFill="1" applyBorder="1" applyAlignment="1">
      <alignment horizontal="center" vertical="top" wrapText="1"/>
    </xf>
    <xf numFmtId="0" fontId="18" fillId="3" borderId="45" xfId="0" applyFont="1" applyFill="1" applyBorder="1" applyAlignment="1">
      <alignment horizontal="left" vertical="top"/>
    </xf>
    <xf numFmtId="0" fontId="18" fillId="3" borderId="30" xfId="0" applyFont="1" applyFill="1" applyBorder="1" applyAlignment="1">
      <alignment horizontal="left" vertical="top"/>
    </xf>
    <xf numFmtId="0" fontId="18" fillId="3" borderId="20" xfId="0" applyFont="1" applyFill="1" applyBorder="1" applyAlignment="1">
      <alignment horizontal="left" vertical="top"/>
    </xf>
    <xf numFmtId="0" fontId="18" fillId="3" borderId="55" xfId="0" applyFont="1" applyFill="1" applyBorder="1" applyAlignment="1">
      <alignment horizontal="left" vertical="top"/>
    </xf>
    <xf numFmtId="3" fontId="18" fillId="0" borderId="20" xfId="8" applyNumberFormat="1" applyFont="1" applyBorder="1" applyAlignment="1">
      <alignment horizontal="left" vertical="top"/>
    </xf>
    <xf numFmtId="3" fontId="18" fillId="0" borderId="55" xfId="8" applyNumberFormat="1" applyFont="1" applyBorder="1" applyAlignment="1">
      <alignment horizontal="left" vertical="top"/>
    </xf>
    <xf numFmtId="0" fontId="18" fillId="0" borderId="45" xfId="0" applyFont="1" applyBorder="1" applyAlignment="1">
      <alignment horizontal="left" vertical="top"/>
    </xf>
    <xf numFmtId="0" fontId="18" fillId="0" borderId="61" xfId="0" applyFont="1" applyBorder="1" applyAlignment="1">
      <alignment horizontal="left" vertical="top" wrapText="1"/>
    </xf>
    <xf numFmtId="0" fontId="18" fillId="0" borderId="62" xfId="0" applyFont="1" applyBorder="1" applyAlignment="1">
      <alignment horizontal="left" vertical="top" wrapText="1"/>
    </xf>
    <xf numFmtId="0" fontId="18" fillId="3" borderId="30" xfId="8" applyFont="1" applyFill="1" applyBorder="1" applyAlignment="1">
      <alignment horizontal="left" vertical="top" wrapText="1"/>
    </xf>
    <xf numFmtId="2" fontId="22" fillId="8" borderId="20" xfId="0" applyNumberFormat="1" applyFont="1" applyFill="1" applyBorder="1" applyAlignment="1">
      <alignment horizontal="left" vertical="top"/>
    </xf>
    <xf numFmtId="2" fontId="22" fillId="8" borderId="17" xfId="0" applyNumberFormat="1" applyFont="1" applyFill="1" applyBorder="1" applyAlignment="1">
      <alignment horizontal="left" vertical="top"/>
    </xf>
    <xf numFmtId="0" fontId="22" fillId="3" borderId="63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3" fontId="18" fillId="0" borderId="8" xfId="8" applyNumberFormat="1" applyFont="1" applyBorder="1" applyAlignment="1">
      <alignment horizontal="left" vertical="top"/>
    </xf>
    <xf numFmtId="3" fontId="18" fillId="0" borderId="17" xfId="8" applyNumberFormat="1" applyFont="1" applyBorder="1" applyAlignment="1">
      <alignment horizontal="left" vertical="top"/>
    </xf>
    <xf numFmtId="0" fontId="18" fillId="0" borderId="18" xfId="8" applyFont="1" applyBorder="1" applyAlignment="1">
      <alignment horizontal="left" vertical="top" wrapText="1"/>
    </xf>
    <xf numFmtId="3" fontId="18" fillId="0" borderId="34" xfId="8" applyNumberFormat="1" applyFont="1" applyBorder="1" applyAlignment="1">
      <alignment horizontal="left" vertical="top"/>
    </xf>
    <xf numFmtId="0" fontId="18" fillId="0" borderId="3" xfId="8" applyFont="1" applyBorder="1" applyAlignment="1">
      <alignment horizontal="center" vertical="center" textRotation="90" shrinkToFit="1"/>
    </xf>
    <xf numFmtId="0" fontId="18" fillId="0" borderId="8" xfId="8" applyFont="1" applyBorder="1" applyAlignment="1">
      <alignment horizontal="center" vertical="center" textRotation="90" shrinkToFit="1"/>
    </xf>
    <xf numFmtId="0" fontId="18" fillId="0" borderId="17" xfId="8" applyFont="1" applyBorder="1" applyAlignment="1">
      <alignment horizontal="center" vertical="center" textRotation="90" shrinkToFit="1"/>
    </xf>
    <xf numFmtId="3" fontId="18" fillId="3" borderId="30" xfId="8" applyNumberFormat="1" applyFont="1" applyFill="1" applyBorder="1" applyAlignment="1">
      <alignment horizontal="left" vertical="top"/>
    </xf>
    <xf numFmtId="0" fontId="18" fillId="0" borderId="30" xfId="8" applyFont="1" applyBorder="1" applyAlignment="1">
      <alignment horizontal="left" vertical="top" wrapText="1"/>
    </xf>
    <xf numFmtId="166" fontId="18" fillId="8" borderId="17" xfId="8" applyNumberFormat="1" applyFont="1" applyFill="1" applyBorder="1" applyAlignment="1">
      <alignment horizontal="left" vertical="top"/>
    </xf>
    <xf numFmtId="0" fontId="18" fillId="3" borderId="20" xfId="8" applyFont="1" applyFill="1" applyBorder="1" applyAlignment="1">
      <alignment horizontal="left" vertical="top" wrapText="1"/>
    </xf>
    <xf numFmtId="0" fontId="18" fillId="3" borderId="34" xfId="8" applyFont="1" applyFill="1" applyBorder="1" applyAlignment="1">
      <alignment horizontal="left" vertical="top" wrapText="1"/>
    </xf>
    <xf numFmtId="0" fontId="18" fillId="0" borderId="27" xfId="1" applyFont="1" applyBorder="1" applyAlignment="1">
      <alignment horizontal="center" vertical="top" wrapText="1"/>
    </xf>
    <xf numFmtId="0" fontId="18" fillId="0" borderId="28" xfId="1" applyFont="1" applyBorder="1" applyAlignment="1">
      <alignment horizontal="center" vertical="top" wrapText="1"/>
    </xf>
    <xf numFmtId="0" fontId="20" fillId="0" borderId="0" xfId="8" applyFont="1" applyAlignment="1">
      <alignment horizontal="center" vertical="top" wrapText="1"/>
    </xf>
    <xf numFmtId="0" fontId="20" fillId="0" borderId="31" xfId="8" applyFont="1" applyBorder="1" applyAlignment="1">
      <alignment horizontal="center" vertical="top" wrapText="1"/>
    </xf>
    <xf numFmtId="0" fontId="18" fillId="0" borderId="0" xfId="8" applyFont="1" applyAlignment="1">
      <alignment horizontal="center" vertical="top"/>
    </xf>
    <xf numFmtId="0" fontId="18" fillId="0" borderId="31" xfId="8" applyFont="1" applyBorder="1" applyAlignment="1">
      <alignment horizontal="center" vertical="top"/>
    </xf>
    <xf numFmtId="0" fontId="18" fillId="0" borderId="3" xfId="8" applyFont="1" applyBorder="1" applyAlignment="1">
      <alignment horizontal="center" vertical="center" shrinkToFit="1"/>
    </xf>
    <xf numFmtId="0" fontId="18" fillId="0" borderId="8" xfId="8" applyFont="1" applyBorder="1" applyAlignment="1">
      <alignment horizontal="center" vertical="center" shrinkToFit="1"/>
    </xf>
    <xf numFmtId="0" fontId="18" fillId="0" borderId="17" xfId="8" applyFont="1" applyBorder="1" applyAlignment="1">
      <alignment horizontal="center" vertical="center" shrinkToFit="1"/>
    </xf>
    <xf numFmtId="0" fontId="18" fillId="0" borderId="45" xfId="8" applyFont="1" applyBorder="1" applyAlignment="1">
      <alignment horizontal="center" vertical="center" textRotation="90" shrinkToFit="1"/>
    </xf>
    <xf numFmtId="0" fontId="18" fillId="0" borderId="30" xfId="8" applyFont="1" applyBorder="1" applyAlignment="1">
      <alignment horizontal="center" vertical="center" textRotation="90" shrinkToFit="1"/>
    </xf>
    <xf numFmtId="0" fontId="18" fillId="0" borderId="55" xfId="8" applyFont="1" applyBorder="1" applyAlignment="1">
      <alignment horizontal="center" vertical="center" textRotation="90" shrinkToFit="1"/>
    </xf>
    <xf numFmtId="0" fontId="18" fillId="0" borderId="45" xfId="1" applyFont="1" applyBorder="1" applyAlignment="1">
      <alignment horizontal="center" vertical="center" wrapText="1"/>
    </xf>
    <xf numFmtId="0" fontId="18" fillId="0" borderId="61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62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166" fontId="38" fillId="8" borderId="3" xfId="8" applyNumberFormat="1" applyFont="1" applyFill="1" applyBorder="1" applyAlignment="1">
      <alignment horizontal="center" vertical="center" textRotation="90" wrapText="1"/>
    </xf>
    <xf numFmtId="166" fontId="18" fillId="8" borderId="8" xfId="8" applyNumberFormat="1" applyFont="1" applyFill="1" applyBorder="1" applyAlignment="1">
      <alignment horizontal="center" vertical="center" textRotation="90" wrapText="1"/>
    </xf>
    <xf numFmtId="166" fontId="18" fillId="8" borderId="17" xfId="8" applyNumberFormat="1" applyFont="1" applyFill="1" applyBorder="1" applyAlignment="1">
      <alignment horizontal="center" vertical="center" textRotation="90" wrapText="1"/>
    </xf>
    <xf numFmtId="166" fontId="38" fillId="8" borderId="8" xfId="8" applyNumberFormat="1" applyFont="1" applyFill="1" applyBorder="1" applyAlignment="1">
      <alignment horizontal="center" vertical="center" textRotation="90" wrapText="1"/>
    </xf>
    <xf numFmtId="166" fontId="38" fillId="8" borderId="17" xfId="8" applyNumberFormat="1" applyFont="1" applyFill="1" applyBorder="1" applyAlignment="1">
      <alignment horizontal="center" vertical="center" textRotation="90" wrapText="1"/>
    </xf>
    <xf numFmtId="0" fontId="18" fillId="0" borderId="45" xfId="1" applyFont="1" applyBorder="1" applyAlignment="1">
      <alignment horizontal="center" vertical="center" textRotation="90" wrapText="1"/>
    </xf>
    <xf numFmtId="0" fontId="18" fillId="0" borderId="30" xfId="1" applyFont="1" applyBorder="1" applyAlignment="1">
      <alignment horizontal="center" vertical="center" textRotation="90" wrapText="1"/>
    </xf>
    <xf numFmtId="0" fontId="18" fillId="0" borderId="55" xfId="1" applyFont="1" applyBorder="1" applyAlignment="1">
      <alignment horizontal="center" vertical="center" textRotation="90" wrapText="1"/>
    </xf>
    <xf numFmtId="49" fontId="20" fillId="0" borderId="11" xfId="8" applyNumberFormat="1" applyFont="1" applyBorder="1" applyAlignment="1">
      <alignment horizontal="left" vertical="top"/>
    </xf>
    <xf numFmtId="49" fontId="20" fillId="0" borderId="33" xfId="8" applyNumberFormat="1" applyFont="1" applyBorder="1" applyAlignment="1">
      <alignment horizontal="left" vertical="top"/>
    </xf>
    <xf numFmtId="166" fontId="36" fillId="8" borderId="20" xfId="1" applyNumberFormat="1" applyFont="1" applyFill="1" applyBorder="1" applyAlignment="1">
      <alignment horizontal="left" vertical="top"/>
    </xf>
    <xf numFmtId="166" fontId="36" fillId="8" borderId="34" xfId="1" applyNumberFormat="1" applyFont="1" applyFill="1" applyBorder="1" applyAlignment="1">
      <alignment horizontal="left" vertical="top"/>
    </xf>
    <xf numFmtId="0" fontId="36" fillId="3" borderId="20" xfId="1" applyFont="1" applyFill="1" applyBorder="1" applyAlignment="1">
      <alignment horizontal="left" vertical="top" wrapText="1"/>
    </xf>
    <xf numFmtId="0" fontId="36" fillId="3" borderId="34" xfId="1" applyFont="1" applyFill="1" applyBorder="1" applyAlignment="1">
      <alignment horizontal="left" vertical="top" wrapText="1"/>
    </xf>
    <xf numFmtId="49" fontId="35" fillId="0" borderId="11" xfId="1" applyNumberFormat="1" applyFont="1" applyBorder="1" applyAlignment="1">
      <alignment horizontal="left" vertical="top" wrapText="1"/>
    </xf>
    <xf numFmtId="49" fontId="35" fillId="0" borderId="33" xfId="1" applyNumberFormat="1" applyFont="1" applyBorder="1" applyAlignment="1">
      <alignment horizontal="left" vertical="top" wrapText="1"/>
    </xf>
    <xf numFmtId="0" fontId="41" fillId="0" borderId="34" xfId="1" applyFont="1" applyBorder="1" applyAlignment="1">
      <alignment horizontal="left" vertical="top" wrapText="1"/>
    </xf>
    <xf numFmtId="0" fontId="36" fillId="8" borderId="20" xfId="1" applyFont="1" applyFill="1" applyBorder="1" applyAlignment="1">
      <alignment horizontal="left" vertical="top"/>
    </xf>
    <xf numFmtId="0" fontId="36" fillId="8" borderId="34" xfId="1" applyFont="1" applyFill="1" applyBorder="1" applyAlignment="1">
      <alignment horizontal="left" vertical="top"/>
    </xf>
    <xf numFmtId="0" fontId="36" fillId="0" borderId="33" xfId="0" applyFont="1" applyBorder="1" applyAlignment="1">
      <alignment horizontal="left" vertical="top" wrapText="1"/>
    </xf>
    <xf numFmtId="1" fontId="36" fillId="5" borderId="3" xfId="1" applyNumberFormat="1" applyFont="1" applyFill="1" applyBorder="1" applyAlignment="1">
      <alignment horizontal="left" vertical="top" wrapText="1"/>
    </xf>
    <xf numFmtId="1" fontId="36" fillId="5" borderId="8" xfId="1" applyNumberFormat="1" applyFont="1" applyFill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6" fillId="8" borderId="30" xfId="1" applyFont="1" applyFill="1" applyBorder="1" applyAlignment="1">
      <alignment horizontal="left" vertical="top"/>
    </xf>
    <xf numFmtId="49" fontId="35" fillId="13" borderId="36" xfId="1" applyNumberFormat="1" applyFont="1" applyFill="1" applyBorder="1" applyAlignment="1">
      <alignment horizontal="left" vertical="top" wrapText="1"/>
    </xf>
    <xf numFmtId="49" fontId="35" fillId="13" borderId="27" xfId="1" applyNumberFormat="1" applyFont="1" applyFill="1" applyBorder="1" applyAlignment="1">
      <alignment horizontal="left" vertical="top" wrapText="1"/>
    </xf>
    <xf numFmtId="49" fontId="35" fillId="13" borderId="28" xfId="1" applyNumberFormat="1" applyFont="1" applyFill="1" applyBorder="1" applyAlignment="1">
      <alignment horizontal="left" vertical="top" wrapText="1"/>
    </xf>
    <xf numFmtId="49" fontId="35" fillId="0" borderId="53" xfId="1" applyNumberFormat="1" applyFont="1" applyBorder="1" applyAlignment="1">
      <alignment horizontal="left" vertical="top" wrapText="1"/>
    </xf>
    <xf numFmtId="49" fontId="35" fillId="0" borderId="23" xfId="1" applyNumberFormat="1" applyFont="1" applyBorder="1" applyAlignment="1">
      <alignment horizontal="left" vertical="top" wrapText="1"/>
    </xf>
    <xf numFmtId="0" fontId="36" fillId="5" borderId="3" xfId="1" applyFont="1" applyFill="1" applyBorder="1" applyAlignment="1">
      <alignment horizontal="left" vertical="top" wrapText="1"/>
    </xf>
    <xf numFmtId="0" fontId="36" fillId="5" borderId="34" xfId="1" applyFont="1" applyFill="1" applyBorder="1" applyAlignment="1">
      <alignment horizontal="left" vertical="top" wrapText="1"/>
    </xf>
    <xf numFmtId="0" fontId="36" fillId="3" borderId="3" xfId="1" applyFont="1" applyFill="1" applyBorder="1" applyAlignment="1">
      <alignment horizontal="left" vertical="top" wrapText="1"/>
    </xf>
    <xf numFmtId="0" fontId="36" fillId="8" borderId="45" xfId="1" applyFont="1" applyFill="1" applyBorder="1" applyAlignment="1">
      <alignment horizontal="left" vertical="top"/>
    </xf>
    <xf numFmtId="4" fontId="35" fillId="13" borderId="47" xfId="1" applyNumberFormat="1" applyFont="1" applyFill="1" applyBorder="1" applyAlignment="1">
      <alignment horizontal="right" vertical="center"/>
    </xf>
    <xf numFmtId="4" fontId="35" fillId="13" borderId="1" xfId="1" applyNumberFormat="1" applyFont="1" applyFill="1" applyBorder="1" applyAlignment="1">
      <alignment horizontal="right" vertical="center"/>
    </xf>
    <xf numFmtId="4" fontId="35" fillId="13" borderId="35" xfId="1" applyNumberFormat="1" applyFont="1" applyFill="1" applyBorder="1" applyAlignment="1">
      <alignment horizontal="right" vertical="center"/>
    </xf>
    <xf numFmtId="0" fontId="36" fillId="0" borderId="59" xfId="1" applyFont="1" applyBorder="1" applyAlignment="1">
      <alignment horizontal="left" vertical="top" wrapText="1"/>
    </xf>
    <xf numFmtId="0" fontId="36" fillId="0" borderId="9" xfId="1" applyFont="1" applyBorder="1" applyAlignment="1">
      <alignment horizontal="left" vertical="top" wrapText="1"/>
    </xf>
    <xf numFmtId="0" fontId="36" fillId="0" borderId="20" xfId="1" applyFont="1" applyBorder="1" applyAlignment="1">
      <alignment horizontal="left" vertical="top" wrapText="1"/>
    </xf>
    <xf numFmtId="0" fontId="36" fillId="0" borderId="8" xfId="1" applyFont="1" applyBorder="1" applyAlignment="1">
      <alignment horizontal="left" vertical="top" wrapText="1"/>
    </xf>
    <xf numFmtId="0" fontId="36" fillId="0" borderId="34" xfId="1" applyFont="1" applyBorder="1" applyAlignment="1">
      <alignment horizontal="left" vertical="top" wrapText="1"/>
    </xf>
    <xf numFmtId="0" fontId="36" fillId="0" borderId="30" xfId="1" applyFont="1" applyBorder="1" applyAlignment="1">
      <alignment horizontal="left" vertical="top" wrapText="1"/>
    </xf>
    <xf numFmtId="0" fontId="36" fillId="3" borderId="30" xfId="1" applyFont="1" applyFill="1" applyBorder="1" applyAlignment="1">
      <alignment horizontal="left" vertical="top" wrapText="1"/>
    </xf>
    <xf numFmtId="166" fontId="36" fillId="8" borderId="30" xfId="1" applyNumberFormat="1" applyFont="1" applyFill="1" applyBorder="1" applyAlignment="1">
      <alignment horizontal="left" vertical="top"/>
    </xf>
    <xf numFmtId="166" fontId="36" fillId="8" borderId="8" xfId="1" applyNumberFormat="1" applyFont="1" applyFill="1" applyBorder="1" applyAlignment="1">
      <alignment horizontal="left" vertical="top"/>
    </xf>
    <xf numFmtId="0" fontId="36" fillId="5" borderId="30" xfId="1" applyFont="1" applyFill="1" applyBorder="1" applyAlignment="1">
      <alignment horizontal="left" vertical="top" wrapText="1"/>
    </xf>
    <xf numFmtId="0" fontId="0" fillId="8" borderId="34" xfId="0" applyFill="1" applyBorder="1" applyAlignment="1">
      <alignment horizontal="left"/>
    </xf>
    <xf numFmtId="165" fontId="36" fillId="0" borderId="3" xfId="1" applyNumberFormat="1" applyFont="1" applyBorder="1" applyAlignment="1">
      <alignment horizontal="left" vertical="top" wrapText="1"/>
    </xf>
    <xf numFmtId="165" fontId="36" fillId="0" borderId="8" xfId="1" applyNumberFormat="1" applyFont="1" applyBorder="1" applyAlignment="1">
      <alignment horizontal="left" vertical="top" wrapText="1"/>
    </xf>
    <xf numFmtId="165" fontId="36" fillId="0" borderId="34" xfId="1" applyNumberFormat="1" applyFont="1" applyBorder="1" applyAlignment="1">
      <alignment horizontal="left" vertical="top" wrapText="1"/>
    </xf>
    <xf numFmtId="49" fontId="35" fillId="0" borderId="7" xfId="1" applyNumberFormat="1" applyFont="1" applyBorder="1" applyAlignment="1">
      <alignment horizontal="left" vertical="top" wrapText="1"/>
    </xf>
    <xf numFmtId="0" fontId="36" fillId="8" borderId="3" xfId="1" applyFont="1" applyFill="1" applyBorder="1" applyAlignment="1">
      <alignment horizontal="left" vertical="top"/>
    </xf>
    <xf numFmtId="0" fontId="36" fillId="8" borderId="8" xfId="1" applyFont="1" applyFill="1" applyBorder="1" applyAlignment="1">
      <alignment horizontal="left" vertical="top"/>
    </xf>
    <xf numFmtId="2" fontId="36" fillId="3" borderId="3" xfId="1" applyNumberFormat="1" applyFont="1" applyFill="1" applyBorder="1" applyAlignment="1">
      <alignment horizontal="left" vertical="top" wrapText="1"/>
    </xf>
    <xf numFmtId="2" fontId="36" fillId="3" borderId="8" xfId="1" applyNumberFormat="1" applyFont="1" applyFill="1" applyBorder="1" applyAlignment="1">
      <alignment horizontal="left" vertical="top" wrapText="1"/>
    </xf>
    <xf numFmtId="2" fontId="36" fillId="3" borderId="34" xfId="1" applyNumberFormat="1" applyFont="1" applyFill="1" applyBorder="1" applyAlignment="1">
      <alignment horizontal="left" vertical="top" wrapText="1"/>
    </xf>
    <xf numFmtId="0" fontId="36" fillId="0" borderId="3" xfId="1" applyFont="1" applyBorder="1" applyAlignment="1">
      <alignment horizontal="left" vertical="top" wrapText="1"/>
    </xf>
    <xf numFmtId="166" fontId="36" fillId="8" borderId="3" xfId="1" applyNumberFormat="1" applyFont="1" applyFill="1" applyBorder="1" applyAlignment="1">
      <alignment horizontal="left" vertical="top"/>
    </xf>
    <xf numFmtId="0" fontId="0" fillId="0" borderId="34" xfId="0" applyBorder="1" applyAlignment="1">
      <alignment horizontal="left" vertical="top" wrapText="1"/>
    </xf>
    <xf numFmtId="0" fontId="0" fillId="0" borderId="34" xfId="0" applyBorder="1" applyAlignment="1">
      <alignment horizontal="left" vertical="top"/>
    </xf>
    <xf numFmtId="49" fontId="35" fillId="3" borderId="11" xfId="1" applyNumberFormat="1" applyFont="1" applyFill="1" applyBorder="1" applyAlignment="1">
      <alignment horizontal="left" vertical="top" wrapText="1"/>
    </xf>
    <xf numFmtId="49" fontId="35" fillId="3" borderId="7" xfId="1" applyNumberFormat="1" applyFont="1" applyFill="1" applyBorder="1" applyAlignment="1">
      <alignment horizontal="left" vertical="top" wrapText="1"/>
    </xf>
    <xf numFmtId="49" fontId="35" fillId="3" borderId="33" xfId="1" applyNumberFormat="1" applyFont="1" applyFill="1" applyBorder="1" applyAlignment="1">
      <alignment horizontal="left" vertical="top" wrapText="1"/>
    </xf>
    <xf numFmtId="0" fontId="36" fillId="3" borderId="8" xfId="1" applyFont="1" applyFill="1" applyBorder="1" applyAlignment="1">
      <alignment horizontal="left" vertical="top" wrapText="1"/>
    </xf>
    <xf numFmtId="165" fontId="36" fillId="0" borderId="20" xfId="1" applyNumberFormat="1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34" xfId="0" applyFont="1" applyBorder="1" applyAlignment="1">
      <alignment horizontal="left" vertical="top" wrapText="1"/>
    </xf>
    <xf numFmtId="49" fontId="35" fillId="13" borderId="36" xfId="1" applyNumberFormat="1" applyFont="1" applyFill="1" applyBorder="1" applyAlignment="1">
      <alignment horizontal="left" vertical="top"/>
    </xf>
    <xf numFmtId="0" fontId="36" fillId="13" borderId="27" xfId="0" applyFont="1" applyFill="1" applyBorder="1"/>
    <xf numFmtId="0" fontId="36" fillId="13" borderId="28" xfId="0" applyFont="1" applyFill="1" applyBorder="1"/>
    <xf numFmtId="49" fontId="35" fillId="13" borderId="1" xfId="1" applyNumberFormat="1" applyFont="1" applyFill="1" applyBorder="1" applyAlignment="1">
      <alignment horizontal="right" vertical="top"/>
    </xf>
    <xf numFmtId="49" fontId="35" fillId="13" borderId="35" xfId="1" applyNumberFormat="1" applyFont="1" applyFill="1" applyBorder="1" applyAlignment="1">
      <alignment horizontal="right" vertical="top"/>
    </xf>
    <xf numFmtId="0" fontId="36" fillId="13" borderId="47" xfId="1" applyFont="1" applyFill="1" applyBorder="1" applyAlignment="1">
      <alignment horizontal="center" vertical="top" wrapText="1"/>
    </xf>
    <xf numFmtId="0" fontId="36" fillId="13" borderId="1" xfId="0" applyFont="1" applyFill="1" applyBorder="1" applyAlignment="1">
      <alignment horizontal="center" wrapText="1"/>
    </xf>
    <xf numFmtId="0" fontId="36" fillId="0" borderId="61" xfId="1" applyFont="1" applyBorder="1" applyAlignment="1">
      <alignment horizontal="left" vertical="top" wrapText="1" shrinkToFit="1"/>
    </xf>
    <xf numFmtId="0" fontId="36" fillId="0" borderId="62" xfId="1" applyFont="1" applyBorder="1" applyAlignment="1">
      <alignment horizontal="left" vertical="top" wrapText="1" shrinkToFit="1"/>
    </xf>
    <xf numFmtId="0" fontId="36" fillId="0" borderId="63" xfId="1" applyFont="1" applyBorder="1" applyAlignment="1">
      <alignment horizontal="left" vertical="top" wrapText="1" shrinkToFit="1"/>
    </xf>
    <xf numFmtId="0" fontId="36" fillId="0" borderId="52" xfId="1" applyFont="1" applyBorder="1" applyAlignment="1">
      <alignment horizontal="left" vertical="top" wrapText="1" shrinkToFit="1"/>
    </xf>
    <xf numFmtId="0" fontId="36" fillId="3" borderId="3" xfId="1" applyFont="1" applyFill="1" applyBorder="1" applyAlignment="1" applyProtection="1">
      <alignment horizontal="left" vertical="top" wrapText="1"/>
      <protection locked="0"/>
    </xf>
    <xf numFmtId="0" fontId="36" fillId="3" borderId="8" xfId="1" applyFont="1" applyFill="1" applyBorder="1" applyAlignment="1" applyProtection="1">
      <alignment horizontal="left" vertical="top" wrapText="1"/>
      <protection locked="0"/>
    </xf>
    <xf numFmtId="0" fontId="36" fillId="3" borderId="34" xfId="1" applyFont="1" applyFill="1" applyBorder="1" applyAlignment="1" applyProtection="1">
      <alignment horizontal="left" vertical="top" wrapText="1"/>
      <protection locked="0"/>
    </xf>
    <xf numFmtId="0" fontId="36" fillId="5" borderId="20" xfId="1" applyFont="1" applyFill="1" applyBorder="1" applyAlignment="1">
      <alignment horizontal="left" vertical="top" wrapText="1"/>
    </xf>
    <xf numFmtId="0" fontId="36" fillId="5" borderId="55" xfId="1" applyFont="1" applyFill="1" applyBorder="1" applyAlignment="1">
      <alignment horizontal="left" vertical="top" wrapText="1"/>
    </xf>
    <xf numFmtId="0" fontId="36" fillId="0" borderId="20" xfId="0" applyFont="1" applyBorder="1" applyAlignment="1">
      <alignment horizontal="left" vertical="top" wrapText="1"/>
    </xf>
    <xf numFmtId="0" fontId="36" fillId="0" borderId="34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49" fontId="35" fillId="3" borderId="2" xfId="1" applyNumberFormat="1" applyFont="1" applyFill="1" applyBorder="1" applyAlignment="1" applyProtection="1">
      <alignment horizontal="left" vertical="top" wrapText="1"/>
      <protection locked="0"/>
    </xf>
    <xf numFmtId="49" fontId="35" fillId="3" borderId="7" xfId="1" applyNumberFormat="1" applyFont="1" applyFill="1" applyBorder="1" applyAlignment="1" applyProtection="1">
      <alignment horizontal="left" vertical="top" wrapText="1"/>
      <protection locked="0"/>
    </xf>
    <xf numFmtId="49" fontId="35" fillId="3" borderId="33" xfId="1" applyNumberFormat="1" applyFont="1" applyFill="1" applyBorder="1" applyAlignment="1" applyProtection="1">
      <alignment horizontal="left" vertical="top" wrapText="1"/>
      <protection locked="0"/>
    </xf>
    <xf numFmtId="49" fontId="35" fillId="0" borderId="2" xfId="1" applyNumberFormat="1" applyFont="1" applyBorder="1" applyAlignment="1">
      <alignment horizontal="left" vertical="top" wrapText="1"/>
    </xf>
    <xf numFmtId="0" fontId="35" fillId="18" borderId="38" xfId="1" applyFont="1" applyFill="1" applyBorder="1" applyAlignment="1">
      <alignment horizontal="left" vertical="top"/>
    </xf>
    <xf numFmtId="0" fontId="36" fillId="18" borderId="38" xfId="0" applyFont="1" applyFill="1" applyBorder="1" applyAlignment="1">
      <alignment horizontal="left"/>
    </xf>
    <xf numFmtId="0" fontId="36" fillId="18" borderId="39" xfId="0" applyFont="1" applyFill="1" applyBorder="1" applyAlignment="1">
      <alignment horizontal="left"/>
    </xf>
    <xf numFmtId="0" fontId="36" fillId="0" borderId="28" xfId="1" applyFont="1" applyBorder="1" applyAlignment="1">
      <alignment horizontal="left" vertical="top" wrapText="1"/>
    </xf>
    <xf numFmtId="0" fontId="36" fillId="0" borderId="31" xfId="0" applyFont="1" applyBorder="1" applyAlignment="1">
      <alignment horizontal="left" vertical="top" wrapText="1"/>
    </xf>
    <xf numFmtId="0" fontId="36" fillId="0" borderId="35" xfId="0" applyFont="1" applyBorder="1" applyAlignment="1">
      <alignment horizontal="left" vertical="top" wrapText="1"/>
    </xf>
    <xf numFmtId="0" fontId="35" fillId="13" borderId="36" xfId="1" applyFont="1" applyFill="1" applyBorder="1" applyAlignment="1">
      <alignment horizontal="left" vertical="top"/>
    </xf>
    <xf numFmtId="0" fontId="36" fillId="13" borderId="27" xfId="0" applyFont="1" applyFill="1" applyBorder="1" applyAlignment="1">
      <alignment horizontal="left" vertical="top"/>
    </xf>
    <xf numFmtId="0" fontId="36" fillId="13" borderId="28" xfId="0" applyFont="1" applyFill="1" applyBorder="1" applyAlignment="1">
      <alignment horizontal="left" vertical="top"/>
    </xf>
    <xf numFmtId="1" fontId="36" fillId="5" borderId="45" xfId="1" applyNumberFormat="1" applyFont="1" applyFill="1" applyBorder="1" applyAlignment="1">
      <alignment horizontal="left" vertical="top" wrapText="1"/>
    </xf>
    <xf numFmtId="1" fontId="36" fillId="5" borderId="30" xfId="1" applyNumberFormat="1" applyFont="1" applyFill="1" applyBorder="1" applyAlignment="1">
      <alignment horizontal="left" vertical="top" wrapText="1"/>
    </xf>
    <xf numFmtId="1" fontId="36" fillId="5" borderId="55" xfId="1" applyNumberFormat="1" applyFont="1" applyFill="1" applyBorder="1" applyAlignment="1">
      <alignment horizontal="left" vertical="top" wrapText="1"/>
    </xf>
    <xf numFmtId="0" fontId="22" fillId="8" borderId="30" xfId="0" applyFont="1" applyFill="1" applyBorder="1" applyAlignment="1">
      <alignment horizontal="left" vertical="top" wrapText="1"/>
    </xf>
    <xf numFmtId="0" fontId="22" fillId="8" borderId="55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33" xfId="0" applyFont="1" applyBorder="1" applyAlignment="1">
      <alignment horizontal="left" vertical="top"/>
    </xf>
    <xf numFmtId="0" fontId="18" fillId="8" borderId="3" xfId="1" applyFont="1" applyFill="1" applyBorder="1" applyAlignment="1">
      <alignment horizontal="left" vertical="top"/>
    </xf>
    <xf numFmtId="0" fontId="36" fillId="13" borderId="1" xfId="0" applyFont="1" applyFill="1" applyBorder="1" applyAlignment="1">
      <alignment wrapText="1"/>
    </xf>
    <xf numFmtId="0" fontId="36" fillId="13" borderId="35" xfId="0" applyFont="1" applyFill="1" applyBorder="1" applyAlignment="1">
      <alignment wrapText="1"/>
    </xf>
    <xf numFmtId="49" fontId="35" fillId="13" borderId="27" xfId="1" applyNumberFormat="1" applyFont="1" applyFill="1" applyBorder="1" applyAlignment="1">
      <alignment horizontal="left" vertical="top"/>
    </xf>
    <xf numFmtId="49" fontId="35" fillId="13" borderId="28" xfId="1" applyNumberFormat="1" applyFont="1" applyFill="1" applyBorder="1" applyAlignment="1">
      <alignment horizontal="left" vertical="top"/>
    </xf>
    <xf numFmtId="0" fontId="18" fillId="0" borderId="61" xfId="1" applyFont="1" applyBorder="1" applyAlignment="1">
      <alignment horizontal="left" vertical="top" wrapText="1"/>
    </xf>
    <xf numFmtId="0" fontId="36" fillId="0" borderId="23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166" fontId="18" fillId="8" borderId="20" xfId="1" applyNumberFormat="1" applyFont="1" applyFill="1" applyBorder="1" applyAlignment="1">
      <alignment horizontal="left" vertical="top"/>
    </xf>
    <xf numFmtId="166" fontId="18" fillId="8" borderId="34" xfId="1" applyNumberFormat="1" applyFont="1" applyFill="1" applyBorder="1" applyAlignment="1">
      <alignment horizontal="left" vertical="top"/>
    </xf>
    <xf numFmtId="0" fontId="35" fillId="4" borderId="41" xfId="1" applyFont="1" applyFill="1" applyBorder="1" applyAlignment="1">
      <alignment horizontal="right" vertical="top" wrapText="1"/>
    </xf>
    <xf numFmtId="0" fontId="35" fillId="4" borderId="38" xfId="1" applyFont="1" applyFill="1" applyBorder="1" applyAlignment="1">
      <alignment horizontal="right" vertical="top" wrapText="1"/>
    </xf>
    <xf numFmtId="0" fontId="35" fillId="4" borderId="39" xfId="1" applyFont="1" applyFill="1" applyBorder="1" applyAlignment="1">
      <alignment horizontal="right" vertical="top" wrapText="1"/>
    </xf>
    <xf numFmtId="0" fontId="35" fillId="8" borderId="38" xfId="1" applyFont="1" applyFill="1" applyBorder="1" applyAlignment="1">
      <alignment horizontal="right" vertical="top"/>
    </xf>
    <xf numFmtId="0" fontId="35" fillId="8" borderId="39" xfId="1" applyFont="1" applyFill="1" applyBorder="1" applyAlignment="1">
      <alignment horizontal="right" vertical="top"/>
    </xf>
    <xf numFmtId="0" fontId="36" fillId="8" borderId="41" xfId="1" applyFont="1" applyFill="1" applyBorder="1" applyAlignment="1">
      <alignment horizontal="center" vertical="top"/>
    </xf>
    <xf numFmtId="0" fontId="36" fillId="8" borderId="38" xfId="1" applyFont="1" applyFill="1" applyBorder="1" applyAlignment="1">
      <alignment horizontal="center" vertical="top"/>
    </xf>
    <xf numFmtId="0" fontId="36" fillId="8" borderId="39" xfId="1" applyFont="1" applyFill="1" applyBorder="1" applyAlignment="1">
      <alignment horizontal="center" vertical="top"/>
    </xf>
    <xf numFmtId="0" fontId="35" fillId="0" borderId="41" xfId="1" applyFont="1" applyBorder="1" applyAlignment="1">
      <alignment horizontal="center" vertical="center" wrapText="1"/>
    </xf>
    <xf numFmtId="0" fontId="35" fillId="0" borderId="38" xfId="1" applyFont="1" applyBorder="1" applyAlignment="1">
      <alignment horizontal="center" vertical="center" wrapText="1"/>
    </xf>
    <xf numFmtId="0" fontId="35" fillId="0" borderId="39" xfId="1" applyFont="1" applyBorder="1" applyAlignment="1">
      <alignment horizontal="center" vertical="center" wrapText="1"/>
    </xf>
    <xf numFmtId="0" fontId="35" fillId="6" borderId="22" xfId="1" applyFont="1" applyFill="1" applyBorder="1" applyAlignment="1">
      <alignment horizontal="right" vertical="top" wrapText="1"/>
    </xf>
    <xf numFmtId="0" fontId="35" fillId="6" borderId="13" xfId="1" applyFont="1" applyFill="1" applyBorder="1" applyAlignment="1">
      <alignment horizontal="right" vertical="top" wrapText="1"/>
    </xf>
    <xf numFmtId="0" fontId="35" fillId="6" borderId="14" xfId="1" applyFont="1" applyFill="1" applyBorder="1" applyAlignment="1">
      <alignment horizontal="right" vertical="top" wrapText="1"/>
    </xf>
    <xf numFmtId="0" fontId="35" fillId="0" borderId="22" xfId="1" applyFont="1" applyBorder="1" applyAlignment="1">
      <alignment horizontal="left" vertical="top" wrapText="1"/>
    </xf>
    <xf numFmtId="0" fontId="35" fillId="0" borderId="13" xfId="1" applyFont="1" applyBorder="1" applyAlignment="1">
      <alignment horizontal="left" vertical="top" wrapText="1"/>
    </xf>
    <xf numFmtId="0" fontId="35" fillId="0" borderId="14" xfId="1" applyFont="1" applyBorder="1" applyAlignment="1">
      <alignment horizontal="left" vertical="top" wrapText="1"/>
    </xf>
    <xf numFmtId="0" fontId="35" fillId="13" borderId="47" xfId="1" applyFont="1" applyFill="1" applyBorder="1" applyAlignment="1">
      <alignment horizontal="right" vertical="center" wrapText="1"/>
    </xf>
    <xf numFmtId="0" fontId="36" fillId="13" borderId="1" xfId="0" applyFont="1" applyFill="1" applyBorder="1" applyAlignment="1">
      <alignment horizontal="right"/>
    </xf>
    <xf numFmtId="0" fontId="36" fillId="13" borderId="35" xfId="0" applyFont="1" applyFill="1" applyBorder="1" applyAlignment="1">
      <alignment horizontal="right"/>
    </xf>
    <xf numFmtId="0" fontId="36" fillId="13" borderId="47" xfId="1" applyFont="1" applyFill="1" applyBorder="1" applyAlignment="1">
      <alignment vertical="top" wrapText="1"/>
    </xf>
    <xf numFmtId="0" fontId="36" fillId="13" borderId="1" xfId="0" applyFont="1" applyFill="1" applyBorder="1" applyAlignment="1">
      <alignment vertical="top" wrapText="1"/>
    </xf>
    <xf numFmtId="0" fontId="36" fillId="13" borderId="35" xfId="0" applyFont="1" applyFill="1" applyBorder="1" applyAlignment="1">
      <alignment vertical="top" wrapText="1"/>
    </xf>
    <xf numFmtId="0" fontId="35" fillId="18" borderId="38" xfId="0" applyFont="1" applyFill="1" applyBorder="1" applyAlignment="1">
      <alignment horizontal="right" vertical="top" wrapText="1"/>
    </xf>
    <xf numFmtId="0" fontId="36" fillId="18" borderId="38" xfId="0" applyFont="1" applyFill="1" applyBorder="1" applyAlignment="1">
      <alignment horizontal="right" vertical="top" wrapText="1"/>
    </xf>
    <xf numFmtId="0" fontId="36" fillId="18" borderId="39" xfId="0" applyFont="1" applyFill="1" applyBorder="1" applyAlignment="1">
      <alignment horizontal="right" vertical="top" wrapText="1"/>
    </xf>
    <xf numFmtId="0" fontId="36" fillId="18" borderId="41" xfId="1" applyFont="1" applyFill="1" applyBorder="1" applyAlignment="1">
      <alignment vertical="top" wrapText="1"/>
    </xf>
    <xf numFmtId="0" fontId="36" fillId="18" borderId="38" xfId="0" applyFont="1" applyFill="1" applyBorder="1" applyAlignment="1">
      <alignment vertical="top" wrapText="1"/>
    </xf>
    <xf numFmtId="0" fontId="36" fillId="18" borderId="39" xfId="0" applyFont="1" applyFill="1" applyBorder="1" applyAlignment="1">
      <alignment vertical="top" wrapText="1"/>
    </xf>
    <xf numFmtId="0" fontId="35" fillId="17" borderId="38" xfId="1" applyFont="1" applyFill="1" applyBorder="1" applyAlignment="1">
      <alignment horizontal="right" vertical="top" wrapText="1"/>
    </xf>
    <xf numFmtId="0" fontId="36" fillId="17" borderId="38" xfId="0" applyFont="1" applyFill="1" applyBorder="1" applyAlignment="1">
      <alignment wrapText="1"/>
    </xf>
    <xf numFmtId="0" fontId="36" fillId="17" borderId="39" xfId="0" applyFont="1" applyFill="1" applyBorder="1" applyAlignment="1">
      <alignment wrapText="1"/>
    </xf>
    <xf numFmtId="0" fontId="35" fillId="17" borderId="41" xfId="1" applyFont="1" applyFill="1" applyBorder="1" applyAlignment="1">
      <alignment horizontal="left" vertical="top" wrapText="1"/>
    </xf>
    <xf numFmtId="0" fontId="36" fillId="17" borderId="38" xfId="0" applyFont="1" applyFill="1" applyBorder="1"/>
    <xf numFmtId="0" fontId="36" fillId="17" borderId="39" xfId="0" applyFont="1" applyFill="1" applyBorder="1"/>
    <xf numFmtId="0" fontId="36" fillId="5" borderId="22" xfId="1" applyFont="1" applyFill="1" applyBorder="1" applyAlignment="1">
      <alignment horizontal="left" vertical="top" wrapText="1"/>
    </xf>
    <xf numFmtId="0" fontId="36" fillId="5" borderId="13" xfId="1" applyFont="1" applyFill="1" applyBorder="1" applyAlignment="1">
      <alignment horizontal="left" vertical="top" wrapText="1"/>
    </xf>
    <xf numFmtId="0" fontId="36" fillId="5" borderId="14" xfId="1" applyFont="1" applyFill="1" applyBorder="1" applyAlignment="1">
      <alignment horizontal="left" vertical="top" wrapText="1"/>
    </xf>
    <xf numFmtId="0" fontId="36" fillId="0" borderId="22" xfId="1" applyFont="1" applyBorder="1" applyAlignment="1">
      <alignment horizontal="left" wrapText="1"/>
    </xf>
    <xf numFmtId="0" fontId="36" fillId="0" borderId="13" xfId="1" applyFont="1" applyBorder="1" applyAlignment="1">
      <alignment horizontal="left" wrapText="1"/>
    </xf>
    <xf numFmtId="0" fontId="36" fillId="0" borderId="14" xfId="1" applyFont="1" applyBorder="1" applyAlignment="1">
      <alignment horizontal="left" wrapText="1"/>
    </xf>
    <xf numFmtId="0" fontId="36" fillId="0" borderId="50" xfId="1" applyFont="1" applyBorder="1" applyAlignment="1">
      <alignment horizontal="left" wrapText="1"/>
    </xf>
    <xf numFmtId="0" fontId="36" fillId="0" borderId="24" xfId="1" applyFont="1" applyBorder="1" applyAlignment="1">
      <alignment horizontal="left" wrapText="1"/>
    </xf>
    <xf numFmtId="0" fontId="36" fillId="0" borderId="25" xfId="1" applyFont="1" applyBorder="1" applyAlignment="1">
      <alignment horizontal="left" wrapText="1"/>
    </xf>
    <xf numFmtId="0" fontId="36" fillId="0" borderId="61" xfId="1" applyFont="1" applyBorder="1" applyAlignment="1">
      <alignment horizontal="left" vertical="top" wrapText="1"/>
    </xf>
    <xf numFmtId="0" fontId="36" fillId="0" borderId="62" xfId="1" applyFont="1" applyBorder="1" applyAlignment="1">
      <alignment horizontal="left" vertical="top" wrapText="1"/>
    </xf>
    <xf numFmtId="3" fontId="36" fillId="5" borderId="20" xfId="1" applyNumberFormat="1" applyFont="1" applyFill="1" applyBorder="1" applyAlignment="1">
      <alignment horizontal="left" vertical="top" wrapText="1"/>
    </xf>
    <xf numFmtId="3" fontId="36" fillId="5" borderId="8" xfId="1" applyNumberFormat="1" applyFont="1" applyFill="1" applyBorder="1" applyAlignment="1">
      <alignment horizontal="left" vertical="top" wrapText="1"/>
    </xf>
    <xf numFmtId="3" fontId="36" fillId="5" borderId="34" xfId="1" applyNumberFormat="1" applyFont="1" applyFill="1" applyBorder="1" applyAlignment="1">
      <alignment horizontal="left" vertical="top" wrapText="1"/>
    </xf>
    <xf numFmtId="0" fontId="36" fillId="0" borderId="61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left" vertical="top" wrapText="1"/>
    </xf>
    <xf numFmtId="1" fontId="18" fillId="5" borderId="20" xfId="1" applyNumberFormat="1" applyFont="1" applyFill="1" applyBorder="1" applyAlignment="1">
      <alignment horizontal="left" vertical="top" wrapText="1"/>
    </xf>
    <xf numFmtId="1" fontId="18" fillId="5" borderId="8" xfId="1" applyNumberFormat="1" applyFont="1" applyFill="1" applyBorder="1" applyAlignment="1">
      <alignment horizontal="left" vertical="top" wrapText="1"/>
    </xf>
    <xf numFmtId="1" fontId="18" fillId="5" borderId="34" xfId="1" applyNumberFormat="1" applyFont="1" applyFill="1" applyBorder="1" applyAlignment="1">
      <alignment horizontal="left" vertical="top" wrapText="1"/>
    </xf>
    <xf numFmtId="49" fontId="20" fillId="0" borderId="23" xfId="1" applyNumberFormat="1" applyFont="1" applyBorder="1" applyAlignment="1">
      <alignment horizontal="left" vertical="top" wrapText="1"/>
    </xf>
    <xf numFmtId="0" fontId="18" fillId="3" borderId="30" xfId="1" applyFont="1" applyFill="1" applyBorder="1" applyAlignment="1">
      <alignment horizontal="left" vertical="top" wrapText="1"/>
    </xf>
    <xf numFmtId="0" fontId="18" fillId="8" borderId="30" xfId="1" applyFont="1" applyFill="1" applyBorder="1" applyAlignment="1">
      <alignment horizontal="left" vertical="top"/>
    </xf>
    <xf numFmtId="1" fontId="18" fillId="0" borderId="45" xfId="1" applyNumberFormat="1" applyFont="1" applyBorder="1" applyAlignment="1">
      <alignment horizontal="left" vertical="top" wrapText="1"/>
    </xf>
    <xf numFmtId="1" fontId="18" fillId="0" borderId="30" xfId="1" applyNumberFormat="1" applyFont="1" applyBorder="1" applyAlignment="1">
      <alignment horizontal="left" vertical="top" wrapText="1"/>
    </xf>
    <xf numFmtId="0" fontId="18" fillId="0" borderId="3" xfId="1" applyFont="1" applyBorder="1" applyAlignment="1">
      <alignment horizontal="left" vertical="top" wrapText="1"/>
    </xf>
    <xf numFmtId="166" fontId="18" fillId="8" borderId="3" xfId="1" applyNumberFormat="1" applyFont="1" applyFill="1" applyBorder="1" applyAlignment="1">
      <alignment horizontal="left" vertical="top"/>
    </xf>
    <xf numFmtId="49" fontId="20" fillId="0" borderId="53" xfId="1" applyNumberFormat="1" applyFont="1" applyBorder="1" applyAlignment="1">
      <alignment horizontal="left" vertical="top" wrapText="1"/>
    </xf>
    <xf numFmtId="0" fontId="18" fillId="0" borderId="45" xfId="1" applyFont="1" applyBorder="1" applyAlignment="1">
      <alignment horizontal="left" vertical="top" wrapText="1"/>
    </xf>
    <xf numFmtId="0" fontId="18" fillId="0" borderId="30" xfId="1" applyFont="1" applyBorder="1" applyAlignment="1">
      <alignment horizontal="left" vertical="top" wrapText="1"/>
    </xf>
    <xf numFmtId="0" fontId="36" fillId="0" borderId="45" xfId="0" applyFont="1" applyBorder="1" applyAlignment="1">
      <alignment horizontal="left" vertical="top" wrapText="1"/>
    </xf>
    <xf numFmtId="0" fontId="36" fillId="0" borderId="55" xfId="0" applyFont="1" applyBorder="1" applyAlignment="1">
      <alignment horizontal="left" vertical="top" wrapText="1"/>
    </xf>
    <xf numFmtId="0" fontId="18" fillId="0" borderId="61" xfId="1" applyFont="1" applyBorder="1" applyAlignment="1">
      <alignment horizontal="left" vertical="top" wrapText="1" shrinkToFit="1"/>
    </xf>
    <xf numFmtId="0" fontId="18" fillId="0" borderId="62" xfId="1" applyFont="1" applyBorder="1" applyAlignment="1">
      <alignment horizontal="left" vertical="top" wrapText="1" shrinkToFit="1"/>
    </xf>
    <xf numFmtId="0" fontId="36" fillId="0" borderId="30" xfId="0" applyFont="1" applyBorder="1" applyAlignment="1">
      <alignment horizontal="left" vertical="top" wrapText="1"/>
    </xf>
    <xf numFmtId="0" fontId="36" fillId="0" borderId="62" xfId="0" applyFont="1" applyBorder="1" applyAlignment="1">
      <alignment horizontal="left" vertical="top" wrapText="1"/>
    </xf>
    <xf numFmtId="166" fontId="18" fillId="8" borderId="8" xfId="1" applyNumberFormat="1" applyFont="1" applyFill="1" applyBorder="1" applyAlignment="1">
      <alignment horizontal="left" vertical="top"/>
    </xf>
    <xf numFmtId="0" fontId="18" fillId="0" borderId="52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left" vertical="top" wrapText="1"/>
    </xf>
    <xf numFmtId="0" fontId="35" fillId="13" borderId="36" xfId="0" applyFont="1" applyFill="1" applyBorder="1" applyAlignment="1">
      <alignment horizontal="left" vertical="top"/>
    </xf>
    <xf numFmtId="0" fontId="35" fillId="13" borderId="27" xfId="0" applyFont="1" applyFill="1" applyBorder="1" applyAlignment="1">
      <alignment horizontal="left" vertical="top"/>
    </xf>
    <xf numFmtId="0" fontId="35" fillId="13" borderId="28" xfId="0" applyFont="1" applyFill="1" applyBorder="1" applyAlignment="1">
      <alignment horizontal="left" vertical="top"/>
    </xf>
    <xf numFmtId="0" fontId="36" fillId="13" borderId="1" xfId="1" applyFont="1" applyFill="1" applyBorder="1" applyAlignment="1">
      <alignment horizontal="center" vertical="top" wrapText="1"/>
    </xf>
    <xf numFmtId="0" fontId="36" fillId="13" borderId="35" xfId="1" applyFont="1" applyFill="1" applyBorder="1" applyAlignment="1">
      <alignment horizontal="center" vertical="top" wrapText="1"/>
    </xf>
    <xf numFmtId="0" fontId="35" fillId="13" borderId="27" xfId="0" applyFont="1" applyFill="1" applyBorder="1" applyAlignment="1">
      <alignment horizontal="left"/>
    </xf>
    <xf numFmtId="0" fontId="35" fillId="13" borderId="28" xfId="0" applyFont="1" applyFill="1" applyBorder="1" applyAlignment="1">
      <alignment horizontal="left"/>
    </xf>
    <xf numFmtId="164" fontId="35" fillId="13" borderId="1" xfId="2571" applyFont="1" applyFill="1" applyBorder="1" applyAlignment="1">
      <alignment horizontal="right" vertical="top"/>
    </xf>
    <xf numFmtId="0" fontId="35" fillId="13" borderId="1" xfId="0" applyFont="1" applyFill="1" applyBorder="1" applyAlignment="1">
      <alignment horizontal="right" vertical="top"/>
    </xf>
    <xf numFmtId="0" fontId="35" fillId="0" borderId="1" xfId="0" applyFont="1" applyBorder="1" applyAlignment="1">
      <alignment horizontal="right" vertical="top"/>
    </xf>
    <xf numFmtId="0" fontId="36" fillId="0" borderId="35" xfId="0" applyFont="1" applyBorder="1" applyAlignment="1">
      <alignment vertical="top"/>
    </xf>
    <xf numFmtId="0" fontId="36" fillId="13" borderId="1" xfId="0" applyFont="1" applyFill="1" applyBorder="1" applyAlignment="1">
      <alignment horizontal="right" vertical="top"/>
    </xf>
    <xf numFmtId="0" fontId="36" fillId="13" borderId="35" xfId="0" applyFont="1" applyFill="1" applyBorder="1" applyAlignment="1">
      <alignment horizontal="right" vertical="top"/>
    </xf>
    <xf numFmtId="166" fontId="35" fillId="13" borderId="27" xfId="0" applyNumberFormat="1" applyFont="1" applyFill="1" applyBorder="1" applyAlignment="1">
      <alignment horizontal="center"/>
    </xf>
    <xf numFmtId="3" fontId="36" fillId="5" borderId="45" xfId="1" applyNumberFormat="1" applyFont="1" applyFill="1" applyBorder="1" applyAlignment="1">
      <alignment horizontal="left" vertical="top" wrapText="1"/>
    </xf>
    <xf numFmtId="3" fontId="36" fillId="5" borderId="30" xfId="1" applyNumberFormat="1" applyFont="1" applyFill="1" applyBorder="1" applyAlignment="1">
      <alignment horizontal="left" vertical="top" wrapText="1"/>
    </xf>
    <xf numFmtId="3" fontId="36" fillId="0" borderId="45" xfId="8" applyNumberFormat="1" applyFont="1" applyBorder="1" applyAlignment="1">
      <alignment horizontal="left" vertical="top" wrapText="1"/>
    </xf>
    <xf numFmtId="3" fontId="36" fillId="0" borderId="30" xfId="8" applyNumberFormat="1" applyFont="1" applyBorder="1" applyAlignment="1">
      <alignment horizontal="left" vertical="top" wrapText="1"/>
    </xf>
    <xf numFmtId="0" fontId="36" fillId="13" borderId="1" xfId="0" applyFont="1" applyFill="1" applyBorder="1"/>
    <xf numFmtId="0" fontId="36" fillId="13" borderId="35" xfId="0" applyFont="1" applyFill="1" applyBorder="1"/>
    <xf numFmtId="0" fontId="20" fillId="0" borderId="23" xfId="0" applyFont="1" applyBorder="1" applyAlignment="1">
      <alignment horizontal="left" vertical="top"/>
    </xf>
    <xf numFmtId="166" fontId="18" fillId="8" borderId="30" xfId="1" applyNumberFormat="1" applyFont="1" applyFill="1" applyBorder="1" applyAlignment="1">
      <alignment horizontal="left" vertical="top"/>
    </xf>
    <xf numFmtId="0" fontId="18" fillId="8" borderId="55" xfId="1" applyFont="1" applyFill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35" fillId="4" borderId="38" xfId="0" applyFont="1" applyFill="1" applyBorder="1" applyAlignment="1">
      <alignment horizontal="right" vertical="top"/>
    </xf>
    <xf numFmtId="0" fontId="36" fillId="0" borderId="39" xfId="0" applyFont="1" applyBorder="1" applyAlignment="1">
      <alignment horizontal="right" vertical="top"/>
    </xf>
    <xf numFmtId="0" fontId="18" fillId="3" borderId="30" xfId="0" applyFont="1" applyFill="1" applyBorder="1" applyAlignment="1">
      <alignment horizontal="left" vertical="top" wrapText="1"/>
    </xf>
    <xf numFmtId="0" fontId="18" fillId="0" borderId="8" xfId="1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left" vertical="top" wrapText="1"/>
    </xf>
    <xf numFmtId="0" fontId="22" fillId="0" borderId="52" xfId="0" applyFont="1" applyBorder="1" applyAlignment="1">
      <alignment horizontal="left" vertical="top" wrapText="1"/>
    </xf>
    <xf numFmtId="0" fontId="36" fillId="2" borderId="41" xfId="1" applyFont="1" applyFill="1" applyBorder="1" applyAlignment="1">
      <alignment horizontal="center" vertical="top" wrapText="1"/>
    </xf>
    <xf numFmtId="0" fontId="36" fillId="0" borderId="38" xfId="0" applyFont="1" applyBorder="1" applyAlignment="1">
      <alignment vertical="top" wrapText="1"/>
    </xf>
    <xf numFmtId="0" fontId="36" fillId="0" borderId="39" xfId="0" applyFont="1" applyBorder="1" applyAlignment="1">
      <alignment vertical="top" wrapText="1"/>
    </xf>
    <xf numFmtId="0" fontId="35" fillId="4" borderId="27" xfId="0" applyFont="1" applyFill="1" applyBorder="1" applyAlignment="1">
      <alignment vertical="top"/>
    </xf>
    <xf numFmtId="0" fontId="35" fillId="0" borderId="27" xfId="0" applyFont="1" applyBorder="1"/>
    <xf numFmtId="0" fontId="35" fillId="0" borderId="28" xfId="0" applyFont="1" applyBorder="1"/>
    <xf numFmtId="49" fontId="18" fillId="3" borderId="3" xfId="1" applyNumberFormat="1" applyFont="1" applyFill="1" applyBorder="1" applyAlignment="1">
      <alignment horizontal="left" vertical="top"/>
    </xf>
    <xf numFmtId="49" fontId="18" fillId="3" borderId="8" xfId="1" applyNumberFormat="1" applyFont="1" applyFill="1" applyBorder="1" applyAlignment="1">
      <alignment horizontal="left" vertical="top"/>
    </xf>
    <xf numFmtId="49" fontId="18" fillId="3" borderId="34" xfId="1" applyNumberFormat="1" applyFont="1" applyFill="1" applyBorder="1" applyAlignment="1">
      <alignment horizontal="left" vertical="top"/>
    </xf>
    <xf numFmtId="0" fontId="18" fillId="0" borderId="55" xfId="1" applyFont="1" applyBorder="1" applyAlignment="1">
      <alignment horizontal="left" vertical="top" wrapText="1"/>
    </xf>
    <xf numFmtId="0" fontId="18" fillId="3" borderId="8" xfId="1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23" fillId="0" borderId="23" xfId="0" applyFont="1" applyBorder="1" applyAlignment="1">
      <alignment horizontal="left" vertical="top"/>
    </xf>
    <xf numFmtId="0" fontId="23" fillId="0" borderId="57" xfId="0" applyFont="1" applyBorder="1" applyAlignment="1">
      <alignment horizontal="left" vertical="top"/>
    </xf>
    <xf numFmtId="0" fontId="18" fillId="3" borderId="55" xfId="0" applyFont="1" applyFill="1" applyBorder="1" applyAlignment="1">
      <alignment horizontal="left" vertical="top" wrapText="1"/>
    </xf>
    <xf numFmtId="49" fontId="35" fillId="13" borderId="0" xfId="1" applyNumberFormat="1" applyFont="1" applyFill="1" applyAlignment="1">
      <alignment horizontal="left" vertical="top"/>
    </xf>
    <xf numFmtId="4" fontId="35" fillId="13" borderId="47" xfId="1" applyNumberFormat="1" applyFont="1" applyFill="1" applyBorder="1" applyAlignment="1">
      <alignment horizontal="center" vertical="center"/>
    </xf>
    <xf numFmtId="4" fontId="35" fillId="13" borderId="1" xfId="1" applyNumberFormat="1" applyFont="1" applyFill="1" applyBorder="1" applyAlignment="1">
      <alignment horizontal="center" vertical="center"/>
    </xf>
    <xf numFmtId="4" fontId="35" fillId="13" borderId="35" xfId="1" applyNumberFormat="1" applyFont="1" applyFill="1" applyBorder="1" applyAlignment="1">
      <alignment horizontal="center" vertical="center"/>
    </xf>
    <xf numFmtId="49" fontId="18" fillId="0" borderId="3" xfId="1" applyNumberFormat="1" applyFont="1" applyBorder="1" applyAlignment="1">
      <alignment horizontal="left" vertical="top" wrapText="1"/>
    </xf>
    <xf numFmtId="49" fontId="18" fillId="0" borderId="8" xfId="1" applyNumberFormat="1" applyFont="1" applyBorder="1" applyAlignment="1">
      <alignment horizontal="left" vertical="top" wrapText="1"/>
    </xf>
    <xf numFmtId="49" fontId="18" fillId="0" borderId="34" xfId="1" applyNumberFormat="1" applyFont="1" applyBorder="1" applyAlignment="1">
      <alignment horizontal="left" vertical="top" wrapText="1"/>
    </xf>
    <xf numFmtId="0" fontId="18" fillId="3" borderId="3" xfId="1" applyFont="1" applyFill="1" applyBorder="1" applyAlignment="1">
      <alignment horizontal="left" vertical="top" wrapText="1"/>
    </xf>
    <xf numFmtId="49" fontId="35" fillId="2" borderId="36" xfId="1" applyNumberFormat="1" applyFont="1" applyFill="1" applyBorder="1" applyAlignment="1">
      <alignment horizontal="center" vertical="top" wrapText="1"/>
    </xf>
    <xf numFmtId="49" fontId="35" fillId="2" borderId="51" xfId="1" applyNumberFormat="1" applyFont="1" applyFill="1" applyBorder="1" applyAlignment="1">
      <alignment horizontal="center" vertical="top" wrapText="1"/>
    </xf>
    <xf numFmtId="0" fontId="36" fillId="0" borderId="47" xfId="0" applyFont="1" applyBorder="1" applyAlignment="1">
      <alignment vertical="top" wrapText="1"/>
    </xf>
    <xf numFmtId="0" fontId="35" fillId="2" borderId="38" xfId="1" applyFont="1" applyFill="1" applyBorder="1" applyAlignment="1">
      <alignment horizontal="left" vertical="top" wrapText="1"/>
    </xf>
    <xf numFmtId="0" fontId="35" fillId="2" borderId="39" xfId="1" applyFont="1" applyFill="1" applyBorder="1" applyAlignment="1">
      <alignment horizontal="left" vertical="top" wrapText="1"/>
    </xf>
    <xf numFmtId="164" fontId="35" fillId="13" borderId="36" xfId="2571" applyFont="1" applyFill="1" applyBorder="1" applyAlignment="1">
      <alignment horizontal="left" vertical="top" wrapText="1"/>
    </xf>
    <xf numFmtId="0" fontId="36" fillId="13" borderId="27" xfId="0" applyFont="1" applyFill="1" applyBorder="1" applyAlignment="1">
      <alignment vertical="top" wrapText="1"/>
    </xf>
    <xf numFmtId="0" fontId="36" fillId="13" borderId="28" xfId="0" applyFont="1" applyFill="1" applyBorder="1" applyAlignment="1">
      <alignment vertical="top" wrapText="1"/>
    </xf>
    <xf numFmtId="0" fontId="36" fillId="0" borderId="3" xfId="1" applyFont="1" applyBorder="1" applyAlignment="1">
      <alignment horizontal="center" vertical="top" wrapText="1"/>
    </xf>
    <xf numFmtId="0" fontId="36" fillId="0" borderId="8" xfId="1" applyFont="1" applyBorder="1" applyAlignment="1">
      <alignment horizontal="center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59" xfId="1" applyFont="1" applyBorder="1" applyAlignment="1">
      <alignment horizontal="center" vertical="top" wrapText="1"/>
    </xf>
    <xf numFmtId="0" fontId="36" fillId="0" borderId="9" xfId="1" applyFont="1" applyBorder="1" applyAlignment="1">
      <alignment horizontal="center" vertical="top" wrapText="1"/>
    </xf>
    <xf numFmtId="0" fontId="20" fillId="0" borderId="23" xfId="1" applyFont="1" applyBorder="1" applyAlignment="1">
      <alignment horizontal="left" vertical="top"/>
    </xf>
    <xf numFmtId="0" fontId="36" fillId="0" borderId="30" xfId="1" applyFont="1" applyBorder="1" applyAlignment="1">
      <alignment horizontal="left" vertical="top" wrapText="1" shrinkToFit="1"/>
    </xf>
    <xf numFmtId="0" fontId="36" fillId="0" borderId="30" xfId="1" applyFont="1" applyBorder="1" applyAlignment="1">
      <alignment horizontal="left" vertical="top"/>
    </xf>
    <xf numFmtId="165" fontId="36" fillId="8" borderId="30" xfId="1" applyNumberFormat="1" applyFont="1" applyFill="1" applyBorder="1" applyAlignment="1">
      <alignment horizontal="left" vertical="top"/>
    </xf>
    <xf numFmtId="49" fontId="35" fillId="0" borderId="11" xfId="1" applyNumberFormat="1" applyFont="1" applyBorder="1" applyAlignment="1">
      <alignment horizontal="left" vertical="top"/>
    </xf>
    <xf numFmtId="49" fontId="35" fillId="0" borderId="33" xfId="1" applyNumberFormat="1" applyFont="1" applyBorder="1" applyAlignment="1">
      <alignment horizontal="left" vertical="top"/>
    </xf>
    <xf numFmtId="3" fontId="36" fillId="0" borderId="3" xfId="1" applyNumberFormat="1" applyFont="1" applyBorder="1" applyAlignment="1">
      <alignment horizontal="left" vertical="top" wrapText="1"/>
    </xf>
    <xf numFmtId="3" fontId="36" fillId="0" borderId="8" xfId="1" applyNumberFormat="1" applyFont="1" applyBorder="1" applyAlignment="1">
      <alignment horizontal="left" vertical="top" wrapText="1"/>
    </xf>
    <xf numFmtId="3" fontId="36" fillId="0" borderId="17" xfId="1" applyNumberFormat="1" applyFont="1" applyBorder="1" applyAlignment="1">
      <alignment horizontal="left" vertical="top" wrapText="1"/>
    </xf>
    <xf numFmtId="165" fontId="36" fillId="5" borderId="3" xfId="1" applyNumberFormat="1" applyFont="1" applyFill="1" applyBorder="1" applyAlignment="1">
      <alignment horizontal="left" vertical="top" wrapText="1"/>
    </xf>
    <xf numFmtId="3" fontId="36" fillId="0" borderId="20" xfId="1" applyNumberFormat="1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61" xfId="1" applyFont="1" applyBorder="1" applyAlignment="1">
      <alignment horizontal="center" vertical="top" wrapText="1"/>
    </xf>
    <xf numFmtId="0" fontId="36" fillId="0" borderId="62" xfId="1" applyFont="1" applyBorder="1" applyAlignment="1">
      <alignment horizontal="center" vertical="top" wrapText="1"/>
    </xf>
    <xf numFmtId="0" fontId="36" fillId="0" borderId="28" xfId="1" applyFont="1" applyBorder="1" applyAlignment="1">
      <alignment horizontal="left" vertical="top" wrapText="1" shrinkToFit="1"/>
    </xf>
    <xf numFmtId="0" fontId="36" fillId="0" borderId="31" xfId="1" applyFont="1" applyBorder="1" applyAlignment="1">
      <alignment horizontal="left" vertical="top" wrapText="1" shrinkToFit="1"/>
    </xf>
    <xf numFmtId="0" fontId="36" fillId="0" borderId="31" xfId="1" applyFont="1" applyBorder="1" applyAlignment="1">
      <alignment horizontal="left" vertical="top" wrapText="1"/>
    </xf>
    <xf numFmtId="0" fontId="36" fillId="0" borderId="35" xfId="1" applyFont="1" applyBorder="1" applyAlignment="1">
      <alignment horizontal="left" vertical="top" wrapText="1"/>
    </xf>
    <xf numFmtId="1" fontId="36" fillId="5" borderId="17" xfId="1" applyNumberFormat="1" applyFont="1" applyFill="1" applyBorder="1" applyAlignment="1">
      <alignment horizontal="left" vertical="top" wrapText="1"/>
    </xf>
    <xf numFmtId="1" fontId="36" fillId="0" borderId="3" xfId="1" applyNumberFormat="1" applyFont="1" applyBorder="1" applyAlignment="1">
      <alignment horizontal="left" vertical="top" wrapText="1"/>
    </xf>
    <xf numFmtId="1" fontId="36" fillId="0" borderId="8" xfId="1" applyNumberFormat="1" applyFont="1" applyBorder="1" applyAlignment="1">
      <alignment horizontal="left" vertical="top" wrapText="1"/>
    </xf>
    <xf numFmtId="1" fontId="36" fillId="0" borderId="17" xfId="1" applyNumberFormat="1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33" xfId="0" applyFont="1" applyBorder="1" applyAlignment="1">
      <alignment horizontal="left" vertical="top" wrapText="1"/>
    </xf>
    <xf numFmtId="0" fontId="36" fillId="3" borderId="20" xfId="0" applyFont="1" applyFill="1" applyBorder="1" applyAlignment="1">
      <alignment horizontal="left" vertical="top" wrapText="1"/>
    </xf>
    <xf numFmtId="0" fontId="36" fillId="3" borderId="34" xfId="0" applyFont="1" applyFill="1" applyBorder="1" applyAlignment="1">
      <alignment horizontal="left" vertical="top" wrapText="1"/>
    </xf>
    <xf numFmtId="1" fontId="36" fillId="5" borderId="20" xfId="1" applyNumberFormat="1" applyFont="1" applyFill="1" applyBorder="1" applyAlignment="1">
      <alignment horizontal="left" vertical="top" wrapText="1"/>
    </xf>
    <xf numFmtId="0" fontId="36" fillId="0" borderId="32" xfId="1" applyFont="1" applyBorder="1" applyAlignment="1">
      <alignment horizontal="left" vertical="top" wrapText="1"/>
    </xf>
    <xf numFmtId="49" fontId="35" fillId="0" borderId="16" xfId="1" applyNumberFormat="1" applyFont="1" applyBorder="1" applyAlignment="1">
      <alignment horizontal="left" vertical="top" wrapText="1"/>
    </xf>
    <xf numFmtId="0" fontId="36" fillId="3" borderId="17" xfId="1" applyFont="1" applyFill="1" applyBorder="1" applyAlignment="1">
      <alignment horizontal="left" vertical="top" wrapText="1"/>
    </xf>
    <xf numFmtId="1" fontId="36" fillId="8" borderId="20" xfId="1" applyNumberFormat="1" applyFont="1" applyFill="1" applyBorder="1" applyAlignment="1">
      <alignment horizontal="left" vertical="top"/>
    </xf>
    <xf numFmtId="1" fontId="36" fillId="8" borderId="17" xfId="1" applyNumberFormat="1" applyFont="1" applyFill="1" applyBorder="1" applyAlignment="1">
      <alignment horizontal="left" vertical="top"/>
    </xf>
    <xf numFmtId="2" fontId="36" fillId="8" borderId="20" xfId="1" applyNumberFormat="1" applyFont="1" applyFill="1" applyBorder="1" applyAlignment="1">
      <alignment horizontal="left" vertical="top"/>
    </xf>
    <xf numFmtId="2" fontId="36" fillId="8" borderId="17" xfId="1" applyNumberFormat="1" applyFont="1" applyFill="1" applyBorder="1" applyAlignment="1">
      <alignment horizontal="left" vertical="top"/>
    </xf>
    <xf numFmtId="0" fontId="36" fillId="0" borderId="63" xfId="1" applyFont="1" applyBorder="1" applyAlignment="1">
      <alignment horizontal="left" vertical="top" wrapText="1"/>
    </xf>
    <xf numFmtId="0" fontId="36" fillId="0" borderId="18" xfId="1" applyFont="1" applyBorder="1" applyAlignment="1">
      <alignment horizontal="left" vertical="top" wrapText="1"/>
    </xf>
    <xf numFmtId="0" fontId="36" fillId="2" borderId="38" xfId="1" applyFont="1" applyFill="1" applyBorder="1" applyAlignment="1">
      <alignment horizontal="center" vertical="top" wrapText="1"/>
    </xf>
    <xf numFmtId="0" fontId="36" fillId="2" borderId="39" xfId="1" applyFont="1" applyFill="1" applyBorder="1" applyAlignment="1">
      <alignment horizontal="center" vertical="top" wrapText="1"/>
    </xf>
    <xf numFmtId="1" fontId="36" fillId="5" borderId="34" xfId="1" applyNumberFormat="1" applyFont="1" applyFill="1" applyBorder="1" applyAlignment="1">
      <alignment horizontal="left" vertical="top" wrapText="1"/>
    </xf>
    <xf numFmtId="49" fontId="35" fillId="2" borderId="38" xfId="1" applyNumberFormat="1" applyFont="1" applyFill="1" applyBorder="1" applyAlignment="1">
      <alignment horizontal="right" vertical="top" wrapText="1"/>
    </xf>
    <xf numFmtId="49" fontId="35" fillId="2" borderId="39" xfId="1" applyNumberFormat="1" applyFont="1" applyFill="1" applyBorder="1" applyAlignment="1">
      <alignment horizontal="right" vertical="top" wrapText="1"/>
    </xf>
    <xf numFmtId="0" fontId="36" fillId="0" borderId="2" xfId="1" applyFont="1" applyBorder="1" applyAlignment="1">
      <alignment horizontal="center" vertical="center" textRotation="90"/>
    </xf>
    <xf numFmtId="0" fontId="36" fillId="0" borderId="7" xfId="1" applyFont="1" applyBorder="1" applyAlignment="1">
      <alignment horizontal="center" vertical="center" textRotation="90"/>
    </xf>
    <xf numFmtId="0" fontId="36" fillId="0" borderId="16" xfId="1" applyFont="1" applyBorder="1" applyAlignment="1">
      <alignment horizontal="center" vertical="center" textRotation="90"/>
    </xf>
    <xf numFmtId="0" fontId="36" fillId="0" borderId="27" xfId="1" applyFont="1" applyBorder="1" applyAlignment="1">
      <alignment vertical="center" textRotation="90"/>
    </xf>
    <xf numFmtId="0" fontId="36" fillId="0" borderId="0" xfId="1" applyFont="1" applyAlignment="1">
      <alignment vertical="center" textRotation="90"/>
    </xf>
    <xf numFmtId="0" fontId="36" fillId="0" borderId="1" xfId="1" applyFont="1" applyBorder="1" applyAlignment="1">
      <alignment vertical="center" textRotation="90"/>
    </xf>
    <xf numFmtId="0" fontId="36" fillId="0" borderId="3" xfId="1" applyFont="1" applyBorder="1" applyAlignment="1">
      <alignment horizontal="center" vertical="center" textRotation="90" shrinkToFit="1"/>
    </xf>
    <xf numFmtId="0" fontId="36" fillId="0" borderId="8" xfId="1" applyFont="1" applyBorder="1" applyAlignment="1">
      <alignment horizontal="center" vertical="center" textRotation="90" shrinkToFit="1"/>
    </xf>
    <xf numFmtId="0" fontId="36" fillId="0" borderId="17" xfId="1" applyFont="1" applyBorder="1" applyAlignment="1">
      <alignment horizontal="center" vertical="center" textRotation="90" shrinkToFit="1"/>
    </xf>
    <xf numFmtId="0" fontId="36" fillId="0" borderId="3" xfId="1" applyFont="1" applyBorder="1" applyAlignment="1">
      <alignment horizontal="center" vertical="center" textRotation="90" wrapText="1" shrinkToFit="1"/>
    </xf>
    <xf numFmtId="0" fontId="36" fillId="0" borderId="8" xfId="1" applyFont="1" applyBorder="1" applyAlignment="1">
      <alignment horizontal="center" vertical="center" textRotation="90" wrapText="1" shrinkToFit="1"/>
    </xf>
    <xf numFmtId="0" fontId="36" fillId="0" borderId="17" xfId="1" applyFont="1" applyBorder="1" applyAlignment="1">
      <alignment horizontal="center" vertical="center" textRotation="90" wrapText="1" shrinkToFit="1"/>
    </xf>
    <xf numFmtId="0" fontId="36" fillId="0" borderId="26" xfId="1" applyFont="1" applyBorder="1" applyAlignment="1">
      <alignment horizontal="center" vertical="center" wrapText="1" shrinkToFit="1"/>
    </xf>
    <xf numFmtId="0" fontId="36" fillId="0" borderId="29" xfId="1" applyFont="1" applyBorder="1" applyAlignment="1">
      <alignment horizontal="center" vertical="center" wrapText="1" shrinkToFit="1"/>
    </xf>
    <xf numFmtId="0" fontId="36" fillId="0" borderId="72" xfId="1" applyFont="1" applyBorder="1" applyAlignment="1">
      <alignment horizontal="center" vertical="center" wrapText="1" shrinkToFit="1"/>
    </xf>
    <xf numFmtId="0" fontId="36" fillId="0" borderId="45" xfId="1" applyFont="1" applyBorder="1" applyAlignment="1">
      <alignment horizontal="center" vertical="center" textRotation="90" wrapText="1" shrinkToFit="1"/>
    </xf>
    <xf numFmtId="0" fontId="36" fillId="0" borderId="30" xfId="1" applyFont="1" applyBorder="1" applyAlignment="1">
      <alignment horizontal="center" vertical="center" textRotation="90" wrapText="1" shrinkToFit="1"/>
    </xf>
    <xf numFmtId="0" fontId="36" fillId="0" borderId="55" xfId="1" applyFont="1" applyBorder="1" applyAlignment="1">
      <alignment horizontal="center" vertical="center" textRotation="90" wrapText="1" shrinkToFit="1"/>
    </xf>
    <xf numFmtId="0" fontId="36" fillId="0" borderId="26" xfId="1" applyFont="1" applyBorder="1" applyAlignment="1">
      <alignment horizontal="center" vertical="center" wrapText="1"/>
    </xf>
    <xf numFmtId="0" fontId="36" fillId="0" borderId="28" xfId="1" applyFont="1" applyBorder="1" applyAlignment="1">
      <alignment horizontal="center" vertical="center" wrapText="1"/>
    </xf>
    <xf numFmtId="0" fontId="36" fillId="0" borderId="29" xfId="1" applyFont="1" applyBorder="1" applyAlignment="1">
      <alignment horizontal="center" vertical="center" wrapText="1"/>
    </xf>
    <xf numFmtId="0" fontId="36" fillId="0" borderId="31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center" vertical="center" wrapText="1"/>
    </xf>
    <xf numFmtId="0" fontId="36" fillId="0" borderId="17" xfId="1" applyFont="1" applyBorder="1" applyAlignment="1">
      <alignment horizontal="center" vertical="center" wrapText="1"/>
    </xf>
    <xf numFmtId="166" fontId="36" fillId="8" borderId="26" xfId="1" applyNumberFormat="1" applyFont="1" applyFill="1" applyBorder="1" applyAlignment="1">
      <alignment horizontal="center" vertical="center" textRotation="90" wrapText="1" shrinkToFit="1"/>
    </xf>
    <xf numFmtId="166" fontId="36" fillId="8" borderId="29" xfId="1" applyNumberFormat="1" applyFont="1" applyFill="1" applyBorder="1" applyAlignment="1">
      <alignment horizontal="center" vertical="center" textRotation="90" wrapText="1" shrinkToFit="1"/>
    </xf>
    <xf numFmtId="166" fontId="36" fillId="8" borderId="72" xfId="1" applyNumberFormat="1" applyFont="1" applyFill="1" applyBorder="1" applyAlignment="1">
      <alignment horizontal="center" vertical="center" textRotation="90" wrapText="1" shrinkToFit="1"/>
    </xf>
    <xf numFmtId="166" fontId="36" fillId="8" borderId="3" xfId="1" applyNumberFormat="1" applyFont="1" applyFill="1" applyBorder="1" applyAlignment="1">
      <alignment horizontal="center" vertical="center" textRotation="90" wrapText="1" shrinkToFit="1"/>
    </xf>
    <xf numFmtId="166" fontId="36" fillId="8" borderId="8" xfId="1" applyNumberFormat="1" applyFont="1" applyFill="1" applyBorder="1" applyAlignment="1">
      <alignment horizontal="center" vertical="center" textRotation="90" wrapText="1" shrinkToFit="1"/>
    </xf>
    <xf numFmtId="166" fontId="36" fillId="8" borderId="17" xfId="1" applyNumberFormat="1" applyFont="1" applyFill="1" applyBorder="1" applyAlignment="1">
      <alignment horizontal="center" vertical="center" textRotation="90" wrapText="1" shrinkToFit="1"/>
    </xf>
    <xf numFmtId="166" fontId="36" fillId="8" borderId="49" xfId="1" applyNumberFormat="1" applyFont="1" applyFill="1" applyBorder="1" applyAlignment="1">
      <alignment horizontal="center" vertical="center" textRotation="90" wrapText="1" shrinkToFit="1"/>
    </xf>
    <xf numFmtId="166" fontId="36" fillId="8" borderId="44" xfId="1" applyNumberFormat="1" applyFont="1" applyFill="1" applyBorder="1" applyAlignment="1">
      <alignment horizontal="center" vertical="center" textRotation="90" wrapText="1" shrinkToFit="1"/>
    </xf>
    <xf numFmtId="166" fontId="36" fillId="8" borderId="58" xfId="1" applyNumberFormat="1" applyFont="1" applyFill="1" applyBorder="1" applyAlignment="1">
      <alignment horizontal="center" vertical="center" textRotation="90" wrapText="1" shrinkToFit="1"/>
    </xf>
    <xf numFmtId="0" fontId="35" fillId="0" borderId="60" xfId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35" fillId="0" borderId="56" xfId="1" applyFont="1" applyBorder="1" applyAlignment="1">
      <alignment horizontal="center" vertical="center"/>
    </xf>
    <xf numFmtId="0" fontId="36" fillId="0" borderId="45" xfId="1" applyFont="1" applyBorder="1" applyAlignment="1">
      <alignment horizontal="center" vertical="center" textRotation="90" wrapText="1"/>
    </xf>
    <xf numFmtId="0" fontId="36" fillId="0" borderId="30" xfId="1" applyFont="1" applyBorder="1" applyAlignment="1">
      <alignment horizontal="center" vertical="center" textRotation="90" wrapText="1"/>
    </xf>
    <xf numFmtId="0" fontId="36" fillId="0" borderId="55" xfId="1" applyFont="1" applyBorder="1" applyAlignment="1">
      <alignment horizontal="center" vertical="center" textRotation="90" wrapText="1"/>
    </xf>
    <xf numFmtId="49" fontId="35" fillId="0" borderId="20" xfId="1" applyNumberFormat="1" applyFont="1" applyBorder="1" applyAlignment="1">
      <alignment horizontal="left" vertical="top"/>
    </xf>
    <xf numFmtId="49" fontId="35" fillId="0" borderId="34" xfId="1" applyNumberFormat="1" applyFont="1" applyBorder="1" applyAlignment="1">
      <alignment horizontal="left" vertical="top"/>
    </xf>
    <xf numFmtId="0" fontId="36" fillId="0" borderId="51" xfId="1" applyFont="1" applyBorder="1" applyAlignment="1">
      <alignment horizontal="center" vertical="top"/>
    </xf>
    <xf numFmtId="0" fontId="36" fillId="0" borderId="47" xfId="1" applyFont="1" applyBorder="1" applyAlignment="1">
      <alignment horizontal="center" vertical="top"/>
    </xf>
    <xf numFmtId="0" fontId="36" fillId="0" borderId="27" xfId="1" applyFont="1" applyBorder="1" applyAlignment="1">
      <alignment horizontal="center" vertical="top" wrapText="1"/>
    </xf>
    <xf numFmtId="0" fontId="36" fillId="0" borderId="28" xfId="1" applyFont="1" applyBorder="1" applyAlignment="1">
      <alignment horizontal="center" vertical="top" wrapText="1"/>
    </xf>
    <xf numFmtId="0" fontId="35" fillId="0" borderId="0" xfId="1" applyFont="1" applyAlignment="1">
      <alignment horizontal="center" vertical="top" wrapText="1"/>
    </xf>
    <xf numFmtId="0" fontId="35" fillId="0" borderId="31" xfId="1" applyFont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0" fontId="36" fillId="0" borderId="31" xfId="1" applyFont="1" applyBorder="1" applyAlignment="1">
      <alignment horizontal="center" vertical="top" wrapText="1"/>
    </xf>
    <xf numFmtId="0" fontId="35" fillId="2" borderId="1" xfId="1" applyFont="1" applyFill="1" applyBorder="1" applyAlignment="1">
      <alignment horizontal="left" vertical="top" wrapText="1"/>
    </xf>
    <xf numFmtId="0" fontId="35" fillId="2" borderId="35" xfId="1" applyFont="1" applyFill="1" applyBorder="1" applyAlignment="1">
      <alignment horizontal="left" vertical="top" wrapText="1"/>
    </xf>
    <xf numFmtId="0" fontId="35" fillId="13" borderId="36" xfId="1" applyFont="1" applyFill="1" applyBorder="1" applyAlignment="1">
      <alignment horizontal="left" vertical="top" wrapText="1"/>
    </xf>
    <xf numFmtId="0" fontId="35" fillId="13" borderId="27" xfId="1" applyFont="1" applyFill="1" applyBorder="1" applyAlignment="1">
      <alignment horizontal="left" vertical="top" wrapText="1"/>
    </xf>
    <xf numFmtId="0" fontId="35" fillId="13" borderId="28" xfId="1" applyFont="1" applyFill="1" applyBorder="1" applyAlignment="1">
      <alignment horizontal="left" vertical="top" wrapText="1"/>
    </xf>
    <xf numFmtId="49" fontId="35" fillId="0" borderId="53" xfId="8" applyNumberFormat="1" applyFont="1" applyBorder="1" applyAlignment="1">
      <alignment horizontal="left" vertical="top"/>
    </xf>
    <xf numFmtId="0" fontId="36" fillId="0" borderId="57" xfId="0" applyFont="1" applyBorder="1" applyAlignment="1">
      <alignment horizontal="left" vertical="top"/>
    </xf>
    <xf numFmtId="0" fontId="36" fillId="0" borderId="17" xfId="1" applyFont="1" applyBorder="1" applyAlignment="1">
      <alignment horizontal="left" vertical="top" wrapText="1"/>
    </xf>
    <xf numFmtId="0" fontId="33" fillId="8" borderId="17" xfId="0" applyFont="1" applyFill="1" applyBorder="1" applyAlignment="1">
      <alignment horizontal="left" vertical="top"/>
    </xf>
    <xf numFmtId="0" fontId="36" fillId="8" borderId="17" xfId="1" applyFont="1" applyFill="1" applyBorder="1" applyAlignment="1">
      <alignment horizontal="left" vertical="top"/>
    </xf>
    <xf numFmtId="0" fontId="18" fillId="0" borderId="52" xfId="1" applyFont="1" applyBorder="1" applyAlignment="1">
      <alignment horizontal="left" vertical="top" wrapText="1"/>
    </xf>
    <xf numFmtId="49" fontId="35" fillId="13" borderId="47" xfId="1" applyNumberFormat="1" applyFont="1" applyFill="1" applyBorder="1" applyAlignment="1">
      <alignment horizontal="right" vertical="top"/>
    </xf>
    <xf numFmtId="0" fontId="35" fillId="13" borderId="1" xfId="1" applyFont="1" applyFill="1" applyBorder="1" applyAlignment="1">
      <alignment horizontal="center" vertical="top" wrapText="1"/>
    </xf>
    <xf numFmtId="0" fontId="36" fillId="13" borderId="1" xfId="0" applyFont="1" applyFill="1" applyBorder="1" applyAlignment="1">
      <alignment vertical="top"/>
    </xf>
    <xf numFmtId="0" fontId="36" fillId="13" borderId="35" xfId="0" applyFont="1" applyFill="1" applyBorder="1" applyAlignment="1">
      <alignment vertical="top"/>
    </xf>
    <xf numFmtId="0" fontId="36" fillId="0" borderId="3" xfId="0" applyFont="1" applyBorder="1" applyAlignment="1">
      <alignment horizontal="left" vertical="top"/>
    </xf>
    <xf numFmtId="0" fontId="36" fillId="0" borderId="34" xfId="0" applyFont="1" applyBorder="1" applyAlignment="1">
      <alignment horizontal="left" vertical="top"/>
    </xf>
    <xf numFmtId="49" fontId="35" fillId="3" borderId="2" xfId="1" applyNumberFormat="1" applyFont="1" applyFill="1" applyBorder="1" applyAlignment="1">
      <alignment horizontal="left" vertical="top" wrapText="1"/>
    </xf>
    <xf numFmtId="0" fontId="36" fillId="17" borderId="41" xfId="1" applyFont="1" applyFill="1" applyBorder="1" applyAlignment="1">
      <alignment horizontal="center" vertical="top" wrapText="1"/>
    </xf>
    <xf numFmtId="0" fontId="36" fillId="17" borderId="38" xfId="1" applyFont="1" applyFill="1" applyBorder="1" applyAlignment="1">
      <alignment horizontal="center" vertical="top" wrapText="1"/>
    </xf>
    <xf numFmtId="0" fontId="36" fillId="17" borderId="39" xfId="1" applyFont="1" applyFill="1" applyBorder="1" applyAlignment="1">
      <alignment horizontal="center" vertical="top" wrapText="1"/>
    </xf>
    <xf numFmtId="49" fontId="35" fillId="17" borderId="38" xfId="1" applyNumberFormat="1" applyFont="1" applyFill="1" applyBorder="1" applyAlignment="1">
      <alignment horizontal="right" vertical="top" wrapText="1"/>
    </xf>
    <xf numFmtId="49" fontId="35" fillId="17" borderId="39" xfId="1" applyNumberFormat="1" applyFont="1" applyFill="1" applyBorder="1" applyAlignment="1">
      <alignment horizontal="right" vertical="top" wrapText="1"/>
    </xf>
    <xf numFmtId="3" fontId="36" fillId="5" borderId="49" xfId="1" applyNumberFormat="1" applyFont="1" applyFill="1" applyBorder="1" applyAlignment="1">
      <alignment horizontal="left" vertical="top" wrapText="1"/>
    </xf>
    <xf numFmtId="3" fontId="36" fillId="5" borderId="44" xfId="1" applyNumberFormat="1" applyFont="1" applyFill="1" applyBorder="1" applyAlignment="1">
      <alignment horizontal="left" vertical="top" wrapText="1"/>
    </xf>
    <xf numFmtId="3" fontId="36" fillId="5" borderId="58" xfId="1" applyNumberFormat="1" applyFont="1" applyFill="1" applyBorder="1" applyAlignment="1">
      <alignment horizontal="left" vertical="top" wrapText="1"/>
    </xf>
    <xf numFmtId="3" fontId="36" fillId="5" borderId="59" xfId="1" applyNumberFormat="1" applyFont="1" applyFill="1" applyBorder="1" applyAlignment="1">
      <alignment horizontal="left" vertical="top" wrapText="1"/>
    </xf>
    <xf numFmtId="3" fontId="36" fillId="5" borderId="9" xfId="1" applyNumberFormat="1" applyFont="1" applyFill="1" applyBorder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3" fontId="36" fillId="5" borderId="3" xfId="1" applyNumberFormat="1" applyFont="1" applyFill="1" applyBorder="1" applyAlignment="1">
      <alignment horizontal="left" vertical="top" wrapText="1"/>
    </xf>
    <xf numFmtId="0" fontId="36" fillId="3" borderId="17" xfId="0" applyFont="1" applyFill="1" applyBorder="1" applyAlignment="1">
      <alignment horizontal="left" vertical="top" wrapText="1"/>
    </xf>
    <xf numFmtId="2" fontId="36" fillId="0" borderId="20" xfId="1" applyNumberFormat="1" applyFont="1" applyBorder="1" applyAlignment="1">
      <alignment horizontal="left" vertical="top" wrapText="1"/>
    </xf>
    <xf numFmtId="2" fontId="36" fillId="0" borderId="17" xfId="1" applyNumberFormat="1" applyFont="1" applyBorder="1" applyAlignment="1">
      <alignment horizontal="left" vertical="top" wrapText="1"/>
    </xf>
    <xf numFmtId="166" fontId="36" fillId="8" borderId="17" xfId="1" applyNumberFormat="1" applyFont="1" applyFill="1" applyBorder="1" applyAlignment="1">
      <alignment horizontal="left" vertical="top"/>
    </xf>
    <xf numFmtId="165" fontId="36" fillId="5" borderId="20" xfId="1" applyNumberFormat="1" applyFont="1" applyFill="1" applyBorder="1" applyAlignment="1">
      <alignment horizontal="left" vertical="top" wrapText="1"/>
    </xf>
    <xf numFmtId="165" fontId="36" fillId="5" borderId="17" xfId="1" applyNumberFormat="1" applyFont="1" applyFill="1" applyBorder="1" applyAlignment="1">
      <alignment horizontal="left" vertical="top" wrapText="1"/>
    </xf>
    <xf numFmtId="49" fontId="35" fillId="3" borderId="23" xfId="1" applyNumberFormat="1" applyFont="1" applyFill="1" applyBorder="1" applyAlignment="1">
      <alignment horizontal="left" vertical="top" wrapText="1"/>
    </xf>
    <xf numFmtId="49" fontId="35" fillId="3" borderId="57" xfId="1" applyNumberFormat="1" applyFont="1" applyFill="1" applyBorder="1" applyAlignment="1">
      <alignment horizontal="left" vertical="top" wrapText="1"/>
    </xf>
    <xf numFmtId="0" fontId="36" fillId="13" borderId="0" xfId="1" applyFont="1" applyFill="1" applyAlignment="1">
      <alignment horizontal="center" vertical="top" wrapText="1"/>
    </xf>
    <xf numFmtId="0" fontId="36" fillId="13" borderId="0" xfId="0" applyFont="1" applyFill="1" applyAlignment="1">
      <alignment horizontal="center" wrapText="1"/>
    </xf>
    <xf numFmtId="0" fontId="36" fillId="13" borderId="1" xfId="1" applyFont="1" applyFill="1" applyBorder="1" applyAlignment="1">
      <alignment horizontal="center" vertical="center" wrapText="1"/>
    </xf>
    <xf numFmtId="49" fontId="35" fillId="0" borderId="30" xfId="1" applyNumberFormat="1" applyFont="1" applyBorder="1" applyAlignment="1">
      <alignment horizontal="left" vertical="top" wrapText="1"/>
    </xf>
    <xf numFmtId="49" fontId="35" fillId="2" borderId="47" xfId="1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vertical="top"/>
    </xf>
    <xf numFmtId="0" fontId="36" fillId="8" borderId="30" xfId="0" applyFont="1" applyFill="1" applyBorder="1" applyAlignment="1">
      <alignment horizontal="left" vertical="top" wrapText="1"/>
    </xf>
    <xf numFmtId="1" fontId="36" fillId="5" borderId="3" xfId="1" applyNumberFormat="1" applyFont="1" applyFill="1" applyBorder="1" applyAlignment="1">
      <alignment horizontal="center" vertical="top" wrapText="1"/>
    </xf>
    <xf numFmtId="1" fontId="36" fillId="5" borderId="8" xfId="1" applyNumberFormat="1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34" xfId="0" applyFont="1" applyFill="1" applyBorder="1" applyAlignment="1">
      <alignment horizontal="left" vertical="top" wrapText="1"/>
    </xf>
    <xf numFmtId="1" fontId="36" fillId="8" borderId="20" xfId="1" applyNumberFormat="1" applyFont="1" applyFill="1" applyBorder="1" applyAlignment="1">
      <alignment horizontal="left" vertical="top" wrapText="1"/>
    </xf>
    <xf numFmtId="1" fontId="36" fillId="8" borderId="34" xfId="1" applyNumberFormat="1" applyFont="1" applyFill="1" applyBorder="1" applyAlignment="1">
      <alignment horizontal="left" vertical="top" wrapText="1"/>
    </xf>
    <xf numFmtId="0" fontId="18" fillId="0" borderId="59" xfId="8" applyFont="1" applyBorder="1" applyAlignment="1">
      <alignment horizontal="left" vertical="top" wrapText="1"/>
    </xf>
    <xf numFmtId="3" fontId="18" fillId="0" borderId="3" xfId="8" applyNumberFormat="1" applyFont="1" applyBorder="1" applyAlignment="1">
      <alignment horizontal="left" vertical="top" wrapText="1"/>
    </xf>
    <xf numFmtId="3" fontId="18" fillId="0" borderId="34" xfId="8" applyNumberFormat="1" applyFont="1" applyBorder="1" applyAlignment="1">
      <alignment horizontal="left" vertical="top" wrapText="1"/>
    </xf>
    <xf numFmtId="49" fontId="20" fillId="13" borderId="51" xfId="8" applyNumberFormat="1" applyFont="1" applyFill="1" applyBorder="1" applyAlignment="1">
      <alignment horizontal="center" vertical="top" wrapText="1"/>
    </xf>
    <xf numFmtId="49" fontId="20" fillId="13" borderId="47" xfId="8" applyNumberFormat="1" applyFont="1" applyFill="1" applyBorder="1" applyAlignment="1">
      <alignment horizontal="center" vertical="top" wrapText="1"/>
    </xf>
    <xf numFmtId="3" fontId="18" fillId="0" borderId="45" xfId="8" applyNumberFormat="1" applyFont="1" applyBorder="1" applyAlignment="1">
      <alignment horizontal="left" vertical="top" wrapText="1"/>
    </xf>
    <xf numFmtId="3" fontId="18" fillId="0" borderId="30" xfId="8" applyNumberFormat="1" applyFont="1" applyBorder="1" applyAlignment="1">
      <alignment horizontal="left" vertical="top" wrapText="1"/>
    </xf>
    <xf numFmtId="3" fontId="18" fillId="0" borderId="55" xfId="8" applyNumberFormat="1" applyFont="1" applyBorder="1" applyAlignment="1">
      <alignment horizontal="left" vertical="top" wrapText="1"/>
    </xf>
    <xf numFmtId="0" fontId="18" fillId="0" borderId="61" xfId="8" applyFont="1" applyBorder="1" applyAlignment="1">
      <alignment horizontal="left" vertical="top" wrapText="1" shrinkToFit="1"/>
    </xf>
    <xf numFmtId="0" fontId="18" fillId="0" borderId="32" xfId="8" applyFont="1" applyBorder="1" applyAlignment="1">
      <alignment horizontal="left" vertical="top" wrapText="1" shrinkToFit="1"/>
    </xf>
    <xf numFmtId="0" fontId="18" fillId="0" borderId="62" xfId="8" applyFont="1" applyBorder="1" applyAlignment="1">
      <alignment horizontal="left" vertical="top" wrapText="1" shrinkToFit="1"/>
    </xf>
    <xf numFmtId="0" fontId="18" fillId="0" borderId="52" xfId="8" applyFont="1" applyBorder="1" applyAlignment="1">
      <alignment horizontal="left" vertical="top" wrapText="1" shrinkToFit="1"/>
    </xf>
    <xf numFmtId="2" fontId="18" fillId="0" borderId="30" xfId="0" applyNumberFormat="1" applyFont="1" applyBorder="1" applyAlignment="1">
      <alignment horizontal="left" vertical="top" wrapText="1"/>
    </xf>
    <xf numFmtId="2" fontId="18" fillId="0" borderId="55" xfId="0" applyNumberFormat="1" applyFont="1" applyBorder="1" applyAlignment="1">
      <alignment horizontal="left" vertical="top" wrapText="1"/>
    </xf>
    <xf numFmtId="49" fontId="20" fillId="3" borderId="2" xfId="10" applyNumberFormat="1" applyFont="1" applyFill="1" applyBorder="1" applyAlignment="1">
      <alignment horizontal="left" vertical="top"/>
    </xf>
    <xf numFmtId="49" fontId="20" fillId="3" borderId="33" xfId="10" applyNumberFormat="1" applyFont="1" applyFill="1" applyBorder="1" applyAlignment="1">
      <alignment horizontal="left" vertical="top"/>
    </xf>
    <xf numFmtId="0" fontId="18" fillId="3" borderId="3" xfId="8" applyFont="1" applyFill="1" applyBorder="1" applyAlignment="1">
      <alignment horizontal="left" vertical="top" wrapText="1"/>
    </xf>
    <xf numFmtId="0" fontId="18" fillId="8" borderId="3" xfId="8" applyFont="1" applyFill="1" applyBorder="1" applyAlignment="1">
      <alignment horizontal="left" vertical="top"/>
    </xf>
    <xf numFmtId="0" fontId="18" fillId="8" borderId="8" xfId="8" applyFont="1" applyFill="1" applyBorder="1" applyAlignment="1">
      <alignment horizontal="left" vertical="top"/>
    </xf>
    <xf numFmtId="49" fontId="20" fillId="0" borderId="11" xfId="10" applyNumberFormat="1" applyFont="1" applyBorder="1" applyAlignment="1">
      <alignment horizontal="left" vertical="top"/>
    </xf>
    <xf numFmtId="49" fontId="20" fillId="0" borderId="33" xfId="10" applyNumberFormat="1" applyFont="1" applyBorder="1" applyAlignment="1">
      <alignment horizontal="left" vertical="top"/>
    </xf>
    <xf numFmtId="0" fontId="20" fillId="13" borderId="1" xfId="8" applyFont="1" applyFill="1" applyBorder="1" applyAlignment="1">
      <alignment horizontal="right" vertical="top"/>
    </xf>
    <xf numFmtId="0" fontId="20" fillId="13" borderId="35" xfId="8" applyFont="1" applyFill="1" applyBorder="1" applyAlignment="1">
      <alignment horizontal="right" vertical="top"/>
    </xf>
    <xf numFmtId="49" fontId="20" fillId="3" borderId="23" xfId="10" applyNumberFormat="1" applyFont="1" applyFill="1" applyBorder="1" applyAlignment="1">
      <alignment horizontal="left" vertical="top"/>
    </xf>
    <xf numFmtId="49" fontId="20" fillId="3" borderId="57" xfId="10" applyNumberFormat="1" applyFont="1" applyFill="1" applyBorder="1" applyAlignment="1">
      <alignment horizontal="left" vertical="top"/>
    </xf>
    <xf numFmtId="0" fontId="18" fillId="0" borderId="55" xfId="8" applyFont="1" applyBorder="1" applyAlignment="1">
      <alignment horizontal="left" vertical="top" wrapText="1"/>
    </xf>
    <xf numFmtId="0" fontId="18" fillId="0" borderId="3" xfId="8" applyFont="1" applyBorder="1" applyAlignment="1">
      <alignment horizontal="left" vertical="top" wrapText="1"/>
    </xf>
    <xf numFmtId="166" fontId="18" fillId="8" borderId="3" xfId="8" applyNumberFormat="1" applyFont="1" applyFill="1" applyBorder="1" applyAlignment="1">
      <alignment horizontal="left" vertical="top"/>
    </xf>
    <xf numFmtId="49" fontId="20" fillId="0" borderId="2" xfId="10" applyNumberFormat="1" applyFont="1" applyBorder="1" applyAlignment="1">
      <alignment horizontal="left" vertical="top"/>
    </xf>
    <xf numFmtId="49" fontId="20" fillId="0" borderId="7" xfId="10" applyNumberFormat="1" applyFont="1" applyBorder="1" applyAlignment="1">
      <alignment horizontal="left" vertical="top"/>
    </xf>
    <xf numFmtId="0" fontId="18" fillId="3" borderId="8" xfId="8" applyFont="1" applyFill="1" applyBorder="1" applyAlignment="1">
      <alignment horizontal="left" vertical="top" wrapText="1"/>
    </xf>
    <xf numFmtId="0" fontId="39" fillId="0" borderId="30" xfId="8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3" fontId="18" fillId="0" borderId="3" xfId="8" applyNumberFormat="1" applyFont="1" applyBorder="1" applyAlignment="1">
      <alignment horizontal="left" vertical="top"/>
    </xf>
    <xf numFmtId="0" fontId="20" fillId="13" borderId="38" xfId="8" applyFont="1" applyFill="1" applyBorder="1" applyAlignment="1">
      <alignment horizontal="left" vertical="top" wrapText="1"/>
    </xf>
    <xf numFmtId="0" fontId="20" fillId="13" borderId="39" xfId="8" applyFont="1" applyFill="1" applyBorder="1" applyAlignment="1">
      <alignment horizontal="left" vertical="top" wrapText="1"/>
    </xf>
    <xf numFmtId="49" fontId="20" fillId="3" borderId="16" xfId="10" applyNumberFormat="1" applyFont="1" applyFill="1" applyBorder="1" applyAlignment="1">
      <alignment horizontal="left" vertical="top"/>
    </xf>
    <xf numFmtId="0" fontId="18" fillId="3" borderId="45" xfId="1" applyFont="1" applyFill="1" applyBorder="1" applyAlignment="1">
      <alignment horizontal="left" vertical="top" wrapText="1"/>
    </xf>
    <xf numFmtId="0" fontId="18" fillId="8" borderId="45" xfId="8" applyFont="1" applyFill="1" applyBorder="1" applyAlignment="1">
      <alignment horizontal="left" vertical="top"/>
    </xf>
    <xf numFmtId="0" fontId="20" fillId="13" borderId="38" xfId="8" applyFont="1" applyFill="1" applyBorder="1" applyAlignment="1">
      <alignment horizontal="right" vertical="top"/>
    </xf>
    <xf numFmtId="0" fontId="20" fillId="13" borderId="39" xfId="8" applyFont="1" applyFill="1" applyBorder="1" applyAlignment="1">
      <alignment horizontal="right" vertical="top"/>
    </xf>
    <xf numFmtId="0" fontId="18" fillId="13" borderId="41" xfId="8" applyFont="1" applyFill="1" applyBorder="1" applyAlignment="1">
      <alignment horizontal="center" vertical="top" wrapText="1"/>
    </xf>
    <xf numFmtId="0" fontId="18" fillId="13" borderId="38" xfId="8" applyFont="1" applyFill="1" applyBorder="1" applyAlignment="1">
      <alignment horizontal="center" vertical="top" wrapText="1"/>
    </xf>
    <xf numFmtId="0" fontId="18" fillId="13" borderId="39" xfId="8" applyFont="1" applyFill="1" applyBorder="1" applyAlignment="1">
      <alignment horizontal="center" vertical="top" wrapText="1"/>
    </xf>
    <xf numFmtId="0" fontId="18" fillId="0" borderId="17" xfId="8" applyFont="1" applyBorder="1" applyAlignment="1">
      <alignment horizontal="left" vertical="top" wrapText="1"/>
    </xf>
    <xf numFmtId="3" fontId="18" fillId="0" borderId="20" xfId="8" applyNumberFormat="1" applyFont="1" applyBorder="1" applyAlignment="1">
      <alignment horizontal="left" vertical="top" wrapText="1"/>
    </xf>
    <xf numFmtId="3" fontId="18" fillId="0" borderId="8" xfId="8" applyNumberFormat="1" applyFont="1" applyBorder="1" applyAlignment="1">
      <alignment horizontal="left" vertical="top" wrapText="1"/>
    </xf>
    <xf numFmtId="3" fontId="18" fillId="0" borderId="17" xfId="8" applyNumberFormat="1" applyFont="1" applyBorder="1" applyAlignment="1">
      <alignment horizontal="left" vertical="top" wrapText="1"/>
    </xf>
    <xf numFmtId="0" fontId="18" fillId="3" borderId="17" xfId="8" applyFont="1" applyFill="1" applyBorder="1" applyAlignment="1">
      <alignment horizontal="left" vertical="top" wrapText="1"/>
    </xf>
    <xf numFmtId="0" fontId="18" fillId="8" borderId="17" xfId="8" applyFont="1" applyFill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166" fontId="18" fillId="8" borderId="45" xfId="1" applyNumberFormat="1" applyFont="1" applyFill="1" applyBorder="1" applyAlignment="1">
      <alignment horizontal="center" vertical="center" textRotation="90" wrapText="1" shrinkToFit="1"/>
    </xf>
    <xf numFmtId="166" fontId="18" fillId="8" borderId="30" xfId="1" applyNumberFormat="1" applyFont="1" applyFill="1" applyBorder="1" applyAlignment="1">
      <alignment horizontal="center" vertical="center" textRotation="90" wrapText="1" shrinkToFit="1"/>
    </xf>
    <xf numFmtId="166" fontId="18" fillId="8" borderId="20" xfId="1" applyNumberFormat="1" applyFont="1" applyFill="1" applyBorder="1" applyAlignment="1">
      <alignment horizontal="center" vertical="center" textRotation="90" wrapText="1" shrinkToFit="1"/>
    </xf>
    <xf numFmtId="166" fontId="18" fillId="8" borderId="3" xfId="1" applyNumberFormat="1" applyFont="1" applyFill="1" applyBorder="1" applyAlignment="1">
      <alignment horizontal="center" vertical="center" textRotation="90" wrapText="1" shrinkToFit="1"/>
    </xf>
    <xf numFmtId="166" fontId="18" fillId="8" borderId="8" xfId="1" applyNumberFormat="1" applyFont="1" applyFill="1" applyBorder="1" applyAlignment="1">
      <alignment horizontal="center" vertical="center" textRotation="90" wrapText="1" shrinkToFit="1"/>
    </xf>
    <xf numFmtId="166" fontId="18" fillId="8" borderId="17" xfId="1" applyNumberFormat="1" applyFont="1" applyFill="1" applyBorder="1" applyAlignment="1">
      <alignment horizontal="center" vertical="center" textRotation="90" wrapText="1" shrinkToFit="1"/>
    </xf>
    <xf numFmtId="0" fontId="18" fillId="0" borderId="20" xfId="1" applyFont="1" applyBorder="1" applyAlignment="1">
      <alignment horizontal="center" vertical="center" textRotation="90" wrapText="1"/>
    </xf>
    <xf numFmtId="0" fontId="20" fillId="11" borderId="36" xfId="8" applyFont="1" applyFill="1" applyBorder="1" applyAlignment="1">
      <alignment horizontal="left" vertical="top" wrapText="1"/>
    </xf>
    <xf numFmtId="0" fontId="20" fillId="11" borderId="27" xfId="8" applyFont="1" applyFill="1" applyBorder="1" applyAlignment="1">
      <alignment horizontal="left" vertical="top" wrapText="1"/>
    </xf>
    <xf numFmtId="0" fontId="20" fillId="11" borderId="28" xfId="8" applyFont="1" applyFill="1" applyBorder="1" applyAlignment="1">
      <alignment horizontal="left" vertical="top" wrapText="1"/>
    </xf>
    <xf numFmtId="0" fontId="18" fillId="8" borderId="55" xfId="8" applyFont="1" applyFill="1" applyBorder="1" applyAlignment="1">
      <alignment horizontal="left" vertical="top"/>
    </xf>
    <xf numFmtId="49" fontId="20" fillId="13" borderId="1" xfId="1" applyNumberFormat="1" applyFont="1" applyFill="1" applyBorder="1" applyAlignment="1">
      <alignment horizontal="right" vertical="top" wrapText="1"/>
    </xf>
    <xf numFmtId="49" fontId="20" fillId="13" borderId="35" xfId="1" applyNumberFormat="1" applyFont="1" applyFill="1" applyBorder="1" applyAlignment="1">
      <alignment horizontal="right" vertical="top" wrapText="1"/>
    </xf>
    <xf numFmtId="0" fontId="18" fillId="13" borderId="47" xfId="8" applyFont="1" applyFill="1" applyBorder="1" applyAlignment="1">
      <alignment horizontal="left" vertical="top" wrapText="1"/>
    </xf>
    <xf numFmtId="0" fontId="18" fillId="13" borderId="1" xfId="8" applyFont="1" applyFill="1" applyBorder="1" applyAlignment="1">
      <alignment horizontal="left" vertical="top" wrapText="1"/>
    </xf>
    <xf numFmtId="0" fontId="18" fillId="13" borderId="35" xfId="8" applyFont="1" applyFill="1" applyBorder="1" applyAlignment="1">
      <alignment horizontal="left" vertical="top" wrapText="1"/>
    </xf>
    <xf numFmtId="166" fontId="18" fillId="8" borderId="55" xfId="8" applyNumberFormat="1" applyFont="1" applyFill="1" applyBorder="1" applyAlignment="1">
      <alignment horizontal="left" vertical="top"/>
    </xf>
    <xf numFmtId="0" fontId="20" fillId="12" borderId="36" xfId="8" applyFont="1" applyFill="1" applyBorder="1" applyAlignment="1">
      <alignment horizontal="left" vertical="top" wrapText="1"/>
    </xf>
    <xf numFmtId="0" fontId="20" fillId="12" borderId="38" xfId="8" applyFont="1" applyFill="1" applyBorder="1" applyAlignment="1">
      <alignment horizontal="left" vertical="top" wrapText="1"/>
    </xf>
    <xf numFmtId="0" fontId="20" fillId="12" borderId="39" xfId="8" applyFont="1" applyFill="1" applyBorder="1" applyAlignment="1">
      <alignment horizontal="left" vertical="top" wrapText="1"/>
    </xf>
    <xf numFmtId="0" fontId="18" fillId="3" borderId="55" xfId="8" applyFont="1" applyFill="1" applyBorder="1" applyAlignment="1">
      <alignment horizontal="left" vertical="top" wrapText="1"/>
    </xf>
    <xf numFmtId="49" fontId="20" fillId="12" borderId="51" xfId="8" applyNumberFormat="1" applyFont="1" applyFill="1" applyBorder="1" applyAlignment="1">
      <alignment horizontal="center" vertical="top" wrapText="1"/>
    </xf>
    <xf numFmtId="49" fontId="20" fillId="12" borderId="47" xfId="8" applyNumberFormat="1" applyFont="1" applyFill="1" applyBorder="1" applyAlignment="1">
      <alignment horizontal="center" vertical="top" wrapText="1"/>
    </xf>
    <xf numFmtId="0" fontId="18" fillId="13" borderId="47" xfId="1" applyFont="1" applyFill="1" applyBorder="1" applyAlignment="1">
      <alignment horizontal="left" vertical="top" wrapText="1"/>
    </xf>
    <xf numFmtId="0" fontId="18" fillId="13" borderId="1" xfId="1" applyFont="1" applyFill="1" applyBorder="1" applyAlignment="1">
      <alignment horizontal="left" vertical="top" wrapText="1"/>
    </xf>
    <xf numFmtId="0" fontId="18" fillId="13" borderId="35" xfId="1" applyFont="1" applyFill="1" applyBorder="1" applyAlignment="1">
      <alignment horizontal="left" vertical="top" wrapText="1"/>
    </xf>
    <xf numFmtId="0" fontId="19" fillId="0" borderId="51" xfId="8" applyFont="1" applyBorder="1" applyAlignment="1">
      <alignment horizontal="center" vertical="top" wrapText="1"/>
    </xf>
    <xf numFmtId="0" fontId="19" fillId="0" borderId="0" xfId="8" applyFont="1" applyAlignment="1">
      <alignment horizontal="center" vertical="top" wrapText="1"/>
    </xf>
    <xf numFmtId="0" fontId="19" fillId="0" borderId="31" xfId="8" applyFont="1" applyBorder="1" applyAlignment="1">
      <alignment horizontal="center" vertical="top" wrapText="1"/>
    </xf>
    <xf numFmtId="0" fontId="17" fillId="0" borderId="51" xfId="8" applyFont="1" applyBorder="1" applyAlignment="1">
      <alignment horizontal="center" vertical="top" wrapText="1"/>
    </xf>
    <xf numFmtId="0" fontId="17" fillId="0" borderId="0" xfId="8" applyFont="1" applyAlignment="1">
      <alignment horizontal="center" vertical="top" wrapText="1"/>
    </xf>
    <xf numFmtId="0" fontId="17" fillId="0" borderId="31" xfId="8" applyFont="1" applyBorder="1" applyAlignment="1">
      <alignment horizontal="center" vertical="top" wrapText="1"/>
    </xf>
    <xf numFmtId="0" fontId="17" fillId="0" borderId="47" xfId="8" applyFont="1" applyBorder="1" applyAlignment="1">
      <alignment horizontal="center" vertical="top" wrapText="1"/>
    </xf>
    <xf numFmtId="0" fontId="17" fillId="0" borderId="1" xfId="8" applyFont="1" applyBorder="1" applyAlignment="1">
      <alignment horizontal="center" vertical="top" wrapText="1"/>
    </xf>
    <xf numFmtId="0" fontId="17" fillId="0" borderId="35" xfId="8" applyFont="1" applyBorder="1" applyAlignment="1">
      <alignment horizontal="center" vertical="top" wrapText="1"/>
    </xf>
    <xf numFmtId="0" fontId="18" fillId="0" borderId="53" xfId="8" applyFont="1" applyBorder="1" applyAlignment="1">
      <alignment horizontal="center" vertical="center" textRotation="90"/>
    </xf>
    <xf numFmtId="0" fontId="18" fillId="0" borderId="23" xfId="8" applyFont="1" applyBorder="1" applyAlignment="1">
      <alignment horizontal="center" vertical="center" textRotation="90"/>
    </xf>
    <xf numFmtId="0" fontId="18" fillId="0" borderId="11" xfId="8" applyFont="1" applyBorder="1" applyAlignment="1">
      <alignment horizontal="center" vertical="center" textRotation="90"/>
    </xf>
    <xf numFmtId="0" fontId="18" fillId="0" borderId="45" xfId="8" applyFont="1" applyBorder="1" applyAlignment="1">
      <alignment horizontal="center" vertical="center" textRotation="90"/>
    </xf>
    <xf numFmtId="0" fontId="18" fillId="0" borderId="30" xfId="8" applyFont="1" applyBorder="1" applyAlignment="1">
      <alignment horizontal="center" vertical="center" textRotation="90"/>
    </xf>
    <xf numFmtId="0" fontId="18" fillId="0" borderId="20" xfId="8" applyFont="1" applyBorder="1" applyAlignment="1">
      <alignment horizontal="center" vertical="center" textRotation="90"/>
    </xf>
    <xf numFmtId="0" fontId="18" fillId="0" borderId="45" xfId="8" applyFont="1" applyBorder="1" applyAlignment="1">
      <alignment horizontal="center" vertical="center" textRotation="90" wrapText="1" shrinkToFit="1"/>
    </xf>
    <xf numFmtId="0" fontId="18" fillId="0" borderId="30" xfId="8" applyFont="1" applyBorder="1" applyAlignment="1">
      <alignment horizontal="center" vertical="center" textRotation="90" wrapText="1" shrinkToFit="1"/>
    </xf>
    <xf numFmtId="0" fontId="18" fillId="0" borderId="20" xfId="8" applyFont="1" applyBorder="1" applyAlignment="1">
      <alignment horizontal="center" vertical="center" textRotation="90" wrapText="1" shrinkToFit="1"/>
    </xf>
    <xf numFmtId="0" fontId="18" fillId="0" borderId="45" xfId="8" applyFont="1" applyBorder="1" applyAlignment="1">
      <alignment horizontal="center" vertical="center" wrapText="1" shrinkToFit="1"/>
    </xf>
    <xf numFmtId="0" fontId="18" fillId="0" borderId="30" xfId="8" applyFont="1" applyBorder="1" applyAlignment="1">
      <alignment horizontal="center" vertical="center" wrapText="1" shrinkToFit="1"/>
    </xf>
    <xf numFmtId="0" fontId="18" fillId="0" borderId="20" xfId="8" applyFont="1" applyBorder="1" applyAlignment="1">
      <alignment horizontal="center" vertical="center" wrapText="1" shrinkToFit="1"/>
    </xf>
    <xf numFmtId="0" fontId="18" fillId="0" borderId="45" xfId="8" applyFont="1" applyBorder="1" applyAlignment="1">
      <alignment horizontal="center" vertical="center" wrapText="1"/>
    </xf>
    <xf numFmtId="0" fontId="18" fillId="0" borderId="61" xfId="8" applyFont="1" applyBorder="1" applyAlignment="1">
      <alignment horizontal="center" vertical="center" wrapText="1"/>
    </xf>
    <xf numFmtId="0" fontId="18" fillId="0" borderId="30" xfId="8" applyFont="1" applyBorder="1" applyAlignment="1">
      <alignment horizontal="center" vertical="center" wrapText="1"/>
    </xf>
    <xf numFmtId="0" fontId="18" fillId="0" borderId="62" xfId="8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60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20" fillId="8" borderId="36" xfId="8" applyFont="1" applyFill="1" applyBorder="1" applyAlignment="1">
      <alignment horizontal="left" vertical="top" wrapText="1"/>
    </xf>
    <xf numFmtId="0" fontId="20" fillId="8" borderId="38" xfId="8" applyFont="1" applyFill="1" applyBorder="1" applyAlignment="1">
      <alignment horizontal="left" vertical="top" wrapText="1"/>
    </xf>
    <xf numFmtId="0" fontId="20" fillId="8" borderId="39" xfId="8" applyFont="1" applyFill="1" applyBorder="1" applyAlignment="1">
      <alignment horizontal="left" vertical="top" wrapText="1"/>
    </xf>
    <xf numFmtId="0" fontId="18" fillId="3" borderId="28" xfId="1" applyFont="1" applyFill="1" applyBorder="1" applyAlignment="1">
      <alignment horizontal="center" vertical="top" wrapText="1"/>
    </xf>
    <xf numFmtId="0" fontId="18" fillId="3" borderId="31" xfId="1" applyFont="1" applyFill="1" applyBorder="1" applyAlignment="1">
      <alignment horizontal="center" vertical="top" wrapText="1"/>
    </xf>
    <xf numFmtId="0" fontId="18" fillId="3" borderId="35" xfId="1" applyFont="1" applyFill="1" applyBorder="1" applyAlignment="1">
      <alignment horizontal="center" vertical="top" wrapText="1"/>
    </xf>
    <xf numFmtId="49" fontId="20" fillId="3" borderId="53" xfId="1" applyNumberFormat="1" applyFont="1" applyFill="1" applyBorder="1" applyAlignment="1">
      <alignment horizontal="left" vertical="top"/>
    </xf>
    <xf numFmtId="49" fontId="20" fillId="3" borderId="23" xfId="1" applyNumberFormat="1" applyFont="1" applyFill="1" applyBorder="1" applyAlignment="1">
      <alignment horizontal="left" vertical="top"/>
    </xf>
    <xf numFmtId="1" fontId="18" fillId="3" borderId="30" xfId="1" applyNumberFormat="1" applyFont="1" applyFill="1" applyBorder="1" applyAlignment="1">
      <alignment horizontal="center" vertical="top" wrapText="1"/>
    </xf>
    <xf numFmtId="1" fontId="18" fillId="3" borderId="55" xfId="1" applyNumberFormat="1" applyFont="1" applyFill="1" applyBorder="1" applyAlignment="1">
      <alignment horizontal="center" vertical="top" wrapText="1"/>
    </xf>
    <xf numFmtId="49" fontId="20" fillId="12" borderId="47" xfId="1" applyNumberFormat="1" applyFont="1" applyFill="1" applyBorder="1" applyAlignment="1">
      <alignment horizontal="right" vertical="top" wrapText="1"/>
    </xf>
    <xf numFmtId="49" fontId="20" fillId="12" borderId="1" xfId="1" applyNumberFormat="1" applyFont="1" applyFill="1" applyBorder="1" applyAlignment="1">
      <alignment horizontal="right" vertical="top" wrapText="1"/>
    </xf>
    <xf numFmtId="49" fontId="20" fillId="12" borderId="35" xfId="1" applyNumberFormat="1" applyFont="1" applyFill="1" applyBorder="1" applyAlignment="1">
      <alignment horizontal="right" vertical="top" wrapText="1"/>
    </xf>
    <xf numFmtId="0" fontId="18" fillId="12" borderId="41" xfId="1" applyFont="1" applyFill="1" applyBorder="1" applyAlignment="1">
      <alignment horizontal="left" vertical="top" wrapText="1"/>
    </xf>
    <xf numFmtId="0" fontId="18" fillId="12" borderId="38" xfId="1" applyFont="1" applyFill="1" applyBorder="1" applyAlignment="1">
      <alignment horizontal="left" vertical="top" wrapText="1"/>
    </xf>
    <xf numFmtId="0" fontId="18" fillId="12" borderId="39" xfId="1" applyFont="1" applyFill="1" applyBorder="1" applyAlignment="1">
      <alignment horizontal="left" vertical="top" wrapText="1"/>
    </xf>
    <xf numFmtId="49" fontId="20" fillId="12" borderId="36" xfId="1" applyNumberFormat="1" applyFont="1" applyFill="1" applyBorder="1" applyAlignment="1">
      <alignment horizontal="left" vertical="top" wrapText="1"/>
    </xf>
    <xf numFmtId="49" fontId="20" fillId="12" borderId="27" xfId="1" applyNumberFormat="1" applyFont="1" applyFill="1" applyBorder="1" applyAlignment="1">
      <alignment horizontal="left" vertical="top" wrapText="1"/>
    </xf>
    <xf numFmtId="49" fontId="20" fillId="12" borderId="28" xfId="1" applyNumberFormat="1" applyFont="1" applyFill="1" applyBorder="1" applyAlignment="1">
      <alignment horizontal="left" vertical="top" wrapText="1"/>
    </xf>
    <xf numFmtId="49" fontId="20" fillId="13" borderId="36" xfId="1" applyNumberFormat="1" applyFont="1" applyFill="1" applyBorder="1" applyAlignment="1">
      <alignment horizontal="left" vertical="top" wrapText="1"/>
    </xf>
    <xf numFmtId="49" fontId="20" fillId="13" borderId="27" xfId="1" applyNumberFormat="1" applyFont="1" applyFill="1" applyBorder="1" applyAlignment="1">
      <alignment horizontal="left" vertical="top" wrapText="1"/>
    </xf>
    <xf numFmtId="49" fontId="20" fillId="13" borderId="28" xfId="1" applyNumberFormat="1" applyFont="1" applyFill="1" applyBorder="1" applyAlignment="1">
      <alignment horizontal="left" vertical="top" wrapText="1"/>
    </xf>
    <xf numFmtId="1" fontId="18" fillId="3" borderId="45" xfId="1" applyNumberFormat="1" applyFont="1" applyFill="1" applyBorder="1" applyAlignment="1">
      <alignment horizontal="left" vertical="top" wrapText="1"/>
    </xf>
    <xf numFmtId="1" fontId="18" fillId="3" borderId="30" xfId="1" applyNumberFormat="1" applyFont="1" applyFill="1" applyBorder="1" applyAlignment="1">
      <alignment horizontal="left" vertical="top" wrapText="1"/>
    </xf>
    <xf numFmtId="0" fontId="20" fillId="0" borderId="23" xfId="8" applyFont="1" applyBorder="1" applyAlignment="1">
      <alignment horizontal="left" vertical="top"/>
    </xf>
    <xf numFmtId="0" fontId="20" fillId="0" borderId="57" xfId="8" applyFont="1" applyBorder="1" applyAlignment="1">
      <alignment horizontal="left" vertical="top"/>
    </xf>
    <xf numFmtId="0" fontId="22" fillId="12" borderId="41" xfId="8" applyFont="1" applyFill="1" applyBorder="1" applyAlignment="1">
      <alignment horizontal="center" vertical="top" wrapText="1"/>
    </xf>
    <xf numFmtId="0" fontId="22" fillId="12" borderId="38" xfId="8" applyFont="1" applyFill="1" applyBorder="1" applyAlignment="1">
      <alignment horizontal="center" vertical="top" wrapText="1"/>
    </xf>
    <xf numFmtId="0" fontId="22" fillId="12" borderId="64" xfId="8" applyFont="1" applyFill="1" applyBorder="1" applyAlignment="1">
      <alignment horizontal="center" vertical="top" wrapText="1"/>
    </xf>
    <xf numFmtId="0" fontId="20" fillId="11" borderId="38" xfId="8" applyFont="1" applyFill="1" applyBorder="1" applyAlignment="1">
      <alignment horizontal="right" vertical="top" wrapText="1"/>
    </xf>
    <xf numFmtId="0" fontId="18" fillId="11" borderId="38" xfId="8" applyFont="1" applyFill="1" applyBorder="1" applyAlignment="1">
      <alignment horizontal="center" vertical="top" wrapText="1"/>
    </xf>
    <xf numFmtId="0" fontId="18" fillId="11" borderId="39" xfId="8" applyFont="1" applyFill="1" applyBorder="1" applyAlignment="1">
      <alignment horizontal="center" vertical="top" wrapText="1"/>
    </xf>
    <xf numFmtId="49" fontId="20" fillId="11" borderId="36" xfId="8" applyNumberFormat="1" applyFont="1" applyFill="1" applyBorder="1" applyAlignment="1">
      <alignment horizontal="left" vertical="top" wrapText="1"/>
    </xf>
    <xf numFmtId="49" fontId="20" fillId="11" borderId="38" xfId="8" applyNumberFormat="1" applyFont="1" applyFill="1" applyBorder="1" applyAlignment="1">
      <alignment horizontal="left" vertical="top" wrapText="1"/>
    </xf>
    <xf numFmtId="49" fontId="20" fillId="11" borderId="39" xfId="8" applyNumberFormat="1" applyFont="1" applyFill="1" applyBorder="1" applyAlignment="1">
      <alignment horizontal="left" vertical="top" wrapText="1"/>
    </xf>
    <xf numFmtId="0" fontId="18" fillId="11" borderId="10" xfId="8" applyFont="1" applyFill="1" applyBorder="1" applyAlignment="1">
      <alignment horizontal="center" vertical="top"/>
    </xf>
    <xf numFmtId="0" fontId="18" fillId="11" borderId="47" xfId="8" applyFont="1" applyFill="1" applyBorder="1" applyAlignment="1">
      <alignment horizontal="center" vertical="top"/>
    </xf>
    <xf numFmtId="49" fontId="20" fillId="13" borderId="0" xfId="1" applyNumberFormat="1" applyFont="1" applyFill="1" applyAlignment="1">
      <alignment horizontal="left" vertical="top" wrapText="1"/>
    </xf>
    <xf numFmtId="49" fontId="20" fillId="13" borderId="31" xfId="1" applyNumberFormat="1" applyFont="1" applyFill="1" applyBorder="1" applyAlignment="1">
      <alignment horizontal="left" vertical="top" wrapText="1"/>
    </xf>
    <xf numFmtId="49" fontId="20" fillId="13" borderId="51" xfId="1" applyNumberFormat="1" applyFont="1" applyFill="1" applyBorder="1" applyAlignment="1">
      <alignment horizontal="center" vertical="top" wrapText="1"/>
    </xf>
    <xf numFmtId="49" fontId="20" fillId="13" borderId="47" xfId="1" applyNumberFormat="1" applyFont="1" applyFill="1" applyBorder="1" applyAlignment="1">
      <alignment horizontal="center" vertical="top" wrapText="1"/>
    </xf>
    <xf numFmtId="0" fontId="18" fillId="3" borderId="61" xfId="1" applyFont="1" applyFill="1" applyBorder="1" applyAlignment="1">
      <alignment horizontal="left" vertical="top" wrapText="1"/>
    </xf>
    <xf numFmtId="0" fontId="18" fillId="3" borderId="62" xfId="1" applyFont="1" applyFill="1" applyBorder="1" applyAlignment="1">
      <alignment horizontal="left" vertical="top" wrapText="1"/>
    </xf>
    <xf numFmtId="0" fontId="18" fillId="3" borderId="52" xfId="1" applyFont="1" applyFill="1" applyBorder="1" applyAlignment="1">
      <alignment horizontal="left" vertical="top" wrapText="1"/>
    </xf>
    <xf numFmtId="0" fontId="20" fillId="2" borderId="1" xfId="8" applyFont="1" applyFill="1" applyBorder="1" applyAlignment="1">
      <alignment horizontal="left" vertical="top"/>
    </xf>
    <xf numFmtId="0" fontId="20" fillId="2" borderId="35" xfId="8" applyFont="1" applyFill="1" applyBorder="1" applyAlignment="1">
      <alignment horizontal="left" vertical="top"/>
    </xf>
    <xf numFmtId="0" fontId="20" fillId="13" borderId="1" xfId="8" applyFont="1" applyFill="1" applyBorder="1" applyAlignment="1">
      <alignment horizontal="right" vertical="top" wrapText="1"/>
    </xf>
    <xf numFmtId="0" fontId="23" fillId="12" borderId="38" xfId="8" applyFont="1" applyFill="1" applyBorder="1" applyAlignment="1">
      <alignment horizontal="right" vertical="top" wrapText="1"/>
    </xf>
    <xf numFmtId="0" fontId="23" fillId="12" borderId="39" xfId="8" applyFont="1" applyFill="1" applyBorder="1" applyAlignment="1">
      <alignment horizontal="right" vertical="top" wrapText="1"/>
    </xf>
    <xf numFmtId="0" fontId="20" fillId="8" borderId="38" xfId="8" applyFont="1" applyFill="1" applyBorder="1" applyAlignment="1">
      <alignment horizontal="right" vertical="top"/>
    </xf>
    <xf numFmtId="0" fontId="20" fillId="8" borderId="39" xfId="8" applyFont="1" applyFill="1" applyBorder="1" applyAlignment="1">
      <alignment horizontal="right" vertical="top"/>
    </xf>
    <xf numFmtId="0" fontId="18" fillId="8" borderId="41" xfId="8" applyFont="1" applyFill="1" applyBorder="1" applyAlignment="1">
      <alignment horizontal="center" vertical="top"/>
    </xf>
    <xf numFmtId="0" fontId="18" fillId="8" borderId="38" xfId="8" applyFont="1" applyFill="1" applyBorder="1" applyAlignment="1">
      <alignment horizontal="center" vertical="top"/>
    </xf>
    <xf numFmtId="0" fontId="18" fillId="8" borderId="39" xfId="8" applyFont="1" applyFill="1" applyBorder="1" applyAlignment="1">
      <alignment horizontal="center" vertical="top"/>
    </xf>
    <xf numFmtId="0" fontId="18" fillId="0" borderId="61" xfId="8" applyFont="1" applyBorder="1" applyAlignment="1">
      <alignment horizontal="left" vertical="top" wrapText="1"/>
    </xf>
    <xf numFmtId="0" fontId="18" fillId="0" borderId="52" xfId="8" applyFont="1" applyBorder="1" applyAlignment="1">
      <alignment horizontal="left" vertical="top" wrapText="1"/>
    </xf>
    <xf numFmtId="49" fontId="20" fillId="13" borderId="1" xfId="8" applyNumberFormat="1" applyFont="1" applyFill="1" applyBorder="1" applyAlignment="1">
      <alignment horizontal="right" vertical="top"/>
    </xf>
    <xf numFmtId="49" fontId="20" fillId="13" borderId="35" xfId="8" applyNumberFormat="1" applyFont="1" applyFill="1" applyBorder="1" applyAlignment="1">
      <alignment horizontal="right" vertical="top"/>
    </xf>
    <xf numFmtId="0" fontId="20" fillId="12" borderId="38" xfId="8" applyFont="1" applyFill="1" applyBorder="1" applyAlignment="1">
      <alignment horizontal="right" vertical="top"/>
    </xf>
    <xf numFmtId="0" fontId="20" fillId="12" borderId="39" xfId="8" applyFont="1" applyFill="1" applyBorder="1" applyAlignment="1">
      <alignment horizontal="right" vertical="top"/>
    </xf>
    <xf numFmtId="0" fontId="20" fillId="12" borderId="38" xfId="8" applyFont="1" applyFill="1" applyBorder="1" applyAlignment="1">
      <alignment horizontal="center" vertical="top"/>
    </xf>
    <xf numFmtId="0" fontId="20" fillId="12" borderId="39" xfId="8" applyFont="1" applyFill="1" applyBorder="1" applyAlignment="1">
      <alignment horizontal="center" vertical="top"/>
    </xf>
    <xf numFmtId="0" fontId="20" fillId="11" borderId="38" xfId="8" applyFont="1" applyFill="1" applyBorder="1" applyAlignment="1">
      <alignment horizontal="right" vertical="top"/>
    </xf>
    <xf numFmtId="0" fontId="20" fillId="11" borderId="64" xfId="8" applyFont="1" applyFill="1" applyBorder="1" applyAlignment="1">
      <alignment horizontal="right" vertical="top"/>
    </xf>
    <xf numFmtId="0" fontId="18" fillId="11" borderId="38" xfId="8" applyFont="1" applyFill="1" applyBorder="1" applyAlignment="1">
      <alignment horizontal="center" vertical="top"/>
    </xf>
    <xf numFmtId="0" fontId="18" fillId="11" borderId="39" xfId="8" applyFont="1" applyFill="1" applyBorder="1" applyAlignment="1">
      <alignment horizontal="center" vertical="top"/>
    </xf>
    <xf numFmtId="0" fontId="18" fillId="12" borderId="51" xfId="8" applyFont="1" applyFill="1" applyBorder="1" applyAlignment="1">
      <alignment horizontal="center" vertical="top"/>
    </xf>
    <xf numFmtId="0" fontId="18" fillId="12" borderId="47" xfId="8" applyFont="1" applyFill="1" applyBorder="1" applyAlignment="1">
      <alignment horizontal="center" vertical="top"/>
    </xf>
    <xf numFmtId="49" fontId="20" fillId="13" borderId="36" xfId="8" applyNumberFormat="1" applyFont="1" applyFill="1" applyBorder="1" applyAlignment="1">
      <alignment horizontal="center" vertical="top"/>
    </xf>
    <xf numFmtId="49" fontId="20" fillId="13" borderId="51" xfId="8" applyNumberFormat="1" applyFont="1" applyFill="1" applyBorder="1" applyAlignment="1">
      <alignment horizontal="center" vertical="top"/>
    </xf>
    <xf numFmtId="0" fontId="18" fillId="0" borderId="3" xfId="8" applyFont="1" applyBorder="1" applyAlignment="1">
      <alignment horizontal="left" vertical="top"/>
    </xf>
    <xf numFmtId="0" fontId="18" fillId="0" borderId="17" xfId="8" applyFont="1" applyBorder="1" applyAlignment="1">
      <alignment horizontal="left" vertical="top"/>
    </xf>
    <xf numFmtId="0" fontId="33" fillId="8" borderId="30" xfId="0" applyFont="1" applyFill="1" applyBorder="1" applyAlignment="1">
      <alignment horizontal="left" vertical="top"/>
    </xf>
    <xf numFmtId="0" fontId="18" fillId="3" borderId="63" xfId="1" applyFont="1" applyFill="1" applyBorder="1" applyAlignment="1">
      <alignment horizontal="left" vertical="top" wrapText="1"/>
    </xf>
    <xf numFmtId="3" fontId="18" fillId="3" borderId="3" xfId="1" applyNumberFormat="1" applyFont="1" applyFill="1" applyBorder="1" applyAlignment="1">
      <alignment horizontal="left" vertical="top" wrapText="1"/>
    </xf>
    <xf numFmtId="3" fontId="18" fillId="3" borderId="8" xfId="1" applyNumberFormat="1" applyFont="1" applyFill="1" applyBorder="1" applyAlignment="1">
      <alignment horizontal="left" vertical="top" wrapText="1"/>
    </xf>
    <xf numFmtId="3" fontId="18" fillId="3" borderId="34" xfId="1" applyNumberFormat="1" applyFont="1" applyFill="1" applyBorder="1" applyAlignment="1">
      <alignment horizontal="left" vertical="top" wrapText="1"/>
    </xf>
    <xf numFmtId="3" fontId="18" fillId="3" borderId="20" xfId="1" applyNumberFormat="1" applyFont="1" applyFill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18" fillId="0" borderId="20" xfId="8" applyFont="1" applyBorder="1" applyAlignment="1">
      <alignment horizontal="left" vertical="top"/>
    </xf>
    <xf numFmtId="165" fontId="18" fillId="8" borderId="20" xfId="8" applyNumberFormat="1" applyFont="1" applyFill="1" applyBorder="1" applyAlignment="1">
      <alignment horizontal="left" vertical="top"/>
    </xf>
    <xf numFmtId="165" fontId="18" fillId="8" borderId="17" xfId="8" applyNumberFormat="1" applyFont="1" applyFill="1" applyBorder="1" applyAlignment="1">
      <alignment horizontal="left" vertical="top"/>
    </xf>
    <xf numFmtId="0" fontId="57" fillId="0" borderId="30" xfId="0" applyFont="1" applyBorder="1" applyAlignment="1">
      <alignment horizontal="left" vertical="top" wrapText="1"/>
    </xf>
    <xf numFmtId="49" fontId="20" fillId="12" borderId="38" xfId="8" applyNumberFormat="1" applyFont="1" applyFill="1" applyBorder="1" applyAlignment="1">
      <alignment horizontal="right" vertical="top" wrapText="1"/>
    </xf>
    <xf numFmtId="49" fontId="20" fillId="12" borderId="39" xfId="8" applyNumberFormat="1" applyFont="1" applyFill="1" applyBorder="1" applyAlignment="1">
      <alignment horizontal="right" vertical="top" wrapText="1"/>
    </xf>
    <xf numFmtId="0" fontId="18" fillId="12" borderId="41" xfId="8" applyFont="1" applyFill="1" applyBorder="1" applyAlignment="1">
      <alignment horizontal="left" vertical="top" wrapText="1"/>
    </xf>
    <xf numFmtId="0" fontId="18" fillId="12" borderId="38" xfId="8" applyFont="1" applyFill="1" applyBorder="1" applyAlignment="1">
      <alignment horizontal="left" vertical="top" wrapText="1"/>
    </xf>
    <xf numFmtId="0" fontId="18" fillId="12" borderId="39" xfId="8" applyFont="1" applyFill="1" applyBorder="1" applyAlignment="1">
      <alignment horizontal="left" vertical="top" wrapText="1"/>
    </xf>
    <xf numFmtId="0" fontId="20" fillId="12" borderId="36" xfId="1" applyFont="1" applyFill="1" applyBorder="1" applyAlignment="1">
      <alignment horizontal="left" vertical="top" wrapText="1"/>
    </xf>
    <xf numFmtId="0" fontId="20" fillId="12" borderId="27" xfId="1" applyFont="1" applyFill="1" applyBorder="1" applyAlignment="1">
      <alignment horizontal="left" vertical="top" wrapText="1"/>
    </xf>
    <xf numFmtId="0" fontId="20" fillId="12" borderId="28" xfId="1" applyFont="1" applyFill="1" applyBorder="1" applyAlignment="1">
      <alignment horizontal="left" vertical="top" wrapText="1"/>
    </xf>
    <xf numFmtId="0" fontId="18" fillId="0" borderId="45" xfId="8" applyFont="1" applyBorder="1" applyAlignment="1">
      <alignment horizontal="left" vertical="top"/>
    </xf>
    <xf numFmtId="0" fontId="18" fillId="0" borderId="55" xfId="8" applyFont="1" applyBorder="1" applyAlignment="1">
      <alignment horizontal="left" vertical="top"/>
    </xf>
    <xf numFmtId="49" fontId="20" fillId="0" borderId="16" xfId="1" applyNumberFormat="1" applyFont="1" applyBorder="1" applyAlignment="1">
      <alignment horizontal="left" vertical="top" wrapText="1"/>
    </xf>
    <xf numFmtId="0" fontId="18" fillId="0" borderId="17" xfId="1" applyFont="1" applyBorder="1" applyAlignment="1">
      <alignment horizontal="left" vertical="top" wrapText="1"/>
    </xf>
    <xf numFmtId="165" fontId="18" fillId="8" borderId="20" xfId="1" applyNumberFormat="1" applyFont="1" applyFill="1" applyBorder="1" applyAlignment="1">
      <alignment horizontal="left" vertical="top"/>
    </xf>
    <xf numFmtId="165" fontId="18" fillId="8" borderId="17" xfId="1" applyNumberFormat="1" applyFont="1" applyFill="1" applyBorder="1" applyAlignment="1">
      <alignment horizontal="left" vertical="top"/>
    </xf>
    <xf numFmtId="3" fontId="18" fillId="0" borderId="20" xfId="1" applyNumberFormat="1" applyFont="1" applyBorder="1" applyAlignment="1">
      <alignment horizontal="left" vertical="top" wrapText="1"/>
    </xf>
    <xf numFmtId="3" fontId="18" fillId="0" borderId="17" xfId="1" applyNumberFormat="1" applyFont="1" applyBorder="1" applyAlignment="1">
      <alignment horizontal="left" vertical="top" wrapText="1"/>
    </xf>
    <xf numFmtId="165" fontId="18" fillId="8" borderId="34" xfId="1" applyNumberFormat="1" applyFont="1" applyFill="1" applyBorder="1" applyAlignment="1">
      <alignment horizontal="left" vertical="top"/>
    </xf>
    <xf numFmtId="49" fontId="20" fillId="0" borderId="30" xfId="1" applyNumberFormat="1" applyFont="1" applyBorder="1" applyAlignment="1">
      <alignment horizontal="left" vertical="top" wrapText="1"/>
    </xf>
    <xf numFmtId="0" fontId="23" fillId="2" borderId="38" xfId="0" applyFont="1" applyFill="1" applyBorder="1" applyAlignment="1">
      <alignment horizontal="right" vertical="center" wrapText="1"/>
    </xf>
    <xf numFmtId="0" fontId="23" fillId="2" borderId="39" xfId="0" applyFont="1" applyFill="1" applyBorder="1" applyAlignment="1">
      <alignment horizontal="right" vertical="center" wrapText="1"/>
    </xf>
    <xf numFmtId="0" fontId="18" fillId="2" borderId="41" xfId="1" applyFont="1" applyFill="1" applyBorder="1" applyAlignment="1">
      <alignment horizontal="center" vertical="top" wrapText="1"/>
    </xf>
    <xf numFmtId="0" fontId="18" fillId="2" borderId="38" xfId="1" applyFont="1" applyFill="1" applyBorder="1" applyAlignment="1">
      <alignment horizontal="center" vertical="top" wrapText="1"/>
    </xf>
    <xf numFmtId="0" fontId="18" fillId="2" borderId="39" xfId="1" applyFont="1" applyFill="1" applyBorder="1" applyAlignment="1">
      <alignment horizontal="center" vertical="top" wrapText="1"/>
    </xf>
    <xf numFmtId="0" fontId="18" fillId="0" borderId="59" xfId="1" applyFont="1" applyBorder="1" applyAlignment="1">
      <alignment horizontal="left" vertical="top" wrapText="1" shrinkToFit="1"/>
    </xf>
    <xf numFmtId="0" fontId="18" fillId="0" borderId="9" xfId="1" applyFont="1" applyBorder="1" applyAlignment="1">
      <alignment horizontal="left" vertical="top" wrapText="1" shrinkToFit="1"/>
    </xf>
    <xf numFmtId="49" fontId="20" fillId="2" borderId="51" xfId="1" applyNumberFormat="1" applyFont="1" applyFill="1" applyBorder="1" applyAlignment="1">
      <alignment horizontal="left" vertical="top" wrapText="1"/>
    </xf>
    <xf numFmtId="49" fontId="20" fillId="2" borderId="47" xfId="1" applyNumberFormat="1" applyFont="1" applyFill="1" applyBorder="1" applyAlignment="1">
      <alignment horizontal="left" vertical="top" wrapText="1"/>
    </xf>
    <xf numFmtId="49" fontId="20" fillId="10" borderId="36" xfId="1" applyNumberFormat="1" applyFont="1" applyFill="1" applyBorder="1" applyAlignment="1">
      <alignment horizontal="left" vertical="top" wrapText="1"/>
    </xf>
    <xf numFmtId="49" fontId="20" fillId="10" borderId="27" xfId="1" applyNumberFormat="1" applyFont="1" applyFill="1" applyBorder="1" applyAlignment="1">
      <alignment horizontal="left" vertical="top" wrapText="1"/>
    </xf>
    <xf numFmtId="49" fontId="20" fillId="10" borderId="28" xfId="1" applyNumberFormat="1" applyFont="1" applyFill="1" applyBorder="1" applyAlignment="1">
      <alignment horizontal="left" vertical="top" wrapText="1"/>
    </xf>
    <xf numFmtId="0" fontId="18" fillId="10" borderId="51" xfId="1" applyFont="1" applyFill="1" applyBorder="1" applyAlignment="1">
      <alignment horizontal="center" vertical="top" wrapText="1"/>
    </xf>
    <xf numFmtId="49" fontId="20" fillId="10" borderId="38" xfId="1" applyNumberFormat="1" applyFont="1" applyFill="1" applyBorder="1" applyAlignment="1">
      <alignment horizontal="right" vertical="top" wrapText="1"/>
    </xf>
    <xf numFmtId="49" fontId="20" fillId="10" borderId="39" xfId="1" applyNumberFormat="1" applyFont="1" applyFill="1" applyBorder="1" applyAlignment="1">
      <alignment horizontal="right" vertical="top" wrapText="1"/>
    </xf>
    <xf numFmtId="0" fontId="20" fillId="7" borderId="11" xfId="0" applyFont="1" applyFill="1" applyBorder="1" applyAlignment="1">
      <alignment horizontal="left" vertical="top" wrapText="1"/>
    </xf>
    <xf numFmtId="0" fontId="20" fillId="7" borderId="33" xfId="0" applyFont="1" applyFill="1" applyBorder="1" applyAlignment="1">
      <alignment horizontal="left" vertical="top" wrapText="1"/>
    </xf>
    <xf numFmtId="49" fontId="20" fillId="3" borderId="11" xfId="1" applyNumberFormat="1" applyFont="1" applyFill="1" applyBorder="1" applyAlignment="1">
      <alignment horizontal="left" vertical="top" wrapText="1"/>
    </xf>
    <xf numFmtId="49" fontId="20" fillId="3" borderId="7" xfId="1" applyNumberFormat="1" applyFont="1" applyFill="1" applyBorder="1" applyAlignment="1">
      <alignment horizontal="left" vertical="top" wrapText="1"/>
    </xf>
    <xf numFmtId="49" fontId="20" fillId="3" borderId="33" xfId="1" applyNumberFormat="1" applyFont="1" applyFill="1" applyBorder="1" applyAlignment="1">
      <alignment horizontal="left" vertical="top" wrapText="1"/>
    </xf>
    <xf numFmtId="165" fontId="18" fillId="8" borderId="3" xfId="1" applyNumberFormat="1" applyFont="1" applyFill="1" applyBorder="1" applyAlignment="1">
      <alignment horizontal="left" vertical="top"/>
    </xf>
    <xf numFmtId="3" fontId="18" fillId="0" borderId="3" xfId="1" applyNumberFormat="1" applyFont="1" applyBorder="1" applyAlignment="1">
      <alignment horizontal="left" vertical="top" wrapText="1"/>
    </xf>
    <xf numFmtId="3" fontId="18" fillId="0" borderId="34" xfId="1" applyNumberFormat="1" applyFont="1" applyBorder="1" applyAlignment="1">
      <alignment horizontal="left" vertical="top" wrapText="1"/>
    </xf>
    <xf numFmtId="49" fontId="20" fillId="9" borderId="38" xfId="1" applyNumberFormat="1" applyFont="1" applyFill="1" applyBorder="1" applyAlignment="1">
      <alignment horizontal="right" vertical="center" wrapText="1"/>
    </xf>
    <xf numFmtId="49" fontId="20" fillId="9" borderId="39" xfId="1" applyNumberFormat="1" applyFont="1" applyFill="1" applyBorder="1" applyAlignment="1">
      <alignment horizontal="right" vertical="center" wrapText="1"/>
    </xf>
    <xf numFmtId="49" fontId="20" fillId="9" borderId="51" xfId="1" applyNumberFormat="1" applyFont="1" applyFill="1" applyBorder="1" applyAlignment="1">
      <alignment horizontal="center" vertical="top" wrapText="1"/>
    </xf>
    <xf numFmtId="49" fontId="20" fillId="9" borderId="47" xfId="1" applyNumberFormat="1" applyFont="1" applyFill="1" applyBorder="1" applyAlignment="1">
      <alignment horizontal="center" vertical="top" wrapText="1"/>
    </xf>
    <xf numFmtId="0" fontId="20" fillId="2" borderId="36" xfId="1" applyFont="1" applyFill="1" applyBorder="1" applyAlignment="1">
      <alignment horizontal="left" vertical="top" wrapText="1"/>
    </xf>
    <xf numFmtId="0" fontId="20" fillId="2" borderId="27" xfId="1" applyFont="1" applyFill="1" applyBorder="1" applyAlignment="1">
      <alignment horizontal="left" vertical="top" wrapText="1"/>
    </xf>
    <xf numFmtId="0" fontId="20" fillId="2" borderId="28" xfId="1" applyFont="1" applyFill="1" applyBorder="1" applyAlignment="1">
      <alignment horizontal="left" vertical="top" wrapText="1"/>
    </xf>
    <xf numFmtId="0" fontId="17" fillId="0" borderId="1" xfId="1" applyFont="1" applyBorder="1" applyAlignment="1">
      <alignment horizontal="center" vertical="top" wrapText="1"/>
    </xf>
    <xf numFmtId="0" fontId="17" fillId="0" borderId="35" xfId="1" applyFont="1" applyBorder="1" applyAlignment="1">
      <alignment horizontal="center" vertical="top" wrapText="1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5" fontId="18" fillId="8" borderId="3" xfId="1" applyNumberFormat="1" applyFont="1" applyFill="1" applyBorder="1" applyAlignment="1">
      <alignment horizontal="center" vertical="center" textRotation="90" wrapText="1" shrinkToFit="1"/>
    </xf>
    <xf numFmtId="165" fontId="18" fillId="8" borderId="8" xfId="1" applyNumberFormat="1" applyFont="1" applyFill="1" applyBorder="1" applyAlignment="1">
      <alignment horizontal="center" vertical="center" textRotation="90" wrapText="1" shrinkToFit="1"/>
    </xf>
    <xf numFmtId="165" fontId="18" fillId="8" borderId="17" xfId="1" applyNumberFormat="1" applyFont="1" applyFill="1" applyBorder="1" applyAlignment="1">
      <alignment horizontal="center" vertical="center" textRotation="90" wrapText="1" shrinkToFit="1"/>
    </xf>
    <xf numFmtId="0" fontId="23" fillId="8" borderId="0" xfId="0" applyFont="1" applyFill="1" applyAlignment="1">
      <alignment horizontal="left" vertical="center"/>
    </xf>
    <xf numFmtId="0" fontId="23" fillId="8" borderId="31" xfId="0" applyFont="1" applyFill="1" applyBorder="1" applyAlignment="1">
      <alignment horizontal="left" vertical="center"/>
    </xf>
    <xf numFmtId="0" fontId="18" fillId="0" borderId="53" xfId="1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57" xfId="0" applyFont="1" applyBorder="1" applyAlignment="1">
      <alignment horizontal="center" vertical="center" textRotation="90"/>
    </xf>
    <xf numFmtId="0" fontId="18" fillId="0" borderId="45" xfId="1" applyFont="1" applyBorder="1" applyAlignment="1">
      <alignment vertical="center" textRotation="90"/>
    </xf>
    <xf numFmtId="0" fontId="18" fillId="0" borderId="30" xfId="1" applyFont="1" applyBorder="1" applyAlignment="1">
      <alignment vertical="center" textRotation="90"/>
    </xf>
    <xf numFmtId="0" fontId="18" fillId="0" borderId="55" xfId="1" applyFont="1" applyBorder="1" applyAlignment="1">
      <alignment vertical="center" textRotation="90"/>
    </xf>
    <xf numFmtId="0" fontId="18" fillId="0" borderId="45" xfId="1" applyFont="1" applyBorder="1" applyAlignment="1">
      <alignment horizontal="center" vertical="center" textRotation="90" shrinkToFit="1"/>
    </xf>
    <xf numFmtId="0" fontId="18" fillId="0" borderId="30" xfId="1" applyFont="1" applyBorder="1" applyAlignment="1">
      <alignment horizontal="center" vertical="center" textRotation="90" shrinkToFit="1"/>
    </xf>
    <xf numFmtId="0" fontId="18" fillId="0" borderId="55" xfId="1" applyFont="1" applyBorder="1" applyAlignment="1">
      <alignment horizontal="center" vertical="center" textRotation="90" shrinkToFit="1"/>
    </xf>
    <xf numFmtId="0" fontId="18" fillId="0" borderId="45" xfId="1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55" xfId="0" applyFont="1" applyBorder="1" applyAlignment="1">
      <alignment horizontal="center" vertical="center" textRotation="90"/>
    </xf>
    <xf numFmtId="0" fontId="18" fillId="0" borderId="45" xfId="1" applyFont="1" applyBorder="1" applyAlignment="1">
      <alignment horizontal="center" vertical="center" textRotation="90" wrapText="1" shrinkToFit="1"/>
    </xf>
    <xf numFmtId="0" fontId="18" fillId="0" borderId="30" xfId="1" applyFont="1" applyBorder="1" applyAlignment="1">
      <alignment horizontal="center" vertical="center" textRotation="90" wrapText="1" shrinkToFit="1"/>
    </xf>
    <xf numFmtId="0" fontId="18" fillId="0" borderId="55" xfId="1" applyFont="1" applyBorder="1" applyAlignment="1">
      <alignment horizontal="center" vertical="center" textRotation="90" wrapText="1" shrinkToFit="1"/>
    </xf>
    <xf numFmtId="0" fontId="18" fillId="0" borderId="45" xfId="1" applyFont="1" applyBorder="1" applyAlignment="1">
      <alignment horizontal="center" vertical="center" wrapText="1" shrinkToFit="1"/>
    </xf>
    <xf numFmtId="0" fontId="18" fillId="0" borderId="30" xfId="1" applyFont="1" applyBorder="1" applyAlignment="1">
      <alignment horizontal="center" vertical="center" wrapText="1" shrinkToFit="1"/>
    </xf>
    <xf numFmtId="0" fontId="18" fillId="0" borderId="55" xfId="1" applyFont="1" applyBorder="1" applyAlignment="1">
      <alignment horizontal="center" vertical="center" wrapText="1" shrinkToFit="1"/>
    </xf>
    <xf numFmtId="165" fontId="18" fillId="8" borderId="45" xfId="1" applyNumberFormat="1" applyFont="1" applyFill="1" applyBorder="1" applyAlignment="1">
      <alignment horizontal="center" vertical="center" textRotation="90" wrapText="1" shrinkToFit="1"/>
    </xf>
    <xf numFmtId="165" fontId="18" fillId="8" borderId="30" xfId="1" applyNumberFormat="1" applyFont="1" applyFill="1" applyBorder="1" applyAlignment="1">
      <alignment horizontal="center" vertical="center" textRotation="90" wrapText="1" shrinkToFit="1"/>
    </xf>
    <xf numFmtId="165" fontId="18" fillId="8" borderId="55" xfId="1" applyNumberFormat="1" applyFont="1" applyFill="1" applyBorder="1" applyAlignment="1">
      <alignment horizontal="center" vertical="center" textRotation="90" wrapText="1" shrinkToFit="1"/>
    </xf>
    <xf numFmtId="0" fontId="16" fillId="8" borderId="51" xfId="1" applyFill="1" applyBorder="1"/>
    <xf numFmtId="0" fontId="16" fillId="8" borderId="47" xfId="1" applyFill="1" applyBorder="1"/>
    <xf numFmtId="0" fontId="20" fillId="9" borderId="51" xfId="1" applyFont="1" applyFill="1" applyBorder="1" applyAlignment="1">
      <alignment horizontal="left" vertical="top" wrapText="1"/>
    </xf>
    <xf numFmtId="0" fontId="20" fillId="9" borderId="47" xfId="1" applyFont="1" applyFill="1" applyBorder="1" applyAlignment="1">
      <alignment horizontal="left" vertical="top" wrapText="1"/>
    </xf>
    <xf numFmtId="0" fontId="20" fillId="2" borderId="36" xfId="1" applyFont="1" applyFill="1" applyBorder="1"/>
    <xf numFmtId="0" fontId="20" fillId="2" borderId="27" xfId="1" applyFont="1" applyFill="1" applyBorder="1"/>
    <xf numFmtId="0" fontId="20" fillId="2" borderId="28" xfId="1" applyFont="1" applyFill="1" applyBorder="1"/>
    <xf numFmtId="3" fontId="18" fillId="0" borderId="8" xfId="1" applyNumberFormat="1" applyFont="1" applyBorder="1" applyAlignment="1">
      <alignment horizontal="left" vertical="top" wrapText="1"/>
    </xf>
    <xf numFmtId="49" fontId="20" fillId="10" borderId="1" xfId="1" applyNumberFormat="1" applyFont="1" applyFill="1" applyBorder="1" applyAlignment="1">
      <alignment horizontal="right" vertical="top" wrapText="1"/>
    </xf>
    <xf numFmtId="0" fontId="20" fillId="0" borderId="11" xfId="1" applyFont="1" applyBorder="1" applyAlignment="1">
      <alignment horizontal="left" vertical="top"/>
    </xf>
    <xf numFmtId="0" fontId="20" fillId="0" borderId="16" xfId="1" applyFont="1" applyBorder="1" applyAlignment="1">
      <alignment horizontal="left" vertical="top"/>
    </xf>
    <xf numFmtId="0" fontId="18" fillId="10" borderId="41" xfId="1" applyFont="1" applyFill="1" applyBorder="1" applyAlignment="1">
      <alignment horizontal="center" vertical="top" wrapText="1"/>
    </xf>
    <xf numFmtId="0" fontId="18" fillId="10" borderId="38" xfId="1" applyFont="1" applyFill="1" applyBorder="1" applyAlignment="1">
      <alignment horizontal="center" vertical="top" wrapText="1"/>
    </xf>
    <xf numFmtId="0" fontId="18" fillId="10" borderId="39" xfId="1" applyFont="1" applyFill="1" applyBorder="1" applyAlignment="1">
      <alignment horizontal="center" vertical="top" wrapText="1"/>
    </xf>
    <xf numFmtId="0" fontId="18" fillId="0" borderId="18" xfId="1" applyFont="1" applyBorder="1" applyAlignment="1">
      <alignment horizontal="left" vertical="top" wrapText="1" shrinkToFit="1"/>
    </xf>
    <xf numFmtId="0" fontId="18" fillId="8" borderId="41" xfId="1" applyFont="1" applyFill="1" applyBorder="1" applyAlignment="1">
      <alignment vertical="top"/>
    </xf>
    <xf numFmtId="0" fontId="18" fillId="8" borderId="38" xfId="1" applyFont="1" applyFill="1" applyBorder="1" applyAlignment="1">
      <alignment vertical="top"/>
    </xf>
    <xf numFmtId="0" fontId="18" fillId="8" borderId="39" xfId="1" applyFont="1" applyFill="1" applyBorder="1" applyAlignment="1">
      <alignment vertical="top"/>
    </xf>
    <xf numFmtId="0" fontId="20" fillId="8" borderId="38" xfId="1" applyFont="1" applyFill="1" applyBorder="1" applyAlignment="1">
      <alignment horizontal="right" vertical="top"/>
    </xf>
    <xf numFmtId="0" fontId="20" fillId="8" borderId="39" xfId="1" applyFont="1" applyFill="1" applyBorder="1" applyAlignment="1">
      <alignment horizontal="right" vertical="top"/>
    </xf>
    <xf numFmtId="49" fontId="20" fillId="2" borderId="47" xfId="1" applyNumberFormat="1" applyFont="1" applyFill="1" applyBorder="1" applyAlignment="1">
      <alignment horizontal="right" vertical="top" wrapText="1"/>
    </xf>
    <xf numFmtId="49" fontId="20" fillId="2" borderId="1" xfId="1" applyNumberFormat="1" applyFont="1" applyFill="1" applyBorder="1" applyAlignment="1">
      <alignment horizontal="right" vertical="top" wrapText="1"/>
    </xf>
    <xf numFmtId="49" fontId="20" fillId="2" borderId="35" xfId="1" applyNumberFormat="1" applyFont="1" applyFill="1" applyBorder="1" applyAlignment="1">
      <alignment horizontal="right" vertical="top" wrapText="1"/>
    </xf>
    <xf numFmtId="49" fontId="20" fillId="10" borderId="38" xfId="1" applyNumberFormat="1" applyFont="1" applyFill="1" applyBorder="1" applyAlignment="1">
      <alignment horizontal="right" vertical="top"/>
    </xf>
    <xf numFmtId="49" fontId="20" fillId="10" borderId="39" xfId="1" applyNumberFormat="1" applyFont="1" applyFill="1" applyBorder="1" applyAlignment="1">
      <alignment horizontal="right" vertical="top"/>
    </xf>
    <xf numFmtId="0" fontId="0" fillId="10" borderId="51" xfId="0" applyFill="1" applyBorder="1" applyAlignment="1">
      <alignment horizontal="center" vertical="top" wrapText="1"/>
    </xf>
    <xf numFmtId="0" fontId="0" fillId="10" borderId="47" xfId="0" applyFill="1" applyBorder="1" applyAlignment="1">
      <alignment horizontal="center" vertical="top" wrapText="1"/>
    </xf>
    <xf numFmtId="49" fontId="20" fillId="3" borderId="2" xfId="1" applyNumberFormat="1" applyFont="1" applyFill="1" applyBorder="1" applyAlignment="1">
      <alignment horizontal="left" vertical="top" wrapText="1"/>
    </xf>
    <xf numFmtId="0" fontId="18" fillId="8" borderId="17" xfId="1" applyFont="1" applyFill="1" applyBorder="1" applyAlignment="1">
      <alignment horizontal="left" vertical="top"/>
    </xf>
    <xf numFmtId="49" fontId="20" fillId="9" borderId="38" xfId="1" applyNumberFormat="1" applyFont="1" applyFill="1" applyBorder="1" applyAlignment="1">
      <alignment horizontal="right" vertical="top" wrapText="1"/>
    </xf>
    <xf numFmtId="49" fontId="20" fillId="9" borderId="39" xfId="1" applyNumberFormat="1" applyFont="1" applyFill="1" applyBorder="1" applyAlignment="1">
      <alignment horizontal="right" vertical="top" wrapText="1"/>
    </xf>
    <xf numFmtId="49" fontId="20" fillId="2" borderId="10" xfId="1" applyNumberFormat="1" applyFont="1" applyFill="1" applyBorder="1" applyAlignment="1">
      <alignment horizontal="center" vertical="top" wrapText="1"/>
    </xf>
    <xf numFmtId="49" fontId="20" fillId="10" borderId="51" xfId="1" applyNumberFormat="1" applyFont="1" applyFill="1" applyBorder="1" applyAlignment="1">
      <alignment horizontal="center" vertical="top" wrapText="1"/>
    </xf>
    <xf numFmtId="49" fontId="20" fillId="10" borderId="47" xfId="1" applyNumberFormat="1" applyFont="1" applyFill="1" applyBorder="1" applyAlignment="1">
      <alignment horizontal="center" vertical="top" wrapText="1"/>
    </xf>
    <xf numFmtId="0" fontId="18" fillId="0" borderId="20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20" xfId="1" applyFont="1" applyBorder="1" applyAlignment="1">
      <alignment horizontal="left" vertical="top"/>
    </xf>
    <xf numFmtId="0" fontId="18" fillId="0" borderId="17" xfId="1" applyFont="1" applyBorder="1" applyAlignment="1">
      <alignment horizontal="left" vertical="top"/>
    </xf>
    <xf numFmtId="49" fontId="20" fillId="13" borderId="0" xfId="8" applyNumberFormat="1" applyFont="1" applyFill="1" applyAlignment="1">
      <alignment horizontal="right" vertical="top" wrapText="1"/>
    </xf>
    <xf numFmtId="0" fontId="18" fillId="13" borderId="51" xfId="8" applyFont="1" applyFill="1" applyBorder="1" applyAlignment="1">
      <alignment horizontal="center" vertical="top" wrapText="1"/>
    </xf>
    <xf numFmtId="0" fontId="18" fillId="13" borderId="0" xfId="8" applyFont="1" applyFill="1" applyAlignment="1">
      <alignment horizontal="center" vertical="top" wrapText="1"/>
    </xf>
    <xf numFmtId="0" fontId="18" fillId="13" borderId="31" xfId="8" applyFont="1" applyFill="1" applyBorder="1" applyAlignment="1">
      <alignment horizontal="center" vertical="top" wrapText="1"/>
    </xf>
    <xf numFmtId="0" fontId="22" fillId="3" borderId="30" xfId="0" applyFont="1" applyFill="1" applyBorder="1" applyAlignment="1">
      <alignment horizontal="left" vertical="top" wrapText="1"/>
    </xf>
    <xf numFmtId="49" fontId="20" fillId="3" borderId="23" xfId="1" applyNumberFormat="1" applyFont="1" applyFill="1" applyBorder="1" applyAlignment="1">
      <alignment horizontal="left" vertical="top" wrapText="1"/>
    </xf>
    <xf numFmtId="0" fontId="22" fillId="0" borderId="13" xfId="0" applyFont="1" applyBorder="1" applyAlignment="1">
      <alignment vertical="top"/>
    </xf>
    <xf numFmtId="0" fontId="22" fillId="0" borderId="76" xfId="0" applyFont="1" applyBorder="1" applyAlignment="1">
      <alignment vertical="top"/>
    </xf>
    <xf numFmtId="49" fontId="20" fillId="3" borderId="20" xfId="1" applyNumberFormat="1" applyFont="1" applyFill="1" applyBorder="1" applyAlignment="1">
      <alignment horizontal="left" vertical="top" wrapText="1"/>
    </xf>
    <xf numFmtId="49" fontId="20" fillId="3" borderId="34" xfId="1" applyNumberFormat="1" applyFont="1" applyFill="1" applyBorder="1" applyAlignment="1">
      <alignment horizontal="left" vertical="top" wrapText="1"/>
    </xf>
    <xf numFmtId="2" fontId="18" fillId="8" borderId="30" xfId="8" applyNumberFormat="1" applyFont="1" applyFill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0" fontId="22" fillId="0" borderId="34" xfId="0" applyFont="1" applyBorder="1" applyAlignment="1">
      <alignment horizontal="left" vertical="top"/>
    </xf>
    <xf numFmtId="0" fontId="22" fillId="0" borderId="20" xfId="1" applyFont="1" applyBorder="1" applyAlignment="1">
      <alignment horizontal="left" vertical="top" wrapText="1"/>
    </xf>
    <xf numFmtId="0" fontId="22" fillId="0" borderId="8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49" fontId="20" fillId="3" borderId="11" xfId="1" applyNumberFormat="1" applyFont="1" applyFill="1" applyBorder="1" applyAlignment="1">
      <alignment horizontal="left" vertical="top"/>
    </xf>
    <xf numFmtId="49" fontId="20" fillId="3" borderId="33" xfId="1" applyNumberFormat="1" applyFont="1" applyFill="1" applyBorder="1" applyAlignment="1">
      <alignment horizontal="left" vertical="top"/>
    </xf>
    <xf numFmtId="0" fontId="25" fillId="3" borderId="20" xfId="0" applyFont="1" applyFill="1" applyBorder="1" applyAlignment="1">
      <alignment horizontal="left" vertical="top" wrapText="1"/>
    </xf>
    <xf numFmtId="0" fontId="25" fillId="3" borderId="34" xfId="0" applyFont="1" applyFill="1" applyBorder="1" applyAlignment="1">
      <alignment horizontal="left" vertical="top" wrapText="1"/>
    </xf>
    <xf numFmtId="49" fontId="20" fillId="13" borderId="1" xfId="8" applyNumberFormat="1" applyFont="1" applyFill="1" applyBorder="1" applyAlignment="1">
      <alignment horizontal="right" vertical="top" wrapText="1"/>
    </xf>
    <xf numFmtId="49" fontId="20" fillId="2" borderId="38" xfId="8" applyNumberFormat="1" applyFont="1" applyFill="1" applyBorder="1" applyAlignment="1">
      <alignment horizontal="right" vertical="top" wrapText="1"/>
    </xf>
    <xf numFmtId="49" fontId="20" fillId="17" borderId="38" xfId="8" applyNumberFormat="1" applyFont="1" applyFill="1" applyBorder="1" applyAlignment="1">
      <alignment horizontal="right" vertical="top" wrapText="1"/>
    </xf>
    <xf numFmtId="49" fontId="20" fillId="17" borderId="38" xfId="1" applyNumberFormat="1" applyFont="1" applyFill="1" applyBorder="1" applyAlignment="1">
      <alignment horizontal="right" vertical="top" wrapText="1"/>
    </xf>
    <xf numFmtId="49" fontId="20" fillId="8" borderId="1" xfId="8" applyNumberFormat="1" applyFont="1" applyFill="1" applyBorder="1" applyAlignment="1">
      <alignment horizontal="right" vertical="top"/>
    </xf>
    <xf numFmtId="0" fontId="18" fillId="8" borderId="1" xfId="8" applyFont="1" applyFill="1" applyBorder="1" applyAlignment="1">
      <alignment vertical="top"/>
    </xf>
    <xf numFmtId="49" fontId="20" fillId="13" borderId="44" xfId="8" applyNumberFormat="1" applyFont="1" applyFill="1" applyBorder="1" applyAlignment="1">
      <alignment horizontal="left" vertical="top" wrapText="1"/>
    </xf>
    <xf numFmtId="49" fontId="20" fillId="13" borderId="8" xfId="8" applyNumberFormat="1" applyFont="1" applyFill="1" applyBorder="1" applyAlignment="1">
      <alignment horizontal="left" vertical="top" wrapText="1"/>
    </xf>
    <xf numFmtId="49" fontId="20" fillId="13" borderId="9" xfId="8" applyNumberFormat="1" applyFont="1" applyFill="1" applyBorder="1" applyAlignment="1">
      <alignment horizontal="left" vertical="top" wrapText="1"/>
    </xf>
    <xf numFmtId="0" fontId="18" fillId="2" borderId="51" xfId="1" applyFont="1" applyFill="1" applyBorder="1" applyAlignment="1">
      <alignment horizontal="center" vertical="top"/>
    </xf>
    <xf numFmtId="0" fontId="18" fillId="2" borderId="47" xfId="1" applyFont="1" applyFill="1" applyBorder="1" applyAlignment="1">
      <alignment horizontal="center" vertical="top"/>
    </xf>
    <xf numFmtId="0" fontId="18" fillId="13" borderId="51" xfId="1" applyFont="1" applyFill="1" applyBorder="1" applyAlignment="1">
      <alignment horizontal="center" vertical="top"/>
    </xf>
    <xf numFmtId="0" fontId="18" fillId="13" borderId="47" xfId="1" applyFont="1" applyFill="1" applyBorder="1" applyAlignment="1">
      <alignment horizontal="center" vertical="top"/>
    </xf>
    <xf numFmtId="0" fontId="18" fillId="13" borderId="1" xfId="1" applyFont="1" applyFill="1" applyBorder="1" applyAlignment="1">
      <alignment horizontal="center" vertical="top" wrapText="1"/>
    </xf>
    <xf numFmtId="0" fontId="18" fillId="13" borderId="35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top" wrapText="1"/>
    </xf>
    <xf numFmtId="0" fontId="18" fillId="2" borderId="35" xfId="1" applyFont="1" applyFill="1" applyBorder="1" applyAlignment="1">
      <alignment horizontal="center" vertical="top" wrapText="1"/>
    </xf>
    <xf numFmtId="49" fontId="20" fillId="13" borderId="36" xfId="8" applyNumberFormat="1" applyFont="1" applyFill="1" applyBorder="1" applyAlignment="1">
      <alignment horizontal="left" vertical="top" wrapText="1"/>
    </xf>
    <xf numFmtId="49" fontId="20" fillId="13" borderId="27" xfId="8" applyNumberFormat="1" applyFont="1" applyFill="1" applyBorder="1" applyAlignment="1">
      <alignment horizontal="left" vertical="top" wrapText="1"/>
    </xf>
    <xf numFmtId="49" fontId="20" fillId="13" borderId="28" xfId="8" applyNumberFormat="1" applyFont="1" applyFill="1" applyBorder="1" applyAlignment="1">
      <alignment horizontal="left" vertical="top" wrapText="1"/>
    </xf>
    <xf numFmtId="49" fontId="20" fillId="3" borderId="23" xfId="8" applyNumberFormat="1" applyFont="1" applyFill="1" applyBorder="1" applyAlignment="1">
      <alignment horizontal="left" vertical="top" wrapText="1"/>
    </xf>
    <xf numFmtId="49" fontId="20" fillId="3" borderId="57" xfId="8" applyNumberFormat="1" applyFont="1" applyFill="1" applyBorder="1" applyAlignment="1">
      <alignment horizontal="left" vertical="top" wrapText="1"/>
    </xf>
    <xf numFmtId="49" fontId="20" fillId="3" borderId="2" xfId="8" applyNumberFormat="1" applyFont="1" applyFill="1" applyBorder="1" applyAlignment="1">
      <alignment horizontal="left" vertical="top" wrapText="1"/>
    </xf>
    <xf numFmtId="49" fontId="20" fillId="3" borderId="7" xfId="8" applyNumberFormat="1" applyFont="1" applyFill="1" applyBorder="1" applyAlignment="1">
      <alignment horizontal="left" vertical="top" wrapText="1"/>
    </xf>
    <xf numFmtId="49" fontId="20" fillId="3" borderId="33" xfId="8" applyNumberFormat="1" applyFont="1" applyFill="1" applyBorder="1" applyAlignment="1">
      <alignment horizontal="left" vertical="top" wrapText="1"/>
    </xf>
    <xf numFmtId="3" fontId="18" fillId="13" borderId="1" xfId="8" applyNumberFormat="1" applyFont="1" applyFill="1" applyBorder="1" applyAlignment="1">
      <alignment horizontal="center" vertical="center" wrapText="1"/>
    </xf>
    <xf numFmtId="3" fontId="18" fillId="13" borderId="35" xfId="8" applyNumberFormat="1" applyFont="1" applyFill="1" applyBorder="1" applyAlignment="1">
      <alignment horizontal="center" vertical="center" wrapText="1"/>
    </xf>
    <xf numFmtId="0" fontId="18" fillId="3" borderId="45" xfId="8" applyFont="1" applyFill="1" applyBorder="1" applyAlignment="1">
      <alignment horizontal="left" vertical="top" wrapText="1"/>
    </xf>
    <xf numFmtId="0" fontId="37" fillId="0" borderId="30" xfId="0" applyFont="1" applyBorder="1" applyAlignment="1">
      <alignment horizontal="left" vertical="top" wrapText="1"/>
    </xf>
    <xf numFmtId="0" fontId="37" fillId="8" borderId="30" xfId="0" applyFont="1" applyFill="1" applyBorder="1" applyAlignment="1">
      <alignment horizontal="left" vertical="top"/>
    </xf>
    <xf numFmtId="0" fontId="18" fillId="3" borderId="45" xfId="8" applyFont="1" applyFill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2" fillId="0" borderId="55" xfId="0" applyFont="1" applyBorder="1" applyAlignment="1">
      <alignment horizontal="left" vertical="top"/>
    </xf>
    <xf numFmtId="0" fontId="18" fillId="13" borderId="47" xfId="8" applyFont="1" applyFill="1" applyBorder="1" applyAlignment="1">
      <alignment horizontal="right" vertical="top" wrapText="1"/>
    </xf>
    <xf numFmtId="0" fontId="18" fillId="13" borderId="1" xfId="8" applyFont="1" applyFill="1" applyBorder="1" applyAlignment="1">
      <alignment horizontal="right" vertical="top" wrapText="1"/>
    </xf>
    <xf numFmtId="165" fontId="18" fillId="8" borderId="34" xfId="8" applyNumberFormat="1" applyFont="1" applyFill="1" applyBorder="1" applyAlignment="1">
      <alignment horizontal="left" vertical="top"/>
    </xf>
    <xf numFmtId="0" fontId="18" fillId="5" borderId="30" xfId="8" applyFont="1" applyFill="1" applyBorder="1" applyAlignment="1">
      <alignment horizontal="left" vertical="top" wrapText="1"/>
    </xf>
    <xf numFmtId="49" fontId="20" fillId="3" borderId="7" xfId="1" applyNumberFormat="1" applyFont="1" applyFill="1" applyBorder="1" applyAlignment="1">
      <alignment horizontal="left" vertical="top"/>
    </xf>
    <xf numFmtId="0" fontId="22" fillId="0" borderId="12" xfId="1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49" fontId="18" fillId="0" borderId="30" xfId="1" applyNumberFormat="1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22" fillId="8" borderId="30" xfId="0" applyFont="1" applyFill="1" applyBorder="1" applyAlignment="1">
      <alignment horizontal="left" vertical="top"/>
    </xf>
    <xf numFmtId="0" fontId="25" fillId="7" borderId="20" xfId="0" applyFont="1" applyFill="1" applyBorder="1" applyAlignment="1">
      <alignment horizontal="left" vertical="top" wrapText="1"/>
    </xf>
    <xf numFmtId="0" fontId="25" fillId="7" borderId="34" xfId="0" applyFont="1" applyFill="1" applyBorder="1" applyAlignment="1">
      <alignment horizontal="left" vertical="top" wrapText="1"/>
    </xf>
    <xf numFmtId="49" fontId="20" fillId="3" borderId="23" xfId="8" applyNumberFormat="1" applyFont="1" applyFill="1" applyBorder="1" applyAlignment="1">
      <alignment horizontal="left" vertical="top"/>
    </xf>
    <xf numFmtId="0" fontId="18" fillId="13" borderId="70" xfId="8" applyFont="1" applyFill="1" applyBorder="1" applyAlignment="1">
      <alignment horizontal="center" vertical="top"/>
    </xf>
    <xf numFmtId="0" fontId="18" fillId="13" borderId="22" xfId="8" applyFont="1" applyFill="1" applyBorder="1" applyAlignment="1">
      <alignment horizontal="center" vertical="top"/>
    </xf>
    <xf numFmtId="0" fontId="18" fillId="13" borderId="71" xfId="8" applyFont="1" applyFill="1" applyBorder="1" applyAlignment="1">
      <alignment horizontal="center" vertical="top"/>
    </xf>
    <xf numFmtId="0" fontId="18" fillId="13" borderId="50" xfId="8" applyFont="1" applyFill="1" applyBorder="1" applyAlignment="1">
      <alignment horizontal="center" vertical="top"/>
    </xf>
    <xf numFmtId="49" fontId="20" fillId="3" borderId="53" xfId="8" applyNumberFormat="1" applyFont="1" applyFill="1" applyBorder="1" applyAlignment="1">
      <alignment horizontal="left" vertical="top"/>
    </xf>
    <xf numFmtId="0" fontId="23" fillId="0" borderId="23" xfId="0" applyFont="1" applyBorder="1" applyAlignment="1">
      <alignment horizontal="left" vertical="top" wrapText="1"/>
    </xf>
    <xf numFmtId="2" fontId="18" fillId="8" borderId="20" xfId="8" applyNumberFormat="1" applyFont="1" applyFill="1" applyBorder="1" applyAlignment="1">
      <alignment horizontal="left" vertical="top"/>
    </xf>
    <xf numFmtId="2" fontId="18" fillId="8" borderId="34" xfId="8" applyNumberFormat="1" applyFont="1" applyFill="1" applyBorder="1" applyAlignment="1">
      <alignment horizontal="left" vertical="top"/>
    </xf>
    <xf numFmtId="49" fontId="18" fillId="0" borderId="20" xfId="1" applyNumberFormat="1" applyFont="1" applyBorder="1" applyAlignment="1">
      <alignment horizontal="left" vertical="top" wrapText="1"/>
    </xf>
    <xf numFmtId="2" fontId="18" fillId="0" borderId="30" xfId="8" applyNumberFormat="1" applyFont="1" applyBorder="1" applyAlignment="1">
      <alignment horizontal="left" vertical="top" wrapText="1"/>
    </xf>
    <xf numFmtId="3" fontId="18" fillId="3" borderId="45" xfId="8" applyNumberFormat="1" applyFont="1" applyFill="1" applyBorder="1" applyAlignment="1">
      <alignment horizontal="left" vertical="top" wrapText="1"/>
    </xf>
    <xf numFmtId="3" fontId="18" fillId="3" borderId="30" xfId="8" applyNumberFormat="1" applyFont="1" applyFill="1" applyBorder="1" applyAlignment="1">
      <alignment horizontal="left" vertical="top" wrapText="1"/>
    </xf>
    <xf numFmtId="0" fontId="18" fillId="0" borderId="0" xfId="8" applyFont="1" applyAlignment="1">
      <alignment horizontal="center" vertical="top" wrapText="1"/>
    </xf>
    <xf numFmtId="0" fontId="18" fillId="0" borderId="31" xfId="8" applyFont="1" applyBorder="1" applyAlignment="1">
      <alignment horizontal="center" vertical="top" wrapText="1"/>
    </xf>
    <xf numFmtId="0" fontId="18" fillId="0" borderId="27" xfId="1" applyFont="1" applyBorder="1" applyAlignment="1">
      <alignment horizontal="center" vertical="center" textRotation="90" wrapText="1" shrinkToFit="1"/>
    </xf>
    <xf numFmtId="0" fontId="18" fillId="0" borderId="0" xfId="1" applyFont="1" applyAlignment="1">
      <alignment horizontal="center" vertical="center" textRotation="90" wrapText="1" shrinkToFit="1"/>
    </xf>
    <xf numFmtId="0" fontId="18" fillId="0" borderId="1" xfId="1" applyFont="1" applyBorder="1" applyAlignment="1">
      <alignment horizontal="center" vertical="center" textRotation="90" wrapText="1" shrinkToFit="1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wrapText="1"/>
    </xf>
    <xf numFmtId="0" fontId="20" fillId="8" borderId="51" xfId="8" applyFont="1" applyFill="1" applyBorder="1" applyAlignment="1">
      <alignment horizontal="left" vertical="top" wrapText="1"/>
    </xf>
    <xf numFmtId="0" fontId="20" fillId="8" borderId="0" xfId="8" applyFont="1" applyFill="1" applyAlignment="1">
      <alignment horizontal="left" vertical="top" wrapText="1"/>
    </xf>
    <xf numFmtId="0" fontId="20" fillId="8" borderId="31" xfId="8" applyFont="1" applyFill="1" applyBorder="1" applyAlignment="1">
      <alignment horizontal="left" vertical="top" wrapText="1"/>
    </xf>
    <xf numFmtId="0" fontId="20" fillId="17" borderId="36" xfId="8" applyFont="1" applyFill="1" applyBorder="1" applyAlignment="1">
      <alignment horizontal="left" vertical="top"/>
    </xf>
    <xf numFmtId="0" fontId="20" fillId="17" borderId="27" xfId="8" applyFont="1" applyFill="1" applyBorder="1" applyAlignment="1">
      <alignment horizontal="left" vertical="top"/>
    </xf>
    <xf numFmtId="0" fontId="20" fillId="17" borderId="28" xfId="8" applyFont="1" applyFill="1" applyBorder="1" applyAlignment="1">
      <alignment horizontal="left" vertical="top"/>
    </xf>
    <xf numFmtId="49" fontId="20" fillId="2" borderId="36" xfId="8" applyNumberFormat="1" applyFont="1" applyFill="1" applyBorder="1" applyAlignment="1">
      <alignment horizontal="left" vertical="top" wrapText="1"/>
    </xf>
    <xf numFmtId="49" fontId="20" fillId="2" borderId="27" xfId="8" applyNumberFormat="1" applyFont="1" applyFill="1" applyBorder="1" applyAlignment="1">
      <alignment horizontal="left" vertical="top" wrapText="1"/>
    </xf>
    <xf numFmtId="3" fontId="18" fillId="8" borderId="30" xfId="1" applyNumberFormat="1" applyFont="1" applyFill="1" applyBorder="1" applyAlignment="1">
      <alignment horizontal="left" vertical="top" wrapText="1"/>
    </xf>
    <xf numFmtId="3" fontId="30" fillId="3" borderId="20" xfId="1" applyNumberFormat="1" applyFont="1" applyFill="1" applyBorder="1" applyAlignment="1">
      <alignment horizontal="center" vertical="top" wrapText="1"/>
    </xf>
    <xf numFmtId="3" fontId="30" fillId="3" borderId="34" xfId="1" applyNumberFormat="1" applyFont="1" applyFill="1" applyBorder="1" applyAlignment="1">
      <alignment horizontal="center" vertical="top" wrapText="1"/>
    </xf>
    <xf numFmtId="3" fontId="18" fillId="0" borderId="30" xfId="1" applyNumberFormat="1" applyFont="1" applyBorder="1" applyAlignment="1">
      <alignment horizontal="left" vertical="top" wrapText="1"/>
    </xf>
    <xf numFmtId="3" fontId="18" fillId="3" borderId="30" xfId="1" applyNumberFormat="1" applyFont="1" applyFill="1" applyBorder="1" applyAlignment="1">
      <alignment horizontal="left" vertical="top" wrapText="1"/>
    </xf>
    <xf numFmtId="3" fontId="18" fillId="8" borderId="20" xfId="1" applyNumberFormat="1" applyFont="1" applyFill="1" applyBorder="1" applyAlignment="1">
      <alignment horizontal="left" vertical="top" wrapText="1"/>
    </xf>
    <xf numFmtId="3" fontId="18" fillId="8" borderId="34" xfId="1" applyNumberFormat="1" applyFont="1" applyFill="1" applyBorder="1" applyAlignment="1">
      <alignment horizontal="left" vertical="top" wrapText="1"/>
    </xf>
    <xf numFmtId="49" fontId="20" fillId="0" borderId="23" xfId="1" applyNumberFormat="1" applyFont="1" applyBorder="1" applyAlignment="1">
      <alignment horizontal="left" vertical="top"/>
    </xf>
    <xf numFmtId="49" fontId="20" fillId="17" borderId="1" xfId="1" applyNumberFormat="1" applyFont="1" applyFill="1" applyBorder="1" applyAlignment="1">
      <alignment horizontal="right" vertical="top" wrapText="1"/>
    </xf>
    <xf numFmtId="49" fontId="20" fillId="17" borderId="35" xfId="1" applyNumberFormat="1" applyFont="1" applyFill="1" applyBorder="1" applyAlignment="1">
      <alignment horizontal="right" vertical="top" wrapText="1"/>
    </xf>
    <xf numFmtId="0" fontId="20" fillId="8" borderId="1" xfId="1" applyFont="1" applyFill="1" applyBorder="1" applyAlignment="1">
      <alignment horizontal="right" vertical="top" wrapText="1"/>
    </xf>
    <xf numFmtId="0" fontId="20" fillId="8" borderId="35" xfId="1" applyFont="1" applyFill="1" applyBorder="1" applyAlignment="1">
      <alignment horizontal="right" vertical="top" wrapText="1"/>
    </xf>
    <xf numFmtId="49" fontId="20" fillId="13" borderId="47" xfId="1" applyNumberFormat="1" applyFont="1" applyFill="1" applyBorder="1" applyAlignment="1">
      <alignment horizontal="right" vertical="top" wrapText="1"/>
    </xf>
    <xf numFmtId="0" fontId="23" fillId="3" borderId="23" xfId="0" applyFont="1" applyFill="1" applyBorder="1" applyAlignment="1">
      <alignment horizontal="left" vertical="top"/>
    </xf>
    <xf numFmtId="0" fontId="18" fillId="8" borderId="30" xfId="0" applyFont="1" applyFill="1" applyBorder="1" applyAlignment="1">
      <alignment horizontal="left" vertical="top" wrapText="1"/>
    </xf>
    <xf numFmtId="0" fontId="18" fillId="0" borderId="63" xfId="1" applyFont="1" applyBorder="1" applyAlignment="1">
      <alignment horizontal="left" vertical="top" wrapText="1" shrinkToFit="1"/>
    </xf>
    <xf numFmtId="0" fontId="18" fillId="0" borderId="32" xfId="1" applyFont="1" applyBorder="1" applyAlignment="1">
      <alignment horizontal="left" vertical="top" wrapText="1" shrinkToFit="1"/>
    </xf>
    <xf numFmtId="0" fontId="22" fillId="3" borderId="20" xfId="0" applyFont="1" applyFill="1" applyBorder="1" applyAlignment="1">
      <alignment horizontal="left" vertical="top" wrapText="1"/>
    </xf>
    <xf numFmtId="0" fontId="22" fillId="3" borderId="34" xfId="0" applyFont="1" applyFill="1" applyBorder="1" applyAlignment="1">
      <alignment horizontal="left" vertical="top" wrapText="1"/>
    </xf>
    <xf numFmtId="0" fontId="18" fillId="3" borderId="20" xfId="0" applyFont="1" applyFill="1" applyBorder="1" applyAlignment="1">
      <alignment horizontal="center" vertical="top"/>
    </xf>
    <xf numFmtId="0" fontId="18" fillId="3" borderId="34" xfId="0" applyFont="1" applyFill="1" applyBorder="1" applyAlignment="1">
      <alignment horizontal="center" vertical="top"/>
    </xf>
    <xf numFmtId="3" fontId="18" fillId="0" borderId="45" xfId="1" applyNumberFormat="1" applyFont="1" applyBorder="1" applyAlignment="1">
      <alignment horizontal="left" vertical="top"/>
    </xf>
    <xf numFmtId="3" fontId="18" fillId="0" borderId="30" xfId="1" applyNumberFormat="1" applyFont="1" applyBorder="1" applyAlignment="1">
      <alignment horizontal="left" vertical="top"/>
    </xf>
    <xf numFmtId="0" fontId="18" fillId="0" borderId="62" xfId="1" applyFont="1" applyBorder="1" applyAlignment="1">
      <alignment horizontal="left" vertical="top" wrapText="1"/>
    </xf>
    <xf numFmtId="0" fontId="18" fillId="3" borderId="30" xfId="1" applyFont="1" applyFill="1" applyBorder="1" applyAlignment="1">
      <alignment horizontal="left" vertical="top" wrapText="1" shrinkToFit="1"/>
    </xf>
    <xf numFmtId="0" fontId="20" fillId="13" borderId="36" xfId="1" applyFont="1" applyFill="1" applyBorder="1" applyAlignment="1">
      <alignment horizontal="left" vertical="top"/>
    </xf>
    <xf numFmtId="0" fontId="20" fillId="13" borderId="27" xfId="1" applyFont="1" applyFill="1" applyBorder="1" applyAlignment="1">
      <alignment horizontal="left" vertical="top"/>
    </xf>
    <xf numFmtId="0" fontId="20" fillId="13" borderId="0" xfId="1" applyFont="1" applyFill="1" applyAlignment="1">
      <alignment horizontal="left" vertical="top"/>
    </xf>
    <xf numFmtId="0" fontId="20" fillId="13" borderId="28" xfId="1" applyFont="1" applyFill="1" applyBorder="1" applyAlignment="1">
      <alignment horizontal="left" vertical="top"/>
    </xf>
    <xf numFmtId="0" fontId="18" fillId="0" borderId="20" xfId="1" applyFont="1" applyBorder="1" applyAlignment="1">
      <alignment horizontal="left" vertical="top" wrapText="1" shrinkToFit="1"/>
    </xf>
    <xf numFmtId="0" fontId="18" fillId="0" borderId="34" xfId="1" applyFont="1" applyBorder="1" applyAlignment="1">
      <alignment horizontal="left" vertical="top" wrapText="1" shrinkToFit="1"/>
    </xf>
    <xf numFmtId="0" fontId="30" fillId="3" borderId="34" xfId="1" applyFont="1" applyFill="1" applyBorder="1" applyAlignment="1">
      <alignment horizontal="left" vertical="top" wrapText="1"/>
    </xf>
    <xf numFmtId="0" fontId="39" fillId="3" borderId="34" xfId="1" applyFont="1" applyFill="1" applyBorder="1" applyAlignment="1">
      <alignment horizontal="left" vertical="top" wrapText="1"/>
    </xf>
    <xf numFmtId="0" fontId="18" fillId="0" borderId="52" xfId="1" applyFont="1" applyBorder="1" applyAlignment="1">
      <alignment horizontal="left" vertical="top" wrapText="1" shrinkToFit="1"/>
    </xf>
    <xf numFmtId="3" fontId="18" fillId="0" borderId="55" xfId="1" applyNumberFormat="1" applyFont="1" applyBorder="1" applyAlignment="1">
      <alignment horizontal="left" vertical="top" wrapText="1"/>
    </xf>
    <xf numFmtId="0" fontId="39" fillId="3" borderId="30" xfId="1" applyFont="1" applyFill="1" applyBorder="1" applyAlignment="1">
      <alignment horizontal="left" vertical="top" wrapText="1"/>
    </xf>
    <xf numFmtId="0" fontId="18" fillId="0" borderId="34" xfId="1" applyFont="1" applyBorder="1" applyAlignment="1">
      <alignment horizontal="left" vertical="top"/>
    </xf>
    <xf numFmtId="49" fontId="18" fillId="8" borderId="30" xfId="1" applyNumberFormat="1" applyFont="1" applyFill="1" applyBorder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0" fontId="17" fillId="0" borderId="31" xfId="1" applyFont="1" applyBorder="1" applyAlignment="1">
      <alignment horizontal="center" vertical="top" wrapText="1"/>
    </xf>
    <xf numFmtId="0" fontId="20" fillId="17" borderId="36" xfId="1" applyFont="1" applyFill="1" applyBorder="1" applyAlignment="1">
      <alignment horizontal="left" vertical="top"/>
    </xf>
    <xf numFmtId="0" fontId="20" fillId="17" borderId="27" xfId="1" applyFont="1" applyFill="1" applyBorder="1" applyAlignment="1">
      <alignment horizontal="left" vertical="top"/>
    </xf>
    <xf numFmtId="0" fontId="20" fillId="17" borderId="28" xfId="1" applyFont="1" applyFill="1" applyBorder="1" applyAlignment="1">
      <alignment horizontal="left" vertical="top"/>
    </xf>
    <xf numFmtId="49" fontId="20" fillId="2" borderId="36" xfId="1" applyNumberFormat="1" applyFont="1" applyFill="1" applyBorder="1" applyAlignment="1">
      <alignment horizontal="left" vertical="top" wrapText="1"/>
    </xf>
    <xf numFmtId="49" fontId="20" fillId="2" borderId="27" xfId="1" applyNumberFormat="1" applyFont="1" applyFill="1" applyBorder="1" applyAlignment="1">
      <alignment horizontal="left" vertical="top" wrapText="1"/>
    </xf>
    <xf numFmtId="49" fontId="20" fillId="2" borderId="28" xfId="1" applyNumberFormat="1" applyFont="1" applyFill="1" applyBorder="1" applyAlignment="1">
      <alignment horizontal="left" vertical="top" wrapText="1"/>
    </xf>
    <xf numFmtId="3" fontId="18" fillId="3" borderId="45" xfId="1" applyNumberFormat="1" applyFont="1" applyFill="1" applyBorder="1" applyAlignment="1">
      <alignment horizontal="left" vertical="top" wrapText="1"/>
    </xf>
    <xf numFmtId="49" fontId="20" fillId="0" borderId="11" xfId="1" applyNumberFormat="1" applyFont="1" applyBorder="1" applyAlignment="1">
      <alignment horizontal="center" vertical="top"/>
    </xf>
    <xf numFmtId="49" fontId="20" fillId="0" borderId="33" xfId="1" applyNumberFormat="1" applyFont="1" applyBorder="1" applyAlignment="1">
      <alignment horizontal="center" vertical="top"/>
    </xf>
    <xf numFmtId="0" fontId="35" fillId="15" borderId="36" xfId="1" applyFont="1" applyFill="1" applyBorder="1" applyAlignment="1">
      <alignment horizontal="left" vertical="top"/>
    </xf>
    <xf numFmtId="0" fontId="35" fillId="15" borderId="27" xfId="1" applyFont="1" applyFill="1" applyBorder="1" applyAlignment="1">
      <alignment horizontal="left" vertical="top"/>
    </xf>
    <xf numFmtId="0" fontId="35" fillId="15" borderId="28" xfId="1" applyFont="1" applyFill="1" applyBorder="1" applyAlignment="1">
      <alignment horizontal="left" vertical="top"/>
    </xf>
    <xf numFmtId="0" fontId="20" fillId="0" borderId="0" xfId="1" applyFont="1" applyAlignment="1">
      <alignment horizontal="center" vertical="top" wrapText="1"/>
    </xf>
    <xf numFmtId="0" fontId="20" fillId="0" borderId="31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 wrapText="1"/>
    </xf>
    <xf numFmtId="0" fontId="18" fillId="0" borderId="35" xfId="1" applyFont="1" applyBorder="1" applyAlignment="1">
      <alignment horizontal="center" vertical="top" wrapText="1"/>
    </xf>
    <xf numFmtId="0" fontId="18" fillId="8" borderId="30" xfId="1" applyFont="1" applyFill="1" applyBorder="1" applyAlignment="1">
      <alignment horizontal="center" vertical="center" textRotation="90" wrapText="1"/>
    </xf>
    <xf numFmtId="0" fontId="18" fillId="8" borderId="55" xfId="1" applyFont="1" applyFill="1" applyBorder="1" applyAlignment="1">
      <alignment horizontal="center" vertical="center" textRotation="90" wrapText="1"/>
    </xf>
    <xf numFmtId="0" fontId="36" fillId="0" borderId="55" xfId="1" applyFont="1" applyBorder="1" applyAlignment="1">
      <alignment horizontal="left" vertical="top" wrapText="1"/>
    </xf>
    <xf numFmtId="166" fontId="36" fillId="8" borderId="20" xfId="1" applyNumberFormat="1" applyFont="1" applyFill="1" applyBorder="1" applyAlignment="1">
      <alignment horizontal="left" vertical="top" wrapText="1"/>
    </xf>
    <xf numFmtId="166" fontId="36" fillId="8" borderId="17" xfId="1" applyNumberFormat="1" applyFont="1" applyFill="1" applyBorder="1" applyAlignment="1">
      <alignment horizontal="left" vertical="top" wrapText="1"/>
    </xf>
    <xf numFmtId="49" fontId="35" fillId="13" borderId="38" xfId="1" applyNumberFormat="1" applyFont="1" applyFill="1" applyBorder="1" applyAlignment="1">
      <alignment horizontal="right" vertical="top"/>
    </xf>
    <xf numFmtId="49" fontId="35" fillId="13" borderId="39" xfId="1" applyNumberFormat="1" applyFont="1" applyFill="1" applyBorder="1" applyAlignment="1">
      <alignment horizontal="right" vertical="top"/>
    </xf>
    <xf numFmtId="166" fontId="35" fillId="13" borderId="1" xfId="1" applyNumberFormat="1" applyFont="1" applyFill="1" applyBorder="1" applyAlignment="1">
      <alignment horizontal="center" vertical="top"/>
    </xf>
    <xf numFmtId="166" fontId="35" fillId="13" borderId="35" xfId="1" applyNumberFormat="1" applyFont="1" applyFill="1" applyBorder="1" applyAlignment="1">
      <alignment horizontal="center" vertical="top"/>
    </xf>
    <xf numFmtId="49" fontId="35" fillId="16" borderId="1" xfId="1" applyNumberFormat="1" applyFont="1" applyFill="1" applyBorder="1" applyAlignment="1">
      <alignment horizontal="right" vertical="top" wrapText="1"/>
    </xf>
    <xf numFmtId="49" fontId="35" fillId="16" borderId="35" xfId="1" applyNumberFormat="1" applyFont="1" applyFill="1" applyBorder="1" applyAlignment="1">
      <alignment horizontal="right" vertical="top" wrapText="1"/>
    </xf>
    <xf numFmtId="49" fontId="35" fillId="15" borderId="1" xfId="1" applyNumberFormat="1" applyFont="1" applyFill="1" applyBorder="1" applyAlignment="1">
      <alignment horizontal="right" vertical="top" wrapText="1"/>
    </xf>
    <xf numFmtId="49" fontId="35" fillId="15" borderId="35" xfId="1" applyNumberFormat="1" applyFont="1" applyFill="1" applyBorder="1" applyAlignment="1">
      <alignment horizontal="right" vertical="top" wrapText="1"/>
    </xf>
    <xf numFmtId="166" fontId="36" fillId="8" borderId="46" xfId="1" applyNumberFormat="1" applyFont="1" applyFill="1" applyBorder="1" applyAlignment="1">
      <alignment horizontal="left" vertical="top" wrapText="1"/>
    </xf>
    <xf numFmtId="0" fontId="35" fillId="16" borderId="36" xfId="1" applyFont="1" applyFill="1" applyBorder="1" applyAlignment="1">
      <alignment horizontal="left" vertical="top" shrinkToFit="1"/>
    </xf>
    <xf numFmtId="0" fontId="35" fillId="16" borderId="27" xfId="1" applyFont="1" applyFill="1" applyBorder="1" applyAlignment="1">
      <alignment horizontal="left" vertical="top" shrinkToFit="1"/>
    </xf>
    <xf numFmtId="0" fontId="35" fillId="16" borderId="28" xfId="1" applyFont="1" applyFill="1" applyBorder="1" applyAlignment="1">
      <alignment horizontal="left" vertical="top" shrinkToFit="1"/>
    </xf>
    <xf numFmtId="166" fontId="36" fillId="8" borderId="30" xfId="1" applyNumberFormat="1" applyFont="1" applyFill="1" applyBorder="1" applyAlignment="1">
      <alignment horizontal="left" vertical="top" wrapText="1"/>
    </xf>
    <xf numFmtId="166" fontId="36" fillId="8" borderId="55" xfId="1" applyNumberFormat="1" applyFont="1" applyFill="1" applyBorder="1" applyAlignment="1">
      <alignment horizontal="left" vertical="top" wrapText="1"/>
    </xf>
    <xf numFmtId="3" fontId="36" fillId="8" borderId="30" xfId="1" applyNumberFormat="1" applyFont="1" applyFill="1" applyBorder="1" applyAlignment="1">
      <alignment horizontal="left" vertical="top" wrapText="1"/>
    </xf>
    <xf numFmtId="3" fontId="36" fillId="8" borderId="55" xfId="1" applyNumberFormat="1" applyFont="1" applyFill="1" applyBorder="1" applyAlignment="1">
      <alignment horizontal="left" vertical="top" wrapText="1"/>
    </xf>
    <xf numFmtId="0" fontId="20" fillId="14" borderId="51" xfId="1" applyFont="1" applyFill="1" applyBorder="1" applyAlignment="1">
      <alignment horizontal="left" vertical="top"/>
    </xf>
    <xf numFmtId="0" fontId="20" fillId="14" borderId="0" xfId="1" applyFont="1" applyFill="1" applyAlignment="1">
      <alignment horizontal="left" vertical="top"/>
    </xf>
    <xf numFmtId="0" fontId="20" fillId="14" borderId="31" xfId="1" applyFont="1" applyFill="1" applyBorder="1" applyAlignment="1">
      <alignment horizontal="left" vertical="top"/>
    </xf>
    <xf numFmtId="0" fontId="20" fillId="15" borderId="36" xfId="1" applyFont="1" applyFill="1" applyBorder="1" applyAlignment="1">
      <alignment horizontal="left" vertical="top"/>
    </xf>
    <xf numFmtId="0" fontId="20" fillId="15" borderId="27" xfId="1" applyFont="1" applyFill="1" applyBorder="1" applyAlignment="1">
      <alignment horizontal="left" vertical="top"/>
    </xf>
    <xf numFmtId="0" fontId="20" fillId="15" borderId="28" xfId="1" applyFont="1" applyFill="1" applyBorder="1" applyAlignment="1">
      <alignment horizontal="left" vertical="top"/>
    </xf>
    <xf numFmtId="0" fontId="20" fillId="16" borderId="36" xfId="1" applyFont="1" applyFill="1" applyBorder="1" applyAlignment="1">
      <alignment horizontal="left" vertical="top"/>
    </xf>
    <xf numFmtId="0" fontId="20" fillId="16" borderId="27" xfId="1" applyFont="1" applyFill="1" applyBorder="1" applyAlignment="1">
      <alignment horizontal="left" vertical="top"/>
    </xf>
    <xf numFmtId="0" fontId="20" fillId="16" borderId="28" xfId="1" applyFont="1" applyFill="1" applyBorder="1" applyAlignment="1">
      <alignment horizontal="left" vertical="top"/>
    </xf>
    <xf numFmtId="49" fontId="20" fillId="13" borderId="36" xfId="1" applyNumberFormat="1" applyFont="1" applyFill="1" applyBorder="1" applyAlignment="1">
      <alignment horizontal="left" vertical="top"/>
    </xf>
    <xf numFmtId="49" fontId="20" fillId="13" borderId="27" xfId="1" applyNumberFormat="1" applyFont="1" applyFill="1" applyBorder="1" applyAlignment="1">
      <alignment horizontal="left" vertical="top"/>
    </xf>
    <xf numFmtId="49" fontId="20" fillId="13" borderId="28" xfId="1" applyNumberFormat="1" applyFont="1" applyFill="1" applyBorder="1" applyAlignment="1">
      <alignment horizontal="left" vertical="top"/>
    </xf>
    <xf numFmtId="0" fontId="44" fillId="0" borderId="45" xfId="0" applyFont="1" applyBorder="1" applyAlignment="1">
      <alignment horizontal="left" vertical="top"/>
    </xf>
    <xf numFmtId="0" fontId="44" fillId="0" borderId="30" xfId="0" applyFont="1" applyBorder="1" applyAlignment="1">
      <alignment horizontal="left" vertical="top"/>
    </xf>
    <xf numFmtId="0" fontId="44" fillId="0" borderId="55" xfId="0" applyFont="1" applyBorder="1" applyAlignment="1">
      <alignment horizontal="left" vertical="top"/>
    </xf>
    <xf numFmtId="49" fontId="36" fillId="5" borderId="30" xfId="1" applyNumberFormat="1" applyFont="1" applyFill="1" applyBorder="1" applyAlignment="1">
      <alignment horizontal="left" vertical="top" wrapText="1"/>
    </xf>
    <xf numFmtId="49" fontId="36" fillId="5" borderId="55" xfId="1" applyNumberFormat="1" applyFont="1" applyFill="1" applyBorder="1" applyAlignment="1">
      <alignment horizontal="left" vertical="top" wrapText="1"/>
    </xf>
    <xf numFmtId="0" fontId="36" fillId="0" borderId="52" xfId="1" applyFont="1" applyBorder="1" applyAlignment="1">
      <alignment horizontal="left" vertical="top" wrapText="1"/>
    </xf>
    <xf numFmtId="49" fontId="35" fillId="0" borderId="16" xfId="1" applyNumberFormat="1" applyFont="1" applyBorder="1" applyAlignment="1">
      <alignment horizontal="left" vertical="top"/>
    </xf>
    <xf numFmtId="3" fontId="36" fillId="0" borderId="34" xfId="1" applyNumberFormat="1" applyFont="1" applyBorder="1" applyAlignment="1">
      <alignment horizontal="left" vertical="top" wrapText="1"/>
    </xf>
    <xf numFmtId="0" fontId="42" fillId="0" borderId="30" xfId="1" applyFont="1" applyBorder="1" applyAlignment="1">
      <alignment horizontal="left" vertical="top" wrapText="1"/>
    </xf>
    <xf numFmtId="0" fontId="36" fillId="8" borderId="30" xfId="1" applyFont="1" applyFill="1" applyBorder="1" applyAlignment="1">
      <alignment horizontal="left" vertical="top" wrapText="1"/>
    </xf>
    <xf numFmtId="0" fontId="36" fillId="0" borderId="30" xfId="0" applyFont="1" applyBorder="1" applyAlignment="1">
      <alignment horizontal="left" vertical="top"/>
    </xf>
    <xf numFmtId="0" fontId="36" fillId="0" borderId="45" xfId="1" applyFont="1" applyBorder="1" applyAlignment="1">
      <alignment horizontal="left" vertical="top" wrapText="1"/>
    </xf>
    <xf numFmtId="49" fontId="35" fillId="0" borderId="30" xfId="1" applyNumberFormat="1" applyFont="1" applyBorder="1" applyAlignment="1">
      <alignment horizontal="left" vertical="top"/>
    </xf>
    <xf numFmtId="0" fontId="36" fillId="0" borderId="12" xfId="1" applyFont="1" applyBorder="1" applyAlignment="1">
      <alignment horizontal="left" vertical="top" wrapText="1"/>
    </xf>
    <xf numFmtId="0" fontId="36" fillId="0" borderId="21" xfId="1" applyFont="1" applyBorder="1" applyAlignment="1">
      <alignment horizontal="left" vertical="top" wrapText="1"/>
    </xf>
    <xf numFmtId="166" fontId="35" fillId="13" borderId="1" xfId="1" applyNumberFormat="1" applyFont="1" applyFill="1" applyBorder="1" applyAlignment="1">
      <alignment horizontal="center" vertical="top" wrapText="1"/>
    </xf>
    <xf numFmtId="166" fontId="35" fillId="13" borderId="35" xfId="1" applyNumberFormat="1" applyFont="1" applyFill="1" applyBorder="1" applyAlignment="1">
      <alignment horizontal="center" vertical="top" wrapText="1"/>
    </xf>
    <xf numFmtId="0" fontId="35" fillId="14" borderId="1" xfId="1" applyFont="1" applyFill="1" applyBorder="1" applyAlignment="1">
      <alignment horizontal="right" vertical="top" wrapText="1"/>
    </xf>
    <xf numFmtId="0" fontId="35" fillId="14" borderId="35" xfId="1" applyFont="1" applyFill="1" applyBorder="1" applyAlignment="1">
      <alignment horizontal="right" vertical="top" wrapText="1"/>
    </xf>
    <xf numFmtId="49" fontId="35" fillId="13" borderId="41" xfId="1" applyNumberFormat="1" applyFont="1" applyFill="1" applyBorder="1" applyAlignment="1">
      <alignment horizontal="right" vertical="top" wrapText="1"/>
    </xf>
    <xf numFmtId="49" fontId="35" fillId="13" borderId="38" xfId="1" applyNumberFormat="1" applyFont="1" applyFill="1" applyBorder="1" applyAlignment="1">
      <alignment horizontal="right" vertical="top" wrapText="1"/>
    </xf>
    <xf numFmtId="49" fontId="35" fillId="13" borderId="1" xfId="1" applyNumberFormat="1" applyFont="1" applyFill="1" applyBorder="1" applyAlignment="1">
      <alignment horizontal="right" vertical="top" wrapText="1"/>
    </xf>
    <xf numFmtId="0" fontId="36" fillId="13" borderId="1" xfId="1" applyFont="1" applyFill="1" applyBorder="1" applyAlignment="1">
      <alignment horizontal="center" vertical="top"/>
    </xf>
    <xf numFmtId="0" fontId="36" fillId="13" borderId="39" xfId="1" applyFont="1" applyFill="1" applyBorder="1" applyAlignment="1">
      <alignment horizontal="center" vertical="top"/>
    </xf>
    <xf numFmtId="0" fontId="35" fillId="13" borderId="27" xfId="1" applyFont="1" applyFill="1" applyBorder="1" applyAlignment="1">
      <alignment horizontal="left" vertical="top"/>
    </xf>
    <xf numFmtId="0" fontId="35" fillId="13" borderId="28" xfId="1" applyFont="1" applyFill="1" applyBorder="1" applyAlignment="1">
      <alignment horizontal="left" vertical="top"/>
    </xf>
    <xf numFmtId="49" fontId="35" fillId="0" borderId="77" xfId="1" applyNumberFormat="1" applyFont="1" applyBorder="1" applyAlignment="1">
      <alignment horizontal="left" vertical="top" wrapText="1"/>
    </xf>
    <xf numFmtId="49" fontId="35" fillId="0" borderId="10" xfId="1" applyNumberFormat="1" applyFont="1" applyBorder="1" applyAlignment="1">
      <alignment horizontal="left" vertical="top" wrapText="1"/>
    </xf>
    <xf numFmtId="49" fontId="35" fillId="0" borderId="19" xfId="1" applyNumberFormat="1" applyFont="1" applyBorder="1" applyAlignment="1">
      <alignment horizontal="left" vertical="top" wrapText="1"/>
    </xf>
    <xf numFmtId="0" fontId="36" fillId="0" borderId="2" xfId="1" applyFont="1" applyBorder="1" applyAlignment="1">
      <alignment horizontal="left" vertical="top" wrapText="1"/>
    </xf>
    <xf numFmtId="0" fontId="36" fillId="0" borderId="7" xfId="1" applyFont="1" applyBorder="1" applyAlignment="1">
      <alignment horizontal="left" vertical="top" wrapText="1"/>
    </xf>
    <xf numFmtId="0" fontId="36" fillId="0" borderId="16" xfId="1" applyFont="1" applyBorder="1" applyAlignment="1">
      <alignment horizontal="left" vertical="top" wrapText="1"/>
    </xf>
    <xf numFmtId="3" fontId="36" fillId="0" borderId="59" xfId="1" applyNumberFormat="1" applyFont="1" applyBorder="1" applyAlignment="1">
      <alignment horizontal="left" vertical="top" wrapText="1"/>
    </xf>
    <xf numFmtId="3" fontId="36" fillId="0" borderId="9" xfId="1" applyNumberFormat="1" applyFont="1" applyBorder="1" applyAlignment="1">
      <alignment horizontal="left" vertical="top" wrapText="1"/>
    </xf>
    <xf numFmtId="3" fontId="36" fillId="0" borderId="18" xfId="1" applyNumberFormat="1" applyFont="1" applyBorder="1" applyAlignment="1">
      <alignment horizontal="left" vertical="top" wrapText="1"/>
    </xf>
    <xf numFmtId="0" fontId="36" fillId="0" borderId="0" xfId="1" applyFont="1" applyAlignment="1">
      <alignment horizontal="left" vertical="top" wrapText="1"/>
    </xf>
    <xf numFmtId="3" fontId="36" fillId="0" borderId="45" xfId="1" applyNumberFormat="1" applyFont="1" applyBorder="1" applyAlignment="1">
      <alignment horizontal="left" vertical="top" wrapText="1"/>
    </xf>
    <xf numFmtId="3" fontId="36" fillId="0" borderId="30" xfId="1" applyNumberFormat="1" applyFont="1" applyBorder="1" applyAlignment="1">
      <alignment horizontal="left" vertical="top" wrapText="1"/>
    </xf>
    <xf numFmtId="3" fontId="36" fillId="0" borderId="55" xfId="1" applyNumberFormat="1" applyFont="1" applyBorder="1" applyAlignment="1">
      <alignment horizontal="left" vertical="top" wrapText="1"/>
    </xf>
    <xf numFmtId="0" fontId="36" fillId="3" borderId="12" xfId="1" applyFont="1" applyFill="1" applyBorder="1" applyAlignment="1">
      <alignment horizontal="left" vertical="top" wrapText="1"/>
    </xf>
    <xf numFmtId="49" fontId="35" fillId="0" borderId="30" xfId="1" applyNumberFormat="1" applyFont="1" applyBorder="1" applyAlignment="1" applyProtection="1">
      <alignment horizontal="left" vertical="top"/>
      <protection locked="0"/>
    </xf>
    <xf numFmtId="0" fontId="36" fillId="3" borderId="30" xfId="1" applyFont="1" applyFill="1" applyBorder="1" applyAlignment="1" applyProtection="1">
      <alignment horizontal="left" vertical="top" wrapText="1"/>
      <protection locked="0"/>
    </xf>
    <xf numFmtId="0" fontId="36" fillId="3" borderId="30" xfId="1" applyFont="1" applyFill="1" applyBorder="1" applyAlignment="1">
      <alignment vertical="top" wrapText="1"/>
    </xf>
    <xf numFmtId="0" fontId="35" fillId="6" borderId="4" xfId="1" applyFont="1" applyFill="1" applyBorder="1" applyAlignment="1">
      <alignment horizontal="right" vertical="top" wrapText="1"/>
    </xf>
    <xf numFmtId="0" fontId="35" fillId="6" borderId="5" xfId="1" applyFont="1" applyFill="1" applyBorder="1" applyAlignment="1">
      <alignment horizontal="right" vertical="top" wrapText="1"/>
    </xf>
    <xf numFmtId="0" fontId="35" fillId="6" borderId="6" xfId="1" applyFont="1" applyFill="1" applyBorder="1" applyAlignment="1">
      <alignment horizontal="right" vertical="top" wrapText="1"/>
    </xf>
    <xf numFmtId="3" fontId="35" fillId="13" borderId="47" xfId="1" applyNumberFormat="1" applyFont="1" applyFill="1" applyBorder="1" applyAlignment="1">
      <alignment horizontal="right" vertical="top" wrapText="1"/>
    </xf>
    <xf numFmtId="3" fontId="35" fillId="13" borderId="1" xfId="1" applyNumberFormat="1" applyFont="1" applyFill="1" applyBorder="1" applyAlignment="1">
      <alignment horizontal="right" vertical="top" wrapText="1"/>
    </xf>
    <xf numFmtId="3" fontId="35" fillId="13" borderId="35" xfId="1" applyNumberFormat="1" applyFont="1" applyFill="1" applyBorder="1" applyAlignment="1">
      <alignment horizontal="right" vertical="top" wrapText="1"/>
    </xf>
    <xf numFmtId="49" fontId="35" fillId="0" borderId="7" xfId="1" applyNumberFormat="1" applyFont="1" applyBorder="1" applyAlignment="1">
      <alignment horizontal="left" vertical="top"/>
    </xf>
    <xf numFmtId="0" fontId="36" fillId="0" borderId="29" xfId="1" applyFont="1" applyBorder="1" applyAlignment="1">
      <alignment horizontal="left" vertical="top" wrapText="1"/>
    </xf>
    <xf numFmtId="0" fontId="36" fillId="0" borderId="68" xfId="1" applyFont="1" applyBorder="1" applyAlignment="1">
      <alignment horizontal="left" vertical="top" wrapText="1"/>
    </xf>
    <xf numFmtId="3" fontId="35" fillId="13" borderId="38" xfId="1" applyNumberFormat="1" applyFont="1" applyFill="1" applyBorder="1" applyAlignment="1">
      <alignment horizontal="right" vertical="top" wrapText="1"/>
    </xf>
    <xf numFmtId="3" fontId="35" fillId="13" borderId="39" xfId="1" applyNumberFormat="1" applyFont="1" applyFill="1" applyBorder="1" applyAlignment="1">
      <alignment horizontal="right" vertical="top" wrapText="1"/>
    </xf>
    <xf numFmtId="0" fontId="36" fillId="8" borderId="20" xfId="1" applyFont="1" applyFill="1" applyBorder="1" applyAlignment="1">
      <alignment horizontal="left" vertical="top" wrapText="1"/>
    </xf>
    <xf numFmtId="0" fontId="36" fillId="8" borderId="34" xfId="1" applyFont="1" applyFill="1" applyBorder="1" applyAlignment="1">
      <alignment horizontal="left" vertical="top" wrapText="1"/>
    </xf>
    <xf numFmtId="0" fontId="36" fillId="16" borderId="51" xfId="1" applyFont="1" applyFill="1" applyBorder="1" applyAlignment="1">
      <alignment horizontal="center" vertical="top"/>
    </xf>
    <xf numFmtId="0" fontId="45" fillId="0" borderId="30" xfId="1" applyFont="1" applyBorder="1" applyAlignment="1">
      <alignment horizontal="left" vertical="top" wrapText="1"/>
    </xf>
    <xf numFmtId="166" fontId="36" fillId="8" borderId="8" xfId="1" applyNumberFormat="1" applyFont="1" applyFill="1" applyBorder="1" applyAlignment="1">
      <alignment horizontal="left" vertical="top" wrapText="1"/>
    </xf>
    <xf numFmtId="166" fontId="36" fillId="8" borderId="34" xfId="1" applyNumberFormat="1" applyFont="1" applyFill="1" applyBorder="1" applyAlignment="1">
      <alignment horizontal="left" vertical="top" wrapText="1"/>
    </xf>
    <xf numFmtId="3" fontId="36" fillId="8" borderId="20" xfId="1" applyNumberFormat="1" applyFont="1" applyFill="1" applyBorder="1" applyAlignment="1">
      <alignment horizontal="left" vertical="top" wrapText="1"/>
    </xf>
    <xf numFmtId="3" fontId="36" fillId="8" borderId="8" xfId="1" applyNumberFormat="1" applyFont="1" applyFill="1" applyBorder="1" applyAlignment="1">
      <alignment horizontal="left" vertical="top" wrapText="1"/>
    </xf>
    <xf numFmtId="3" fontId="36" fillId="8" borderId="34" xfId="1" applyNumberFormat="1" applyFont="1" applyFill="1" applyBorder="1" applyAlignment="1">
      <alignment horizontal="left" vertical="top" wrapText="1"/>
    </xf>
    <xf numFmtId="0" fontId="18" fillId="0" borderId="50" xfId="1" applyFont="1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25" xfId="1" applyFont="1" applyBorder="1" applyAlignment="1">
      <alignment horizontal="left"/>
    </xf>
    <xf numFmtId="0" fontId="20" fillId="4" borderId="41" xfId="1" applyFont="1" applyFill="1" applyBorder="1" applyAlignment="1">
      <alignment horizontal="right" vertical="top"/>
    </xf>
    <xf numFmtId="0" fontId="20" fillId="4" borderId="38" xfId="1" applyFont="1" applyFill="1" applyBorder="1" applyAlignment="1">
      <alignment horizontal="right" vertical="top"/>
    </xf>
    <xf numFmtId="0" fontId="20" fillId="4" borderId="39" xfId="1" applyFont="1" applyFill="1" applyBorder="1" applyAlignment="1">
      <alignment horizontal="right" vertical="top"/>
    </xf>
    <xf numFmtId="0" fontId="47" fillId="3" borderId="0" xfId="0" applyFont="1" applyFill="1" applyAlignment="1">
      <alignment horizontal="center"/>
    </xf>
    <xf numFmtId="1" fontId="54" fillId="3" borderId="0" xfId="0" applyNumberFormat="1" applyFont="1" applyFill="1" applyAlignment="1">
      <alignment horizontal="center"/>
    </xf>
    <xf numFmtId="1" fontId="55" fillId="3" borderId="0" xfId="0" applyNumberFormat="1" applyFont="1" applyFill="1" applyAlignment="1">
      <alignment horizontal="center"/>
    </xf>
    <xf numFmtId="0" fontId="55" fillId="3" borderId="0" xfId="0" applyFont="1" applyFill="1" applyAlignment="1">
      <alignment horizontal="center"/>
    </xf>
    <xf numFmtId="0" fontId="20" fillId="19" borderId="4" xfId="1" applyFont="1" applyFill="1" applyBorder="1" applyAlignment="1">
      <alignment horizontal="right" vertical="top" wrapText="1"/>
    </xf>
    <xf numFmtId="0" fontId="20" fillId="19" borderId="5" xfId="1" applyFont="1" applyFill="1" applyBorder="1" applyAlignment="1">
      <alignment horizontal="right" vertical="top" wrapText="1"/>
    </xf>
    <xf numFmtId="0" fontId="20" fillId="19" borderId="6" xfId="1" applyFont="1" applyFill="1" applyBorder="1" applyAlignment="1">
      <alignment horizontal="right" vertical="top" wrapText="1"/>
    </xf>
    <xf numFmtId="0" fontId="36" fillId="8" borderId="30" xfId="1" applyFont="1" applyFill="1" applyBorder="1" applyAlignment="1">
      <alignment horizontal="center" vertical="center" textRotation="90"/>
    </xf>
    <xf numFmtId="0" fontId="36" fillId="8" borderId="20" xfId="1" applyFont="1" applyFill="1" applyBorder="1" applyAlignment="1">
      <alignment horizontal="center" vertical="center" textRotation="90"/>
    </xf>
    <xf numFmtId="0" fontId="36" fillId="8" borderId="55" xfId="1" applyFont="1" applyFill="1" applyBorder="1" applyAlignment="1">
      <alignment horizontal="center" vertical="center" textRotation="90"/>
    </xf>
    <xf numFmtId="0" fontId="36" fillId="8" borderId="17" xfId="1" applyFont="1" applyFill="1" applyBorder="1" applyAlignment="1">
      <alignment horizontal="center" vertical="center" textRotation="90"/>
    </xf>
    <xf numFmtId="0" fontId="2" fillId="8" borderId="17" xfId="0" applyFont="1" applyFill="1" applyBorder="1" applyAlignment="1">
      <alignment horizontal="center" vertical="center" textRotation="90"/>
    </xf>
  </cellXfs>
  <cellStyles count="5135">
    <cellStyle name="Įprastas" xfId="0" builtinId="0"/>
    <cellStyle name="Įprastas 2" xfId="1" xr:uid="{00000000-0005-0000-0000-000001000000}"/>
    <cellStyle name="Įprastas 2 2" xfId="4" xr:uid="{00000000-0005-0000-0000-000002000000}"/>
    <cellStyle name="Įprastas 2 2 2" xfId="10" xr:uid="{00000000-0005-0000-0000-000003000000}"/>
    <cellStyle name="Įprastas 2 3" xfId="3" xr:uid="{00000000-0005-0000-0000-000004000000}"/>
    <cellStyle name="Įprastas 2 3 2" xfId="9" xr:uid="{00000000-0005-0000-0000-000005000000}"/>
    <cellStyle name="Įprastas 2 4" xfId="7" xr:uid="{00000000-0005-0000-0000-000006000000}"/>
    <cellStyle name="Įprastas 2 4 2" xfId="15" xr:uid="{00000000-0005-0000-0000-000007000000}"/>
    <cellStyle name="Įprastas 3" xfId="5" xr:uid="{00000000-0005-0000-0000-000008000000}"/>
    <cellStyle name="Įprastas 3 10" xfId="170" xr:uid="{0A804F1A-1C3F-4C8F-9D41-4F56BFA7B417}"/>
    <cellStyle name="Įprastas 3 10 2" xfId="331" xr:uid="{168ABF90-6C3D-499B-BF8F-D61FEC31E44A}"/>
    <cellStyle name="Įprastas 3 10 2 2" xfId="653" xr:uid="{8994BEE1-2B24-4CF0-93A3-1BD88C7FCFCE}"/>
    <cellStyle name="Įprastas 3 10 2 2 2" xfId="1933" xr:uid="{73FB7BAB-8961-466B-9CE6-364E6C0EF901}"/>
    <cellStyle name="Įprastas 3 10 2 2 2 2" xfId="4495" xr:uid="{D6457564-1244-46CD-B670-40A27817F017}"/>
    <cellStyle name="Įprastas 3 10 2 2 3" xfId="3215" xr:uid="{14B6F095-0505-4094-AC7A-4D8A4970658C}"/>
    <cellStyle name="Įprastas 3 10 2 3" xfId="1612" xr:uid="{16DCE213-DFCC-4724-8CB8-88F3CFEB6688}"/>
    <cellStyle name="Įprastas 3 10 2 3 2" xfId="4174" xr:uid="{61E94F42-8E8F-40B7-8966-6A0D16792861}"/>
    <cellStyle name="Įprastas 3 10 2 4" xfId="2894" xr:uid="{CFF40150-D655-410C-A3AA-BFA400182208}"/>
    <cellStyle name="Įprastas 3 10 3" xfId="652" xr:uid="{D86BA912-8551-4F86-B6C3-B84057B5161B}"/>
    <cellStyle name="Įprastas 3 10 3 2" xfId="1932" xr:uid="{607AFF55-D783-481F-87D5-7CCA60311C3F}"/>
    <cellStyle name="Įprastas 3 10 3 2 2" xfId="4494" xr:uid="{95727E32-365D-40B8-AECB-67C01C9FDE53}"/>
    <cellStyle name="Įprastas 3 10 3 3" xfId="3214" xr:uid="{0EAFF6C5-72AC-404D-9B5F-B41F1C2AE30A}"/>
    <cellStyle name="Įprastas 3 10 4" xfId="1451" xr:uid="{3B238D95-AC82-44F2-BFA7-B6C5D2DF3F9F}"/>
    <cellStyle name="Įprastas 3 10 4 2" xfId="4013" xr:uid="{DE2DA53A-EB52-472C-A766-3241E92480C9}"/>
    <cellStyle name="Įprastas 3 10 5" xfId="2733" xr:uid="{9B58978C-0315-47A5-A907-1F9640C8E6D0}"/>
    <cellStyle name="Įprastas 3 11" xfId="250" xr:uid="{912B7526-701A-4040-8F6B-294232842526}"/>
    <cellStyle name="Įprastas 3 11 2" xfId="332" xr:uid="{893653BB-7304-4C6B-ABFE-3F4AFBA04C0C}"/>
    <cellStyle name="Įprastas 3 11 2 2" xfId="655" xr:uid="{D36619D1-5F3A-4DD4-9B75-0377ADDD7C42}"/>
    <cellStyle name="Įprastas 3 11 2 2 2" xfId="1935" xr:uid="{C8E066C2-4213-4517-9E11-83C4AF226893}"/>
    <cellStyle name="Įprastas 3 11 2 2 2 2" xfId="4497" xr:uid="{49742EFF-79CC-454A-A798-C7FD8EDCAE14}"/>
    <cellStyle name="Įprastas 3 11 2 2 3" xfId="3217" xr:uid="{ACBE0482-9D1D-4AD1-9240-E8DE8F32A479}"/>
    <cellStyle name="Įprastas 3 11 2 3" xfId="1613" xr:uid="{4F87D1A8-4116-4FB8-B2F6-BDEAA5C198AB}"/>
    <cellStyle name="Įprastas 3 11 2 3 2" xfId="4175" xr:uid="{209AEA8D-3490-4062-AC5F-8F6149AECA98}"/>
    <cellStyle name="Įprastas 3 11 2 4" xfId="2895" xr:uid="{419300CB-0599-4CA7-9C1A-363BBAF85CAC}"/>
    <cellStyle name="Įprastas 3 11 3" xfId="654" xr:uid="{FF0DC795-D6EE-4BC4-888A-1B2A43DA612C}"/>
    <cellStyle name="Įprastas 3 11 3 2" xfId="1934" xr:uid="{1F92A325-C407-4A56-ACC3-D9F145C159AD}"/>
    <cellStyle name="Įprastas 3 11 3 2 2" xfId="4496" xr:uid="{29780749-DE22-4BD1-96E3-7AD177507E59}"/>
    <cellStyle name="Įprastas 3 11 3 3" xfId="3216" xr:uid="{56251BC3-686A-46E7-99A1-966A86616C03}"/>
    <cellStyle name="Įprastas 3 11 4" xfId="1531" xr:uid="{E10F683A-F651-4AA1-AB6D-512E0EEA27DB}"/>
    <cellStyle name="Įprastas 3 11 4 2" xfId="4093" xr:uid="{9279383C-E248-4003-A22C-DB45C76093C0}"/>
    <cellStyle name="Įprastas 3 11 5" xfId="2813" xr:uid="{DF14ED85-BC51-47EB-BFC3-C893C621C71F}"/>
    <cellStyle name="Įprastas 3 12" xfId="330" xr:uid="{E60DAA5B-83F5-4702-9248-29916598C3F6}"/>
    <cellStyle name="Įprastas 3 12 2" xfId="656" xr:uid="{3581761E-6029-4461-8465-2EE49FE1B101}"/>
    <cellStyle name="Įprastas 3 12 2 2" xfId="1936" xr:uid="{11E9DFCE-F6F7-411B-89E1-726926027FEA}"/>
    <cellStyle name="Įprastas 3 12 2 2 2" xfId="4498" xr:uid="{9BA3A3C3-108E-4293-96C9-A131BEEC8DD2}"/>
    <cellStyle name="Įprastas 3 12 2 3" xfId="3218" xr:uid="{FA5CD242-FFF7-4D88-AF1C-92F90FD42D6E}"/>
    <cellStyle name="Įprastas 3 12 3" xfId="1611" xr:uid="{88E6F14E-34A9-432D-A05A-B67C50CD1C09}"/>
    <cellStyle name="Įprastas 3 12 3 2" xfId="4173" xr:uid="{C2F1565B-F94E-49BC-9E7F-E8497B7145D3}"/>
    <cellStyle name="Įprastas 3 12 4" xfId="2893" xr:uid="{6E9C0723-3242-4614-9169-E4DA45FAF17F}"/>
    <cellStyle name="Įprastas 3 13" xfId="651" xr:uid="{610F4A54-046C-42B1-9B3A-25436B07A2F5}"/>
    <cellStyle name="Įprastas 3 13 2" xfId="1931" xr:uid="{62F5EA4A-B4BD-439A-83C0-69C7F742072D}"/>
    <cellStyle name="Įprastas 3 13 2 2" xfId="4493" xr:uid="{3018CD0A-25B2-41D4-BB33-91BCFF676BF6}"/>
    <cellStyle name="Įprastas 3 13 3" xfId="3213" xr:uid="{3E45357E-8EBA-49AC-8FAA-3D69AA99FD70}"/>
    <cellStyle name="Įprastas 3 14" xfId="1291" xr:uid="{D7A43508-1DDA-4351-A7ED-CDB7C26A5E48}"/>
    <cellStyle name="Įprastas 3 14 2" xfId="3853" xr:uid="{91622721-0D02-478D-A98C-8A0C3CF0F5EB}"/>
    <cellStyle name="Įprastas 3 15" xfId="2573" xr:uid="{BA0F0521-8ECC-4B36-B8D0-E3B6EABBC922}"/>
    <cellStyle name="Įprastas 3 2" xfId="6" xr:uid="{00000000-0005-0000-0000-000009000000}"/>
    <cellStyle name="Įprastas 3 2 10" xfId="251" xr:uid="{A6A43378-5F28-4920-AB4C-7C22D34ABD0F}"/>
    <cellStyle name="Įprastas 3 2 10 2" xfId="334" xr:uid="{72C5F3BC-F3E6-43B3-9F8B-D8D4B77C6411}"/>
    <cellStyle name="Įprastas 3 2 10 2 2" xfId="659" xr:uid="{0A0A3259-F6AB-42AC-8447-E266348B3FBC}"/>
    <cellStyle name="Įprastas 3 2 10 2 2 2" xfId="1939" xr:uid="{53668956-0AAE-4DD1-BC25-6952D8A8CCD5}"/>
    <cellStyle name="Įprastas 3 2 10 2 2 2 2" xfId="4501" xr:uid="{31A44D83-7C0D-4EC0-B2FC-77843E7F67FB}"/>
    <cellStyle name="Įprastas 3 2 10 2 2 3" xfId="3221" xr:uid="{452571C6-93DE-46F3-A95A-370037063EEB}"/>
    <cellStyle name="Įprastas 3 2 10 2 3" xfId="1615" xr:uid="{8BDDDF88-1B9A-4E0E-85A3-87F268516C22}"/>
    <cellStyle name="Įprastas 3 2 10 2 3 2" xfId="4177" xr:uid="{4DBD95C4-341E-4FA1-87A1-2F5BBB63D5EC}"/>
    <cellStyle name="Įprastas 3 2 10 2 4" xfId="2897" xr:uid="{42EE9AC4-67C3-4556-A229-74861C347FA0}"/>
    <cellStyle name="Įprastas 3 2 10 3" xfId="658" xr:uid="{5A31313A-F4CD-4DAC-8854-5CE0FFECE78F}"/>
    <cellStyle name="Įprastas 3 2 10 3 2" xfId="1938" xr:uid="{C6491797-2EAA-44E9-A2B0-ADD05162C92E}"/>
    <cellStyle name="Įprastas 3 2 10 3 2 2" xfId="4500" xr:uid="{8DA8FB59-D6A1-4E8F-935C-3F23183EFE61}"/>
    <cellStyle name="Įprastas 3 2 10 3 3" xfId="3220" xr:uid="{D49E8EDA-0747-4C6C-ADA9-FCCA68276BA4}"/>
    <cellStyle name="Įprastas 3 2 10 4" xfId="1532" xr:uid="{E4F66BB0-B802-49DF-BDD4-2822BF4E3E76}"/>
    <cellStyle name="Įprastas 3 2 10 4 2" xfId="4094" xr:uid="{098A99DC-0908-477F-9EBE-E43AE4C4B5B7}"/>
    <cellStyle name="Įprastas 3 2 10 5" xfId="2814" xr:uid="{0E6BE651-427F-456B-9A87-2987F38BEA39}"/>
    <cellStyle name="Įprastas 3 2 11" xfId="333" xr:uid="{725D65AE-7E97-4CDA-87A4-B987B64255BE}"/>
    <cellStyle name="Įprastas 3 2 11 2" xfId="660" xr:uid="{A7BF4C89-679D-4F1F-913A-022E121D6B53}"/>
    <cellStyle name="Įprastas 3 2 11 2 2" xfId="1940" xr:uid="{3E13E381-5E2F-4A1F-AE13-B98DC4C44025}"/>
    <cellStyle name="Įprastas 3 2 11 2 2 2" xfId="4502" xr:uid="{AC3DD227-1DB3-405E-9EA3-4C4BF25C98A2}"/>
    <cellStyle name="Įprastas 3 2 11 2 3" xfId="3222" xr:uid="{8A88BC00-3D97-4E86-A107-04CA5879DEFE}"/>
    <cellStyle name="Įprastas 3 2 11 3" xfId="1614" xr:uid="{E76C5FFF-FB2C-4487-96FA-9DA8730FD6B9}"/>
    <cellStyle name="Įprastas 3 2 11 3 2" xfId="4176" xr:uid="{B6D498AA-54C5-47B4-8DB2-240CEB56EAFA}"/>
    <cellStyle name="Įprastas 3 2 11 4" xfId="2896" xr:uid="{2D59CD67-9C2C-4ABA-AC04-F9686C944EF4}"/>
    <cellStyle name="Įprastas 3 2 12" xfId="657" xr:uid="{E68E43BD-1EB0-4817-9322-EF061F8179E1}"/>
    <cellStyle name="Įprastas 3 2 12 2" xfId="1937" xr:uid="{D5FF5E25-ED4D-45BA-A656-4098512693FC}"/>
    <cellStyle name="Įprastas 3 2 12 2 2" xfId="4499" xr:uid="{6FE9C42F-5C42-4E1B-BF5B-BD960A8CCCA7}"/>
    <cellStyle name="Įprastas 3 2 12 3" xfId="3219" xr:uid="{47CB3379-B6C7-4C25-AA1A-162D6934072D}"/>
    <cellStyle name="Įprastas 3 2 13" xfId="1292" xr:uid="{89378411-6D43-4E41-9CD9-12DF4BAB9E20}"/>
    <cellStyle name="Įprastas 3 2 13 2" xfId="3854" xr:uid="{A9DF3E89-B8D3-4877-BD97-7D9171EBD0FB}"/>
    <cellStyle name="Įprastas 3 2 14" xfId="2574" xr:uid="{5809E443-CD3F-4230-B33A-6F227AE0A9FC}"/>
    <cellStyle name="Įprastas 3 2 2" xfId="12" xr:uid="{00000000-0005-0000-0000-00000A000000}"/>
    <cellStyle name="Įprastas 3 2 2 10" xfId="335" xr:uid="{6965DBA5-0C1C-4744-9417-0EF727D6365A}"/>
    <cellStyle name="Įprastas 3 2 2 10 2" xfId="662" xr:uid="{BE20F614-276A-4F35-BADC-FF2B8D2D42CC}"/>
    <cellStyle name="Įprastas 3 2 2 10 2 2" xfId="1942" xr:uid="{826F8015-6025-4685-851B-B3F35EAEA05F}"/>
    <cellStyle name="Įprastas 3 2 2 10 2 2 2" xfId="4504" xr:uid="{A1E26A7B-F62F-4B7D-8012-21FB1AFFB45A}"/>
    <cellStyle name="Įprastas 3 2 2 10 2 3" xfId="3224" xr:uid="{527C7E0E-AFF2-407F-975B-3C3CC0B00E4A}"/>
    <cellStyle name="Įprastas 3 2 2 10 3" xfId="1616" xr:uid="{1278961A-5E51-4102-B6AA-28FD7803B1D0}"/>
    <cellStyle name="Įprastas 3 2 2 10 3 2" xfId="4178" xr:uid="{0A8BDD5E-A558-45C1-942C-E47ACFD45572}"/>
    <cellStyle name="Įprastas 3 2 2 10 4" xfId="2898" xr:uid="{657E07FF-4054-4904-BC84-293BB822B9FE}"/>
    <cellStyle name="Įprastas 3 2 2 11" xfId="661" xr:uid="{032DAFE6-1588-4303-A270-C9EFA7193A9A}"/>
    <cellStyle name="Įprastas 3 2 2 11 2" xfId="1941" xr:uid="{C2508081-5105-47A7-A65C-E9B20C6A5DA8}"/>
    <cellStyle name="Įprastas 3 2 2 11 2 2" xfId="4503" xr:uid="{15CEC847-1714-45F6-9560-7698F9E950FE}"/>
    <cellStyle name="Įprastas 3 2 2 11 3" xfId="3223" xr:uid="{086F8B1F-349E-4E17-821E-347E5AD4B11E}"/>
    <cellStyle name="Įprastas 3 2 2 12" xfId="1294" xr:uid="{25BB8934-8CC1-4417-B40D-26250E511EFE}"/>
    <cellStyle name="Įprastas 3 2 2 12 2" xfId="3856" xr:uid="{E484C699-FCFA-488D-B13E-5A141DDA7FB9}"/>
    <cellStyle name="Įprastas 3 2 2 13" xfId="2576" xr:uid="{5E182B6B-CBBF-4A1F-A2CF-8CE79B8230E0}"/>
    <cellStyle name="Įprastas 3 2 2 2" xfId="17" xr:uid="{00000000-0005-0000-0000-00000B000000}"/>
    <cellStyle name="Įprastas 3 2 2 2 10" xfId="1298" xr:uid="{AF7798E2-E66A-467F-B72A-E0E262B149FE}"/>
    <cellStyle name="Įprastas 3 2 2 2 10 2" xfId="3860" xr:uid="{77D8F4A9-4168-48AA-BB89-A25BCF22EFDA}"/>
    <cellStyle name="Įprastas 3 2 2 2 11" xfId="2580" xr:uid="{15126418-BAE8-4809-B15D-D7DBDC12CE08}"/>
    <cellStyle name="Įprastas 3 2 2 2 2" xfId="25" xr:uid="{00000000-0005-0000-0000-00000C000000}"/>
    <cellStyle name="Įprastas 3 2 2 2 2 10" xfId="2588" xr:uid="{435C0BEF-F7D9-4815-A96C-FBCD62178079}"/>
    <cellStyle name="Įprastas 3 2 2 2 2 2" xfId="45" xr:uid="{2B396032-3748-4252-A9FB-02D5B01AC812}"/>
    <cellStyle name="Įprastas 3 2 2 2 2 2 2" xfId="85" xr:uid="{23D586F9-8CEB-4EAD-BB44-B94A90D7EF40}"/>
    <cellStyle name="Įprastas 3 2 2 2 2 2 2 2" xfId="165" xr:uid="{9C4CAB46-361F-46EE-BAC0-10F469F71319}"/>
    <cellStyle name="Įprastas 3 2 2 2 2 2 2 2 2" xfId="340" xr:uid="{5679559A-24B6-4D8B-9105-AA141A90CF8E}"/>
    <cellStyle name="Įprastas 3 2 2 2 2 2 2 2 2 2" xfId="668" xr:uid="{D1720B5B-ADE4-4B02-93AD-BD0649BB280D}"/>
    <cellStyle name="Įprastas 3 2 2 2 2 2 2 2 2 2 2" xfId="1948" xr:uid="{1A639CC4-C66A-4F50-9B3D-DDB81A568A5E}"/>
    <cellStyle name="Įprastas 3 2 2 2 2 2 2 2 2 2 2 2" xfId="4510" xr:uid="{CE1AD3E3-E35E-4995-A1BC-D4FF2388F4D9}"/>
    <cellStyle name="Įprastas 3 2 2 2 2 2 2 2 2 2 3" xfId="3230" xr:uid="{5D63DEC2-3621-4BD2-B0E5-9E156CFC581A}"/>
    <cellStyle name="Įprastas 3 2 2 2 2 2 2 2 2 3" xfId="1621" xr:uid="{EC910B7A-4E2A-4973-83BD-AC6405CBF9A3}"/>
    <cellStyle name="Įprastas 3 2 2 2 2 2 2 2 2 3 2" xfId="4183" xr:uid="{B850E047-8CE6-4A72-BFC5-674DF0202A98}"/>
    <cellStyle name="Įprastas 3 2 2 2 2 2 2 2 2 4" xfId="2903" xr:uid="{85266C26-6609-4627-BABD-FA1D3003DCDC}"/>
    <cellStyle name="Įprastas 3 2 2 2 2 2 2 2 3" xfId="667" xr:uid="{9FD42695-2153-45FE-9B5A-7FA053E04EEB}"/>
    <cellStyle name="Įprastas 3 2 2 2 2 2 2 2 3 2" xfId="1947" xr:uid="{10A18311-EA39-40D7-8E43-C876515EC4DD}"/>
    <cellStyle name="Įprastas 3 2 2 2 2 2 2 2 3 2 2" xfId="4509" xr:uid="{001C3920-B669-4EB9-8DC6-25E183C634E5}"/>
    <cellStyle name="Įprastas 3 2 2 2 2 2 2 2 3 3" xfId="3229" xr:uid="{2D2BF441-FB3F-4096-90F8-FB253E15811F}"/>
    <cellStyle name="Įprastas 3 2 2 2 2 2 2 2 4" xfId="1446" xr:uid="{15642CA4-3EE9-4256-9581-0092A3B4D865}"/>
    <cellStyle name="Įprastas 3 2 2 2 2 2 2 2 4 2" xfId="4008" xr:uid="{764C698C-278A-4CA4-BF3A-CD281D7F0896}"/>
    <cellStyle name="Įprastas 3 2 2 2 2 2 2 2 5" xfId="2728" xr:uid="{5002A656-CF42-403C-8F8D-13ACA286E4A9}"/>
    <cellStyle name="Įprastas 3 2 2 2 2 2 2 3" xfId="245" xr:uid="{EF425D14-79B4-4021-9029-5C397D7529A9}"/>
    <cellStyle name="Įprastas 3 2 2 2 2 2 2 3 2" xfId="341" xr:uid="{487173F0-3A76-4F3D-A86E-F8D3141E1614}"/>
    <cellStyle name="Įprastas 3 2 2 2 2 2 2 3 2 2" xfId="670" xr:uid="{9527927E-904F-4E0B-9C50-99E0FC28E61B}"/>
    <cellStyle name="Įprastas 3 2 2 2 2 2 2 3 2 2 2" xfId="1950" xr:uid="{76015616-4FFE-4955-9296-8398D5838DAA}"/>
    <cellStyle name="Įprastas 3 2 2 2 2 2 2 3 2 2 2 2" xfId="4512" xr:uid="{1FE3DC0F-6C7B-40A2-B3B4-499957B3468D}"/>
    <cellStyle name="Įprastas 3 2 2 2 2 2 2 3 2 2 3" xfId="3232" xr:uid="{253EEB74-E3D6-441D-98CA-F148ADE39199}"/>
    <cellStyle name="Įprastas 3 2 2 2 2 2 2 3 2 3" xfId="1622" xr:uid="{D3B39346-12E2-4960-BD43-720F7799BAA2}"/>
    <cellStyle name="Įprastas 3 2 2 2 2 2 2 3 2 3 2" xfId="4184" xr:uid="{BF7EBEC0-C7A3-4E80-9EF9-BD4D4835DFB2}"/>
    <cellStyle name="Įprastas 3 2 2 2 2 2 2 3 2 4" xfId="2904" xr:uid="{D58714B0-E260-47FE-ABBB-3A9AA5A2B0CC}"/>
    <cellStyle name="Įprastas 3 2 2 2 2 2 2 3 3" xfId="669" xr:uid="{187584EE-44AA-4EFA-82C8-B72CB0C53C4C}"/>
    <cellStyle name="Įprastas 3 2 2 2 2 2 2 3 3 2" xfId="1949" xr:uid="{3DDD64EF-9EE2-40B8-9617-FB0A55DB4785}"/>
    <cellStyle name="Įprastas 3 2 2 2 2 2 2 3 3 2 2" xfId="4511" xr:uid="{DFD644A4-3CA8-467B-A305-CAA9B5D91155}"/>
    <cellStyle name="Įprastas 3 2 2 2 2 2 2 3 3 3" xfId="3231" xr:uid="{4DB5A8CE-2E71-4F15-A8CC-3DD32FCF305A}"/>
    <cellStyle name="Įprastas 3 2 2 2 2 2 2 3 4" xfId="1526" xr:uid="{FF75FC33-8C56-433A-BA78-3338F28233E2}"/>
    <cellStyle name="Įprastas 3 2 2 2 2 2 2 3 4 2" xfId="4088" xr:uid="{A8054CF4-D52C-421F-85D1-2C521BE159E5}"/>
    <cellStyle name="Įprastas 3 2 2 2 2 2 2 3 5" xfId="2808" xr:uid="{70932AC8-52FE-4CD0-B22C-062B8E2C919F}"/>
    <cellStyle name="Įprastas 3 2 2 2 2 2 2 4" xfId="325" xr:uid="{CC7A851E-55DC-4274-8EBB-96F52C1AD25E}"/>
    <cellStyle name="Įprastas 3 2 2 2 2 2 2 4 2" xfId="342" xr:uid="{A76CC208-4601-4ED5-B5DB-2651A408820D}"/>
    <cellStyle name="Įprastas 3 2 2 2 2 2 2 4 2 2" xfId="672" xr:uid="{5DD4C6CF-048B-41E9-B5A0-9FCB5716FDDC}"/>
    <cellStyle name="Įprastas 3 2 2 2 2 2 2 4 2 2 2" xfId="1952" xr:uid="{51038C63-2EA7-43AF-9806-A82CEA2B85C8}"/>
    <cellStyle name="Įprastas 3 2 2 2 2 2 2 4 2 2 2 2" xfId="4514" xr:uid="{94BBAA8A-F737-4585-888F-1271B0BF5B01}"/>
    <cellStyle name="Įprastas 3 2 2 2 2 2 2 4 2 2 3" xfId="3234" xr:uid="{473E3E86-4EEA-4BB0-9F6E-4DC9ED269B3A}"/>
    <cellStyle name="Įprastas 3 2 2 2 2 2 2 4 2 3" xfId="1623" xr:uid="{543E085F-5E4A-4775-96EC-D8757AFA6990}"/>
    <cellStyle name="Įprastas 3 2 2 2 2 2 2 4 2 3 2" xfId="4185" xr:uid="{96E3218A-BFA0-424A-9FBD-CF8CA4DAE6E1}"/>
    <cellStyle name="Įprastas 3 2 2 2 2 2 2 4 2 4" xfId="2905" xr:uid="{89C28563-439C-44EA-AF9C-D587A7627C43}"/>
    <cellStyle name="Įprastas 3 2 2 2 2 2 2 4 3" xfId="671" xr:uid="{5237A03C-215E-40DC-95ED-E28859CAC796}"/>
    <cellStyle name="Įprastas 3 2 2 2 2 2 2 4 3 2" xfId="1951" xr:uid="{5C24FD26-4A67-48F8-B50C-B810878516F2}"/>
    <cellStyle name="Įprastas 3 2 2 2 2 2 2 4 3 2 2" xfId="4513" xr:uid="{CA8B9A23-985E-4C51-B0E0-18E52AF8A330}"/>
    <cellStyle name="Įprastas 3 2 2 2 2 2 2 4 3 3" xfId="3233" xr:uid="{79CA339E-2E31-4C3D-A227-EF634CC5EC15}"/>
    <cellStyle name="Įprastas 3 2 2 2 2 2 2 4 4" xfId="1606" xr:uid="{83278978-C885-4622-B955-68EC15402B16}"/>
    <cellStyle name="Įprastas 3 2 2 2 2 2 2 4 4 2" xfId="4168" xr:uid="{6BAADE0F-216C-4A57-B710-B8700B5EBE3D}"/>
    <cellStyle name="Įprastas 3 2 2 2 2 2 2 4 5" xfId="2888" xr:uid="{45DF2015-2346-4401-B1F6-6048F4D7F41D}"/>
    <cellStyle name="Įprastas 3 2 2 2 2 2 2 5" xfId="339" xr:uid="{427C345F-A531-4E30-B65A-FE8185BC729F}"/>
    <cellStyle name="Įprastas 3 2 2 2 2 2 2 5 2" xfId="673" xr:uid="{58506F43-853A-41C9-829E-752FE80BBF36}"/>
    <cellStyle name="Įprastas 3 2 2 2 2 2 2 5 2 2" xfId="1953" xr:uid="{7B4F51A4-A03C-41C5-9972-2CA2A6B02409}"/>
    <cellStyle name="Įprastas 3 2 2 2 2 2 2 5 2 2 2" xfId="4515" xr:uid="{4913B717-ADE3-4CE6-9B5E-EFA3D8636202}"/>
    <cellStyle name="Įprastas 3 2 2 2 2 2 2 5 2 3" xfId="3235" xr:uid="{749BC1B4-49C0-43E2-B5E2-D62664C6B340}"/>
    <cellStyle name="Įprastas 3 2 2 2 2 2 2 5 3" xfId="1620" xr:uid="{F2CA41C1-DB0C-4A7D-966F-0FF061A96B35}"/>
    <cellStyle name="Įprastas 3 2 2 2 2 2 2 5 3 2" xfId="4182" xr:uid="{2C6E6434-2823-451B-919A-28865D850FBB}"/>
    <cellStyle name="Įprastas 3 2 2 2 2 2 2 5 4" xfId="2902" xr:uid="{224261F3-3D3E-4CD2-B716-14AAEDB6F78F}"/>
    <cellStyle name="Įprastas 3 2 2 2 2 2 2 6" xfId="666" xr:uid="{A6F2CDB7-C168-44AE-AEFF-A8224A1C040F}"/>
    <cellStyle name="Įprastas 3 2 2 2 2 2 2 6 2" xfId="1946" xr:uid="{E94B8402-A21C-41CE-B15E-A38B02C95676}"/>
    <cellStyle name="Įprastas 3 2 2 2 2 2 2 6 2 2" xfId="4508" xr:uid="{7ED2A5D3-FE9C-4015-B911-6CDF2C42FE66}"/>
    <cellStyle name="Įprastas 3 2 2 2 2 2 2 6 3" xfId="3228" xr:uid="{2526D734-56E5-42F9-BC24-17FC7D0E5F1E}"/>
    <cellStyle name="Įprastas 3 2 2 2 2 2 2 7" xfId="1366" xr:uid="{BBF84271-3095-4ECC-9DC1-D1BC1AA0B41C}"/>
    <cellStyle name="Įprastas 3 2 2 2 2 2 2 7 2" xfId="3928" xr:uid="{163E2465-C3A7-44F1-89EA-FAF69A5A34C5}"/>
    <cellStyle name="Įprastas 3 2 2 2 2 2 2 8" xfId="2648" xr:uid="{6F47A967-DCE4-485A-B6E7-26BCC9836A40}"/>
    <cellStyle name="Įprastas 3 2 2 2 2 2 3" xfId="125" xr:uid="{58FEE84E-9DC8-4773-A3F3-E146914A609C}"/>
    <cellStyle name="Įprastas 3 2 2 2 2 2 3 2" xfId="343" xr:uid="{15D31B0A-D6B5-449E-AE84-42B4B9EE1274}"/>
    <cellStyle name="Įprastas 3 2 2 2 2 2 3 2 2" xfId="675" xr:uid="{2F7EA1F9-6E7A-4564-A293-26B2A29D5251}"/>
    <cellStyle name="Įprastas 3 2 2 2 2 2 3 2 2 2" xfId="1955" xr:uid="{8ACE647F-6589-4A94-A85B-A3E76E678910}"/>
    <cellStyle name="Įprastas 3 2 2 2 2 2 3 2 2 2 2" xfId="4517" xr:uid="{9EB1ABBE-A007-455D-AD76-124ED03762BD}"/>
    <cellStyle name="Įprastas 3 2 2 2 2 2 3 2 2 3" xfId="3237" xr:uid="{67A8E778-8993-4DF5-960C-E36BCAEEBAA4}"/>
    <cellStyle name="Įprastas 3 2 2 2 2 2 3 2 3" xfId="1624" xr:uid="{6BE6A248-55A1-4781-87B6-198E0EC7C5E0}"/>
    <cellStyle name="Įprastas 3 2 2 2 2 2 3 2 3 2" xfId="4186" xr:uid="{302D2E84-0954-4BC7-9643-C2AEC038054C}"/>
    <cellStyle name="Įprastas 3 2 2 2 2 2 3 2 4" xfId="2906" xr:uid="{5A97A1A6-7DA9-418D-9429-C3F6578C916E}"/>
    <cellStyle name="Įprastas 3 2 2 2 2 2 3 3" xfId="674" xr:uid="{41D05A34-3241-44E9-9C91-14EF5CB93D6F}"/>
    <cellStyle name="Įprastas 3 2 2 2 2 2 3 3 2" xfId="1954" xr:uid="{926AF1FA-F19A-4919-A325-510586E2DB72}"/>
    <cellStyle name="Įprastas 3 2 2 2 2 2 3 3 2 2" xfId="4516" xr:uid="{183D989B-80FE-4724-8C94-11DE65E51230}"/>
    <cellStyle name="Įprastas 3 2 2 2 2 2 3 3 3" xfId="3236" xr:uid="{1E9B8E6B-C2B3-4DAB-A79C-BC22023EE7C6}"/>
    <cellStyle name="Įprastas 3 2 2 2 2 2 3 4" xfId="1406" xr:uid="{AA764021-B0AE-49D3-82CD-5C7F2FAF1318}"/>
    <cellStyle name="Įprastas 3 2 2 2 2 2 3 4 2" xfId="3968" xr:uid="{777960CC-36F9-4590-8C74-7009D4915495}"/>
    <cellStyle name="Įprastas 3 2 2 2 2 2 3 5" xfId="2688" xr:uid="{08574AED-249C-4877-9727-620CFDDAE6E9}"/>
    <cellStyle name="Įprastas 3 2 2 2 2 2 4" xfId="205" xr:uid="{D3424DCB-734F-4E75-993E-E35899B8FF70}"/>
    <cellStyle name="Įprastas 3 2 2 2 2 2 4 2" xfId="344" xr:uid="{1BD52D75-3578-48F5-BC3C-95220CF34F41}"/>
    <cellStyle name="Įprastas 3 2 2 2 2 2 4 2 2" xfId="677" xr:uid="{8FD18EF6-B403-47E7-BC29-FF7B4184670E}"/>
    <cellStyle name="Įprastas 3 2 2 2 2 2 4 2 2 2" xfId="1957" xr:uid="{FF398E99-A4CF-45BA-96AA-7AB1FE579752}"/>
    <cellStyle name="Įprastas 3 2 2 2 2 2 4 2 2 2 2" xfId="4519" xr:uid="{2EE77EBF-2BD1-4B10-9337-DED9B1E4DF7F}"/>
    <cellStyle name="Įprastas 3 2 2 2 2 2 4 2 2 3" xfId="3239" xr:uid="{3F141539-6CDB-447B-B1CC-2527FB9F86AB}"/>
    <cellStyle name="Įprastas 3 2 2 2 2 2 4 2 3" xfId="1625" xr:uid="{F0C0FCBD-1CC6-40ED-A892-FE6A8D6B380A}"/>
    <cellStyle name="Įprastas 3 2 2 2 2 2 4 2 3 2" xfId="4187" xr:uid="{1E7E293D-2A04-479C-85B6-DB168AAADDD1}"/>
    <cellStyle name="Įprastas 3 2 2 2 2 2 4 2 4" xfId="2907" xr:uid="{E6F40160-4CA3-4A69-A109-F4EB9D1D814A}"/>
    <cellStyle name="Įprastas 3 2 2 2 2 2 4 3" xfId="676" xr:uid="{8938D785-8967-4FB6-90D9-DDB98249FC1B}"/>
    <cellStyle name="Įprastas 3 2 2 2 2 2 4 3 2" xfId="1956" xr:uid="{17B7AAB2-1F52-4887-B403-7D4CA2CEE423}"/>
    <cellStyle name="Įprastas 3 2 2 2 2 2 4 3 2 2" xfId="4518" xr:uid="{9C009623-4489-42F4-A03A-0CE800781D10}"/>
    <cellStyle name="Įprastas 3 2 2 2 2 2 4 3 3" xfId="3238" xr:uid="{D334DB63-4879-49E0-BA21-57133E0C2ED7}"/>
    <cellStyle name="Įprastas 3 2 2 2 2 2 4 4" xfId="1486" xr:uid="{7309EE23-6B5C-4481-8AE3-07D175CA8E6F}"/>
    <cellStyle name="Įprastas 3 2 2 2 2 2 4 4 2" xfId="4048" xr:uid="{15332EEB-B46D-428F-9B1B-BFEF5C967F4C}"/>
    <cellStyle name="Įprastas 3 2 2 2 2 2 4 5" xfId="2768" xr:uid="{41031971-822F-4C03-A95B-736AA63717BF}"/>
    <cellStyle name="Įprastas 3 2 2 2 2 2 5" xfId="285" xr:uid="{7C894D49-EB6E-47D7-AAAE-8B9032C1B983}"/>
    <cellStyle name="Įprastas 3 2 2 2 2 2 5 2" xfId="345" xr:uid="{2C2CAAAD-E9B3-47D3-8E3B-F5CBFF161CA4}"/>
    <cellStyle name="Įprastas 3 2 2 2 2 2 5 2 2" xfId="679" xr:uid="{7F9C37CB-8880-4EEA-B14A-2A4037A39E62}"/>
    <cellStyle name="Įprastas 3 2 2 2 2 2 5 2 2 2" xfId="1959" xr:uid="{05DB3F0F-E3F5-4C6B-8407-29E2D7DD5CCE}"/>
    <cellStyle name="Įprastas 3 2 2 2 2 2 5 2 2 2 2" xfId="4521" xr:uid="{8DAFC682-3685-4D1E-9A2E-430C94C192B1}"/>
    <cellStyle name="Įprastas 3 2 2 2 2 2 5 2 2 3" xfId="3241" xr:uid="{628ABAB3-5F35-484E-A95B-9AE123F14F9B}"/>
    <cellStyle name="Įprastas 3 2 2 2 2 2 5 2 3" xfId="1626" xr:uid="{9304901C-CF4A-41BA-8933-F519AD2B5C30}"/>
    <cellStyle name="Įprastas 3 2 2 2 2 2 5 2 3 2" xfId="4188" xr:uid="{DAE414B0-563C-4612-B557-AA0CC4258DCA}"/>
    <cellStyle name="Įprastas 3 2 2 2 2 2 5 2 4" xfId="2908" xr:uid="{A825F414-AD50-4C3A-851E-AAC420D1CD5E}"/>
    <cellStyle name="Įprastas 3 2 2 2 2 2 5 3" xfId="678" xr:uid="{D6D33453-381F-40D1-A555-A3418637663B}"/>
    <cellStyle name="Įprastas 3 2 2 2 2 2 5 3 2" xfId="1958" xr:uid="{F0E800F1-F2AD-43B2-9B21-8879107611CC}"/>
    <cellStyle name="Įprastas 3 2 2 2 2 2 5 3 2 2" xfId="4520" xr:uid="{BEC87A69-C783-4912-A905-32D3C1BA27B5}"/>
    <cellStyle name="Įprastas 3 2 2 2 2 2 5 3 3" xfId="3240" xr:uid="{20B328E0-7E91-4502-BA61-F6F5E46C3ADE}"/>
    <cellStyle name="Įprastas 3 2 2 2 2 2 5 4" xfId="1566" xr:uid="{569F7244-D94E-4B2A-9E17-0F753D087A7B}"/>
    <cellStyle name="Įprastas 3 2 2 2 2 2 5 4 2" xfId="4128" xr:uid="{80162803-9AD4-4CE8-B54B-4D2683AA1318}"/>
    <cellStyle name="Įprastas 3 2 2 2 2 2 5 5" xfId="2848" xr:uid="{AA579FA3-BAA7-45D9-BC4F-1F525295B7AD}"/>
    <cellStyle name="Įprastas 3 2 2 2 2 2 6" xfId="338" xr:uid="{B87E22AE-6CC4-42EE-92BD-F10058996950}"/>
    <cellStyle name="Įprastas 3 2 2 2 2 2 6 2" xfId="680" xr:uid="{939D8345-8C8E-4C06-BEFD-10944B2F46C0}"/>
    <cellStyle name="Įprastas 3 2 2 2 2 2 6 2 2" xfId="1960" xr:uid="{5DBBCF27-8610-4BEA-995A-47AFE737E786}"/>
    <cellStyle name="Įprastas 3 2 2 2 2 2 6 2 2 2" xfId="4522" xr:uid="{6CA6D828-2CFA-4C84-8C0E-85187C44C570}"/>
    <cellStyle name="Įprastas 3 2 2 2 2 2 6 2 3" xfId="3242" xr:uid="{379C86BF-D01E-49B0-9788-18178464487C}"/>
    <cellStyle name="Įprastas 3 2 2 2 2 2 6 3" xfId="1619" xr:uid="{6135B3B5-4CCA-4347-B43A-579C3B17D947}"/>
    <cellStyle name="Įprastas 3 2 2 2 2 2 6 3 2" xfId="4181" xr:uid="{D6BC2EF6-26A2-4075-8FA1-FB39A4D19CA6}"/>
    <cellStyle name="Įprastas 3 2 2 2 2 2 6 4" xfId="2901" xr:uid="{3EA3A477-F1D0-4228-A8C3-FE9FDE67FC32}"/>
    <cellStyle name="Įprastas 3 2 2 2 2 2 7" xfId="665" xr:uid="{575ADA02-9810-4239-A9F4-0F5B125B644D}"/>
    <cellStyle name="Įprastas 3 2 2 2 2 2 7 2" xfId="1945" xr:uid="{C086C2EE-35BE-4570-8DA9-6ED93D9542C3}"/>
    <cellStyle name="Įprastas 3 2 2 2 2 2 7 2 2" xfId="4507" xr:uid="{24CBEAFD-D150-45D3-8B76-01D6313DD54F}"/>
    <cellStyle name="Įprastas 3 2 2 2 2 2 7 3" xfId="3227" xr:uid="{03D9D11A-608A-4AC2-A433-1D7C05FDEE18}"/>
    <cellStyle name="Įprastas 3 2 2 2 2 2 8" xfId="1326" xr:uid="{3E0E7FAB-B4F3-4293-9445-C2EE96F5366F}"/>
    <cellStyle name="Įprastas 3 2 2 2 2 2 8 2" xfId="3888" xr:uid="{F99AFEEC-4C9D-4A77-B96F-9BA32D77F936}"/>
    <cellStyle name="Įprastas 3 2 2 2 2 2 9" xfId="2608" xr:uid="{1E71FC7D-DA5B-468E-82EB-059A5036CD88}"/>
    <cellStyle name="Įprastas 3 2 2 2 2 3" xfId="65" xr:uid="{90226C6F-D767-4477-9C1C-75950365781B}"/>
    <cellStyle name="Įprastas 3 2 2 2 2 3 2" xfId="145" xr:uid="{550270E4-ECD5-4783-A6A7-801C9B59F1E2}"/>
    <cellStyle name="Įprastas 3 2 2 2 2 3 2 2" xfId="347" xr:uid="{895027D5-DA01-4A95-8761-04F094CB4ED6}"/>
    <cellStyle name="Įprastas 3 2 2 2 2 3 2 2 2" xfId="683" xr:uid="{71E0B216-4383-4D14-A7DB-ACB4BC7AAF93}"/>
    <cellStyle name="Įprastas 3 2 2 2 2 3 2 2 2 2" xfId="1963" xr:uid="{C974E127-F849-49A6-9C15-D9D05CA1D916}"/>
    <cellStyle name="Įprastas 3 2 2 2 2 3 2 2 2 2 2" xfId="4525" xr:uid="{E31C330E-6312-43DE-AB0B-14DCA2FAEDD1}"/>
    <cellStyle name="Įprastas 3 2 2 2 2 3 2 2 2 3" xfId="3245" xr:uid="{C5D42CB2-DD18-45A0-92BB-FCDCC2310BA2}"/>
    <cellStyle name="Įprastas 3 2 2 2 2 3 2 2 3" xfId="1628" xr:uid="{8B6F5736-B54C-45B6-AD09-37E04281EE0D}"/>
    <cellStyle name="Įprastas 3 2 2 2 2 3 2 2 3 2" xfId="4190" xr:uid="{7E545CE6-DE77-48DB-855B-7B6106BEDF62}"/>
    <cellStyle name="Įprastas 3 2 2 2 2 3 2 2 4" xfId="2910" xr:uid="{C54A9E65-2619-4E3A-B57C-F36467C812CF}"/>
    <cellStyle name="Įprastas 3 2 2 2 2 3 2 3" xfId="682" xr:uid="{3B529309-AE2B-434E-B162-45F5DDA24EA4}"/>
    <cellStyle name="Įprastas 3 2 2 2 2 3 2 3 2" xfId="1962" xr:uid="{A0B328AF-7B82-45D3-9787-C1FDE91ECE16}"/>
    <cellStyle name="Įprastas 3 2 2 2 2 3 2 3 2 2" xfId="4524" xr:uid="{1FA8CB4F-89E7-49F4-9C97-258F14B843E5}"/>
    <cellStyle name="Įprastas 3 2 2 2 2 3 2 3 3" xfId="3244" xr:uid="{F423756A-2757-4D80-8487-B8973AD676AF}"/>
    <cellStyle name="Įprastas 3 2 2 2 2 3 2 4" xfId="1426" xr:uid="{E438FA8F-54B9-425B-BEA0-CC35B6B3A478}"/>
    <cellStyle name="Įprastas 3 2 2 2 2 3 2 4 2" xfId="3988" xr:uid="{18AD6D09-FBD8-420E-A7E5-D467521B2584}"/>
    <cellStyle name="Įprastas 3 2 2 2 2 3 2 5" xfId="2708" xr:uid="{1A6ECDAE-65E8-4A3F-A98B-D22C0858D790}"/>
    <cellStyle name="Įprastas 3 2 2 2 2 3 3" xfId="225" xr:uid="{9E197F2A-C5AB-4C4B-BAB1-C0BFFCA867C3}"/>
    <cellStyle name="Įprastas 3 2 2 2 2 3 3 2" xfId="348" xr:uid="{73A3E95E-7B42-44C0-8FE7-6CCEF5B19B05}"/>
    <cellStyle name="Įprastas 3 2 2 2 2 3 3 2 2" xfId="685" xr:uid="{E7B22924-5267-465C-AFD8-2E42507B9BF1}"/>
    <cellStyle name="Įprastas 3 2 2 2 2 3 3 2 2 2" xfId="1965" xr:uid="{CBA9044E-2BEE-405B-8EED-B3F16CC6E64A}"/>
    <cellStyle name="Įprastas 3 2 2 2 2 3 3 2 2 2 2" xfId="4527" xr:uid="{6F3B199F-FB09-45D4-9975-90343D0BC396}"/>
    <cellStyle name="Įprastas 3 2 2 2 2 3 3 2 2 3" xfId="3247" xr:uid="{A12DA30E-C936-4132-A317-AABB9F8AAFD9}"/>
    <cellStyle name="Įprastas 3 2 2 2 2 3 3 2 3" xfId="1629" xr:uid="{5A2A5D28-D3B3-44F5-9B97-C1D6949D979C}"/>
    <cellStyle name="Įprastas 3 2 2 2 2 3 3 2 3 2" xfId="4191" xr:uid="{A1BB35A4-5241-4DA4-93B1-CF95EF1DB8E2}"/>
    <cellStyle name="Įprastas 3 2 2 2 2 3 3 2 4" xfId="2911" xr:uid="{3D217594-5022-40B4-A2E6-52EB4131AA3F}"/>
    <cellStyle name="Įprastas 3 2 2 2 2 3 3 3" xfId="684" xr:uid="{505EBB26-2EBE-419D-924C-C9E96992E626}"/>
    <cellStyle name="Įprastas 3 2 2 2 2 3 3 3 2" xfId="1964" xr:uid="{BAF405AA-140C-494D-B91D-5EDAC2F14C2E}"/>
    <cellStyle name="Įprastas 3 2 2 2 2 3 3 3 2 2" xfId="4526" xr:uid="{10CB0B14-C87D-41D9-9B26-2A2A5FD6497D}"/>
    <cellStyle name="Įprastas 3 2 2 2 2 3 3 3 3" xfId="3246" xr:uid="{1BA94D08-E101-4991-9A0A-CD32B359E197}"/>
    <cellStyle name="Įprastas 3 2 2 2 2 3 3 4" xfId="1506" xr:uid="{09D23CC9-D93B-48E2-8190-59A694B14CBC}"/>
    <cellStyle name="Įprastas 3 2 2 2 2 3 3 4 2" xfId="4068" xr:uid="{A5A56EFB-311C-4165-9AE1-267C1B487B0A}"/>
    <cellStyle name="Įprastas 3 2 2 2 2 3 3 5" xfId="2788" xr:uid="{85EABBAC-4326-4ADC-BA48-42A5AD5B4C47}"/>
    <cellStyle name="Įprastas 3 2 2 2 2 3 4" xfId="305" xr:uid="{88C88948-781A-443C-A53E-98BB01C7C18C}"/>
    <cellStyle name="Įprastas 3 2 2 2 2 3 4 2" xfId="349" xr:uid="{A74A9C4E-8F54-47B5-8892-D7A02968AC16}"/>
    <cellStyle name="Įprastas 3 2 2 2 2 3 4 2 2" xfId="687" xr:uid="{01A12913-7220-4D9E-8831-4E3B574220DA}"/>
    <cellStyle name="Įprastas 3 2 2 2 2 3 4 2 2 2" xfId="1967" xr:uid="{369B7A4A-2EE6-4F95-96E9-498DB977A37F}"/>
    <cellStyle name="Įprastas 3 2 2 2 2 3 4 2 2 2 2" xfId="4529" xr:uid="{F2969262-1381-41DD-B5B8-A14710857052}"/>
    <cellStyle name="Įprastas 3 2 2 2 2 3 4 2 2 3" xfId="3249" xr:uid="{FCC59EAB-89F1-4041-82B2-3708FED80558}"/>
    <cellStyle name="Įprastas 3 2 2 2 2 3 4 2 3" xfId="1630" xr:uid="{8E5327B8-4EF8-4F3F-9644-789EB926F351}"/>
    <cellStyle name="Įprastas 3 2 2 2 2 3 4 2 3 2" xfId="4192" xr:uid="{F5BBBA09-8B1B-434E-B16B-B0F582CD1AC1}"/>
    <cellStyle name="Įprastas 3 2 2 2 2 3 4 2 4" xfId="2912" xr:uid="{A40E3641-545F-4A89-8F02-6EC1BBA0B8B4}"/>
    <cellStyle name="Įprastas 3 2 2 2 2 3 4 3" xfId="686" xr:uid="{56418D20-D072-4591-A018-3A9A2AB5CB60}"/>
    <cellStyle name="Įprastas 3 2 2 2 2 3 4 3 2" xfId="1966" xr:uid="{A0E4934E-68E7-4C5A-B753-C6C4BEE07B18}"/>
    <cellStyle name="Įprastas 3 2 2 2 2 3 4 3 2 2" xfId="4528" xr:uid="{8D940B53-8BB0-4B6A-B5D2-E7822BB9062B}"/>
    <cellStyle name="Įprastas 3 2 2 2 2 3 4 3 3" xfId="3248" xr:uid="{9F34D5C3-00EF-41FB-8C68-816D5010FC1B}"/>
    <cellStyle name="Įprastas 3 2 2 2 2 3 4 4" xfId="1586" xr:uid="{EF6B53EA-53D2-4668-91EB-BA365BB1AB5C}"/>
    <cellStyle name="Įprastas 3 2 2 2 2 3 4 4 2" xfId="4148" xr:uid="{B9FE7987-CA04-4B5D-8702-F4018BB1E3FD}"/>
    <cellStyle name="Įprastas 3 2 2 2 2 3 4 5" xfId="2868" xr:uid="{5B0A9CFC-1BF6-493C-A4C5-804140714535}"/>
    <cellStyle name="Įprastas 3 2 2 2 2 3 5" xfId="346" xr:uid="{0784A104-3E49-4487-85A4-FDE8D92D7EE4}"/>
    <cellStyle name="Įprastas 3 2 2 2 2 3 5 2" xfId="688" xr:uid="{C2AEDDD5-89BA-435A-9425-A4E7FC25B208}"/>
    <cellStyle name="Įprastas 3 2 2 2 2 3 5 2 2" xfId="1968" xr:uid="{5CA4A281-CCD4-4AE6-A4A8-6AC469EEEE09}"/>
    <cellStyle name="Įprastas 3 2 2 2 2 3 5 2 2 2" xfId="4530" xr:uid="{AFA921CE-1E25-4681-A98F-580F50731598}"/>
    <cellStyle name="Įprastas 3 2 2 2 2 3 5 2 3" xfId="3250" xr:uid="{151D5801-E558-47D3-ABA9-C8B620E1CBF3}"/>
    <cellStyle name="Įprastas 3 2 2 2 2 3 5 3" xfId="1627" xr:uid="{5C4BCDA4-F199-41A6-A81E-C2FB8DA42D0C}"/>
    <cellStyle name="Įprastas 3 2 2 2 2 3 5 3 2" xfId="4189" xr:uid="{268BCC67-77D6-49CC-8753-94077D5EA14C}"/>
    <cellStyle name="Įprastas 3 2 2 2 2 3 5 4" xfId="2909" xr:uid="{3E5E1402-423B-496A-A480-D59C6CBB1738}"/>
    <cellStyle name="Įprastas 3 2 2 2 2 3 6" xfId="681" xr:uid="{B3E64B18-9143-4D6B-BA35-697E989B71F0}"/>
    <cellStyle name="Įprastas 3 2 2 2 2 3 6 2" xfId="1961" xr:uid="{FA7F17C3-2AD9-49EF-8118-D62623CD1DFA}"/>
    <cellStyle name="Įprastas 3 2 2 2 2 3 6 2 2" xfId="4523" xr:uid="{515D3DBD-CA0F-4F35-8178-3A5471193E2C}"/>
    <cellStyle name="Įprastas 3 2 2 2 2 3 6 3" xfId="3243" xr:uid="{8F9C86A4-28D1-4851-AE65-E9B7AFBAC504}"/>
    <cellStyle name="Įprastas 3 2 2 2 2 3 7" xfId="1346" xr:uid="{84119211-7806-45A6-AF9C-3578C50FA594}"/>
    <cellStyle name="Įprastas 3 2 2 2 2 3 7 2" xfId="3908" xr:uid="{20002778-28C2-4D2A-9D15-D3C0B995DB89}"/>
    <cellStyle name="Įprastas 3 2 2 2 2 3 8" xfId="2628" xr:uid="{B9C2D2E7-CD1C-43D1-B1BD-804FEDEDE7C7}"/>
    <cellStyle name="Įprastas 3 2 2 2 2 4" xfId="105" xr:uid="{08E054B5-5C7D-486F-B334-363B9E0EB54B}"/>
    <cellStyle name="Įprastas 3 2 2 2 2 4 2" xfId="350" xr:uid="{3A6EF1C2-9CC1-4A12-99D5-952B54DDCBEA}"/>
    <cellStyle name="Įprastas 3 2 2 2 2 4 2 2" xfId="690" xr:uid="{77FC6BC9-1F20-4044-9921-93EE772FEF88}"/>
    <cellStyle name="Įprastas 3 2 2 2 2 4 2 2 2" xfId="1970" xr:uid="{C7EC2B57-FE65-44D9-B73F-53B5B8B7A8D4}"/>
    <cellStyle name="Įprastas 3 2 2 2 2 4 2 2 2 2" xfId="4532" xr:uid="{3E3EE4D9-D523-4E8E-B828-413F78680255}"/>
    <cellStyle name="Įprastas 3 2 2 2 2 4 2 2 3" xfId="3252" xr:uid="{A9A6EE5F-FBDC-4418-91A7-7CDCFA48E4EB}"/>
    <cellStyle name="Įprastas 3 2 2 2 2 4 2 3" xfId="1631" xr:uid="{5D01F0C7-CCF0-45AF-94D4-5BF0E99CDB62}"/>
    <cellStyle name="Įprastas 3 2 2 2 2 4 2 3 2" xfId="4193" xr:uid="{96433CB1-6190-41A6-ADE6-F484E284226D}"/>
    <cellStyle name="Įprastas 3 2 2 2 2 4 2 4" xfId="2913" xr:uid="{8E9E1091-87B1-494C-9263-7338F6E58C75}"/>
    <cellStyle name="Įprastas 3 2 2 2 2 4 3" xfId="689" xr:uid="{18437F34-85B2-4743-996F-FDA7D163E143}"/>
    <cellStyle name="Įprastas 3 2 2 2 2 4 3 2" xfId="1969" xr:uid="{1042629F-8CA1-4BF4-8DAB-217817AE3160}"/>
    <cellStyle name="Įprastas 3 2 2 2 2 4 3 2 2" xfId="4531" xr:uid="{133CF527-075A-4028-B366-824C236A5F7C}"/>
    <cellStyle name="Įprastas 3 2 2 2 2 4 3 3" xfId="3251" xr:uid="{E3AA68F8-ACFD-4431-852A-DC5A9D3D110A}"/>
    <cellStyle name="Įprastas 3 2 2 2 2 4 4" xfId="1386" xr:uid="{3D5496FF-C6ED-441A-B1AB-37F087BE526C}"/>
    <cellStyle name="Įprastas 3 2 2 2 2 4 4 2" xfId="3948" xr:uid="{0BFE29F6-43E6-455A-A7B6-238057D02C84}"/>
    <cellStyle name="Įprastas 3 2 2 2 2 4 5" xfId="2668" xr:uid="{7ACDC7BC-52D2-48A2-B855-8260C58788AE}"/>
    <cellStyle name="Įprastas 3 2 2 2 2 5" xfId="185" xr:uid="{ACBE9596-B3B7-4B39-AE17-BC808C0E1293}"/>
    <cellStyle name="Įprastas 3 2 2 2 2 5 2" xfId="351" xr:uid="{112F4DF9-DAE4-486F-9052-241A868D31B1}"/>
    <cellStyle name="Įprastas 3 2 2 2 2 5 2 2" xfId="692" xr:uid="{C5AFCEE2-DFF9-4421-87FC-F6E8DA3C63FA}"/>
    <cellStyle name="Įprastas 3 2 2 2 2 5 2 2 2" xfId="1972" xr:uid="{4703B589-84C1-42D0-A57D-3E1F4DD18807}"/>
    <cellStyle name="Įprastas 3 2 2 2 2 5 2 2 2 2" xfId="4534" xr:uid="{8132CD32-FD6B-41E8-A6D0-E6FBE534666B}"/>
    <cellStyle name="Įprastas 3 2 2 2 2 5 2 2 3" xfId="3254" xr:uid="{112711DD-7C40-476A-9D85-94BC9F498E7F}"/>
    <cellStyle name="Įprastas 3 2 2 2 2 5 2 3" xfId="1632" xr:uid="{14C8BDBF-5E14-4BBE-BA34-9836304610A2}"/>
    <cellStyle name="Įprastas 3 2 2 2 2 5 2 3 2" xfId="4194" xr:uid="{8E0EE770-0F24-42EF-A0C5-56E72D6FCCC3}"/>
    <cellStyle name="Įprastas 3 2 2 2 2 5 2 4" xfId="2914" xr:uid="{AA790C24-F6A8-4EC3-B0FC-DFB7E248A836}"/>
    <cellStyle name="Įprastas 3 2 2 2 2 5 3" xfId="691" xr:uid="{EEBC4F9A-67CA-447E-B974-FCD72EF605BC}"/>
    <cellStyle name="Įprastas 3 2 2 2 2 5 3 2" xfId="1971" xr:uid="{EBFE2485-6D6C-4F25-835F-F2C0056216A5}"/>
    <cellStyle name="Įprastas 3 2 2 2 2 5 3 2 2" xfId="4533" xr:uid="{107573D1-CA1C-4993-8B92-224E957FAE30}"/>
    <cellStyle name="Įprastas 3 2 2 2 2 5 3 3" xfId="3253" xr:uid="{89303FE5-0E21-410F-901F-3D2CF04108E5}"/>
    <cellStyle name="Įprastas 3 2 2 2 2 5 4" xfId="1466" xr:uid="{5BB655EA-26CA-42E5-B1E9-ED4864D889E1}"/>
    <cellStyle name="Įprastas 3 2 2 2 2 5 4 2" xfId="4028" xr:uid="{34566F48-BF5B-4975-8D59-9E5FF036B0E5}"/>
    <cellStyle name="Įprastas 3 2 2 2 2 5 5" xfId="2748" xr:uid="{2629A5DF-047B-43F9-A4BC-8B4C35B9A76A}"/>
    <cellStyle name="Įprastas 3 2 2 2 2 6" xfId="265" xr:uid="{77F8DE1C-A652-480B-9982-02A07D0CF745}"/>
    <cellStyle name="Įprastas 3 2 2 2 2 6 2" xfId="352" xr:uid="{9A5041B6-AE84-46AB-9172-543555F9F42B}"/>
    <cellStyle name="Įprastas 3 2 2 2 2 6 2 2" xfId="694" xr:uid="{BC1AEA44-DB49-4D0B-952C-3AB5C3C73956}"/>
    <cellStyle name="Įprastas 3 2 2 2 2 6 2 2 2" xfId="1974" xr:uid="{A2E5B8D6-0032-40BB-9F3A-532895F406CD}"/>
    <cellStyle name="Įprastas 3 2 2 2 2 6 2 2 2 2" xfId="4536" xr:uid="{F2B3ACCF-1A60-4399-A58F-8361B6FFA523}"/>
    <cellStyle name="Įprastas 3 2 2 2 2 6 2 2 3" xfId="3256" xr:uid="{98D1C20A-FADB-4271-99B3-E6313615105B}"/>
    <cellStyle name="Įprastas 3 2 2 2 2 6 2 3" xfId="1633" xr:uid="{D2FD1100-4097-4FCF-B3B1-FF49DA37E033}"/>
    <cellStyle name="Įprastas 3 2 2 2 2 6 2 3 2" xfId="4195" xr:uid="{30DCC734-DF19-4835-9E27-FDA86B73C6CE}"/>
    <cellStyle name="Įprastas 3 2 2 2 2 6 2 4" xfId="2915" xr:uid="{9172C9D9-344E-4944-A90B-AFFDAE4DB748}"/>
    <cellStyle name="Įprastas 3 2 2 2 2 6 3" xfId="693" xr:uid="{0A18E27E-2D5E-4DFC-8DCD-23682841FC91}"/>
    <cellStyle name="Įprastas 3 2 2 2 2 6 3 2" xfId="1973" xr:uid="{19A5DDE0-9A8B-47EC-BB0E-0A512601FB8B}"/>
    <cellStyle name="Įprastas 3 2 2 2 2 6 3 2 2" xfId="4535" xr:uid="{781DFCE8-A7A0-4CE2-992E-17C109606BDC}"/>
    <cellStyle name="Įprastas 3 2 2 2 2 6 3 3" xfId="3255" xr:uid="{0334FF9F-8C0E-4BD3-9571-4E4809891A7C}"/>
    <cellStyle name="Įprastas 3 2 2 2 2 6 4" xfId="1546" xr:uid="{46395D64-9F61-49AC-97B8-C43F7BCB3266}"/>
    <cellStyle name="Įprastas 3 2 2 2 2 6 4 2" xfId="4108" xr:uid="{50C399CB-7EED-4D9A-8D0F-DCFEEAC07337}"/>
    <cellStyle name="Įprastas 3 2 2 2 2 6 5" xfId="2828" xr:uid="{1C7CBB97-A064-43AC-B1D5-87F6298F4E1B}"/>
    <cellStyle name="Įprastas 3 2 2 2 2 7" xfId="337" xr:uid="{0501732E-25A7-4AE9-9FB3-5B8576140266}"/>
    <cellStyle name="Įprastas 3 2 2 2 2 7 2" xfId="695" xr:uid="{546D9B37-9BD4-4294-A213-7FB3FEC9478A}"/>
    <cellStyle name="Įprastas 3 2 2 2 2 7 2 2" xfId="1975" xr:uid="{3631A953-9968-4822-8E6E-49D163773018}"/>
    <cellStyle name="Įprastas 3 2 2 2 2 7 2 2 2" xfId="4537" xr:uid="{069484B6-9BE9-4E23-A9F2-B430133132D7}"/>
    <cellStyle name="Įprastas 3 2 2 2 2 7 2 3" xfId="3257" xr:uid="{C5E4C464-BD76-438A-BABB-DA56F25C178C}"/>
    <cellStyle name="Įprastas 3 2 2 2 2 7 3" xfId="1618" xr:uid="{FBDEE80D-C9DA-4445-8597-51C325B7B6EA}"/>
    <cellStyle name="Įprastas 3 2 2 2 2 7 3 2" xfId="4180" xr:uid="{C8EDCFCE-A663-4C6C-BFC2-50177BED1FAE}"/>
    <cellStyle name="Įprastas 3 2 2 2 2 7 4" xfId="2900" xr:uid="{A6AC2E0D-BA87-495D-888F-034DCCDB649C}"/>
    <cellStyle name="Įprastas 3 2 2 2 2 8" xfId="664" xr:uid="{DA7AF085-A6D5-41F7-9B7B-30CAF2BAB69A}"/>
    <cellStyle name="Įprastas 3 2 2 2 2 8 2" xfId="1944" xr:uid="{B45C4F88-49E8-4D0E-8E0E-7EDF1E2D8138}"/>
    <cellStyle name="Įprastas 3 2 2 2 2 8 2 2" xfId="4506" xr:uid="{8D96C7D8-9970-429B-A864-7286F9F187B1}"/>
    <cellStyle name="Įprastas 3 2 2 2 2 8 3" xfId="3226" xr:uid="{4F2BCF49-4220-4850-9BE3-FB0DA4A257A4}"/>
    <cellStyle name="Įprastas 3 2 2 2 2 9" xfId="1306" xr:uid="{FF80C727-C7BF-4F57-A965-43493077A6B1}"/>
    <cellStyle name="Įprastas 3 2 2 2 2 9 2" xfId="3868" xr:uid="{98AB80E5-069D-4D37-A550-3583ACE343D4}"/>
    <cellStyle name="Įprastas 3 2 2 2 3" xfId="37" xr:uid="{222232C3-17BC-4ACD-9222-CB7C15A996FE}"/>
    <cellStyle name="Įprastas 3 2 2 2 3 2" xfId="77" xr:uid="{8D9D5F4E-4DCC-4FFF-B86D-79F54A50EE28}"/>
    <cellStyle name="Įprastas 3 2 2 2 3 2 2" xfId="157" xr:uid="{41EF2806-48B1-48A5-835A-B13647320C54}"/>
    <cellStyle name="Įprastas 3 2 2 2 3 2 2 2" xfId="355" xr:uid="{A135566D-60C9-42AE-AB06-2CF07357D846}"/>
    <cellStyle name="Įprastas 3 2 2 2 3 2 2 2 2" xfId="699" xr:uid="{6EDCF3E1-1F76-450D-ADA6-2A0081E6633A}"/>
    <cellStyle name="Įprastas 3 2 2 2 3 2 2 2 2 2" xfId="1979" xr:uid="{40BECCC4-03E9-420E-9D03-7CC8564ECE00}"/>
    <cellStyle name="Įprastas 3 2 2 2 3 2 2 2 2 2 2" xfId="4541" xr:uid="{80161E66-6B57-40AB-A40F-52F7F18C5800}"/>
    <cellStyle name="Įprastas 3 2 2 2 3 2 2 2 2 3" xfId="3261" xr:uid="{4E79A832-E43C-447D-A317-91C0F8ED6316}"/>
    <cellStyle name="Įprastas 3 2 2 2 3 2 2 2 3" xfId="1636" xr:uid="{78E15559-0446-40F2-8062-FB5F94AD11BC}"/>
    <cellStyle name="Įprastas 3 2 2 2 3 2 2 2 3 2" xfId="4198" xr:uid="{445B34C3-20BC-4CE7-9D09-3DFC708CD9EF}"/>
    <cellStyle name="Įprastas 3 2 2 2 3 2 2 2 4" xfId="2918" xr:uid="{6523B476-C0A8-41A3-870D-370EE2EA0492}"/>
    <cellStyle name="Įprastas 3 2 2 2 3 2 2 3" xfId="698" xr:uid="{D43AB084-A5D1-4249-AEF6-F892657F367F}"/>
    <cellStyle name="Įprastas 3 2 2 2 3 2 2 3 2" xfId="1978" xr:uid="{E71E28B5-4C81-42F2-AC33-261802F5F8DE}"/>
    <cellStyle name="Įprastas 3 2 2 2 3 2 2 3 2 2" xfId="4540" xr:uid="{C031F967-0C64-462F-AC9B-85520D8FE46E}"/>
    <cellStyle name="Įprastas 3 2 2 2 3 2 2 3 3" xfId="3260" xr:uid="{D6076884-3152-458C-934B-34F2366F7465}"/>
    <cellStyle name="Įprastas 3 2 2 2 3 2 2 4" xfId="1438" xr:uid="{21CAD7F3-40A8-43F2-81AB-AB5FF6A31CC1}"/>
    <cellStyle name="Įprastas 3 2 2 2 3 2 2 4 2" xfId="4000" xr:uid="{DEB12C8F-F35E-41A4-B5B8-988D3275FFD4}"/>
    <cellStyle name="Įprastas 3 2 2 2 3 2 2 5" xfId="2720" xr:uid="{70DDE42C-7EF6-44FC-8933-258F6D12566D}"/>
    <cellStyle name="Įprastas 3 2 2 2 3 2 3" xfId="237" xr:uid="{0697318C-F8D7-4EAB-A983-4EBE8FB6D281}"/>
    <cellStyle name="Įprastas 3 2 2 2 3 2 3 2" xfId="356" xr:uid="{9A1CA1D7-B2FB-4D27-8954-30840C46115C}"/>
    <cellStyle name="Įprastas 3 2 2 2 3 2 3 2 2" xfId="701" xr:uid="{B5B89C2D-6DEC-45EB-9FD1-119BEA506CBD}"/>
    <cellStyle name="Įprastas 3 2 2 2 3 2 3 2 2 2" xfId="1981" xr:uid="{0D77BC55-AFD8-4CCE-877D-08450F89A5CC}"/>
    <cellStyle name="Įprastas 3 2 2 2 3 2 3 2 2 2 2" xfId="4543" xr:uid="{619496BF-E15F-4E9B-A7CD-807871220B08}"/>
    <cellStyle name="Įprastas 3 2 2 2 3 2 3 2 2 3" xfId="3263" xr:uid="{FD354705-6804-4EF5-8893-F3A6607BF941}"/>
    <cellStyle name="Įprastas 3 2 2 2 3 2 3 2 3" xfId="1637" xr:uid="{BC75FCDD-02A4-4216-A681-AE81F787E040}"/>
    <cellStyle name="Įprastas 3 2 2 2 3 2 3 2 3 2" xfId="4199" xr:uid="{DD5B7F24-E70F-4257-88E8-EF37D8EA9F64}"/>
    <cellStyle name="Įprastas 3 2 2 2 3 2 3 2 4" xfId="2919" xr:uid="{2E9EF27F-81C6-4184-ACA6-D82B05C774A1}"/>
    <cellStyle name="Įprastas 3 2 2 2 3 2 3 3" xfId="700" xr:uid="{4FA69BC5-15D8-4303-9EC6-64AB2C6B9A95}"/>
    <cellStyle name="Įprastas 3 2 2 2 3 2 3 3 2" xfId="1980" xr:uid="{355BF814-4892-4F42-9BFD-03872952746E}"/>
    <cellStyle name="Įprastas 3 2 2 2 3 2 3 3 2 2" xfId="4542" xr:uid="{8ABE8ABA-EEF0-4D19-A285-A68529665DAD}"/>
    <cellStyle name="Įprastas 3 2 2 2 3 2 3 3 3" xfId="3262" xr:uid="{66E3D931-6466-4A8A-B74C-2EB042292793}"/>
    <cellStyle name="Įprastas 3 2 2 2 3 2 3 4" xfId="1518" xr:uid="{B1E4E6CF-A7DF-4F24-8FF8-E802D824E228}"/>
    <cellStyle name="Įprastas 3 2 2 2 3 2 3 4 2" xfId="4080" xr:uid="{AB5B3DAF-F14A-4D17-9946-2E6AD464EB6F}"/>
    <cellStyle name="Įprastas 3 2 2 2 3 2 3 5" xfId="2800" xr:uid="{0CC030FD-4676-46B6-A1DE-261875BC6CA7}"/>
    <cellStyle name="Įprastas 3 2 2 2 3 2 4" xfId="317" xr:uid="{2018F7F3-5C03-4E77-8BF7-B192A80CE338}"/>
    <cellStyle name="Įprastas 3 2 2 2 3 2 4 2" xfId="357" xr:uid="{7C388E74-074E-4114-8EFE-81BAB3EA1611}"/>
    <cellStyle name="Įprastas 3 2 2 2 3 2 4 2 2" xfId="703" xr:uid="{D77ABC6E-6429-4A81-B51D-573B729134EB}"/>
    <cellStyle name="Įprastas 3 2 2 2 3 2 4 2 2 2" xfId="1983" xr:uid="{DDC9681A-E976-45FC-8080-7C1A167E52B4}"/>
    <cellStyle name="Įprastas 3 2 2 2 3 2 4 2 2 2 2" xfId="4545" xr:uid="{0B51A80A-E970-4C6D-961B-DA599581388C}"/>
    <cellStyle name="Įprastas 3 2 2 2 3 2 4 2 2 3" xfId="3265" xr:uid="{706ADCC8-F058-4B96-863D-DE1750A11B68}"/>
    <cellStyle name="Įprastas 3 2 2 2 3 2 4 2 3" xfId="1638" xr:uid="{82F2D6C7-13AB-43FE-AB53-6BE2920FEDA7}"/>
    <cellStyle name="Įprastas 3 2 2 2 3 2 4 2 3 2" xfId="4200" xr:uid="{513B6371-53EB-4F62-9B5B-FC6DC772EA27}"/>
    <cellStyle name="Įprastas 3 2 2 2 3 2 4 2 4" xfId="2920" xr:uid="{3E077FC7-E8FD-45F2-8757-A6A7715545A3}"/>
    <cellStyle name="Įprastas 3 2 2 2 3 2 4 3" xfId="702" xr:uid="{3DFB2480-A798-4B68-8876-DE350DEF7B55}"/>
    <cellStyle name="Įprastas 3 2 2 2 3 2 4 3 2" xfId="1982" xr:uid="{7BAC134D-EE14-434D-A3F2-8FB5126EC069}"/>
    <cellStyle name="Įprastas 3 2 2 2 3 2 4 3 2 2" xfId="4544" xr:uid="{E8EF276E-3B94-435D-A9B6-E68F887A5623}"/>
    <cellStyle name="Įprastas 3 2 2 2 3 2 4 3 3" xfId="3264" xr:uid="{E5E944A1-BA39-4E7B-BA8E-581E25F9F5FF}"/>
    <cellStyle name="Įprastas 3 2 2 2 3 2 4 4" xfId="1598" xr:uid="{A671578F-B216-4E1B-AC0E-D037FDFB7C80}"/>
    <cellStyle name="Įprastas 3 2 2 2 3 2 4 4 2" xfId="4160" xr:uid="{751FF868-C480-4120-9D7A-D23E79E79626}"/>
    <cellStyle name="Įprastas 3 2 2 2 3 2 4 5" xfId="2880" xr:uid="{845E3210-3D01-4E38-AA07-CECB3E7951F2}"/>
    <cellStyle name="Įprastas 3 2 2 2 3 2 5" xfId="354" xr:uid="{C5FC1783-C9FB-4E08-AB49-6CB10C4638A8}"/>
    <cellStyle name="Įprastas 3 2 2 2 3 2 5 2" xfId="704" xr:uid="{7797C288-36E9-4B05-8BD6-BC905E324FBA}"/>
    <cellStyle name="Įprastas 3 2 2 2 3 2 5 2 2" xfId="1984" xr:uid="{D9E77C08-9BD5-4DA3-AD9F-E420256897E6}"/>
    <cellStyle name="Įprastas 3 2 2 2 3 2 5 2 2 2" xfId="4546" xr:uid="{32135632-E257-4BC3-B4A8-778798FCA598}"/>
    <cellStyle name="Įprastas 3 2 2 2 3 2 5 2 3" xfId="3266" xr:uid="{AC239356-BF4A-46D5-BA12-D0CC347365B2}"/>
    <cellStyle name="Įprastas 3 2 2 2 3 2 5 3" xfId="1635" xr:uid="{A1D709AB-34C2-4E15-A7E3-9C4F3E65A078}"/>
    <cellStyle name="Įprastas 3 2 2 2 3 2 5 3 2" xfId="4197" xr:uid="{51C4AA6F-A142-4C75-A7E0-200018754BBB}"/>
    <cellStyle name="Įprastas 3 2 2 2 3 2 5 4" xfId="2917" xr:uid="{F2A0D210-F804-4128-BA46-BD7424081108}"/>
    <cellStyle name="Įprastas 3 2 2 2 3 2 6" xfId="697" xr:uid="{7A1E673D-DA11-4CE7-8E9B-7F51B6AD0010}"/>
    <cellStyle name="Įprastas 3 2 2 2 3 2 6 2" xfId="1977" xr:uid="{884E6FE4-4E48-42E0-878B-57C32F192AA3}"/>
    <cellStyle name="Įprastas 3 2 2 2 3 2 6 2 2" xfId="4539" xr:uid="{570FE76A-E985-42CE-83BB-4229972ACEBB}"/>
    <cellStyle name="Įprastas 3 2 2 2 3 2 6 3" xfId="3259" xr:uid="{C4441AE4-6ADA-4D9B-94AF-F95E572E36DC}"/>
    <cellStyle name="Įprastas 3 2 2 2 3 2 7" xfId="1358" xr:uid="{78DA2316-CFD8-49E0-A273-C4E5A4289B30}"/>
    <cellStyle name="Įprastas 3 2 2 2 3 2 7 2" xfId="3920" xr:uid="{39D170AF-EC4B-4574-BD2F-0EE5CFD9B13F}"/>
    <cellStyle name="Įprastas 3 2 2 2 3 2 8" xfId="2640" xr:uid="{67523DCD-C474-4562-8608-3A268CF279AA}"/>
    <cellStyle name="Įprastas 3 2 2 2 3 3" xfId="117" xr:uid="{F039FC85-EE20-4FFC-AE83-2517AF56871F}"/>
    <cellStyle name="Įprastas 3 2 2 2 3 3 2" xfId="358" xr:uid="{FB992137-14C2-416C-9E0F-B64AD450A03D}"/>
    <cellStyle name="Įprastas 3 2 2 2 3 3 2 2" xfId="706" xr:uid="{F47269C6-AF19-4380-80E9-D8D03AE535A7}"/>
    <cellStyle name="Įprastas 3 2 2 2 3 3 2 2 2" xfId="1986" xr:uid="{1A9A1622-F454-4616-9CE4-200565EFEB1F}"/>
    <cellStyle name="Įprastas 3 2 2 2 3 3 2 2 2 2" xfId="4548" xr:uid="{065F8481-399B-4753-9DB2-DCE4AF58A528}"/>
    <cellStyle name="Įprastas 3 2 2 2 3 3 2 2 3" xfId="3268" xr:uid="{332412F0-BFB1-4F49-89B0-9D76147FDECE}"/>
    <cellStyle name="Įprastas 3 2 2 2 3 3 2 3" xfId="1639" xr:uid="{2B1B12BD-56EE-480E-A345-E9927ABADFDB}"/>
    <cellStyle name="Įprastas 3 2 2 2 3 3 2 3 2" xfId="4201" xr:uid="{C0ED7753-A462-42FD-AD2C-DCBC9BAD1893}"/>
    <cellStyle name="Įprastas 3 2 2 2 3 3 2 4" xfId="2921" xr:uid="{7EA6E6E9-2CFA-4520-A193-80C13E897D17}"/>
    <cellStyle name="Įprastas 3 2 2 2 3 3 3" xfId="705" xr:uid="{A1C340A8-ADA9-4DF4-ACBE-990B2F9836C3}"/>
    <cellStyle name="Įprastas 3 2 2 2 3 3 3 2" xfId="1985" xr:uid="{62934CE0-97D9-4CBF-ACB5-4A512FD7B82C}"/>
    <cellStyle name="Įprastas 3 2 2 2 3 3 3 2 2" xfId="4547" xr:uid="{4F93EAD9-C7A8-43F0-81F2-F5E443406BC6}"/>
    <cellStyle name="Įprastas 3 2 2 2 3 3 3 3" xfId="3267" xr:uid="{D1683830-6223-4BA9-AA6D-2AEF91872592}"/>
    <cellStyle name="Įprastas 3 2 2 2 3 3 4" xfId="1398" xr:uid="{8EA87346-CF0C-4884-A801-FBC7898031BA}"/>
    <cellStyle name="Įprastas 3 2 2 2 3 3 4 2" xfId="3960" xr:uid="{B8BE808F-885F-400F-8EB3-5088B33B1773}"/>
    <cellStyle name="Įprastas 3 2 2 2 3 3 5" xfId="2680" xr:uid="{A6A6538A-D18A-4C10-87CE-E3D4674AE00B}"/>
    <cellStyle name="Įprastas 3 2 2 2 3 4" xfId="197" xr:uid="{EF70E47B-7E0D-466A-8126-D12CCF3ADCB3}"/>
    <cellStyle name="Įprastas 3 2 2 2 3 4 2" xfId="359" xr:uid="{8B573EBF-DB99-4329-8B70-5FFC71ED2A83}"/>
    <cellStyle name="Įprastas 3 2 2 2 3 4 2 2" xfId="708" xr:uid="{94740A13-6035-4343-B7B1-7E1AD5D3EA1B}"/>
    <cellStyle name="Įprastas 3 2 2 2 3 4 2 2 2" xfId="1988" xr:uid="{C5F13642-A432-423B-808A-A7674BEABFDA}"/>
    <cellStyle name="Įprastas 3 2 2 2 3 4 2 2 2 2" xfId="4550" xr:uid="{CB3DB476-C4E7-4CA2-AA12-2D6B079EC898}"/>
    <cellStyle name="Įprastas 3 2 2 2 3 4 2 2 3" xfId="3270" xr:uid="{64D13432-9B3F-48DC-88D4-E1738A174638}"/>
    <cellStyle name="Įprastas 3 2 2 2 3 4 2 3" xfId="1640" xr:uid="{9D45CE1D-39D0-4550-B9F0-DCAEDF6AA100}"/>
    <cellStyle name="Įprastas 3 2 2 2 3 4 2 3 2" xfId="4202" xr:uid="{443E1039-9711-4DC1-A726-F6950E0DA437}"/>
    <cellStyle name="Įprastas 3 2 2 2 3 4 2 4" xfId="2922" xr:uid="{C5123919-6F7B-4619-9111-4D809E4F7139}"/>
    <cellStyle name="Įprastas 3 2 2 2 3 4 3" xfId="707" xr:uid="{AC4871FB-D7A5-454A-9663-94C89AE19F3A}"/>
    <cellStyle name="Įprastas 3 2 2 2 3 4 3 2" xfId="1987" xr:uid="{AFF864CF-307B-4C06-B7FE-5959F6B7FCC6}"/>
    <cellStyle name="Įprastas 3 2 2 2 3 4 3 2 2" xfId="4549" xr:uid="{7254D4CF-24C1-4BAB-A574-D7B73C6A8D2A}"/>
    <cellStyle name="Įprastas 3 2 2 2 3 4 3 3" xfId="3269" xr:uid="{1D2142DE-F023-4BE1-94AE-8E2FFF492D53}"/>
    <cellStyle name="Įprastas 3 2 2 2 3 4 4" xfId="1478" xr:uid="{2F91384A-569B-49A8-9A88-19B001353E99}"/>
    <cellStyle name="Įprastas 3 2 2 2 3 4 4 2" xfId="4040" xr:uid="{9A7CBF68-1910-490E-B071-7651D6C02A84}"/>
    <cellStyle name="Įprastas 3 2 2 2 3 4 5" xfId="2760" xr:uid="{18418FF6-81F4-4365-B98C-C9C88B9C1029}"/>
    <cellStyle name="Įprastas 3 2 2 2 3 5" xfId="277" xr:uid="{06601573-3425-457A-9034-1FAAB938DEA6}"/>
    <cellStyle name="Įprastas 3 2 2 2 3 5 2" xfId="360" xr:uid="{FECC4B18-6084-4BEC-B576-D0477018F99F}"/>
    <cellStyle name="Įprastas 3 2 2 2 3 5 2 2" xfId="710" xr:uid="{30B62285-2755-457E-8019-27D0AA7E9623}"/>
    <cellStyle name="Įprastas 3 2 2 2 3 5 2 2 2" xfId="1990" xr:uid="{F440CD6A-8ECB-4EAE-A867-DF88773436F9}"/>
    <cellStyle name="Įprastas 3 2 2 2 3 5 2 2 2 2" xfId="4552" xr:uid="{2B409492-BD62-42D2-9953-F98B7AA239D2}"/>
    <cellStyle name="Įprastas 3 2 2 2 3 5 2 2 3" xfId="3272" xr:uid="{80959102-9869-4AE5-A3CC-5E427DA1E361}"/>
    <cellStyle name="Įprastas 3 2 2 2 3 5 2 3" xfId="1641" xr:uid="{A2E90A10-F5BF-4A76-AC11-ABADAB4A305D}"/>
    <cellStyle name="Įprastas 3 2 2 2 3 5 2 3 2" xfId="4203" xr:uid="{7AFF5E8F-0FA4-4EB3-9985-7577649C056E}"/>
    <cellStyle name="Įprastas 3 2 2 2 3 5 2 4" xfId="2923" xr:uid="{B6340BBF-CEBF-4EE3-A998-8D0870615762}"/>
    <cellStyle name="Įprastas 3 2 2 2 3 5 3" xfId="709" xr:uid="{E936D470-A2A0-4A88-A126-733F0E6D885A}"/>
    <cellStyle name="Įprastas 3 2 2 2 3 5 3 2" xfId="1989" xr:uid="{77B5521C-2769-47D8-B060-1A13501D04B9}"/>
    <cellStyle name="Įprastas 3 2 2 2 3 5 3 2 2" xfId="4551" xr:uid="{AABF5E87-F0DD-44CE-BBB0-0CC78DE313BE}"/>
    <cellStyle name="Įprastas 3 2 2 2 3 5 3 3" xfId="3271" xr:uid="{B225E26D-450E-4C79-AC63-67D2FB092D08}"/>
    <cellStyle name="Įprastas 3 2 2 2 3 5 4" xfId="1558" xr:uid="{63175329-7F76-4650-B04B-4DCC21F4F385}"/>
    <cellStyle name="Įprastas 3 2 2 2 3 5 4 2" xfId="4120" xr:uid="{4A3A84DE-689F-4C09-8FB7-055B7FFE532E}"/>
    <cellStyle name="Įprastas 3 2 2 2 3 5 5" xfId="2840" xr:uid="{EEEFBA38-C765-42C6-90E2-5B45EF9B0A8F}"/>
    <cellStyle name="Įprastas 3 2 2 2 3 6" xfId="353" xr:uid="{18555C69-0FD7-4DC8-8294-98C1E0533391}"/>
    <cellStyle name="Įprastas 3 2 2 2 3 6 2" xfId="711" xr:uid="{22A20F0F-08A1-4551-A2E8-021CED0867F2}"/>
    <cellStyle name="Įprastas 3 2 2 2 3 6 2 2" xfId="1991" xr:uid="{FA3686F1-1A50-4731-AD11-24600558EE4D}"/>
    <cellStyle name="Įprastas 3 2 2 2 3 6 2 2 2" xfId="4553" xr:uid="{5BF8D1B0-2511-4601-BED3-24E7E6CBCF23}"/>
    <cellStyle name="Įprastas 3 2 2 2 3 6 2 3" xfId="3273" xr:uid="{AE456264-C743-498C-BDCC-FD24157FB12E}"/>
    <cellStyle name="Įprastas 3 2 2 2 3 6 3" xfId="1634" xr:uid="{880DCE3A-B255-431E-ACE4-B2F32E9DAF17}"/>
    <cellStyle name="Įprastas 3 2 2 2 3 6 3 2" xfId="4196" xr:uid="{64793709-BAFD-4ED3-9B78-F517D48B2F67}"/>
    <cellStyle name="Įprastas 3 2 2 2 3 6 4" xfId="2916" xr:uid="{F443301E-51F2-4A56-AE39-05896E19977F}"/>
    <cellStyle name="Įprastas 3 2 2 2 3 7" xfId="696" xr:uid="{C17E987C-CA84-4564-98C8-EEBC8213FCB6}"/>
    <cellStyle name="Įprastas 3 2 2 2 3 7 2" xfId="1976" xr:uid="{85CCC7EC-FFB2-459B-B319-6AE53E0B3C15}"/>
    <cellStyle name="Įprastas 3 2 2 2 3 7 2 2" xfId="4538" xr:uid="{C6E49891-3D83-4D70-A006-D27484DA5311}"/>
    <cellStyle name="Įprastas 3 2 2 2 3 7 3" xfId="3258" xr:uid="{68C97D3B-DDB5-4529-8C67-20C0C607B991}"/>
    <cellStyle name="Įprastas 3 2 2 2 3 8" xfId="1318" xr:uid="{F427FBB2-C779-42C9-807B-3C84569829C5}"/>
    <cellStyle name="Įprastas 3 2 2 2 3 8 2" xfId="3880" xr:uid="{64B44F87-E369-4B41-9A54-05592762EDBD}"/>
    <cellStyle name="Įprastas 3 2 2 2 3 9" xfId="2600" xr:uid="{6C7121D8-EBAE-4125-A8B0-925D9605AAD9}"/>
    <cellStyle name="Įprastas 3 2 2 2 4" xfId="57" xr:uid="{1024E1D5-7B51-4BCD-A20D-A6F42A18C9C5}"/>
    <cellStyle name="Įprastas 3 2 2 2 4 2" xfId="137" xr:uid="{3ADB4C48-70CC-4879-ABA4-34EDE1758550}"/>
    <cellStyle name="Įprastas 3 2 2 2 4 2 2" xfId="362" xr:uid="{BA0A674A-9A5F-49AC-B512-852B34458DA1}"/>
    <cellStyle name="Įprastas 3 2 2 2 4 2 2 2" xfId="714" xr:uid="{B3985986-7249-4416-9D50-FC1F38F24BE2}"/>
    <cellStyle name="Įprastas 3 2 2 2 4 2 2 2 2" xfId="1994" xr:uid="{321586E1-EDBD-4E7B-BB1C-AA9FCDBC50C8}"/>
    <cellStyle name="Įprastas 3 2 2 2 4 2 2 2 2 2" xfId="4556" xr:uid="{883DDF08-671F-4E6D-84C5-455FFC4DC6B4}"/>
    <cellStyle name="Įprastas 3 2 2 2 4 2 2 2 3" xfId="3276" xr:uid="{3F776FAC-A30A-4D44-8EE1-2A88DAFEA704}"/>
    <cellStyle name="Įprastas 3 2 2 2 4 2 2 3" xfId="1643" xr:uid="{F7E3F382-DCE7-4326-9D35-16B67FB6F615}"/>
    <cellStyle name="Įprastas 3 2 2 2 4 2 2 3 2" xfId="4205" xr:uid="{28844ECD-B80E-44E1-88DF-B16D1BD3C780}"/>
    <cellStyle name="Įprastas 3 2 2 2 4 2 2 4" xfId="2925" xr:uid="{BCE91A41-9693-4AE0-A272-557EFF42A5D5}"/>
    <cellStyle name="Įprastas 3 2 2 2 4 2 3" xfId="713" xr:uid="{75C86A33-BD8E-4F66-88A4-C4AC0E35E212}"/>
    <cellStyle name="Įprastas 3 2 2 2 4 2 3 2" xfId="1993" xr:uid="{6FE22A8A-2931-40C8-B127-6063164E7CEA}"/>
    <cellStyle name="Įprastas 3 2 2 2 4 2 3 2 2" xfId="4555" xr:uid="{EBE2272E-4B3A-4BCB-B757-A12764D522F2}"/>
    <cellStyle name="Įprastas 3 2 2 2 4 2 3 3" xfId="3275" xr:uid="{41E4DCA3-C353-4DD1-BEC7-B1AC5B80C9E2}"/>
    <cellStyle name="Įprastas 3 2 2 2 4 2 4" xfId="1418" xr:uid="{3AA47365-979A-4AEE-B6DF-75CDD484C967}"/>
    <cellStyle name="Įprastas 3 2 2 2 4 2 4 2" xfId="3980" xr:uid="{316EF240-6DFA-44B3-9C57-77558000D3D8}"/>
    <cellStyle name="Įprastas 3 2 2 2 4 2 5" xfId="2700" xr:uid="{77C090A1-2DD7-4167-8659-8ECFCDE5D164}"/>
    <cellStyle name="Įprastas 3 2 2 2 4 3" xfId="217" xr:uid="{9822612C-1716-4E7B-8FA0-2EC021E0252E}"/>
    <cellStyle name="Įprastas 3 2 2 2 4 3 2" xfId="363" xr:uid="{B085AB7E-DF36-46B1-B59D-35A470E742F7}"/>
    <cellStyle name="Įprastas 3 2 2 2 4 3 2 2" xfId="716" xr:uid="{4D0EBA57-9F50-4E7E-9053-6F72446C9C20}"/>
    <cellStyle name="Įprastas 3 2 2 2 4 3 2 2 2" xfId="1996" xr:uid="{3B03E4E1-2DEE-4C9E-9A32-6C386ABA223F}"/>
    <cellStyle name="Įprastas 3 2 2 2 4 3 2 2 2 2" xfId="4558" xr:uid="{AADA0E96-E8C5-4D0A-BB53-22D7B891ADA7}"/>
    <cellStyle name="Įprastas 3 2 2 2 4 3 2 2 3" xfId="3278" xr:uid="{16BB5DDE-8FDA-4518-B0BF-82CBB118C8EB}"/>
    <cellStyle name="Įprastas 3 2 2 2 4 3 2 3" xfId="1644" xr:uid="{0D098774-C770-43A7-AB0C-A889C68DE51D}"/>
    <cellStyle name="Įprastas 3 2 2 2 4 3 2 3 2" xfId="4206" xr:uid="{206CD7F1-5727-4D50-89F0-D07D882938F1}"/>
    <cellStyle name="Įprastas 3 2 2 2 4 3 2 4" xfId="2926" xr:uid="{AC454E40-F860-4524-8794-D7D64C179E7B}"/>
    <cellStyle name="Įprastas 3 2 2 2 4 3 3" xfId="715" xr:uid="{3F0921ED-E2C1-4FDE-BADE-36ECC587AEAD}"/>
    <cellStyle name="Įprastas 3 2 2 2 4 3 3 2" xfId="1995" xr:uid="{50B2BE87-05D6-471F-B1E1-CFC8EAED6C6B}"/>
    <cellStyle name="Įprastas 3 2 2 2 4 3 3 2 2" xfId="4557" xr:uid="{6185F4B5-628B-48BB-8AA9-9F1104B6D02F}"/>
    <cellStyle name="Įprastas 3 2 2 2 4 3 3 3" xfId="3277" xr:uid="{AC3207D7-08F1-4B9D-8C32-6AAAADFD9076}"/>
    <cellStyle name="Įprastas 3 2 2 2 4 3 4" xfId="1498" xr:uid="{0AE92B13-0BFC-4F73-A932-519DF5F19450}"/>
    <cellStyle name="Įprastas 3 2 2 2 4 3 4 2" xfId="4060" xr:uid="{3E75B11C-ECBA-42D2-BDF9-B5F5026786B7}"/>
    <cellStyle name="Įprastas 3 2 2 2 4 3 5" xfId="2780" xr:uid="{A7AF6539-38BD-4EF1-B34C-DB4DD3CC4F81}"/>
    <cellStyle name="Įprastas 3 2 2 2 4 4" xfId="297" xr:uid="{B9865EA2-C862-44E2-84D6-0067E0B8A8C6}"/>
    <cellStyle name="Įprastas 3 2 2 2 4 4 2" xfId="364" xr:uid="{2C599F08-FFEC-44D9-877B-3D77BE4D0EA8}"/>
    <cellStyle name="Įprastas 3 2 2 2 4 4 2 2" xfId="718" xr:uid="{E02D66BB-5155-4FBE-8B7C-1648AA5ACCD7}"/>
    <cellStyle name="Įprastas 3 2 2 2 4 4 2 2 2" xfId="1998" xr:uid="{59DD2DDA-0016-4A59-BE3E-115F8B0EC23A}"/>
    <cellStyle name="Įprastas 3 2 2 2 4 4 2 2 2 2" xfId="4560" xr:uid="{23ED0479-7F39-4149-BF9D-6FCE907F9A0E}"/>
    <cellStyle name="Įprastas 3 2 2 2 4 4 2 2 3" xfId="3280" xr:uid="{BB076649-1031-4AA0-89C5-78E4BC5A3ED4}"/>
    <cellStyle name="Įprastas 3 2 2 2 4 4 2 3" xfId="1645" xr:uid="{D5A3A788-F8EA-40CD-9066-6B73851ED532}"/>
    <cellStyle name="Įprastas 3 2 2 2 4 4 2 3 2" xfId="4207" xr:uid="{92FB31D9-EAC0-450C-AFC8-C5BCCC66A82A}"/>
    <cellStyle name="Įprastas 3 2 2 2 4 4 2 4" xfId="2927" xr:uid="{E575D5C1-71F8-4634-B76A-03D9490C212D}"/>
    <cellStyle name="Įprastas 3 2 2 2 4 4 3" xfId="717" xr:uid="{C9306125-F474-4B42-B823-A5E8015D21B1}"/>
    <cellStyle name="Įprastas 3 2 2 2 4 4 3 2" xfId="1997" xr:uid="{6A325AB8-6D2D-4233-A375-1C467728E1B6}"/>
    <cellStyle name="Įprastas 3 2 2 2 4 4 3 2 2" xfId="4559" xr:uid="{7156AB46-C095-4FA5-A1B2-B4338E583645}"/>
    <cellStyle name="Įprastas 3 2 2 2 4 4 3 3" xfId="3279" xr:uid="{62A37B38-1913-4C35-B9D2-802F190DCFE9}"/>
    <cellStyle name="Įprastas 3 2 2 2 4 4 4" xfId="1578" xr:uid="{6B9927D9-1387-4BEE-8A31-554135E1F596}"/>
    <cellStyle name="Įprastas 3 2 2 2 4 4 4 2" xfId="4140" xr:uid="{815019DD-F3FC-42A4-B057-BA1077A96A1C}"/>
    <cellStyle name="Įprastas 3 2 2 2 4 4 5" xfId="2860" xr:uid="{08A1304F-7FD9-4F0C-883B-54A3AA167382}"/>
    <cellStyle name="Įprastas 3 2 2 2 4 5" xfId="361" xr:uid="{6F97BD37-ECED-4107-B3E5-7C604B8BF35D}"/>
    <cellStyle name="Įprastas 3 2 2 2 4 5 2" xfId="719" xr:uid="{C83EC522-A499-4AD9-80D4-73753EC81D87}"/>
    <cellStyle name="Įprastas 3 2 2 2 4 5 2 2" xfId="1999" xr:uid="{71B53752-BF65-4505-94B8-8FCA8B266DA6}"/>
    <cellStyle name="Įprastas 3 2 2 2 4 5 2 2 2" xfId="4561" xr:uid="{70941F63-FFB3-49EF-BF38-AA1493907128}"/>
    <cellStyle name="Įprastas 3 2 2 2 4 5 2 3" xfId="3281" xr:uid="{687BCDD4-482E-4B86-A4B3-AAB6C23F5021}"/>
    <cellStyle name="Įprastas 3 2 2 2 4 5 3" xfId="1642" xr:uid="{B699AF5D-EA04-4CFF-AD41-FCD091B604AC}"/>
    <cellStyle name="Įprastas 3 2 2 2 4 5 3 2" xfId="4204" xr:uid="{EFAA9057-C7D5-4B24-9C73-47EF66AB4715}"/>
    <cellStyle name="Įprastas 3 2 2 2 4 5 4" xfId="2924" xr:uid="{367A9F2B-E958-47B8-B481-310B332AD74D}"/>
    <cellStyle name="Įprastas 3 2 2 2 4 6" xfId="712" xr:uid="{DC33C48F-2E2B-4D64-BAF4-A93F108EE24F}"/>
    <cellStyle name="Įprastas 3 2 2 2 4 6 2" xfId="1992" xr:uid="{D029A326-F660-421B-9FF5-5182E465DB0C}"/>
    <cellStyle name="Įprastas 3 2 2 2 4 6 2 2" xfId="4554" xr:uid="{B5FD5B97-7038-4388-8BD3-8282D469973F}"/>
    <cellStyle name="Įprastas 3 2 2 2 4 6 3" xfId="3274" xr:uid="{C154F341-0ED5-4433-9390-A875CCB0962B}"/>
    <cellStyle name="Įprastas 3 2 2 2 4 7" xfId="1338" xr:uid="{410FDAA2-D403-4511-8C19-E23547640472}"/>
    <cellStyle name="Įprastas 3 2 2 2 4 7 2" xfId="3900" xr:uid="{6FF8918B-825A-4A2E-AB54-6E43064E30DC}"/>
    <cellStyle name="Įprastas 3 2 2 2 4 8" xfId="2620" xr:uid="{1690A61A-D07C-4055-92C9-EE3202AC103E}"/>
    <cellStyle name="Įprastas 3 2 2 2 5" xfId="97" xr:uid="{4A458634-BE51-49A7-A0CC-1F0E1B489F82}"/>
    <cellStyle name="Įprastas 3 2 2 2 5 2" xfId="365" xr:uid="{610B3EDF-671C-44D0-9C9C-08A8E55FE2FB}"/>
    <cellStyle name="Įprastas 3 2 2 2 5 2 2" xfId="721" xr:uid="{447BF7F0-C2C9-4813-9C1F-CCAAEC9D39FA}"/>
    <cellStyle name="Įprastas 3 2 2 2 5 2 2 2" xfId="2001" xr:uid="{2867F4CA-B7EA-4FE8-9DEC-1258C8BDBEA0}"/>
    <cellStyle name="Įprastas 3 2 2 2 5 2 2 2 2" xfId="4563" xr:uid="{68926C8F-4451-4223-8D66-5ED419827F95}"/>
    <cellStyle name="Įprastas 3 2 2 2 5 2 2 3" xfId="3283" xr:uid="{E83FE0E7-D6DD-4762-B527-9877BC4AEE01}"/>
    <cellStyle name="Įprastas 3 2 2 2 5 2 3" xfId="1646" xr:uid="{0D27C44E-3BFE-4D66-B82F-7219B515D9FC}"/>
    <cellStyle name="Įprastas 3 2 2 2 5 2 3 2" xfId="4208" xr:uid="{C2D034B6-D91D-4CE8-A3A7-986906328995}"/>
    <cellStyle name="Įprastas 3 2 2 2 5 2 4" xfId="2928" xr:uid="{F302CA27-5206-43CB-85CB-10CB14D7C5F4}"/>
    <cellStyle name="Įprastas 3 2 2 2 5 3" xfId="720" xr:uid="{8DACB9A5-E230-4A56-912C-FB25D042D83E}"/>
    <cellStyle name="Įprastas 3 2 2 2 5 3 2" xfId="2000" xr:uid="{51644416-DF6A-4CB9-996E-892D919D8F2F}"/>
    <cellStyle name="Įprastas 3 2 2 2 5 3 2 2" xfId="4562" xr:uid="{15A2AA50-EF29-4FD7-95A9-5B68338B626E}"/>
    <cellStyle name="Įprastas 3 2 2 2 5 3 3" xfId="3282" xr:uid="{13020F83-5D5C-4712-A2BA-CB93169FF888}"/>
    <cellStyle name="Įprastas 3 2 2 2 5 4" xfId="1378" xr:uid="{D4B1FC69-E342-4D30-B5B6-0439D5C3DBBB}"/>
    <cellStyle name="Įprastas 3 2 2 2 5 4 2" xfId="3940" xr:uid="{CF00C906-3FA8-4F7D-80ED-FAD419E648C2}"/>
    <cellStyle name="Įprastas 3 2 2 2 5 5" xfId="2660" xr:uid="{43AA7B5F-8147-477F-B198-9BC391B5D8FA}"/>
    <cellStyle name="Įprastas 3 2 2 2 6" xfId="177" xr:uid="{1CA6A41A-6BD2-4495-A856-6350E4A93571}"/>
    <cellStyle name="Įprastas 3 2 2 2 6 2" xfId="366" xr:uid="{743CB257-2762-4B85-AA82-C0DB48EE9D09}"/>
    <cellStyle name="Įprastas 3 2 2 2 6 2 2" xfId="723" xr:uid="{F474C1EA-BE11-46FA-BAE6-44ABE2B4C6DE}"/>
    <cellStyle name="Įprastas 3 2 2 2 6 2 2 2" xfId="2003" xr:uid="{9D82E89D-A27A-418D-9788-5600B7ABC483}"/>
    <cellStyle name="Įprastas 3 2 2 2 6 2 2 2 2" xfId="4565" xr:uid="{2C6D354A-6C75-4CB6-9CB2-7F8200B0FC04}"/>
    <cellStyle name="Įprastas 3 2 2 2 6 2 2 3" xfId="3285" xr:uid="{C125DAA6-5DBF-4C39-870E-EBE46AC101E1}"/>
    <cellStyle name="Įprastas 3 2 2 2 6 2 3" xfId="1647" xr:uid="{1C56BAB3-B9B6-4ECD-9882-231C36926922}"/>
    <cellStyle name="Įprastas 3 2 2 2 6 2 3 2" xfId="4209" xr:uid="{D32EBA7A-1931-4B71-BEAF-786BA74E8631}"/>
    <cellStyle name="Įprastas 3 2 2 2 6 2 4" xfId="2929" xr:uid="{298818E5-11D8-4A0B-8219-B51586C10CF6}"/>
    <cellStyle name="Įprastas 3 2 2 2 6 3" xfId="722" xr:uid="{D3CB8B3B-4E20-478B-A14F-91B7ACF6BF7A}"/>
    <cellStyle name="Įprastas 3 2 2 2 6 3 2" xfId="2002" xr:uid="{FE277B76-041E-4C54-AC50-DA5A01A48E0E}"/>
    <cellStyle name="Įprastas 3 2 2 2 6 3 2 2" xfId="4564" xr:uid="{8750C4EE-888B-4E6E-A812-E011D652D97F}"/>
    <cellStyle name="Įprastas 3 2 2 2 6 3 3" xfId="3284" xr:uid="{530A1ED8-A415-4B57-9B28-C536B455EE9B}"/>
    <cellStyle name="Įprastas 3 2 2 2 6 4" xfId="1458" xr:uid="{1C976006-9AEF-4C18-9AE7-A8250F5E34C2}"/>
    <cellStyle name="Įprastas 3 2 2 2 6 4 2" xfId="4020" xr:uid="{4F4E1EC2-60AB-4A46-A9FA-E7425AD21332}"/>
    <cellStyle name="Įprastas 3 2 2 2 6 5" xfId="2740" xr:uid="{E745FAD8-BA6A-4496-8B0C-B9DBDD5EB147}"/>
    <cellStyle name="Įprastas 3 2 2 2 7" xfId="257" xr:uid="{26F701B8-2E3F-4616-833B-A2871BA71D5C}"/>
    <cellStyle name="Įprastas 3 2 2 2 7 2" xfId="367" xr:uid="{649B7B63-2D74-430C-810C-BD1291210598}"/>
    <cellStyle name="Įprastas 3 2 2 2 7 2 2" xfId="725" xr:uid="{2F98DECC-55B0-4C75-BE50-31D6A8B33479}"/>
    <cellStyle name="Įprastas 3 2 2 2 7 2 2 2" xfId="2005" xr:uid="{2A0DA677-34B2-400A-89D0-37201093721D}"/>
    <cellStyle name="Įprastas 3 2 2 2 7 2 2 2 2" xfId="4567" xr:uid="{4746FB2C-99C7-403A-A752-605B8BF09EB5}"/>
    <cellStyle name="Įprastas 3 2 2 2 7 2 2 3" xfId="3287" xr:uid="{1C20A681-EBD5-40CE-B79D-7E6B3054046C}"/>
    <cellStyle name="Įprastas 3 2 2 2 7 2 3" xfId="1648" xr:uid="{DFE9AF40-1BCA-408C-9C71-9C946F8E2CF0}"/>
    <cellStyle name="Įprastas 3 2 2 2 7 2 3 2" xfId="4210" xr:uid="{0D9144DE-D0EC-4887-ACE5-28263D837169}"/>
    <cellStyle name="Įprastas 3 2 2 2 7 2 4" xfId="2930" xr:uid="{255E4E13-D3D6-42AE-948B-B1DAC414A28C}"/>
    <cellStyle name="Įprastas 3 2 2 2 7 3" xfId="724" xr:uid="{42C78A5D-9CCE-40A8-A7AD-7A7A51EF5EB3}"/>
    <cellStyle name="Įprastas 3 2 2 2 7 3 2" xfId="2004" xr:uid="{E858E9D4-0873-4E94-92AD-507856F526A5}"/>
    <cellStyle name="Įprastas 3 2 2 2 7 3 2 2" xfId="4566" xr:uid="{166F8023-3203-4A63-89B1-6EEDC4333B88}"/>
    <cellStyle name="Įprastas 3 2 2 2 7 3 3" xfId="3286" xr:uid="{53158149-B998-4846-8B87-452F5CC27D45}"/>
    <cellStyle name="Įprastas 3 2 2 2 7 4" xfId="1538" xr:uid="{17CD1C35-D1DE-4B75-ACC3-00EB6054BDC3}"/>
    <cellStyle name="Įprastas 3 2 2 2 7 4 2" xfId="4100" xr:uid="{EAC1969E-B8CB-4DB5-B8B1-23CDA54176E9}"/>
    <cellStyle name="Įprastas 3 2 2 2 7 5" xfId="2820" xr:uid="{338C154C-F952-4CB1-B442-280B471711D5}"/>
    <cellStyle name="Įprastas 3 2 2 2 8" xfId="336" xr:uid="{9CFE5740-8FF9-40B9-BF8E-C44B95D10AAC}"/>
    <cellStyle name="Įprastas 3 2 2 2 8 2" xfId="726" xr:uid="{B5047FAE-FAE0-4EE6-BFC4-3A12B9708031}"/>
    <cellStyle name="Įprastas 3 2 2 2 8 2 2" xfId="2006" xr:uid="{EFE2B053-ED53-422B-87D5-7B7BD61CDF4A}"/>
    <cellStyle name="Įprastas 3 2 2 2 8 2 2 2" xfId="4568" xr:uid="{CCA92614-F513-44A5-8114-79F058B77739}"/>
    <cellStyle name="Įprastas 3 2 2 2 8 2 3" xfId="3288" xr:uid="{6A097176-5556-4874-B3FC-B81097B01AAC}"/>
    <cellStyle name="Įprastas 3 2 2 2 8 3" xfId="1617" xr:uid="{02152771-9649-4628-9954-AD85749A55C2}"/>
    <cellStyle name="Įprastas 3 2 2 2 8 3 2" xfId="4179" xr:uid="{5F9D19B8-8DCF-41F3-ADAE-30376E966916}"/>
    <cellStyle name="Įprastas 3 2 2 2 8 4" xfId="2899" xr:uid="{C0200BB7-72FD-40E8-B214-DE2EB191D975}"/>
    <cellStyle name="Įprastas 3 2 2 2 9" xfId="663" xr:uid="{C175DF82-30B2-4CEA-B8CE-CF793942CFF4}"/>
    <cellStyle name="Įprastas 3 2 2 2 9 2" xfId="1943" xr:uid="{7B0862B2-03ED-4661-BEB5-4D25CA6D630A}"/>
    <cellStyle name="Įprastas 3 2 2 2 9 2 2" xfId="4505" xr:uid="{3913A6C1-B636-45A0-B8F0-630BDC2348C6}"/>
    <cellStyle name="Įprastas 3 2 2 2 9 3" xfId="3225" xr:uid="{19A90561-CADC-4151-9B68-DBCCC1FB5BD0}"/>
    <cellStyle name="Įprastas 3 2 2 3" xfId="21" xr:uid="{00000000-0005-0000-0000-00000D000000}"/>
    <cellStyle name="Įprastas 3 2 2 3 10" xfId="2584" xr:uid="{9B21D264-D32E-4BB7-B2F6-22D2F29FAEFB}"/>
    <cellStyle name="Įprastas 3 2 2 3 2" xfId="41" xr:uid="{C3F210E4-9B05-4B05-8C5D-D5B69DB23124}"/>
    <cellStyle name="Įprastas 3 2 2 3 2 2" xfId="81" xr:uid="{056FEE7A-A028-4F58-9AB5-55E64D20F5D2}"/>
    <cellStyle name="Įprastas 3 2 2 3 2 2 2" xfId="161" xr:uid="{3C7BFE19-86C5-4567-85BB-C774F8A46ED6}"/>
    <cellStyle name="Įprastas 3 2 2 3 2 2 2 2" xfId="371" xr:uid="{AED69102-689D-407C-A994-44D0C3093C85}"/>
    <cellStyle name="Įprastas 3 2 2 3 2 2 2 2 2" xfId="731" xr:uid="{08E939B4-148E-476F-A0CD-868422BFC34E}"/>
    <cellStyle name="Įprastas 3 2 2 3 2 2 2 2 2 2" xfId="2011" xr:uid="{FE2AD1E3-3C3C-49CD-B942-4C2325AD4CEA}"/>
    <cellStyle name="Įprastas 3 2 2 3 2 2 2 2 2 2 2" xfId="4573" xr:uid="{5CBBB991-5228-46E8-84E3-B13D9724CED9}"/>
    <cellStyle name="Įprastas 3 2 2 3 2 2 2 2 2 3" xfId="3293" xr:uid="{DAB7971B-7777-4DD3-9AC2-0978319AC0E2}"/>
    <cellStyle name="Įprastas 3 2 2 3 2 2 2 2 3" xfId="1652" xr:uid="{89D32F8B-6469-43DB-803F-9F546E36D7BE}"/>
    <cellStyle name="Įprastas 3 2 2 3 2 2 2 2 3 2" xfId="4214" xr:uid="{86337E45-3AD2-4373-BD0D-67B5E5F463A8}"/>
    <cellStyle name="Įprastas 3 2 2 3 2 2 2 2 4" xfId="2934" xr:uid="{FDBF0A52-9650-4BA2-A988-4DC9E369978C}"/>
    <cellStyle name="Įprastas 3 2 2 3 2 2 2 3" xfId="730" xr:uid="{2A4DE344-318B-4D94-847A-5BE19C576285}"/>
    <cellStyle name="Įprastas 3 2 2 3 2 2 2 3 2" xfId="2010" xr:uid="{C81F6954-CAF1-46E6-857F-91A5D15E6C07}"/>
    <cellStyle name="Įprastas 3 2 2 3 2 2 2 3 2 2" xfId="4572" xr:uid="{E99D7825-BBC0-48D0-BFFB-F00ED848B1D6}"/>
    <cellStyle name="Įprastas 3 2 2 3 2 2 2 3 3" xfId="3292" xr:uid="{CE39076E-9574-4B05-9417-8FC777D0DD49}"/>
    <cellStyle name="Įprastas 3 2 2 3 2 2 2 4" xfId="1442" xr:uid="{196E14A4-43C8-4CD0-A058-9D6AA0CC9B4E}"/>
    <cellStyle name="Įprastas 3 2 2 3 2 2 2 4 2" xfId="4004" xr:uid="{A6D68E5C-CEE4-4053-A36E-FFBF675A3A4A}"/>
    <cellStyle name="Įprastas 3 2 2 3 2 2 2 5" xfId="2724" xr:uid="{31F3884E-AD08-4764-A187-BBF163DE867A}"/>
    <cellStyle name="Įprastas 3 2 2 3 2 2 3" xfId="241" xr:uid="{E210FCB8-2019-434A-8EBA-F65953756DDF}"/>
    <cellStyle name="Įprastas 3 2 2 3 2 2 3 2" xfId="372" xr:uid="{E96AEFA9-080E-4A2E-BAF6-C2875E287935}"/>
    <cellStyle name="Įprastas 3 2 2 3 2 2 3 2 2" xfId="733" xr:uid="{0DCC0987-F1DD-4223-BE44-F2D9B4A5A4FA}"/>
    <cellStyle name="Įprastas 3 2 2 3 2 2 3 2 2 2" xfId="2013" xr:uid="{2A38D59A-5E39-4DD2-BDDA-7569F6CF3DFE}"/>
    <cellStyle name="Įprastas 3 2 2 3 2 2 3 2 2 2 2" xfId="4575" xr:uid="{0A7AB792-2366-4AB1-BB3E-D4847603F674}"/>
    <cellStyle name="Įprastas 3 2 2 3 2 2 3 2 2 3" xfId="3295" xr:uid="{74D99D1B-2173-4A7D-A57E-14E2FF88FB33}"/>
    <cellStyle name="Įprastas 3 2 2 3 2 2 3 2 3" xfId="1653" xr:uid="{94781DD5-F745-48D0-B849-085255B2D6A6}"/>
    <cellStyle name="Įprastas 3 2 2 3 2 2 3 2 3 2" xfId="4215" xr:uid="{97EDF01F-6505-4069-BC9A-6E2E0CBA2ABD}"/>
    <cellStyle name="Įprastas 3 2 2 3 2 2 3 2 4" xfId="2935" xr:uid="{08C52313-FCFB-4256-9164-D7BF6295455F}"/>
    <cellStyle name="Įprastas 3 2 2 3 2 2 3 3" xfId="732" xr:uid="{D21C669E-59EC-4989-B8ED-90A99B8D0660}"/>
    <cellStyle name="Įprastas 3 2 2 3 2 2 3 3 2" xfId="2012" xr:uid="{C26F3707-847D-433D-A001-60C31996FC6E}"/>
    <cellStyle name="Įprastas 3 2 2 3 2 2 3 3 2 2" xfId="4574" xr:uid="{585343E5-FD0C-41EB-A977-987A8276BC63}"/>
    <cellStyle name="Įprastas 3 2 2 3 2 2 3 3 3" xfId="3294" xr:uid="{08A2F7A8-2575-4E8E-85FF-241F6577A669}"/>
    <cellStyle name="Įprastas 3 2 2 3 2 2 3 4" xfId="1522" xr:uid="{E7A78895-D904-4C23-B119-63E9831EB9B1}"/>
    <cellStyle name="Įprastas 3 2 2 3 2 2 3 4 2" xfId="4084" xr:uid="{268CBC12-D28C-483B-BED3-C9E06F538A9B}"/>
    <cellStyle name="Įprastas 3 2 2 3 2 2 3 5" xfId="2804" xr:uid="{85C0A1B3-3CFE-415F-B1F8-5D605ED6549F}"/>
    <cellStyle name="Įprastas 3 2 2 3 2 2 4" xfId="321" xr:uid="{614A44E3-0BC8-4FD0-BF67-230FFB50ED7C}"/>
    <cellStyle name="Įprastas 3 2 2 3 2 2 4 2" xfId="373" xr:uid="{E84955A7-FF57-479C-A0F5-664198FD11D2}"/>
    <cellStyle name="Įprastas 3 2 2 3 2 2 4 2 2" xfId="735" xr:uid="{8AE25D35-5D72-4C23-82BD-BF056F8C1C01}"/>
    <cellStyle name="Įprastas 3 2 2 3 2 2 4 2 2 2" xfId="2015" xr:uid="{E971649A-157F-4A8B-80FB-A1E4A0BA7DFB}"/>
    <cellStyle name="Įprastas 3 2 2 3 2 2 4 2 2 2 2" xfId="4577" xr:uid="{EB6A61AF-0F93-42F5-AF24-BCD98B70D40A}"/>
    <cellStyle name="Įprastas 3 2 2 3 2 2 4 2 2 3" xfId="3297" xr:uid="{1AB27BF6-1A7F-4156-935B-94B7C5EFC8EB}"/>
    <cellStyle name="Įprastas 3 2 2 3 2 2 4 2 3" xfId="1654" xr:uid="{816158A5-C562-44C1-94BE-F01A9BE125DF}"/>
    <cellStyle name="Įprastas 3 2 2 3 2 2 4 2 3 2" xfId="4216" xr:uid="{29F5E3E1-123E-4362-9DF0-CED244564F71}"/>
    <cellStyle name="Įprastas 3 2 2 3 2 2 4 2 4" xfId="2936" xr:uid="{FCE1353C-C386-4E74-ABD9-34D678D7B359}"/>
    <cellStyle name="Įprastas 3 2 2 3 2 2 4 3" xfId="734" xr:uid="{CB38DA17-8AFD-4D5D-BF73-C0D3334D9D04}"/>
    <cellStyle name="Įprastas 3 2 2 3 2 2 4 3 2" xfId="2014" xr:uid="{41C819D6-E896-442C-991A-7B4B411AF279}"/>
    <cellStyle name="Įprastas 3 2 2 3 2 2 4 3 2 2" xfId="4576" xr:uid="{B3A4BDB4-F3A3-4C4A-BF4D-46F400FFC307}"/>
    <cellStyle name="Įprastas 3 2 2 3 2 2 4 3 3" xfId="3296" xr:uid="{2032B93C-A2DE-4316-A9D2-51F77ACA1C28}"/>
    <cellStyle name="Įprastas 3 2 2 3 2 2 4 4" xfId="1602" xr:uid="{7451513A-89F9-4333-9D03-293D2B3FDB43}"/>
    <cellStyle name="Įprastas 3 2 2 3 2 2 4 4 2" xfId="4164" xr:uid="{0EF6375D-3046-47FD-A6C5-37B64827B4B9}"/>
    <cellStyle name="Įprastas 3 2 2 3 2 2 4 5" xfId="2884" xr:uid="{46689110-69AA-4ADA-801A-EA684FFE4815}"/>
    <cellStyle name="Įprastas 3 2 2 3 2 2 5" xfId="370" xr:uid="{5924E27C-B608-4654-88C6-11622F4D8143}"/>
    <cellStyle name="Įprastas 3 2 2 3 2 2 5 2" xfId="736" xr:uid="{560B84A7-7FF6-4DA5-A018-5CEB9A6D0F6B}"/>
    <cellStyle name="Įprastas 3 2 2 3 2 2 5 2 2" xfId="2016" xr:uid="{F82A5C77-749E-4BDA-906C-3F802F4B5486}"/>
    <cellStyle name="Įprastas 3 2 2 3 2 2 5 2 2 2" xfId="4578" xr:uid="{9240FEC2-20A2-4003-91C4-8186D22E873C}"/>
    <cellStyle name="Įprastas 3 2 2 3 2 2 5 2 3" xfId="3298" xr:uid="{04D1B6FB-B429-443D-A804-912566413856}"/>
    <cellStyle name="Įprastas 3 2 2 3 2 2 5 3" xfId="1651" xr:uid="{D53EF622-3B0E-4A55-BC86-5DC6469B3769}"/>
    <cellStyle name="Įprastas 3 2 2 3 2 2 5 3 2" xfId="4213" xr:uid="{78AE6B87-3D14-438B-9334-5755FEBDAA36}"/>
    <cellStyle name="Įprastas 3 2 2 3 2 2 5 4" xfId="2933" xr:uid="{AA40440F-15B9-4E01-B711-7002274ED4AE}"/>
    <cellStyle name="Įprastas 3 2 2 3 2 2 6" xfId="729" xr:uid="{541C2697-3F87-4B16-A0EA-1A04401D8DAB}"/>
    <cellStyle name="Įprastas 3 2 2 3 2 2 6 2" xfId="2009" xr:uid="{4FC769DA-2313-48E3-8E84-02FDD7B44481}"/>
    <cellStyle name="Įprastas 3 2 2 3 2 2 6 2 2" xfId="4571" xr:uid="{4D1CC06B-0175-43C5-BFB7-22A6A5A1E63F}"/>
    <cellStyle name="Įprastas 3 2 2 3 2 2 6 3" xfId="3291" xr:uid="{3A765842-2FAE-443F-8AA3-6DC9FDE9608C}"/>
    <cellStyle name="Įprastas 3 2 2 3 2 2 7" xfId="1362" xr:uid="{73F6F0CD-40BE-41E0-988E-D80B1C76850F}"/>
    <cellStyle name="Įprastas 3 2 2 3 2 2 7 2" xfId="3924" xr:uid="{3FFFA8E6-0F5D-4179-9F5D-410A7A051933}"/>
    <cellStyle name="Įprastas 3 2 2 3 2 2 8" xfId="2644" xr:uid="{B4E26692-36E6-42BC-9144-F1D3BD16157F}"/>
    <cellStyle name="Įprastas 3 2 2 3 2 3" xfId="121" xr:uid="{BD68B1BF-26C8-4BD3-96B4-541DAA5556EE}"/>
    <cellStyle name="Įprastas 3 2 2 3 2 3 2" xfId="374" xr:uid="{8B6C9790-73CB-4725-AE1A-DDCC4AEF95AF}"/>
    <cellStyle name="Įprastas 3 2 2 3 2 3 2 2" xfId="738" xr:uid="{D747FDE8-20FC-4C79-92B6-DD59B2A495DC}"/>
    <cellStyle name="Įprastas 3 2 2 3 2 3 2 2 2" xfId="2018" xr:uid="{868E0D87-86EA-4742-BBF8-2AFBAFF34156}"/>
    <cellStyle name="Įprastas 3 2 2 3 2 3 2 2 2 2" xfId="4580" xr:uid="{CE22C4A5-983A-44B1-A74E-43DC16E4B98B}"/>
    <cellStyle name="Įprastas 3 2 2 3 2 3 2 2 3" xfId="3300" xr:uid="{8A93671C-9C81-4BF5-9B98-0C355AC47110}"/>
    <cellStyle name="Įprastas 3 2 2 3 2 3 2 3" xfId="1655" xr:uid="{0933E193-9C14-4F84-BA46-82631AD02415}"/>
    <cellStyle name="Įprastas 3 2 2 3 2 3 2 3 2" xfId="4217" xr:uid="{7ADC41CA-96F1-4162-94A3-53DD4BF3B389}"/>
    <cellStyle name="Įprastas 3 2 2 3 2 3 2 4" xfId="2937" xr:uid="{8A14C33B-98A7-4B87-9431-3F22CF9648BD}"/>
    <cellStyle name="Įprastas 3 2 2 3 2 3 3" xfId="737" xr:uid="{A1A1AE8E-F91C-48AD-A219-534EAD86AC06}"/>
    <cellStyle name="Įprastas 3 2 2 3 2 3 3 2" xfId="2017" xr:uid="{8A27758F-1B06-453A-A766-A672690EFCE3}"/>
    <cellStyle name="Įprastas 3 2 2 3 2 3 3 2 2" xfId="4579" xr:uid="{64F4D1C5-4453-41AA-B294-BB39EB49AD83}"/>
    <cellStyle name="Įprastas 3 2 2 3 2 3 3 3" xfId="3299" xr:uid="{FBF49858-D3A5-4529-9653-78EE746FDCB6}"/>
    <cellStyle name="Įprastas 3 2 2 3 2 3 4" xfId="1402" xr:uid="{2F22485C-B347-4C16-9725-157EB9AA613E}"/>
    <cellStyle name="Įprastas 3 2 2 3 2 3 4 2" xfId="3964" xr:uid="{487ED7B3-A2E0-479B-A908-584D8EA20A6B}"/>
    <cellStyle name="Įprastas 3 2 2 3 2 3 5" xfId="2684" xr:uid="{0B8BC0F2-3D3F-4FE3-A972-8D19DBE18EEF}"/>
    <cellStyle name="Įprastas 3 2 2 3 2 4" xfId="201" xr:uid="{04E29DAC-DC60-438D-9FDE-71F46F4E834A}"/>
    <cellStyle name="Įprastas 3 2 2 3 2 4 2" xfId="375" xr:uid="{747F21BA-51B0-4D5A-876C-1B0E4148B466}"/>
    <cellStyle name="Įprastas 3 2 2 3 2 4 2 2" xfId="740" xr:uid="{776BCE51-8A04-45E3-B4B1-21FFA91AD3DD}"/>
    <cellStyle name="Įprastas 3 2 2 3 2 4 2 2 2" xfId="2020" xr:uid="{FD72F7BA-3CC2-4A67-8615-711555EACDA6}"/>
    <cellStyle name="Įprastas 3 2 2 3 2 4 2 2 2 2" xfId="4582" xr:uid="{9489B89A-2E0C-49E1-A379-C9DFA1822A86}"/>
    <cellStyle name="Įprastas 3 2 2 3 2 4 2 2 3" xfId="3302" xr:uid="{75D576AC-38F6-477F-9755-C5B1BD5DCE56}"/>
    <cellStyle name="Įprastas 3 2 2 3 2 4 2 3" xfId="1656" xr:uid="{90980496-0FAB-4D91-A4C4-8E32AEA05D6A}"/>
    <cellStyle name="Įprastas 3 2 2 3 2 4 2 3 2" xfId="4218" xr:uid="{0C8E707C-6570-4B3C-9A5D-B100EF281372}"/>
    <cellStyle name="Įprastas 3 2 2 3 2 4 2 4" xfId="2938" xr:uid="{7C7C8135-01AD-47FA-9925-64E0957416BA}"/>
    <cellStyle name="Įprastas 3 2 2 3 2 4 3" xfId="739" xr:uid="{115A333F-0B32-4964-89E0-239A47B4B173}"/>
    <cellStyle name="Įprastas 3 2 2 3 2 4 3 2" xfId="2019" xr:uid="{71DDF85F-AB49-4C88-8988-AAF2519E10DF}"/>
    <cellStyle name="Įprastas 3 2 2 3 2 4 3 2 2" xfId="4581" xr:uid="{031B741B-BC62-47E6-93E7-742953583741}"/>
    <cellStyle name="Įprastas 3 2 2 3 2 4 3 3" xfId="3301" xr:uid="{641FCC8B-FBDA-4E8C-89A5-DFE6195A9592}"/>
    <cellStyle name="Įprastas 3 2 2 3 2 4 4" xfId="1482" xr:uid="{993677D5-AF05-4472-8E92-B7C9C5DD7CB3}"/>
    <cellStyle name="Įprastas 3 2 2 3 2 4 4 2" xfId="4044" xr:uid="{858C8CA2-170D-4219-8B37-B78631E6EBB7}"/>
    <cellStyle name="Įprastas 3 2 2 3 2 4 5" xfId="2764" xr:uid="{1EEF2A0B-6690-4B6A-A754-C8D3EC6A1D62}"/>
    <cellStyle name="Įprastas 3 2 2 3 2 5" xfId="281" xr:uid="{FE0D0ADB-E38B-47A7-B542-5083FD683EF9}"/>
    <cellStyle name="Įprastas 3 2 2 3 2 5 2" xfId="376" xr:uid="{96A2B4C4-BCB7-4B79-B1A6-54264EC05674}"/>
    <cellStyle name="Įprastas 3 2 2 3 2 5 2 2" xfId="742" xr:uid="{16759E35-ED55-4A06-A838-A7C8909CE72D}"/>
    <cellStyle name="Įprastas 3 2 2 3 2 5 2 2 2" xfId="2022" xr:uid="{7F042038-C2A7-468C-8538-4DBB57C78AFA}"/>
    <cellStyle name="Įprastas 3 2 2 3 2 5 2 2 2 2" xfId="4584" xr:uid="{4C430A12-BC25-4003-9377-EA933AECE1AF}"/>
    <cellStyle name="Įprastas 3 2 2 3 2 5 2 2 3" xfId="3304" xr:uid="{DA280F0F-EC1D-4213-9A85-8E399BAB2E69}"/>
    <cellStyle name="Įprastas 3 2 2 3 2 5 2 3" xfId="1657" xr:uid="{6DB6162D-BA28-4F74-A17C-B0529875661A}"/>
    <cellStyle name="Įprastas 3 2 2 3 2 5 2 3 2" xfId="4219" xr:uid="{66A9E063-F666-4D60-B8D0-095A864DE2E4}"/>
    <cellStyle name="Įprastas 3 2 2 3 2 5 2 4" xfId="2939" xr:uid="{A6C4D9EB-0337-4A70-9692-2ADC72F78A4A}"/>
    <cellStyle name="Įprastas 3 2 2 3 2 5 3" xfId="741" xr:uid="{2E07423E-8F12-4BA7-B807-3F39833FFEDB}"/>
    <cellStyle name="Įprastas 3 2 2 3 2 5 3 2" xfId="2021" xr:uid="{46F48B36-C0E5-4D78-A508-4DA7032B51E7}"/>
    <cellStyle name="Įprastas 3 2 2 3 2 5 3 2 2" xfId="4583" xr:uid="{7CAF85DE-AAFF-43BB-A106-62384E79CE65}"/>
    <cellStyle name="Įprastas 3 2 2 3 2 5 3 3" xfId="3303" xr:uid="{7F438D1C-0132-4DCA-9DE6-A01EEA22343F}"/>
    <cellStyle name="Įprastas 3 2 2 3 2 5 4" xfId="1562" xr:uid="{C603BB5D-AFDA-4BDB-AD2E-2E391FA148C2}"/>
    <cellStyle name="Įprastas 3 2 2 3 2 5 4 2" xfId="4124" xr:uid="{9A8A9AC4-4685-4A5C-B380-45CD9A20E194}"/>
    <cellStyle name="Įprastas 3 2 2 3 2 5 5" xfId="2844" xr:uid="{8162867D-FFD2-4C74-BD5A-E3DBEC9C1B8C}"/>
    <cellStyle name="Įprastas 3 2 2 3 2 6" xfId="369" xr:uid="{69459FD4-CFA1-46A1-B727-DC9AB8CBFE69}"/>
    <cellStyle name="Įprastas 3 2 2 3 2 6 2" xfId="743" xr:uid="{169CA0E8-2731-4AF0-BBF5-ED1BD65B1E4E}"/>
    <cellStyle name="Įprastas 3 2 2 3 2 6 2 2" xfId="2023" xr:uid="{9F2EBB71-47E1-4978-9BAB-2226E9406D27}"/>
    <cellStyle name="Įprastas 3 2 2 3 2 6 2 2 2" xfId="4585" xr:uid="{EE25A410-685C-4836-9B2E-3CED1A89A209}"/>
    <cellStyle name="Įprastas 3 2 2 3 2 6 2 3" xfId="3305" xr:uid="{66D645FA-ACD8-462D-A0F2-77A31EA8D6AC}"/>
    <cellStyle name="Įprastas 3 2 2 3 2 6 3" xfId="1650" xr:uid="{CE508EF8-39AA-4944-A81E-4F92B467D960}"/>
    <cellStyle name="Įprastas 3 2 2 3 2 6 3 2" xfId="4212" xr:uid="{CDF2A3D9-3B44-4BDF-88C4-1C815CB5AA20}"/>
    <cellStyle name="Įprastas 3 2 2 3 2 6 4" xfId="2932" xr:uid="{3ADD0194-3A99-4A9F-BDC7-6E393CEA28AF}"/>
    <cellStyle name="Įprastas 3 2 2 3 2 7" xfId="728" xr:uid="{17713863-845A-492D-97AE-99B2731C5D74}"/>
    <cellStyle name="Įprastas 3 2 2 3 2 7 2" xfId="2008" xr:uid="{8A7DD65F-4C1A-4408-81BF-4B918C2713B4}"/>
    <cellStyle name="Įprastas 3 2 2 3 2 7 2 2" xfId="4570" xr:uid="{B7AFCDBF-62DE-4D75-BB77-B69BE1163B04}"/>
    <cellStyle name="Įprastas 3 2 2 3 2 7 3" xfId="3290" xr:uid="{630E72CA-7FAC-453B-AA97-3BD21C68A6B2}"/>
    <cellStyle name="Įprastas 3 2 2 3 2 8" xfId="1322" xr:uid="{6C7E4873-9513-4B42-804E-3D5BFDE1B885}"/>
    <cellStyle name="Įprastas 3 2 2 3 2 8 2" xfId="3884" xr:uid="{6D4481C4-F513-44FB-94F8-F2664978DE7E}"/>
    <cellStyle name="Įprastas 3 2 2 3 2 9" xfId="2604" xr:uid="{C357C3CA-A0C5-4836-AA1E-BD7333B7D443}"/>
    <cellStyle name="Įprastas 3 2 2 3 3" xfId="61" xr:uid="{36B62264-92B0-4AC7-99AF-C09A4650F56A}"/>
    <cellStyle name="Įprastas 3 2 2 3 3 2" xfId="141" xr:uid="{D2EDE135-C29B-470C-856C-2A95CA9E2BD8}"/>
    <cellStyle name="Įprastas 3 2 2 3 3 2 2" xfId="378" xr:uid="{983D273F-445B-4DCE-BBEC-8DDEEADFF5B6}"/>
    <cellStyle name="Įprastas 3 2 2 3 3 2 2 2" xfId="746" xr:uid="{F9851611-BA98-42BC-872A-EA17B51B0DF1}"/>
    <cellStyle name="Įprastas 3 2 2 3 3 2 2 2 2" xfId="2026" xr:uid="{4269F2EF-93B2-4FE7-AF6B-D69270DA80E0}"/>
    <cellStyle name="Įprastas 3 2 2 3 3 2 2 2 2 2" xfId="4588" xr:uid="{4025207F-8C5A-4FFC-A3A3-01FFAACE47AD}"/>
    <cellStyle name="Įprastas 3 2 2 3 3 2 2 2 3" xfId="3308" xr:uid="{DDC50285-AFDF-49CD-8001-2CC12AA813AC}"/>
    <cellStyle name="Įprastas 3 2 2 3 3 2 2 3" xfId="1659" xr:uid="{9647EB58-5702-4D5B-9A96-21C4705DF8A4}"/>
    <cellStyle name="Įprastas 3 2 2 3 3 2 2 3 2" xfId="4221" xr:uid="{1F865FFE-265C-4DCE-9B7A-EC6CB686E4E3}"/>
    <cellStyle name="Įprastas 3 2 2 3 3 2 2 4" xfId="2941" xr:uid="{CD41E413-B860-4DEA-B9F3-69AD1A7F3C5C}"/>
    <cellStyle name="Įprastas 3 2 2 3 3 2 3" xfId="745" xr:uid="{ED7EF145-DCC0-4094-909D-C3844A898064}"/>
    <cellStyle name="Įprastas 3 2 2 3 3 2 3 2" xfId="2025" xr:uid="{D754C6C8-BE2E-4890-8DDE-2F74161D535D}"/>
    <cellStyle name="Įprastas 3 2 2 3 3 2 3 2 2" xfId="4587" xr:uid="{4DD5ED9C-3EE3-4725-B6D9-61C8CE07FB58}"/>
    <cellStyle name="Įprastas 3 2 2 3 3 2 3 3" xfId="3307" xr:uid="{1674EB6E-35CA-467D-8749-40054797E728}"/>
    <cellStyle name="Įprastas 3 2 2 3 3 2 4" xfId="1422" xr:uid="{FCBBE314-5119-497B-B320-A10ADED05537}"/>
    <cellStyle name="Įprastas 3 2 2 3 3 2 4 2" xfId="3984" xr:uid="{A85308FD-37E0-45C3-9F52-8EE5ABFBE2C1}"/>
    <cellStyle name="Įprastas 3 2 2 3 3 2 5" xfId="2704" xr:uid="{DCD37411-F7CF-4BB0-959D-2179BA5C7846}"/>
    <cellStyle name="Įprastas 3 2 2 3 3 3" xfId="221" xr:uid="{C84447F2-8681-4354-9A77-1824978FDD2B}"/>
    <cellStyle name="Įprastas 3 2 2 3 3 3 2" xfId="379" xr:uid="{131772F4-EE21-4CE9-8E19-79BA56C92615}"/>
    <cellStyle name="Įprastas 3 2 2 3 3 3 2 2" xfId="748" xr:uid="{4768544F-3AE0-43A1-92AA-605D018B857E}"/>
    <cellStyle name="Įprastas 3 2 2 3 3 3 2 2 2" xfId="2028" xr:uid="{BCC7A540-CB4A-4F44-BD4F-4BFA7A5D43C2}"/>
    <cellStyle name="Įprastas 3 2 2 3 3 3 2 2 2 2" xfId="4590" xr:uid="{40A85FD4-93C2-4439-9EA0-107AC4B4C62B}"/>
    <cellStyle name="Įprastas 3 2 2 3 3 3 2 2 3" xfId="3310" xr:uid="{1C22571D-A65C-4A92-B80B-AE8D3231E787}"/>
    <cellStyle name="Įprastas 3 2 2 3 3 3 2 3" xfId="1660" xr:uid="{BF1FF357-1FB2-435A-ADAA-81FE8023FE7D}"/>
    <cellStyle name="Įprastas 3 2 2 3 3 3 2 3 2" xfId="4222" xr:uid="{5EDCF62E-6B41-4EE6-B2EF-F544A7E3A2C8}"/>
    <cellStyle name="Įprastas 3 2 2 3 3 3 2 4" xfId="2942" xr:uid="{E70C94E1-9B27-47FC-956F-6816560F368F}"/>
    <cellStyle name="Įprastas 3 2 2 3 3 3 3" xfId="747" xr:uid="{061589EE-7643-4E3C-BD85-5ED8D48425E8}"/>
    <cellStyle name="Įprastas 3 2 2 3 3 3 3 2" xfId="2027" xr:uid="{64340C25-C2AE-4274-9C9F-869AB658E8D1}"/>
    <cellStyle name="Įprastas 3 2 2 3 3 3 3 2 2" xfId="4589" xr:uid="{E7AE5108-8BA2-4478-A028-80A61B987355}"/>
    <cellStyle name="Įprastas 3 2 2 3 3 3 3 3" xfId="3309" xr:uid="{BA5E4929-B2E4-4162-8DEA-2451EED1E670}"/>
    <cellStyle name="Įprastas 3 2 2 3 3 3 4" xfId="1502" xr:uid="{856525E4-0884-4C8D-8ACB-5216DC13B83E}"/>
    <cellStyle name="Įprastas 3 2 2 3 3 3 4 2" xfId="4064" xr:uid="{A3C1F72C-26A9-4770-AFFC-B3648EA88581}"/>
    <cellStyle name="Įprastas 3 2 2 3 3 3 5" xfId="2784" xr:uid="{0C18963A-4614-43D2-96F7-ACE197AD56AD}"/>
    <cellStyle name="Įprastas 3 2 2 3 3 4" xfId="301" xr:uid="{67879FE5-19B8-4BE6-90EB-7E9215B618E6}"/>
    <cellStyle name="Įprastas 3 2 2 3 3 4 2" xfId="380" xr:uid="{3A49C7F8-0D21-490B-9161-9D7F6FE2551E}"/>
    <cellStyle name="Įprastas 3 2 2 3 3 4 2 2" xfId="750" xr:uid="{03BC2227-447D-46AC-94EF-B3D066247538}"/>
    <cellStyle name="Įprastas 3 2 2 3 3 4 2 2 2" xfId="2030" xr:uid="{F4BDAFDD-027F-4D5E-B344-81A83D36C558}"/>
    <cellStyle name="Įprastas 3 2 2 3 3 4 2 2 2 2" xfId="4592" xr:uid="{8AD819B1-2EA7-4DB7-ACCD-5ACA2759B3A3}"/>
    <cellStyle name="Įprastas 3 2 2 3 3 4 2 2 3" xfId="3312" xr:uid="{C285C97E-0D19-40E3-B842-651DDA298DDD}"/>
    <cellStyle name="Įprastas 3 2 2 3 3 4 2 3" xfId="1661" xr:uid="{41328CDA-42C9-464F-9080-C438AB8EADD5}"/>
    <cellStyle name="Įprastas 3 2 2 3 3 4 2 3 2" xfId="4223" xr:uid="{8D5845D9-4681-43D0-8F27-C6400D5B3368}"/>
    <cellStyle name="Įprastas 3 2 2 3 3 4 2 4" xfId="2943" xr:uid="{E1B47286-856C-460D-9609-BCA3BD9BCFEC}"/>
    <cellStyle name="Įprastas 3 2 2 3 3 4 3" xfId="749" xr:uid="{57A73504-9C7C-4538-8DD5-62D70E5A7DEA}"/>
    <cellStyle name="Įprastas 3 2 2 3 3 4 3 2" xfId="2029" xr:uid="{FCB4ECF1-D5F7-476B-864A-25D54BB88D1D}"/>
    <cellStyle name="Įprastas 3 2 2 3 3 4 3 2 2" xfId="4591" xr:uid="{A21FD287-428C-42A7-A13D-A0776377CE28}"/>
    <cellStyle name="Įprastas 3 2 2 3 3 4 3 3" xfId="3311" xr:uid="{130B7F6E-770E-4DC5-8715-C4500B1932A4}"/>
    <cellStyle name="Įprastas 3 2 2 3 3 4 4" xfId="1582" xr:uid="{34D0DCAF-B9CC-40B3-8F5E-2F68D0623CA8}"/>
    <cellStyle name="Įprastas 3 2 2 3 3 4 4 2" xfId="4144" xr:uid="{A1A24888-0EE3-49E7-B080-EE7E46AFAF6A}"/>
    <cellStyle name="Įprastas 3 2 2 3 3 4 5" xfId="2864" xr:uid="{B1AE60A7-6C81-47A8-916A-B4FAAD0C44B5}"/>
    <cellStyle name="Įprastas 3 2 2 3 3 5" xfId="377" xr:uid="{A85DD76D-789D-47B0-9F79-17EEEC7B45F0}"/>
    <cellStyle name="Įprastas 3 2 2 3 3 5 2" xfId="751" xr:uid="{6FC529B7-8A57-470D-B949-CF5B50BFA0D6}"/>
    <cellStyle name="Įprastas 3 2 2 3 3 5 2 2" xfId="2031" xr:uid="{3ED52E43-B657-4D5B-B226-3220FE02261B}"/>
    <cellStyle name="Įprastas 3 2 2 3 3 5 2 2 2" xfId="4593" xr:uid="{93D990A7-545A-4837-8541-D011945019F1}"/>
    <cellStyle name="Įprastas 3 2 2 3 3 5 2 3" xfId="3313" xr:uid="{6D3198B3-EE00-4906-B4BA-4E8F4D323AC4}"/>
    <cellStyle name="Įprastas 3 2 2 3 3 5 3" xfId="1658" xr:uid="{8761925E-26E7-422A-A28F-7C0DC60C5FCE}"/>
    <cellStyle name="Įprastas 3 2 2 3 3 5 3 2" xfId="4220" xr:uid="{29F90A08-3D3E-488B-B0F3-8B1B2C28B766}"/>
    <cellStyle name="Įprastas 3 2 2 3 3 5 4" xfId="2940" xr:uid="{1558F28D-F79D-4F8F-B15B-765190E2FD89}"/>
    <cellStyle name="Įprastas 3 2 2 3 3 6" xfId="744" xr:uid="{316A1A1A-A14B-4AC5-8AC9-ED4FEF417082}"/>
    <cellStyle name="Įprastas 3 2 2 3 3 6 2" xfId="2024" xr:uid="{C220FE97-BBEB-4B01-8790-6A4FDAA91559}"/>
    <cellStyle name="Įprastas 3 2 2 3 3 6 2 2" xfId="4586" xr:uid="{463D5C8E-ED2F-4675-A35E-A362429E8B12}"/>
    <cellStyle name="Įprastas 3 2 2 3 3 6 3" xfId="3306" xr:uid="{E2D966D4-292D-4CEA-83C4-1B68DA99DC87}"/>
    <cellStyle name="Įprastas 3 2 2 3 3 7" xfId="1342" xr:uid="{B15BDFD9-804B-4EB6-A60F-1B4F7CAA7076}"/>
    <cellStyle name="Įprastas 3 2 2 3 3 7 2" xfId="3904" xr:uid="{40ADAADE-221E-4462-B4A1-BC777EC5E965}"/>
    <cellStyle name="Įprastas 3 2 2 3 3 8" xfId="2624" xr:uid="{F948D358-4F83-4314-86AE-AA66ABB78DFB}"/>
    <cellStyle name="Įprastas 3 2 2 3 4" xfId="101" xr:uid="{419B8BCC-7CFD-40E7-9CEE-FFF5F25D819A}"/>
    <cellStyle name="Įprastas 3 2 2 3 4 2" xfId="381" xr:uid="{A7B39366-910F-4830-AA4F-63FB555CF010}"/>
    <cellStyle name="Įprastas 3 2 2 3 4 2 2" xfId="753" xr:uid="{DA94787F-27AA-4745-BBB6-B8BB9AD1FBF6}"/>
    <cellStyle name="Įprastas 3 2 2 3 4 2 2 2" xfId="2033" xr:uid="{EF180B82-631E-4E68-AB83-B4760649FCD9}"/>
    <cellStyle name="Įprastas 3 2 2 3 4 2 2 2 2" xfId="4595" xr:uid="{CAD82F9B-37C6-4492-90A4-7BDA0C1A1E12}"/>
    <cellStyle name="Įprastas 3 2 2 3 4 2 2 3" xfId="3315" xr:uid="{D8D3C2CE-966C-4D45-A8C9-F2A81BFC587B}"/>
    <cellStyle name="Įprastas 3 2 2 3 4 2 3" xfId="1662" xr:uid="{0F8A9370-1E43-43DF-AAFC-66B277396C8B}"/>
    <cellStyle name="Įprastas 3 2 2 3 4 2 3 2" xfId="4224" xr:uid="{51CAE2FF-661D-4417-862C-D351AAA37D1F}"/>
    <cellStyle name="Įprastas 3 2 2 3 4 2 4" xfId="2944" xr:uid="{4B7962AA-4228-4D23-94DF-CBEEADBC36AF}"/>
    <cellStyle name="Įprastas 3 2 2 3 4 3" xfId="752" xr:uid="{55A8420F-395E-4D1C-B553-71A9F21442C9}"/>
    <cellStyle name="Įprastas 3 2 2 3 4 3 2" xfId="2032" xr:uid="{79F77F05-B40E-4BCD-9793-05E7F51062E0}"/>
    <cellStyle name="Įprastas 3 2 2 3 4 3 2 2" xfId="4594" xr:uid="{049C8E31-02C6-487E-AAB7-FE0A3F2F48EB}"/>
    <cellStyle name="Įprastas 3 2 2 3 4 3 3" xfId="3314" xr:uid="{7BEFA0EB-F851-4EA3-B444-E05BF466A95F}"/>
    <cellStyle name="Įprastas 3 2 2 3 4 4" xfId="1382" xr:uid="{8FBCDBAC-B5D7-4945-B22C-187F8C6123F3}"/>
    <cellStyle name="Įprastas 3 2 2 3 4 4 2" xfId="3944" xr:uid="{57F4F898-64DD-417D-9D08-DE6EBEB4D464}"/>
    <cellStyle name="Įprastas 3 2 2 3 4 5" xfId="2664" xr:uid="{25F240FE-B0F3-44E7-ADCC-E69A562D064D}"/>
    <cellStyle name="Įprastas 3 2 2 3 5" xfId="181" xr:uid="{D10A68EC-49BE-4079-A250-56DFE341F360}"/>
    <cellStyle name="Įprastas 3 2 2 3 5 2" xfId="382" xr:uid="{7B33E400-54EF-4062-82FE-530CF3925E75}"/>
    <cellStyle name="Įprastas 3 2 2 3 5 2 2" xfId="755" xr:uid="{5BF5CBD2-132A-498F-A59E-96202F893FB0}"/>
    <cellStyle name="Įprastas 3 2 2 3 5 2 2 2" xfId="2035" xr:uid="{B7571D47-A2EA-4DA4-A10B-E8F987A63F53}"/>
    <cellStyle name="Įprastas 3 2 2 3 5 2 2 2 2" xfId="4597" xr:uid="{EF4AA861-4611-46BB-A5C1-523358BBD143}"/>
    <cellStyle name="Įprastas 3 2 2 3 5 2 2 3" xfId="3317" xr:uid="{5E5F6E21-4F7E-4F2C-8619-FBB2A8278211}"/>
    <cellStyle name="Įprastas 3 2 2 3 5 2 3" xfId="1663" xr:uid="{885E022E-5AC7-4071-B78A-69F26F645958}"/>
    <cellStyle name="Įprastas 3 2 2 3 5 2 3 2" xfId="4225" xr:uid="{8BC3E54D-712E-41CF-89CE-065F04480345}"/>
    <cellStyle name="Įprastas 3 2 2 3 5 2 4" xfId="2945" xr:uid="{59894EEF-87D2-489B-B448-192700D65B73}"/>
    <cellStyle name="Įprastas 3 2 2 3 5 3" xfId="754" xr:uid="{6655B1AC-C0C0-4022-BA12-F59CF6226C99}"/>
    <cellStyle name="Įprastas 3 2 2 3 5 3 2" xfId="2034" xr:uid="{0D3F2982-C3FA-4B3E-931C-D805A4240571}"/>
    <cellStyle name="Įprastas 3 2 2 3 5 3 2 2" xfId="4596" xr:uid="{3D949E5F-40F6-4778-8576-26EFCDFAED8C}"/>
    <cellStyle name="Įprastas 3 2 2 3 5 3 3" xfId="3316" xr:uid="{230033AF-23C2-4EF7-95CA-860C413C4729}"/>
    <cellStyle name="Įprastas 3 2 2 3 5 4" xfId="1462" xr:uid="{3A7609FC-6A96-452D-9BFA-D15E760B418B}"/>
    <cellStyle name="Įprastas 3 2 2 3 5 4 2" xfId="4024" xr:uid="{851FF328-5AC5-40FA-AA71-20FC357617D4}"/>
    <cellStyle name="Įprastas 3 2 2 3 5 5" xfId="2744" xr:uid="{65593EAC-463F-4C0C-983B-6BB98E25FB31}"/>
    <cellStyle name="Įprastas 3 2 2 3 6" xfId="261" xr:uid="{144B6617-D72B-4280-9EFB-98BEFB1C5379}"/>
    <cellStyle name="Įprastas 3 2 2 3 6 2" xfId="383" xr:uid="{D1D776CA-0918-4B83-BF72-2FA2A09A8328}"/>
    <cellStyle name="Įprastas 3 2 2 3 6 2 2" xfId="757" xr:uid="{0A46CBBB-4FA2-4766-AD1B-16504CF83AC1}"/>
    <cellStyle name="Įprastas 3 2 2 3 6 2 2 2" xfId="2037" xr:uid="{3821F81E-F123-4061-8E8D-745CC4838384}"/>
    <cellStyle name="Įprastas 3 2 2 3 6 2 2 2 2" xfId="4599" xr:uid="{AA9814DB-C4D5-4ECD-9950-63DD5CA11E3A}"/>
    <cellStyle name="Įprastas 3 2 2 3 6 2 2 3" xfId="3319" xr:uid="{3472AD01-1D63-43CC-81EA-8ADDD1C89482}"/>
    <cellStyle name="Įprastas 3 2 2 3 6 2 3" xfId="1664" xr:uid="{561AFCB9-D1EB-4F56-96BE-09951B2DE130}"/>
    <cellStyle name="Įprastas 3 2 2 3 6 2 3 2" xfId="4226" xr:uid="{31CD84B1-12D8-4CC4-9EEE-8DA7006FEDF7}"/>
    <cellStyle name="Įprastas 3 2 2 3 6 2 4" xfId="2946" xr:uid="{13D95691-DADC-4CB9-8347-A0C659F09E29}"/>
    <cellStyle name="Įprastas 3 2 2 3 6 3" xfId="756" xr:uid="{AD443CBE-D962-4D29-81D7-5E5EE6910C9A}"/>
    <cellStyle name="Įprastas 3 2 2 3 6 3 2" xfId="2036" xr:uid="{C6B87590-295C-4B3A-A21A-97315F6017BC}"/>
    <cellStyle name="Įprastas 3 2 2 3 6 3 2 2" xfId="4598" xr:uid="{E3D9D753-ECDA-4E78-8B71-2D85F2D0E5C5}"/>
    <cellStyle name="Įprastas 3 2 2 3 6 3 3" xfId="3318" xr:uid="{A3E82324-F606-4897-AAA8-B95448EDEB9D}"/>
    <cellStyle name="Įprastas 3 2 2 3 6 4" xfId="1542" xr:uid="{113E5B76-1BD3-40CC-BE3A-F86DF3774AC2}"/>
    <cellStyle name="Įprastas 3 2 2 3 6 4 2" xfId="4104" xr:uid="{58C185AC-782E-4E5D-B7A5-80E8B4FA6571}"/>
    <cellStyle name="Įprastas 3 2 2 3 6 5" xfId="2824" xr:uid="{F149B55B-A8B7-494D-9ABD-C7E55DC8999C}"/>
    <cellStyle name="Įprastas 3 2 2 3 7" xfId="368" xr:uid="{D0DE1F53-EFD7-4364-8D39-EEEB98EB2B10}"/>
    <cellStyle name="Įprastas 3 2 2 3 7 2" xfId="758" xr:uid="{5079E440-64A8-4616-ACAC-85E0ABD05348}"/>
    <cellStyle name="Įprastas 3 2 2 3 7 2 2" xfId="2038" xr:uid="{C33F7DCF-D97E-4F55-85ED-96869B7B46AE}"/>
    <cellStyle name="Įprastas 3 2 2 3 7 2 2 2" xfId="4600" xr:uid="{4F94BEBA-4C2E-4514-98E5-B0E40F6D8B49}"/>
    <cellStyle name="Įprastas 3 2 2 3 7 2 3" xfId="3320" xr:uid="{966C9F44-CF72-4C3B-BDF2-CB43ACABE288}"/>
    <cellStyle name="Įprastas 3 2 2 3 7 3" xfId="1649" xr:uid="{ACF5DB24-DD08-4279-A2B5-28DCD7A8755F}"/>
    <cellStyle name="Įprastas 3 2 2 3 7 3 2" xfId="4211" xr:uid="{BC59A1FC-E7DE-45B6-8576-780728C10AD0}"/>
    <cellStyle name="Įprastas 3 2 2 3 7 4" xfId="2931" xr:uid="{D5BE755D-3B2B-4C5B-B735-B87B0B493C4C}"/>
    <cellStyle name="Įprastas 3 2 2 3 8" xfId="727" xr:uid="{2E1E9C98-2DB9-4B50-B923-3D2720381499}"/>
    <cellStyle name="Įprastas 3 2 2 3 8 2" xfId="2007" xr:uid="{BDF7C3B0-AE59-4588-B8BB-649DC88049C2}"/>
    <cellStyle name="Įprastas 3 2 2 3 8 2 2" xfId="4569" xr:uid="{C1A3982B-882C-42A7-A0F9-8F4220A8FEF4}"/>
    <cellStyle name="Įprastas 3 2 2 3 8 3" xfId="3289" xr:uid="{D2E87256-DF29-4391-85F8-373968A2C268}"/>
    <cellStyle name="Įprastas 3 2 2 3 9" xfId="1302" xr:uid="{6A088FF8-771F-4F39-A547-ED5BBD83ABB5}"/>
    <cellStyle name="Įprastas 3 2 2 3 9 2" xfId="3864" xr:uid="{EEA22A7A-D1DF-4344-9255-B497E398CF51}"/>
    <cellStyle name="Įprastas 3 2 2 4" xfId="29" xr:uid="{00000000-0005-0000-0000-00000E000000}"/>
    <cellStyle name="Įprastas 3 2 2 4 10" xfId="2592" xr:uid="{D2D5571F-43D2-4B69-814B-F730DFB59C5B}"/>
    <cellStyle name="Įprastas 3 2 2 4 2" xfId="49" xr:uid="{AC9A5921-3403-4AB4-8A61-0E32216FE1C2}"/>
    <cellStyle name="Įprastas 3 2 2 4 2 2" xfId="89" xr:uid="{C2688597-26F4-415B-9D90-EDFB85B35CB4}"/>
    <cellStyle name="Įprastas 3 2 2 4 2 2 2" xfId="169" xr:uid="{EAFE4333-6B07-4C10-9AC5-E52C215FF859}"/>
    <cellStyle name="Įprastas 3 2 2 4 2 2 2 2" xfId="387" xr:uid="{E55FDE6C-B174-4241-91D6-FB6440636AA0}"/>
    <cellStyle name="Įprastas 3 2 2 4 2 2 2 2 2" xfId="763" xr:uid="{82426ED2-F61C-423B-AE89-12F8A8FC3A6C}"/>
    <cellStyle name="Įprastas 3 2 2 4 2 2 2 2 2 2" xfId="2043" xr:uid="{1EA4C124-29AB-4C3A-AD55-C1EA04FC09B4}"/>
    <cellStyle name="Įprastas 3 2 2 4 2 2 2 2 2 2 2" xfId="4605" xr:uid="{D5ABA5DE-296C-42F9-9282-3B405F7B4DF9}"/>
    <cellStyle name="Įprastas 3 2 2 4 2 2 2 2 2 3" xfId="3325" xr:uid="{68AAE55D-7E7B-4255-BEF8-6F596851FE72}"/>
    <cellStyle name="Įprastas 3 2 2 4 2 2 2 2 3" xfId="1668" xr:uid="{75EB81A0-45B5-4AB7-91E1-DD2AB140B5B3}"/>
    <cellStyle name="Įprastas 3 2 2 4 2 2 2 2 3 2" xfId="4230" xr:uid="{4B567017-0A9E-40F6-8E22-8CC74B4191F5}"/>
    <cellStyle name="Įprastas 3 2 2 4 2 2 2 2 4" xfId="2950" xr:uid="{528B8A3F-EAF2-4F7D-A6BE-FB312EB11A3A}"/>
    <cellStyle name="Įprastas 3 2 2 4 2 2 2 3" xfId="762" xr:uid="{C65F7390-EDCA-4219-9C95-7B211B6F47E9}"/>
    <cellStyle name="Įprastas 3 2 2 4 2 2 2 3 2" xfId="2042" xr:uid="{E6F1DB2F-ECFA-4868-8434-DD2E1B63CA2E}"/>
    <cellStyle name="Įprastas 3 2 2 4 2 2 2 3 2 2" xfId="4604" xr:uid="{FF57F2FF-17FD-4412-83F5-B1A07E5A76A3}"/>
    <cellStyle name="Įprastas 3 2 2 4 2 2 2 3 3" xfId="3324" xr:uid="{B3A19AFE-6023-4B50-8D6D-8D72407351E7}"/>
    <cellStyle name="Įprastas 3 2 2 4 2 2 2 4" xfId="1450" xr:uid="{6E0DBDE2-3321-4956-AAD6-37BA574CD9B9}"/>
    <cellStyle name="Įprastas 3 2 2 4 2 2 2 4 2" xfId="4012" xr:uid="{18E3CE0C-655C-44A3-9C39-202D4C41C540}"/>
    <cellStyle name="Įprastas 3 2 2 4 2 2 2 5" xfId="2732" xr:uid="{47951D54-07E1-4E6C-8AF4-CA4F3C828882}"/>
    <cellStyle name="Įprastas 3 2 2 4 2 2 3" xfId="249" xr:uid="{68BD08CF-633C-461D-8FC6-F552119D2195}"/>
    <cellStyle name="Įprastas 3 2 2 4 2 2 3 2" xfId="388" xr:uid="{8DEE1556-FF52-434C-83C6-543A679A8D07}"/>
    <cellStyle name="Įprastas 3 2 2 4 2 2 3 2 2" xfId="765" xr:uid="{1E4CE35B-6CFD-4B50-95A2-F3B43AF5C6C3}"/>
    <cellStyle name="Įprastas 3 2 2 4 2 2 3 2 2 2" xfId="2045" xr:uid="{57520BB0-29A8-4D50-97B4-84FA5C9020B1}"/>
    <cellStyle name="Įprastas 3 2 2 4 2 2 3 2 2 2 2" xfId="4607" xr:uid="{6C267AD3-F68A-4159-8F57-D86C472CFB19}"/>
    <cellStyle name="Įprastas 3 2 2 4 2 2 3 2 2 3" xfId="3327" xr:uid="{6E707C5E-BE60-47C5-968C-253607C2A012}"/>
    <cellStyle name="Įprastas 3 2 2 4 2 2 3 2 3" xfId="1669" xr:uid="{95BE5619-B0C5-42F4-91F4-DE1754945660}"/>
    <cellStyle name="Įprastas 3 2 2 4 2 2 3 2 3 2" xfId="4231" xr:uid="{8E4EA885-3C69-4646-8AAF-47403CCF2BCF}"/>
    <cellStyle name="Įprastas 3 2 2 4 2 2 3 2 4" xfId="2951" xr:uid="{588570D0-8247-4D94-ADAF-7EDB9144D3BA}"/>
    <cellStyle name="Įprastas 3 2 2 4 2 2 3 3" xfId="764" xr:uid="{2B330481-5867-4A25-95FD-03FCD76024E1}"/>
    <cellStyle name="Įprastas 3 2 2 4 2 2 3 3 2" xfId="2044" xr:uid="{2B11E79B-225A-419C-A2ED-36FE52EC8419}"/>
    <cellStyle name="Įprastas 3 2 2 4 2 2 3 3 2 2" xfId="4606" xr:uid="{C54F552C-D64F-4211-90E7-5B25DD5B38E0}"/>
    <cellStyle name="Įprastas 3 2 2 4 2 2 3 3 3" xfId="3326" xr:uid="{B105BBF1-FE84-410D-BF6F-60CEA5BE0B2D}"/>
    <cellStyle name="Įprastas 3 2 2 4 2 2 3 4" xfId="1530" xr:uid="{92F6FB9F-A374-42B6-86D5-22683C8B3E3A}"/>
    <cellStyle name="Įprastas 3 2 2 4 2 2 3 4 2" xfId="4092" xr:uid="{2BEFE142-BF79-4BD9-B615-D58158239454}"/>
    <cellStyle name="Įprastas 3 2 2 4 2 2 3 5" xfId="2812" xr:uid="{9D9986D6-58DD-408B-886C-53FE773AFFC6}"/>
    <cellStyle name="Įprastas 3 2 2 4 2 2 4" xfId="329" xr:uid="{FC08FB55-BD4D-47B3-8FA1-A7DD5796546D}"/>
    <cellStyle name="Įprastas 3 2 2 4 2 2 4 2" xfId="389" xr:uid="{5CD0A95E-5F0A-4651-B2E8-0C8E5794296B}"/>
    <cellStyle name="Įprastas 3 2 2 4 2 2 4 2 2" xfId="767" xr:uid="{CE1A270E-2CAD-40C3-AE9E-51F4CF336F20}"/>
    <cellStyle name="Įprastas 3 2 2 4 2 2 4 2 2 2" xfId="2047" xr:uid="{74DFD74C-F228-467D-A164-A76BAB22DE34}"/>
    <cellStyle name="Įprastas 3 2 2 4 2 2 4 2 2 2 2" xfId="4609" xr:uid="{E525CAA3-4707-4CFD-9450-B2763FD7CB5A}"/>
    <cellStyle name="Įprastas 3 2 2 4 2 2 4 2 2 3" xfId="3329" xr:uid="{E891B25A-9AF2-4295-8E14-560213DCD57D}"/>
    <cellStyle name="Įprastas 3 2 2 4 2 2 4 2 3" xfId="1670" xr:uid="{804B4BB4-C45C-401E-863C-5C8AD28F5C88}"/>
    <cellStyle name="Įprastas 3 2 2 4 2 2 4 2 3 2" xfId="4232" xr:uid="{BC5C3F11-C2D7-4E4C-A0B3-F4A98F86A9C3}"/>
    <cellStyle name="Įprastas 3 2 2 4 2 2 4 2 4" xfId="2952" xr:uid="{7D3F5110-2754-46F3-A6F2-9C0CB679ED2C}"/>
    <cellStyle name="Įprastas 3 2 2 4 2 2 4 3" xfId="766" xr:uid="{86140035-B67A-4898-BADD-DE8CE2455157}"/>
    <cellStyle name="Įprastas 3 2 2 4 2 2 4 3 2" xfId="2046" xr:uid="{D330B9BB-0DA1-4CAB-B557-4B1E2CD6790B}"/>
    <cellStyle name="Įprastas 3 2 2 4 2 2 4 3 2 2" xfId="4608" xr:uid="{CFADFA06-70C1-4A39-A469-8A612A18197E}"/>
    <cellStyle name="Įprastas 3 2 2 4 2 2 4 3 3" xfId="3328" xr:uid="{6E9C51E0-FB50-4DC5-A853-193C5BA85DD6}"/>
    <cellStyle name="Įprastas 3 2 2 4 2 2 4 4" xfId="1610" xr:uid="{B71EE312-8A28-4A31-8FEA-F97F3D3D512C}"/>
    <cellStyle name="Įprastas 3 2 2 4 2 2 4 4 2" xfId="4172" xr:uid="{CD067E05-929C-423F-BEE0-0B1F4105F3AB}"/>
    <cellStyle name="Įprastas 3 2 2 4 2 2 4 5" xfId="2892" xr:uid="{FB495E98-0153-46B1-9627-B394B7A72E88}"/>
    <cellStyle name="Įprastas 3 2 2 4 2 2 5" xfId="386" xr:uid="{5F08E5AD-A705-4665-8850-94A3E523B580}"/>
    <cellStyle name="Įprastas 3 2 2 4 2 2 5 2" xfId="768" xr:uid="{4D7366C4-5E75-402C-B267-0269942D7B69}"/>
    <cellStyle name="Įprastas 3 2 2 4 2 2 5 2 2" xfId="2048" xr:uid="{44C32BB4-0FD9-4D7B-BA3E-C5AC2711A76D}"/>
    <cellStyle name="Įprastas 3 2 2 4 2 2 5 2 2 2" xfId="4610" xr:uid="{28420AEB-72DC-4001-9F08-38A6857C5DC7}"/>
    <cellStyle name="Įprastas 3 2 2 4 2 2 5 2 3" xfId="3330" xr:uid="{FCFE8B1C-6F61-4740-90DA-AD8D007BDD6F}"/>
    <cellStyle name="Įprastas 3 2 2 4 2 2 5 3" xfId="1667" xr:uid="{F2D71431-ADFF-432E-904D-38CEB2176280}"/>
    <cellStyle name="Įprastas 3 2 2 4 2 2 5 3 2" xfId="4229" xr:uid="{C334CBF3-00CF-419C-AD03-F1FFA5D93455}"/>
    <cellStyle name="Įprastas 3 2 2 4 2 2 5 4" xfId="2949" xr:uid="{7D41327A-9CE1-42F0-AD59-D7DA67FDE7D3}"/>
    <cellStyle name="Įprastas 3 2 2 4 2 2 6" xfId="761" xr:uid="{346FB311-6D8F-4C58-8EAF-FD5E9BA662EE}"/>
    <cellStyle name="Įprastas 3 2 2 4 2 2 6 2" xfId="2041" xr:uid="{FE9D3040-E5BC-422C-9DBE-88FF9BF44E1E}"/>
    <cellStyle name="Įprastas 3 2 2 4 2 2 6 2 2" xfId="4603" xr:uid="{FC2E99C7-A7C2-4B1E-9E19-07C02B7D5D1F}"/>
    <cellStyle name="Įprastas 3 2 2 4 2 2 6 3" xfId="3323" xr:uid="{D9C155E2-522B-464C-A255-16C3C1DE089B}"/>
    <cellStyle name="Įprastas 3 2 2 4 2 2 7" xfId="1370" xr:uid="{B2B3788A-8474-46A5-ACE5-8B4F93360F5F}"/>
    <cellStyle name="Įprastas 3 2 2 4 2 2 7 2" xfId="3932" xr:uid="{ABACB4C4-F33C-4B54-B683-3E662C5F7956}"/>
    <cellStyle name="Įprastas 3 2 2 4 2 2 8" xfId="2652" xr:uid="{E571BA49-0B9E-41B6-8F16-D0C98747B2B3}"/>
    <cellStyle name="Įprastas 3 2 2 4 2 3" xfId="129" xr:uid="{219DFAA6-60FD-4C32-8B98-6E38357FC4BC}"/>
    <cellStyle name="Įprastas 3 2 2 4 2 3 2" xfId="390" xr:uid="{BF2B2473-19CB-411E-B1E2-3C5A58CC9FDD}"/>
    <cellStyle name="Įprastas 3 2 2 4 2 3 2 2" xfId="770" xr:uid="{CE119107-74F0-41DD-8C3A-9CAB8F744900}"/>
    <cellStyle name="Įprastas 3 2 2 4 2 3 2 2 2" xfId="2050" xr:uid="{585DECB7-05CD-4058-94F2-1D87D3739E5A}"/>
    <cellStyle name="Įprastas 3 2 2 4 2 3 2 2 2 2" xfId="4612" xr:uid="{0EED59E7-5B5A-416D-9CBD-28F1564B3888}"/>
    <cellStyle name="Įprastas 3 2 2 4 2 3 2 2 3" xfId="3332" xr:uid="{CAE0A0EF-9E10-4153-9181-51212B772DE4}"/>
    <cellStyle name="Įprastas 3 2 2 4 2 3 2 3" xfId="1671" xr:uid="{67C6BF28-C7BE-4B6F-ABB8-17E27194F289}"/>
    <cellStyle name="Įprastas 3 2 2 4 2 3 2 3 2" xfId="4233" xr:uid="{E4BBBB55-BF7E-4160-910D-CE236393A8F9}"/>
    <cellStyle name="Įprastas 3 2 2 4 2 3 2 4" xfId="2953" xr:uid="{2C3DF03B-CB77-4FB6-99A0-4B958B0DBFEB}"/>
    <cellStyle name="Įprastas 3 2 2 4 2 3 3" xfId="769" xr:uid="{506A8DFC-286A-4A75-9C76-C9C732EDBF1D}"/>
    <cellStyle name="Įprastas 3 2 2 4 2 3 3 2" xfId="2049" xr:uid="{48D98A36-48FA-4E5C-928C-192651FA528B}"/>
    <cellStyle name="Įprastas 3 2 2 4 2 3 3 2 2" xfId="4611" xr:uid="{444A42EA-FE79-4FCB-AC97-A885A6C15CB6}"/>
    <cellStyle name="Įprastas 3 2 2 4 2 3 3 3" xfId="3331" xr:uid="{FAFF9FC0-920A-4EAD-9393-5006B0BF9A86}"/>
    <cellStyle name="Įprastas 3 2 2 4 2 3 4" xfId="1410" xr:uid="{64D60853-3905-48B0-BFD5-434C9952D116}"/>
    <cellStyle name="Įprastas 3 2 2 4 2 3 4 2" xfId="3972" xr:uid="{700ADC7C-6AE3-420E-9596-F5367AA15F58}"/>
    <cellStyle name="Įprastas 3 2 2 4 2 3 5" xfId="2692" xr:uid="{B35103DE-27D7-44F8-B69C-06EA4A6F0138}"/>
    <cellStyle name="Įprastas 3 2 2 4 2 4" xfId="209" xr:uid="{8E6BD0DC-6F87-4449-A1D3-5FD14DC1B588}"/>
    <cellStyle name="Įprastas 3 2 2 4 2 4 2" xfId="391" xr:uid="{8DE59F34-3D14-48FA-A583-117346C51C95}"/>
    <cellStyle name="Įprastas 3 2 2 4 2 4 2 2" xfId="772" xr:uid="{D7516387-2029-4C84-B08A-437A9AF6DAC7}"/>
    <cellStyle name="Įprastas 3 2 2 4 2 4 2 2 2" xfId="2052" xr:uid="{B3C2AF8F-3D89-493C-8F24-16BA04014987}"/>
    <cellStyle name="Įprastas 3 2 2 4 2 4 2 2 2 2" xfId="4614" xr:uid="{86E36F47-9322-463F-AE88-00911EF06B02}"/>
    <cellStyle name="Įprastas 3 2 2 4 2 4 2 2 3" xfId="3334" xr:uid="{D9328AC3-C35B-4690-BA1A-EA1EB6F0E1AB}"/>
    <cellStyle name="Įprastas 3 2 2 4 2 4 2 3" xfId="1672" xr:uid="{9ECF89F5-91C6-40D3-BC29-69E26594172E}"/>
    <cellStyle name="Įprastas 3 2 2 4 2 4 2 3 2" xfId="4234" xr:uid="{FAEC7B8A-740B-4B70-885B-A64B71721804}"/>
    <cellStyle name="Įprastas 3 2 2 4 2 4 2 4" xfId="2954" xr:uid="{385C5FC3-CDF3-41E7-8D83-F8ED0FE72053}"/>
    <cellStyle name="Įprastas 3 2 2 4 2 4 3" xfId="771" xr:uid="{ED88F9E9-C7F0-4AF9-9891-97C5FAD1FD30}"/>
    <cellStyle name="Įprastas 3 2 2 4 2 4 3 2" xfId="2051" xr:uid="{F637C8F3-3D6A-4B8E-BC25-D10271E4983E}"/>
    <cellStyle name="Įprastas 3 2 2 4 2 4 3 2 2" xfId="4613" xr:uid="{63EC8947-8244-44AF-B16D-704F968458EF}"/>
    <cellStyle name="Įprastas 3 2 2 4 2 4 3 3" xfId="3333" xr:uid="{A1C2F76D-C959-4E56-A42F-460A26928574}"/>
    <cellStyle name="Įprastas 3 2 2 4 2 4 4" xfId="1490" xr:uid="{93AC0349-1D5C-48C6-A51D-76027AE0638E}"/>
    <cellStyle name="Įprastas 3 2 2 4 2 4 4 2" xfId="4052" xr:uid="{87815785-8F15-43D0-B79F-65375ABEF800}"/>
    <cellStyle name="Įprastas 3 2 2 4 2 4 5" xfId="2772" xr:uid="{250C8C0B-FE3C-43F0-B5EA-CBC5CC8FB0F8}"/>
    <cellStyle name="Įprastas 3 2 2 4 2 5" xfId="289" xr:uid="{2A17A9CB-E2BE-48D4-92C0-B0642FF7EAF5}"/>
    <cellStyle name="Įprastas 3 2 2 4 2 5 2" xfId="392" xr:uid="{CAC67BFB-7752-416E-BD4E-22AB49B2DFA7}"/>
    <cellStyle name="Įprastas 3 2 2 4 2 5 2 2" xfId="774" xr:uid="{784924EE-2BB5-4580-9300-8304974E67CE}"/>
    <cellStyle name="Įprastas 3 2 2 4 2 5 2 2 2" xfId="2054" xr:uid="{4378061C-1B79-42B5-B19A-C15E80582299}"/>
    <cellStyle name="Įprastas 3 2 2 4 2 5 2 2 2 2" xfId="4616" xr:uid="{8D795543-7AF5-4D50-BA27-18940DAB480A}"/>
    <cellStyle name="Įprastas 3 2 2 4 2 5 2 2 3" xfId="3336" xr:uid="{E3F6C672-E558-4E01-8A9C-1E371529A4C4}"/>
    <cellStyle name="Įprastas 3 2 2 4 2 5 2 3" xfId="1673" xr:uid="{C42912F4-B548-4CCD-B7CF-E028398E1AC3}"/>
    <cellStyle name="Įprastas 3 2 2 4 2 5 2 3 2" xfId="4235" xr:uid="{ABC208D8-B78D-4E1F-9883-3707E2839122}"/>
    <cellStyle name="Įprastas 3 2 2 4 2 5 2 4" xfId="2955" xr:uid="{1DFA6E4C-CD35-4D68-98E7-55F118A4F8FF}"/>
    <cellStyle name="Įprastas 3 2 2 4 2 5 3" xfId="773" xr:uid="{199D08DD-26BF-445A-ADA6-7C909D4A6510}"/>
    <cellStyle name="Įprastas 3 2 2 4 2 5 3 2" xfId="2053" xr:uid="{ACD056F3-89DD-4A72-9F19-764ADF8944D6}"/>
    <cellStyle name="Įprastas 3 2 2 4 2 5 3 2 2" xfId="4615" xr:uid="{673EBBFA-248C-463E-B2A4-3F259ADFBBF6}"/>
    <cellStyle name="Įprastas 3 2 2 4 2 5 3 3" xfId="3335" xr:uid="{138ED385-8D0D-45FD-8F16-0AEF3205C15F}"/>
    <cellStyle name="Įprastas 3 2 2 4 2 5 4" xfId="1570" xr:uid="{3BDA328A-7E2A-4379-A0D1-BF128918847A}"/>
    <cellStyle name="Įprastas 3 2 2 4 2 5 4 2" xfId="4132" xr:uid="{3EED2195-9B76-4D47-950B-3CAFAF00B06C}"/>
    <cellStyle name="Įprastas 3 2 2 4 2 5 5" xfId="2852" xr:uid="{0394FE3F-05D9-4044-80C9-33CE22C0C621}"/>
    <cellStyle name="Įprastas 3 2 2 4 2 6" xfId="385" xr:uid="{D6F02925-0870-48EA-A6C9-2FE02BB93315}"/>
    <cellStyle name="Įprastas 3 2 2 4 2 6 2" xfId="775" xr:uid="{68B167AC-5EF8-44DA-8A9E-5E86FA7CB913}"/>
    <cellStyle name="Įprastas 3 2 2 4 2 6 2 2" xfId="2055" xr:uid="{609A0093-DB04-4A40-A27E-DACFCE1E12C5}"/>
    <cellStyle name="Įprastas 3 2 2 4 2 6 2 2 2" xfId="4617" xr:uid="{B2E12CD8-1DFF-425B-9022-B93E496D6794}"/>
    <cellStyle name="Įprastas 3 2 2 4 2 6 2 3" xfId="3337" xr:uid="{63ED03B8-C22E-4432-9B73-88F5DD6937BA}"/>
    <cellStyle name="Įprastas 3 2 2 4 2 6 3" xfId="1666" xr:uid="{10CD322D-A18C-4B4F-94F1-1972A556D460}"/>
    <cellStyle name="Įprastas 3 2 2 4 2 6 3 2" xfId="4228" xr:uid="{08AEC77C-9933-433F-B116-77C7804AF9B3}"/>
    <cellStyle name="Įprastas 3 2 2 4 2 6 4" xfId="2948" xr:uid="{19052EC5-B584-4800-A518-8FA3FC748E1D}"/>
    <cellStyle name="Įprastas 3 2 2 4 2 7" xfId="760" xr:uid="{8AF9274E-10C0-4E8C-8A60-8E0F0377E68D}"/>
    <cellStyle name="Įprastas 3 2 2 4 2 7 2" xfId="2040" xr:uid="{A0697A37-9AAB-4065-82D4-B44430FA768A}"/>
    <cellStyle name="Įprastas 3 2 2 4 2 7 2 2" xfId="4602" xr:uid="{D59C1A26-237B-4A18-8806-B82F8C43F2F3}"/>
    <cellStyle name="Įprastas 3 2 2 4 2 7 3" xfId="3322" xr:uid="{9DC38912-386C-4639-AE6B-A80E5BEFE312}"/>
    <cellStyle name="Įprastas 3 2 2 4 2 8" xfId="1330" xr:uid="{FFD70DCB-8608-47EA-9FF5-05A09E2AE56B}"/>
    <cellStyle name="Įprastas 3 2 2 4 2 8 2" xfId="3892" xr:uid="{799177F0-703D-4FBE-8449-078C913B182D}"/>
    <cellStyle name="Įprastas 3 2 2 4 2 9" xfId="2612" xr:uid="{0985C3AB-7830-4F14-86C3-FD6B7FF1926F}"/>
    <cellStyle name="Įprastas 3 2 2 4 3" xfId="69" xr:uid="{00956739-678D-46C5-B0E9-5FA5269CDACF}"/>
    <cellStyle name="Įprastas 3 2 2 4 3 2" xfId="149" xr:uid="{7AF4469C-D664-49CE-8F0E-0C9EB75B0223}"/>
    <cellStyle name="Įprastas 3 2 2 4 3 2 2" xfId="394" xr:uid="{09E81977-6D4B-4F39-85FC-22D2211C2513}"/>
    <cellStyle name="Įprastas 3 2 2 4 3 2 2 2" xfId="778" xr:uid="{3F5207AA-D743-45C5-A311-CAC533783749}"/>
    <cellStyle name="Įprastas 3 2 2 4 3 2 2 2 2" xfId="2058" xr:uid="{F841D8BE-4094-4F93-BF69-D91A1A950DD5}"/>
    <cellStyle name="Įprastas 3 2 2 4 3 2 2 2 2 2" xfId="4620" xr:uid="{CEA04ED7-BD77-493A-A8EA-C10D3E52B7C9}"/>
    <cellStyle name="Įprastas 3 2 2 4 3 2 2 2 3" xfId="3340" xr:uid="{F182E491-75D0-46DE-ACEE-E20685B1A5D1}"/>
    <cellStyle name="Įprastas 3 2 2 4 3 2 2 3" xfId="1675" xr:uid="{BA652DB9-7CEE-4379-83FC-9203B35582DD}"/>
    <cellStyle name="Įprastas 3 2 2 4 3 2 2 3 2" xfId="4237" xr:uid="{F8BD1572-CC28-442C-A462-242FEC9E4951}"/>
    <cellStyle name="Įprastas 3 2 2 4 3 2 2 4" xfId="2957" xr:uid="{53688EF2-BF2E-4C9A-ACD1-616DB5B83B43}"/>
    <cellStyle name="Įprastas 3 2 2 4 3 2 3" xfId="777" xr:uid="{D8C6304E-452B-4C6E-9445-935C1BD6DD91}"/>
    <cellStyle name="Įprastas 3 2 2 4 3 2 3 2" xfId="2057" xr:uid="{A38B5DCA-D1D5-422F-BC1A-365668CC8814}"/>
    <cellStyle name="Įprastas 3 2 2 4 3 2 3 2 2" xfId="4619" xr:uid="{CC2C352B-8BF4-4888-92E1-3B77741B6B4B}"/>
    <cellStyle name="Įprastas 3 2 2 4 3 2 3 3" xfId="3339" xr:uid="{6F75332F-684B-47AD-ADF4-23C7BE88E801}"/>
    <cellStyle name="Įprastas 3 2 2 4 3 2 4" xfId="1430" xr:uid="{C1E1CF63-86DF-470A-A5A8-BDAB0D6DC32D}"/>
    <cellStyle name="Įprastas 3 2 2 4 3 2 4 2" xfId="3992" xr:uid="{BE056A47-737A-44C5-9D11-356F2D8BB1D1}"/>
    <cellStyle name="Įprastas 3 2 2 4 3 2 5" xfId="2712" xr:uid="{C8EECB23-4173-4F69-A234-4D8F76529460}"/>
    <cellStyle name="Įprastas 3 2 2 4 3 3" xfId="229" xr:uid="{95467394-444C-4DE8-AFE0-C2472384069A}"/>
    <cellStyle name="Įprastas 3 2 2 4 3 3 2" xfId="395" xr:uid="{82F67810-3647-4C8C-9211-FA46699D881C}"/>
    <cellStyle name="Įprastas 3 2 2 4 3 3 2 2" xfId="780" xr:uid="{F4B43457-133B-4A44-81C5-F2A088A67412}"/>
    <cellStyle name="Įprastas 3 2 2 4 3 3 2 2 2" xfId="2060" xr:uid="{E049762D-531D-4674-AD5E-843985491039}"/>
    <cellStyle name="Įprastas 3 2 2 4 3 3 2 2 2 2" xfId="4622" xr:uid="{E5EF4C3B-0AE0-4E1F-9C6E-76A25D9301AC}"/>
    <cellStyle name="Įprastas 3 2 2 4 3 3 2 2 3" xfId="3342" xr:uid="{F9892DF5-D9E9-41D6-B9F5-9F58538D5458}"/>
    <cellStyle name="Įprastas 3 2 2 4 3 3 2 3" xfId="1676" xr:uid="{F3592EAB-D606-4C40-82D2-D56452669806}"/>
    <cellStyle name="Įprastas 3 2 2 4 3 3 2 3 2" xfId="4238" xr:uid="{7CBAC4AB-8566-4DDB-8263-254AF2DF7BDD}"/>
    <cellStyle name="Įprastas 3 2 2 4 3 3 2 4" xfId="2958" xr:uid="{B0E680FE-2BDE-41FD-A27A-CDBE36EF0919}"/>
    <cellStyle name="Įprastas 3 2 2 4 3 3 3" xfId="779" xr:uid="{B02EB2D1-5984-45F9-BC5C-6EF9B1D5EF1E}"/>
    <cellStyle name="Įprastas 3 2 2 4 3 3 3 2" xfId="2059" xr:uid="{1CA0D698-26BD-4F03-97B0-B3C369FD7BC2}"/>
    <cellStyle name="Įprastas 3 2 2 4 3 3 3 2 2" xfId="4621" xr:uid="{EE56E3B1-5B8D-4067-ADEE-4600F339EC6A}"/>
    <cellStyle name="Įprastas 3 2 2 4 3 3 3 3" xfId="3341" xr:uid="{7CEE54AE-4BDF-4355-B19B-3A33C754338D}"/>
    <cellStyle name="Įprastas 3 2 2 4 3 3 4" xfId="1510" xr:uid="{F51A1115-380A-4939-8B5A-BDF306396E07}"/>
    <cellStyle name="Įprastas 3 2 2 4 3 3 4 2" xfId="4072" xr:uid="{44D76C50-5DCF-4C47-BE83-8C0B63A7FF6A}"/>
    <cellStyle name="Įprastas 3 2 2 4 3 3 5" xfId="2792" xr:uid="{AAA7BC99-FCFC-4009-BB52-2461F056C73D}"/>
    <cellStyle name="Įprastas 3 2 2 4 3 4" xfId="309" xr:uid="{40005B2F-3018-40AE-8CC0-98B3C91CFBA2}"/>
    <cellStyle name="Įprastas 3 2 2 4 3 4 2" xfId="396" xr:uid="{9C0A54E9-75B8-4A7D-9109-65B73999BC39}"/>
    <cellStyle name="Įprastas 3 2 2 4 3 4 2 2" xfId="782" xr:uid="{E587A5D9-11AE-4B54-9D78-C8AB8241D5E9}"/>
    <cellStyle name="Įprastas 3 2 2 4 3 4 2 2 2" xfId="2062" xr:uid="{B99887E7-1D1D-4D9A-8F9B-2B389D9D1C9D}"/>
    <cellStyle name="Įprastas 3 2 2 4 3 4 2 2 2 2" xfId="4624" xr:uid="{121A987D-C56A-4883-8C14-2A7650588F63}"/>
    <cellStyle name="Įprastas 3 2 2 4 3 4 2 2 3" xfId="3344" xr:uid="{513F5DF4-1999-4B7D-A4B8-CECE2C87BB01}"/>
    <cellStyle name="Įprastas 3 2 2 4 3 4 2 3" xfId="1677" xr:uid="{D6EEBF50-B476-4ED7-8103-14FD13140038}"/>
    <cellStyle name="Įprastas 3 2 2 4 3 4 2 3 2" xfId="4239" xr:uid="{F06AFC72-AE5C-4010-B16D-EE514E44A536}"/>
    <cellStyle name="Įprastas 3 2 2 4 3 4 2 4" xfId="2959" xr:uid="{A473730E-FEA3-4C22-BF64-3915CC18A5FE}"/>
    <cellStyle name="Įprastas 3 2 2 4 3 4 3" xfId="781" xr:uid="{2EE4F77F-62CD-4530-BF4A-527D485BFEAA}"/>
    <cellStyle name="Įprastas 3 2 2 4 3 4 3 2" xfId="2061" xr:uid="{957A8403-31E4-4E6D-A25A-54A4DEEE195E}"/>
    <cellStyle name="Įprastas 3 2 2 4 3 4 3 2 2" xfId="4623" xr:uid="{F257E7BC-FFA4-46BF-A881-AB5C5A959BA2}"/>
    <cellStyle name="Įprastas 3 2 2 4 3 4 3 3" xfId="3343" xr:uid="{FECD8405-738C-4337-AED8-B0D8E779000A}"/>
    <cellStyle name="Įprastas 3 2 2 4 3 4 4" xfId="1590" xr:uid="{F3BFFC42-3CC3-4136-BCBC-1D431ABFA2D0}"/>
    <cellStyle name="Įprastas 3 2 2 4 3 4 4 2" xfId="4152" xr:uid="{CE0CF0A6-0F72-45C2-A978-E1BDB45A605A}"/>
    <cellStyle name="Įprastas 3 2 2 4 3 4 5" xfId="2872" xr:uid="{7D37CD66-33FB-4501-8055-A3564B0ECEEF}"/>
    <cellStyle name="Įprastas 3 2 2 4 3 5" xfId="393" xr:uid="{0A5401C1-EE72-487B-9E18-A5C722E393B7}"/>
    <cellStyle name="Įprastas 3 2 2 4 3 5 2" xfId="783" xr:uid="{9FE3D9B7-2091-44B3-8057-453448BA1E90}"/>
    <cellStyle name="Įprastas 3 2 2 4 3 5 2 2" xfId="2063" xr:uid="{28559F11-AE29-43BD-A505-7016C471F0DB}"/>
    <cellStyle name="Įprastas 3 2 2 4 3 5 2 2 2" xfId="4625" xr:uid="{DE8C96BA-F2FE-4CC2-B71F-EAC85FB45C21}"/>
    <cellStyle name="Įprastas 3 2 2 4 3 5 2 3" xfId="3345" xr:uid="{5DFADF5E-38C1-42FF-B12A-FD5CD9E106C6}"/>
    <cellStyle name="Įprastas 3 2 2 4 3 5 3" xfId="1674" xr:uid="{37BD56A7-994F-4E6C-BB61-BD569931C863}"/>
    <cellStyle name="Įprastas 3 2 2 4 3 5 3 2" xfId="4236" xr:uid="{A773CA56-69C1-48E8-A793-C50D79F52627}"/>
    <cellStyle name="Įprastas 3 2 2 4 3 5 4" xfId="2956" xr:uid="{43D1E490-C4F8-4A43-B61A-CB1A45EED6C5}"/>
    <cellStyle name="Įprastas 3 2 2 4 3 6" xfId="776" xr:uid="{F771E01B-7D7E-4795-9105-81FF1ED14C02}"/>
    <cellStyle name="Įprastas 3 2 2 4 3 6 2" xfId="2056" xr:uid="{BE69B58E-88C1-47E0-A172-8579B6EDA8AF}"/>
    <cellStyle name="Įprastas 3 2 2 4 3 6 2 2" xfId="4618" xr:uid="{FBEEC27E-50D1-437C-8FEF-FF489A4DB91A}"/>
    <cellStyle name="Įprastas 3 2 2 4 3 6 3" xfId="3338" xr:uid="{8311A18C-31CF-4302-A867-5B89366B4650}"/>
    <cellStyle name="Įprastas 3 2 2 4 3 7" xfId="1350" xr:uid="{B463ED4D-1C4B-499D-9992-7EDF8C47652E}"/>
    <cellStyle name="Įprastas 3 2 2 4 3 7 2" xfId="3912" xr:uid="{8EF9E8A0-AB55-4AFB-BAF8-059EA9849141}"/>
    <cellStyle name="Įprastas 3 2 2 4 3 8" xfId="2632" xr:uid="{9862BC87-70F3-41CD-A351-DC73BA14A4AF}"/>
    <cellStyle name="Įprastas 3 2 2 4 4" xfId="109" xr:uid="{41041E05-D22D-47F5-87D2-92DC6A3B7B98}"/>
    <cellStyle name="Įprastas 3 2 2 4 4 2" xfId="397" xr:uid="{00C0182A-4E69-459A-BCF5-164483918CBC}"/>
    <cellStyle name="Įprastas 3 2 2 4 4 2 2" xfId="785" xr:uid="{B4395FDD-EB10-43D1-88DE-171842823E81}"/>
    <cellStyle name="Įprastas 3 2 2 4 4 2 2 2" xfId="2065" xr:uid="{FDD210CB-C265-4A32-A89C-654805889921}"/>
    <cellStyle name="Įprastas 3 2 2 4 4 2 2 2 2" xfId="4627" xr:uid="{129F516A-D1A9-4BBA-9D40-26B5908183D5}"/>
    <cellStyle name="Įprastas 3 2 2 4 4 2 2 3" xfId="3347" xr:uid="{27CBEE78-17D5-42E7-89DA-60D2A2CBDCCF}"/>
    <cellStyle name="Įprastas 3 2 2 4 4 2 3" xfId="1678" xr:uid="{3BD9C795-1E1A-4A19-A217-7140E63B65DE}"/>
    <cellStyle name="Įprastas 3 2 2 4 4 2 3 2" xfId="4240" xr:uid="{3EB7D1C5-AB47-461D-A027-4ED3A2E5F7EB}"/>
    <cellStyle name="Įprastas 3 2 2 4 4 2 4" xfId="2960" xr:uid="{A1145DD9-2612-4F23-B19A-D0F50DE40706}"/>
    <cellStyle name="Įprastas 3 2 2 4 4 3" xfId="784" xr:uid="{7C33183A-9488-4E4F-8F55-8E4EB337644B}"/>
    <cellStyle name="Įprastas 3 2 2 4 4 3 2" xfId="2064" xr:uid="{6DF69509-48DA-4E0C-86D4-8B53E3C04526}"/>
    <cellStyle name="Įprastas 3 2 2 4 4 3 2 2" xfId="4626" xr:uid="{E779D35F-E000-4711-BBFB-6BDF5F007EB2}"/>
    <cellStyle name="Įprastas 3 2 2 4 4 3 3" xfId="3346" xr:uid="{E9DDD0E0-F7CC-4359-B4C7-E6E8809B2B3A}"/>
    <cellStyle name="Įprastas 3 2 2 4 4 4" xfId="1390" xr:uid="{E76D876E-72B7-4466-A3B2-606896AF9B79}"/>
    <cellStyle name="Įprastas 3 2 2 4 4 4 2" xfId="3952" xr:uid="{46B19F1C-844F-466A-8C28-74D0B1B11F85}"/>
    <cellStyle name="Įprastas 3 2 2 4 4 5" xfId="2672" xr:uid="{50294CE5-CBD4-4AA0-B391-9D0F1BD02CE2}"/>
    <cellStyle name="Įprastas 3 2 2 4 5" xfId="189" xr:uid="{A0DD6FFA-699E-47F2-A1B0-D6CC32FA98CB}"/>
    <cellStyle name="Įprastas 3 2 2 4 5 2" xfId="398" xr:uid="{50F67DEC-4009-41C1-B23E-18C7FA688CF9}"/>
    <cellStyle name="Įprastas 3 2 2 4 5 2 2" xfId="787" xr:uid="{B1C537A4-93A8-48CF-9096-9DD82E1F7916}"/>
    <cellStyle name="Įprastas 3 2 2 4 5 2 2 2" xfId="2067" xr:uid="{F6E0535C-1F39-45D4-B8C1-DA6F38695D06}"/>
    <cellStyle name="Įprastas 3 2 2 4 5 2 2 2 2" xfId="4629" xr:uid="{934C3EB0-5B1F-4391-938D-3776515111C1}"/>
    <cellStyle name="Įprastas 3 2 2 4 5 2 2 3" xfId="3349" xr:uid="{A7B02E58-D3A4-4030-9652-B8BAA3CDDADA}"/>
    <cellStyle name="Įprastas 3 2 2 4 5 2 3" xfId="1679" xr:uid="{76571535-DE05-4CFD-87AA-5C1A6F132D89}"/>
    <cellStyle name="Įprastas 3 2 2 4 5 2 3 2" xfId="4241" xr:uid="{82139F55-688B-4161-AF6F-FA076DF6347A}"/>
    <cellStyle name="Įprastas 3 2 2 4 5 2 4" xfId="2961" xr:uid="{439F580C-8D78-42A6-9CCD-F0AAD9D84822}"/>
    <cellStyle name="Įprastas 3 2 2 4 5 3" xfId="786" xr:uid="{B75CA9B7-3AA5-483C-A616-78C46D8AB21D}"/>
    <cellStyle name="Įprastas 3 2 2 4 5 3 2" xfId="2066" xr:uid="{B131D551-D35B-4B37-B2AE-C6A5654B3052}"/>
    <cellStyle name="Įprastas 3 2 2 4 5 3 2 2" xfId="4628" xr:uid="{F15501D2-31E4-49DA-865F-6C0E90D47CA6}"/>
    <cellStyle name="Įprastas 3 2 2 4 5 3 3" xfId="3348" xr:uid="{828FCAAA-B45B-4147-8FA1-45E6F093415F}"/>
    <cellStyle name="Įprastas 3 2 2 4 5 4" xfId="1470" xr:uid="{6367BAF8-E930-430E-94BB-577BF9789635}"/>
    <cellStyle name="Įprastas 3 2 2 4 5 4 2" xfId="4032" xr:uid="{A714D7A3-76A7-4D6C-8163-776E0F2B5533}"/>
    <cellStyle name="Įprastas 3 2 2 4 5 5" xfId="2752" xr:uid="{DD496B72-B871-4EAB-BAC3-53353CB2B5DB}"/>
    <cellStyle name="Įprastas 3 2 2 4 6" xfId="269" xr:uid="{7EE854C0-2259-4F34-9925-FBD5800F4A43}"/>
    <cellStyle name="Įprastas 3 2 2 4 6 2" xfId="399" xr:uid="{74E852A3-3FC8-4E06-B98C-A22D5095E901}"/>
    <cellStyle name="Įprastas 3 2 2 4 6 2 2" xfId="789" xr:uid="{60E28BF7-577B-440A-B8DE-61E4D84BA608}"/>
    <cellStyle name="Įprastas 3 2 2 4 6 2 2 2" xfId="2069" xr:uid="{5950223B-27AE-43C5-B83B-1D21194EE448}"/>
    <cellStyle name="Įprastas 3 2 2 4 6 2 2 2 2" xfId="4631" xr:uid="{F18968FD-FA28-4E48-9295-520A01B9F7BB}"/>
    <cellStyle name="Įprastas 3 2 2 4 6 2 2 3" xfId="3351" xr:uid="{04983226-6050-4D03-B047-6FC238930A5A}"/>
    <cellStyle name="Įprastas 3 2 2 4 6 2 3" xfId="1680" xr:uid="{E93D1A24-4039-4931-8CDA-4918A8A332DE}"/>
    <cellStyle name="Įprastas 3 2 2 4 6 2 3 2" xfId="4242" xr:uid="{0027815A-1473-4CF7-BBCD-1F52C8FDBCEF}"/>
    <cellStyle name="Įprastas 3 2 2 4 6 2 4" xfId="2962" xr:uid="{46F3DFE5-4734-4471-9807-3D53007D6BD1}"/>
    <cellStyle name="Įprastas 3 2 2 4 6 3" xfId="788" xr:uid="{D9F5D886-A3C4-44DE-AA7D-769B249B0DD1}"/>
    <cellStyle name="Įprastas 3 2 2 4 6 3 2" xfId="2068" xr:uid="{650D852C-6EFD-47BD-B6AB-B5D3A0938EC3}"/>
    <cellStyle name="Įprastas 3 2 2 4 6 3 2 2" xfId="4630" xr:uid="{22C33D02-6888-4C13-A989-AC3F7FF99AB5}"/>
    <cellStyle name="Įprastas 3 2 2 4 6 3 3" xfId="3350" xr:uid="{53A8D66D-7020-40AD-ACB3-ACD42AE4A873}"/>
    <cellStyle name="Įprastas 3 2 2 4 6 4" xfId="1550" xr:uid="{F2FD7EA0-FAD1-4094-B705-7A52C9D9BF48}"/>
    <cellStyle name="Įprastas 3 2 2 4 6 4 2" xfId="4112" xr:uid="{682E3891-A919-4B1A-9417-6E0D7393AB59}"/>
    <cellStyle name="Įprastas 3 2 2 4 6 5" xfId="2832" xr:uid="{01E1BC3F-7AD8-402E-921C-1DF1DA7FB2E7}"/>
    <cellStyle name="Įprastas 3 2 2 4 7" xfId="384" xr:uid="{83FCE59F-504D-479B-B49C-22578A366A22}"/>
    <cellStyle name="Įprastas 3 2 2 4 7 2" xfId="790" xr:uid="{E9DA4C15-AE4A-4427-9F66-A220D252BA67}"/>
    <cellStyle name="Įprastas 3 2 2 4 7 2 2" xfId="2070" xr:uid="{AE5A103E-5861-4735-A7D8-E4678E309172}"/>
    <cellStyle name="Įprastas 3 2 2 4 7 2 2 2" xfId="4632" xr:uid="{519CA1AC-2E47-47BF-A8F4-1070E29381B3}"/>
    <cellStyle name="Įprastas 3 2 2 4 7 2 3" xfId="3352" xr:uid="{7BFA59DE-49F8-48A2-BDF5-3B2AFCD9515E}"/>
    <cellStyle name="Įprastas 3 2 2 4 7 3" xfId="1665" xr:uid="{BABC3046-AAC0-421E-8447-BF291C278B7F}"/>
    <cellStyle name="Įprastas 3 2 2 4 7 3 2" xfId="4227" xr:uid="{A8FA925B-7E1C-4769-802F-91EB26C5B786}"/>
    <cellStyle name="Įprastas 3 2 2 4 7 4" xfId="2947" xr:uid="{532BB054-75C1-40DB-AE66-5DB0649D48FE}"/>
    <cellStyle name="Įprastas 3 2 2 4 8" xfId="759" xr:uid="{49BEE785-C1B0-4180-84EF-73B1E1A529AB}"/>
    <cellStyle name="Įprastas 3 2 2 4 8 2" xfId="2039" xr:uid="{62A4B356-923A-42B7-9AE5-F830E08CB8CE}"/>
    <cellStyle name="Įprastas 3 2 2 4 8 2 2" xfId="4601" xr:uid="{2474B0C5-DF8E-4D64-A46F-52EB39ECB5D4}"/>
    <cellStyle name="Įprastas 3 2 2 4 8 3" xfId="3321" xr:uid="{5CA9E32F-DC06-4704-8E21-268375E4DAFB}"/>
    <cellStyle name="Įprastas 3 2 2 4 9" xfId="1310" xr:uid="{D54EB524-1959-444D-B637-74528EE1BFEC}"/>
    <cellStyle name="Įprastas 3 2 2 4 9 2" xfId="3872" xr:uid="{D145EAE0-96AD-484A-BBEF-0BED5F9365A0}"/>
    <cellStyle name="Įprastas 3 2 2 5" xfId="33" xr:uid="{8ACF294F-512B-4E9D-98F9-6A9E2F9DCB7D}"/>
    <cellStyle name="Įprastas 3 2 2 5 2" xfId="73" xr:uid="{EDCEF606-255C-4F5B-9FAF-6186820CD624}"/>
    <cellStyle name="Įprastas 3 2 2 5 2 2" xfId="153" xr:uid="{FB5350EA-B5A7-4D4A-A492-39FE659BC65C}"/>
    <cellStyle name="Įprastas 3 2 2 5 2 2 2" xfId="402" xr:uid="{992ABB5F-D5A3-42B4-8BF8-1B4E66EDC9AF}"/>
    <cellStyle name="Įprastas 3 2 2 5 2 2 2 2" xfId="794" xr:uid="{E095DEA1-DAED-4D37-9AD7-BF3D578DDE85}"/>
    <cellStyle name="Įprastas 3 2 2 5 2 2 2 2 2" xfId="2074" xr:uid="{BCDF4EA3-C2D1-4220-94A5-3C5E51440381}"/>
    <cellStyle name="Įprastas 3 2 2 5 2 2 2 2 2 2" xfId="4636" xr:uid="{223F2A5E-B7FD-4173-A9A9-1C7CD7A66EB0}"/>
    <cellStyle name="Įprastas 3 2 2 5 2 2 2 2 3" xfId="3356" xr:uid="{D50E2E53-3992-484C-BA59-35D623318CC9}"/>
    <cellStyle name="Įprastas 3 2 2 5 2 2 2 3" xfId="1683" xr:uid="{0103CE39-FCD6-4D1A-9FD8-4DB95C24A466}"/>
    <cellStyle name="Įprastas 3 2 2 5 2 2 2 3 2" xfId="4245" xr:uid="{3F438A2C-1572-4DE6-8F49-74AFB00BF496}"/>
    <cellStyle name="Įprastas 3 2 2 5 2 2 2 4" xfId="2965" xr:uid="{F90F0BE2-56F1-4DC0-B6C3-C70708F7418D}"/>
    <cellStyle name="Įprastas 3 2 2 5 2 2 3" xfId="793" xr:uid="{2D167F07-2CBD-412F-81BF-F037E78A2FED}"/>
    <cellStyle name="Įprastas 3 2 2 5 2 2 3 2" xfId="2073" xr:uid="{6A32EFD2-A64C-4B83-80F1-381167F3AAFB}"/>
    <cellStyle name="Įprastas 3 2 2 5 2 2 3 2 2" xfId="4635" xr:uid="{184AE16A-5452-4C14-8978-2B186B4A7218}"/>
    <cellStyle name="Įprastas 3 2 2 5 2 2 3 3" xfId="3355" xr:uid="{E50E95DE-1CBE-4CA4-B97E-187B69D8686C}"/>
    <cellStyle name="Įprastas 3 2 2 5 2 2 4" xfId="1434" xr:uid="{3BED42E1-FC7B-4903-A2F0-E844CD01FA76}"/>
    <cellStyle name="Įprastas 3 2 2 5 2 2 4 2" xfId="3996" xr:uid="{C7F858C6-063D-4D3C-BB6B-9948BCD12EF1}"/>
    <cellStyle name="Įprastas 3 2 2 5 2 2 5" xfId="2716" xr:uid="{DB2C8036-D5BE-4406-A725-2777149EA971}"/>
    <cellStyle name="Įprastas 3 2 2 5 2 3" xfId="233" xr:uid="{93FF7F5D-48CB-4F6A-8790-073E7DC99631}"/>
    <cellStyle name="Įprastas 3 2 2 5 2 3 2" xfId="403" xr:uid="{81863507-1822-47EB-A4E3-F429529CDA34}"/>
    <cellStyle name="Įprastas 3 2 2 5 2 3 2 2" xfId="796" xr:uid="{64906DE3-8605-4E9C-9A33-D3860B5DF1AE}"/>
    <cellStyle name="Įprastas 3 2 2 5 2 3 2 2 2" xfId="2076" xr:uid="{34D6CE35-1B74-41F0-B428-976CA4072DE8}"/>
    <cellStyle name="Įprastas 3 2 2 5 2 3 2 2 2 2" xfId="4638" xr:uid="{DA05DDD5-253F-4B41-9A3B-3D010C2C9C9D}"/>
    <cellStyle name="Įprastas 3 2 2 5 2 3 2 2 3" xfId="3358" xr:uid="{F5F46463-33B6-47DC-94D0-FA769A3BBD6B}"/>
    <cellStyle name="Įprastas 3 2 2 5 2 3 2 3" xfId="1684" xr:uid="{BAC02B77-2C71-4A4C-BF8F-5719625A3D3F}"/>
    <cellStyle name="Įprastas 3 2 2 5 2 3 2 3 2" xfId="4246" xr:uid="{01264B31-A630-4EC7-8F52-8EADD38ACC59}"/>
    <cellStyle name="Įprastas 3 2 2 5 2 3 2 4" xfId="2966" xr:uid="{1463A28D-66C3-4E03-8879-53FACA149741}"/>
    <cellStyle name="Įprastas 3 2 2 5 2 3 3" xfId="795" xr:uid="{69A656C8-3560-4614-A365-1A80164902C4}"/>
    <cellStyle name="Įprastas 3 2 2 5 2 3 3 2" xfId="2075" xr:uid="{D0C6A858-EF04-4389-BCDE-5C6FCACBE8BB}"/>
    <cellStyle name="Įprastas 3 2 2 5 2 3 3 2 2" xfId="4637" xr:uid="{741E0B9D-86FB-4015-B503-EE1480FEC7FE}"/>
    <cellStyle name="Įprastas 3 2 2 5 2 3 3 3" xfId="3357" xr:uid="{178A4F11-E83C-4A50-9797-302B2406B54D}"/>
    <cellStyle name="Įprastas 3 2 2 5 2 3 4" xfId="1514" xr:uid="{F393F17C-1E94-473E-93FE-5AF988D68B1E}"/>
    <cellStyle name="Įprastas 3 2 2 5 2 3 4 2" xfId="4076" xr:uid="{C4F73F0B-D0F7-42DE-979C-76EB71EEA5B3}"/>
    <cellStyle name="Įprastas 3 2 2 5 2 3 5" xfId="2796" xr:uid="{42D647B6-CA62-4C5A-8FED-262BD99B2842}"/>
    <cellStyle name="Įprastas 3 2 2 5 2 4" xfId="313" xr:uid="{55540DE1-8F54-43E0-8129-0843B0B44882}"/>
    <cellStyle name="Įprastas 3 2 2 5 2 4 2" xfId="404" xr:uid="{7CE24A3A-6369-44A1-AD90-81F09B4C3C46}"/>
    <cellStyle name="Įprastas 3 2 2 5 2 4 2 2" xfId="798" xr:uid="{7C6AE23D-1966-43E2-A754-02B3964C4998}"/>
    <cellStyle name="Įprastas 3 2 2 5 2 4 2 2 2" xfId="2078" xr:uid="{29CC1D8A-8CA9-4855-BF9D-BD696658D7EE}"/>
    <cellStyle name="Įprastas 3 2 2 5 2 4 2 2 2 2" xfId="4640" xr:uid="{01AF4DD7-6BAF-4C2D-B6E4-AEEA3404EBF4}"/>
    <cellStyle name="Įprastas 3 2 2 5 2 4 2 2 3" xfId="3360" xr:uid="{3A1B45C7-0222-4C6A-BEAA-ECAD8FA0C120}"/>
    <cellStyle name="Įprastas 3 2 2 5 2 4 2 3" xfId="1685" xr:uid="{4D277F06-B279-4760-AC23-23DEA49ED71E}"/>
    <cellStyle name="Įprastas 3 2 2 5 2 4 2 3 2" xfId="4247" xr:uid="{0378D9CD-C6C6-40C6-A986-AD9F09F23789}"/>
    <cellStyle name="Įprastas 3 2 2 5 2 4 2 4" xfId="2967" xr:uid="{F2DBBD45-907C-4050-8A47-CC866D16B08A}"/>
    <cellStyle name="Įprastas 3 2 2 5 2 4 3" xfId="797" xr:uid="{4676C0CC-FCC4-45EB-AF06-7C04ED4012A5}"/>
    <cellStyle name="Įprastas 3 2 2 5 2 4 3 2" xfId="2077" xr:uid="{B157C622-E3E0-4833-9888-45E30B26A21C}"/>
    <cellStyle name="Įprastas 3 2 2 5 2 4 3 2 2" xfId="4639" xr:uid="{664BB867-7D0A-480A-9E26-355645E5DFD8}"/>
    <cellStyle name="Įprastas 3 2 2 5 2 4 3 3" xfId="3359" xr:uid="{333DA313-6F4C-446F-AA0C-58FDF83CD5AF}"/>
    <cellStyle name="Įprastas 3 2 2 5 2 4 4" xfId="1594" xr:uid="{BF39E1C4-5DCA-4D2B-97D7-F642854E3DA6}"/>
    <cellStyle name="Įprastas 3 2 2 5 2 4 4 2" xfId="4156" xr:uid="{56AD2451-93DF-444D-8E6F-6126BE12BFE8}"/>
    <cellStyle name="Įprastas 3 2 2 5 2 4 5" xfId="2876" xr:uid="{9A970696-A3C3-4A68-94ED-EC3DA413BA9A}"/>
    <cellStyle name="Įprastas 3 2 2 5 2 5" xfId="401" xr:uid="{2A909337-873F-4D29-A696-BCD21FBE7920}"/>
    <cellStyle name="Įprastas 3 2 2 5 2 5 2" xfId="799" xr:uid="{A16BF456-DA42-4180-B857-5B181AB31A29}"/>
    <cellStyle name="Įprastas 3 2 2 5 2 5 2 2" xfId="2079" xr:uid="{48E0986B-6F1A-46A5-9FB4-521B7DF02DA9}"/>
    <cellStyle name="Įprastas 3 2 2 5 2 5 2 2 2" xfId="4641" xr:uid="{AFCF2F07-3F37-4835-87BA-ECBC5DF49ACC}"/>
    <cellStyle name="Įprastas 3 2 2 5 2 5 2 3" xfId="3361" xr:uid="{A4767BE6-D359-49DC-AF8A-0B4DDDC6CDFD}"/>
    <cellStyle name="Įprastas 3 2 2 5 2 5 3" xfId="1682" xr:uid="{02142952-E7DB-4745-B004-69D1D245A0C1}"/>
    <cellStyle name="Įprastas 3 2 2 5 2 5 3 2" xfId="4244" xr:uid="{2CD678F7-527A-4908-B7C8-997D52216554}"/>
    <cellStyle name="Įprastas 3 2 2 5 2 5 4" xfId="2964" xr:uid="{6EDB9651-FFDB-4B84-9B7B-D0A718E154AC}"/>
    <cellStyle name="Įprastas 3 2 2 5 2 6" xfId="792" xr:uid="{0BE2C5F7-F879-48E4-ACD3-9E2109427D97}"/>
    <cellStyle name="Įprastas 3 2 2 5 2 6 2" xfId="2072" xr:uid="{D39835EB-B502-4ECE-A60C-9D510595EDAF}"/>
    <cellStyle name="Įprastas 3 2 2 5 2 6 2 2" xfId="4634" xr:uid="{4507A535-76F7-4523-B27A-A8C7273FF00C}"/>
    <cellStyle name="Įprastas 3 2 2 5 2 6 3" xfId="3354" xr:uid="{ED27D612-2E84-4380-A583-38AD7334DB4B}"/>
    <cellStyle name="Įprastas 3 2 2 5 2 7" xfId="1354" xr:uid="{2B9237F8-F6A2-4A31-A09A-1584863018B2}"/>
    <cellStyle name="Įprastas 3 2 2 5 2 7 2" xfId="3916" xr:uid="{3E141F4B-C374-4839-A99B-786A54EF73D0}"/>
    <cellStyle name="Įprastas 3 2 2 5 2 8" xfId="2636" xr:uid="{54EDC034-B96D-461E-8571-058F89C4C3D1}"/>
    <cellStyle name="Įprastas 3 2 2 5 3" xfId="113" xr:uid="{6CD6C9BC-95EC-46B2-A0FE-E1D9B3C5EF24}"/>
    <cellStyle name="Įprastas 3 2 2 5 3 2" xfId="405" xr:uid="{762FBA08-D581-4828-93A1-EAAD841A2BD5}"/>
    <cellStyle name="Įprastas 3 2 2 5 3 2 2" xfId="801" xr:uid="{89E42354-8094-48EA-9986-EF7E7AA1E4B0}"/>
    <cellStyle name="Įprastas 3 2 2 5 3 2 2 2" xfId="2081" xr:uid="{8433B5EB-868F-4F2B-A0C8-239AE74BCBF4}"/>
    <cellStyle name="Įprastas 3 2 2 5 3 2 2 2 2" xfId="4643" xr:uid="{476E942A-C88C-46D4-8D70-72DE63FC6316}"/>
    <cellStyle name="Įprastas 3 2 2 5 3 2 2 3" xfId="3363" xr:uid="{D3BCEADC-5BEF-49D1-B88E-5EB95D17C314}"/>
    <cellStyle name="Įprastas 3 2 2 5 3 2 3" xfId="1686" xr:uid="{39FBDBEE-D8F7-4019-82CD-F929D498C181}"/>
    <cellStyle name="Įprastas 3 2 2 5 3 2 3 2" xfId="4248" xr:uid="{E084AF47-3F1B-414A-8171-8D959CA98A42}"/>
    <cellStyle name="Įprastas 3 2 2 5 3 2 4" xfId="2968" xr:uid="{5A0FA77A-5884-4CB9-849D-E6FBF8D32FE6}"/>
    <cellStyle name="Įprastas 3 2 2 5 3 3" xfId="800" xr:uid="{BD8F2562-BE03-4478-8809-F26388CB557E}"/>
    <cellStyle name="Įprastas 3 2 2 5 3 3 2" xfId="2080" xr:uid="{886C894D-A212-43B7-AD25-9A0D1258611B}"/>
    <cellStyle name="Įprastas 3 2 2 5 3 3 2 2" xfId="4642" xr:uid="{713BB871-B0BA-4F28-834C-9C83BEC94121}"/>
    <cellStyle name="Įprastas 3 2 2 5 3 3 3" xfId="3362" xr:uid="{A00594DD-D98B-4B19-A84A-D0FF28A1495F}"/>
    <cellStyle name="Įprastas 3 2 2 5 3 4" xfId="1394" xr:uid="{29E83580-9680-4D6E-BC01-FDFFD20869A5}"/>
    <cellStyle name="Įprastas 3 2 2 5 3 4 2" xfId="3956" xr:uid="{7ABAD9C0-FCCC-406E-921E-FC0D1A643920}"/>
    <cellStyle name="Įprastas 3 2 2 5 3 5" xfId="2676" xr:uid="{71FD0B1D-4AF6-4D64-89E4-D56029EAD96B}"/>
    <cellStyle name="Įprastas 3 2 2 5 4" xfId="193" xr:uid="{C2D8B33B-F1CD-4245-8B65-343146EED9F0}"/>
    <cellStyle name="Įprastas 3 2 2 5 4 2" xfId="406" xr:uid="{AC8967DF-9F0D-40B1-A2F8-108E4201E865}"/>
    <cellStyle name="Įprastas 3 2 2 5 4 2 2" xfId="803" xr:uid="{12F6DC42-F580-434D-879E-748DE08FEA6F}"/>
    <cellStyle name="Įprastas 3 2 2 5 4 2 2 2" xfId="2083" xr:uid="{51282679-E376-4357-9500-0557842259F2}"/>
    <cellStyle name="Įprastas 3 2 2 5 4 2 2 2 2" xfId="4645" xr:uid="{26C157A5-2B73-4F45-9C62-AC7E39965BC2}"/>
    <cellStyle name="Įprastas 3 2 2 5 4 2 2 3" xfId="3365" xr:uid="{9162E2AD-1827-4955-81D9-00F39567204A}"/>
    <cellStyle name="Įprastas 3 2 2 5 4 2 3" xfId="1687" xr:uid="{73C866BD-3528-4367-A30F-E0A67509CBE7}"/>
    <cellStyle name="Įprastas 3 2 2 5 4 2 3 2" xfId="4249" xr:uid="{DF6239F0-E2BF-4FE3-AD21-DC95FFC4493A}"/>
    <cellStyle name="Įprastas 3 2 2 5 4 2 4" xfId="2969" xr:uid="{EFEE19C3-EDA3-49C7-AAFE-E9FAD893FA72}"/>
    <cellStyle name="Įprastas 3 2 2 5 4 3" xfId="802" xr:uid="{26A082A7-96BC-4C15-A523-A67C75573372}"/>
    <cellStyle name="Įprastas 3 2 2 5 4 3 2" xfId="2082" xr:uid="{4AFE00B0-A8A9-4203-A3F1-0E3F5EDB6AD3}"/>
    <cellStyle name="Įprastas 3 2 2 5 4 3 2 2" xfId="4644" xr:uid="{95640193-1923-41EE-BFC3-ACEDE9D3341F}"/>
    <cellStyle name="Įprastas 3 2 2 5 4 3 3" xfId="3364" xr:uid="{0C282333-B4F2-46DB-9320-B77E0E2F9F4C}"/>
    <cellStyle name="Įprastas 3 2 2 5 4 4" xfId="1474" xr:uid="{9C784879-1DD3-4BE4-AF80-C3D1F871C8E5}"/>
    <cellStyle name="Įprastas 3 2 2 5 4 4 2" xfId="4036" xr:uid="{C0F9DCCC-116E-494A-9F07-6B2D6B453F1B}"/>
    <cellStyle name="Įprastas 3 2 2 5 4 5" xfId="2756" xr:uid="{304B17E3-909A-4460-BA84-3803C0C93B6A}"/>
    <cellStyle name="Įprastas 3 2 2 5 5" xfId="273" xr:uid="{AC9089A2-AFF2-423A-896F-62322B3B2267}"/>
    <cellStyle name="Įprastas 3 2 2 5 5 2" xfId="407" xr:uid="{EDDA3EE7-540B-4800-9AB0-BE02B141C72F}"/>
    <cellStyle name="Įprastas 3 2 2 5 5 2 2" xfId="805" xr:uid="{55D26F1E-5E26-458C-877F-DE45E69E68DF}"/>
    <cellStyle name="Įprastas 3 2 2 5 5 2 2 2" xfId="2085" xr:uid="{DA1408F9-BF4D-4308-BD54-B8DD82B5FCE8}"/>
    <cellStyle name="Įprastas 3 2 2 5 5 2 2 2 2" xfId="4647" xr:uid="{06B0826A-B877-4181-8933-E47CCDCF25C0}"/>
    <cellStyle name="Įprastas 3 2 2 5 5 2 2 3" xfId="3367" xr:uid="{B5DFA039-6AA1-4F4B-9DD0-A6451626B4F1}"/>
    <cellStyle name="Įprastas 3 2 2 5 5 2 3" xfId="1688" xr:uid="{2C6E071B-BA94-4FEA-8537-84095E374C80}"/>
    <cellStyle name="Įprastas 3 2 2 5 5 2 3 2" xfId="4250" xr:uid="{E159885A-1514-4474-B912-AFF882BEE098}"/>
    <cellStyle name="Įprastas 3 2 2 5 5 2 4" xfId="2970" xr:uid="{A21669EC-0A9A-432A-B658-4FE32BEE3952}"/>
    <cellStyle name="Įprastas 3 2 2 5 5 3" xfId="804" xr:uid="{35BAAF97-7394-4679-BE47-44920D9111CD}"/>
    <cellStyle name="Įprastas 3 2 2 5 5 3 2" xfId="2084" xr:uid="{973365D3-BE1C-4A13-80C7-17AA0C5D229E}"/>
    <cellStyle name="Įprastas 3 2 2 5 5 3 2 2" xfId="4646" xr:uid="{186B4421-192A-4CF1-B8E4-8636DC09423E}"/>
    <cellStyle name="Įprastas 3 2 2 5 5 3 3" xfId="3366" xr:uid="{506AC6B5-4BFD-43D4-93C5-FD4A61BBDA3E}"/>
    <cellStyle name="Įprastas 3 2 2 5 5 4" xfId="1554" xr:uid="{2163F397-A411-4DEC-AA4F-52129F9E8AE0}"/>
    <cellStyle name="Įprastas 3 2 2 5 5 4 2" xfId="4116" xr:uid="{486426A1-A89F-4E1E-BF50-FFDCE140B08B}"/>
    <cellStyle name="Įprastas 3 2 2 5 5 5" xfId="2836" xr:uid="{1DFAC0C6-397F-44DE-84E2-F5241467191A}"/>
    <cellStyle name="Įprastas 3 2 2 5 6" xfId="400" xr:uid="{9CAD0061-D1FD-4EE9-A819-8C5AC8093995}"/>
    <cellStyle name="Įprastas 3 2 2 5 6 2" xfId="806" xr:uid="{1ED15920-A7B2-4944-89BB-9185F20D5794}"/>
    <cellStyle name="Įprastas 3 2 2 5 6 2 2" xfId="2086" xr:uid="{BEF3AF99-2E46-4F94-A9E5-E2F01A7CD019}"/>
    <cellStyle name="Įprastas 3 2 2 5 6 2 2 2" xfId="4648" xr:uid="{28941FDF-F6B1-4D75-AFB4-F2969958ADB8}"/>
    <cellStyle name="Įprastas 3 2 2 5 6 2 3" xfId="3368" xr:uid="{EDC63E07-663D-4C1B-9A1A-D2E79E079F2F}"/>
    <cellStyle name="Įprastas 3 2 2 5 6 3" xfId="1681" xr:uid="{503EE8CD-67E4-46F5-B791-044DAD193C36}"/>
    <cellStyle name="Įprastas 3 2 2 5 6 3 2" xfId="4243" xr:uid="{A8DC5FE5-81D5-4135-8FA9-3D2F343173E0}"/>
    <cellStyle name="Įprastas 3 2 2 5 6 4" xfId="2963" xr:uid="{06DEAC8A-215D-4445-B33A-C5712036D2BA}"/>
    <cellStyle name="Įprastas 3 2 2 5 7" xfId="791" xr:uid="{CA2F3CD8-69D9-40A2-B478-09BBFB370D8F}"/>
    <cellStyle name="Įprastas 3 2 2 5 7 2" xfId="2071" xr:uid="{ECB35B47-367A-41F1-85E1-243C4F0CBF21}"/>
    <cellStyle name="Įprastas 3 2 2 5 7 2 2" xfId="4633" xr:uid="{BF77F4B5-E2A9-4F2A-BE3D-C9AEBDB24004}"/>
    <cellStyle name="Įprastas 3 2 2 5 7 3" xfId="3353" xr:uid="{74C41E8D-9F09-4AA3-AACB-70C5B998A918}"/>
    <cellStyle name="Įprastas 3 2 2 5 8" xfId="1314" xr:uid="{5B2D2210-2BC3-4A12-9EBA-35BAFE2264BA}"/>
    <cellStyle name="Įprastas 3 2 2 5 8 2" xfId="3876" xr:uid="{FB1E3572-3DCD-4BCC-83B7-163B1809DAB4}"/>
    <cellStyle name="Įprastas 3 2 2 5 9" xfId="2596" xr:uid="{0B556192-09EA-4E27-AA9D-4E491C9502B4}"/>
    <cellStyle name="Įprastas 3 2 2 6" xfId="53" xr:uid="{D4C4A9F0-61A8-472A-A996-112D29936902}"/>
    <cellStyle name="Įprastas 3 2 2 6 2" xfId="133" xr:uid="{5F274BA5-AAFE-421D-B04D-F466D7779C4F}"/>
    <cellStyle name="Įprastas 3 2 2 6 2 2" xfId="409" xr:uid="{FF39CBE6-7E1B-4E9A-929F-DFECD89AD3BA}"/>
    <cellStyle name="Įprastas 3 2 2 6 2 2 2" xfId="809" xr:uid="{22548CA0-B2D2-48E3-B828-42FD23EDC455}"/>
    <cellStyle name="Įprastas 3 2 2 6 2 2 2 2" xfId="2089" xr:uid="{AE941123-1617-42E4-A14A-48BEE6F58C63}"/>
    <cellStyle name="Įprastas 3 2 2 6 2 2 2 2 2" xfId="4651" xr:uid="{3F897E0A-383A-4968-8241-2ED3D4A4EAD6}"/>
    <cellStyle name="Įprastas 3 2 2 6 2 2 2 3" xfId="3371" xr:uid="{B13DA1EC-DD91-4665-9B55-A882BA7CC002}"/>
    <cellStyle name="Įprastas 3 2 2 6 2 2 3" xfId="1690" xr:uid="{A55BD44F-D696-45E3-8220-83BD8D190EF6}"/>
    <cellStyle name="Įprastas 3 2 2 6 2 2 3 2" xfId="4252" xr:uid="{0E90C666-FB48-447E-946A-0FA9F4A90A71}"/>
    <cellStyle name="Įprastas 3 2 2 6 2 2 4" xfId="2972" xr:uid="{26B541CC-8B31-4EB4-9976-EC85A6B85427}"/>
    <cellStyle name="Įprastas 3 2 2 6 2 3" xfId="808" xr:uid="{EA872592-BCAB-4113-A353-A264B4FF114E}"/>
    <cellStyle name="Įprastas 3 2 2 6 2 3 2" xfId="2088" xr:uid="{13748E1A-E55E-4A2D-8CBB-461400397D0F}"/>
    <cellStyle name="Įprastas 3 2 2 6 2 3 2 2" xfId="4650" xr:uid="{57513F6D-A476-4E5E-8009-6DB25252D55E}"/>
    <cellStyle name="Įprastas 3 2 2 6 2 3 3" xfId="3370" xr:uid="{4D0998AE-B67A-4D44-8681-D56942974DC8}"/>
    <cellStyle name="Įprastas 3 2 2 6 2 4" xfId="1414" xr:uid="{1845E6E9-309C-4C7D-9F31-F04E7BAD3079}"/>
    <cellStyle name="Įprastas 3 2 2 6 2 4 2" xfId="3976" xr:uid="{FBA0384D-953D-4FC1-8764-5263581FE94B}"/>
    <cellStyle name="Įprastas 3 2 2 6 2 5" xfId="2696" xr:uid="{E1897877-09A9-456D-B1F0-AF730AE54763}"/>
    <cellStyle name="Įprastas 3 2 2 6 3" xfId="213" xr:uid="{6D9B3F53-23CA-4FF0-8088-3137637DC256}"/>
    <cellStyle name="Įprastas 3 2 2 6 3 2" xfId="410" xr:uid="{E419110E-08C2-42AE-BC46-48BCFB1AAE07}"/>
    <cellStyle name="Įprastas 3 2 2 6 3 2 2" xfId="811" xr:uid="{D636CD6C-E74E-452E-8240-E523D09CD488}"/>
    <cellStyle name="Įprastas 3 2 2 6 3 2 2 2" xfId="2091" xr:uid="{E678CCF6-5ECA-4F1C-A4CE-1E479294D29F}"/>
    <cellStyle name="Įprastas 3 2 2 6 3 2 2 2 2" xfId="4653" xr:uid="{A8772165-2569-42D7-B053-5D0D406FF90A}"/>
    <cellStyle name="Įprastas 3 2 2 6 3 2 2 3" xfId="3373" xr:uid="{EF8E9EB3-E8B2-4D1D-BBC2-64962C551BF6}"/>
    <cellStyle name="Įprastas 3 2 2 6 3 2 3" xfId="1691" xr:uid="{00E3518B-5E04-49CD-8B24-CFAEBC3408DE}"/>
    <cellStyle name="Įprastas 3 2 2 6 3 2 3 2" xfId="4253" xr:uid="{B3A16C98-61B0-4495-915F-FEBBB3A14E9A}"/>
    <cellStyle name="Įprastas 3 2 2 6 3 2 4" xfId="2973" xr:uid="{FB6F0F94-5770-43AC-86B0-1E0A51096172}"/>
    <cellStyle name="Įprastas 3 2 2 6 3 3" xfId="810" xr:uid="{0EA66E14-B554-4095-A7CC-753F3C4507C0}"/>
    <cellStyle name="Įprastas 3 2 2 6 3 3 2" xfId="2090" xr:uid="{69FFFE19-3F85-4304-A7FB-30FE6944CC9B}"/>
    <cellStyle name="Įprastas 3 2 2 6 3 3 2 2" xfId="4652" xr:uid="{4AD3C4E2-F6DD-4847-9ED1-77687822108D}"/>
    <cellStyle name="Įprastas 3 2 2 6 3 3 3" xfId="3372" xr:uid="{A2A87A2C-1F67-4F8D-8C6E-3072D5CC5563}"/>
    <cellStyle name="Įprastas 3 2 2 6 3 4" xfId="1494" xr:uid="{5A5E6387-C349-4E9D-A3A6-045741FBD753}"/>
    <cellStyle name="Įprastas 3 2 2 6 3 4 2" xfId="4056" xr:uid="{38940BA9-7C65-487C-BECF-7F6A562566A9}"/>
    <cellStyle name="Įprastas 3 2 2 6 3 5" xfId="2776" xr:uid="{3D4CC271-A44A-4887-B362-F68D72D084CF}"/>
    <cellStyle name="Įprastas 3 2 2 6 4" xfId="293" xr:uid="{D4C1BC36-BC87-48D5-8744-0DD29C93ADBC}"/>
    <cellStyle name="Įprastas 3 2 2 6 4 2" xfId="411" xr:uid="{FDE68B48-2693-4D09-9117-2E3E22664D6D}"/>
    <cellStyle name="Įprastas 3 2 2 6 4 2 2" xfId="813" xr:uid="{08594F12-550C-46A2-80EF-CC9D374356CC}"/>
    <cellStyle name="Įprastas 3 2 2 6 4 2 2 2" xfId="2093" xr:uid="{2C0AE248-27CE-450A-AA17-3E608F1923DF}"/>
    <cellStyle name="Įprastas 3 2 2 6 4 2 2 2 2" xfId="4655" xr:uid="{598268EF-FBBB-4FC3-BB3A-7515AC2CFCAE}"/>
    <cellStyle name="Įprastas 3 2 2 6 4 2 2 3" xfId="3375" xr:uid="{29351D69-AB0F-44F7-99DC-02961B9A6761}"/>
    <cellStyle name="Įprastas 3 2 2 6 4 2 3" xfId="1692" xr:uid="{DD748CB6-4682-4805-8719-E870E4475983}"/>
    <cellStyle name="Įprastas 3 2 2 6 4 2 3 2" xfId="4254" xr:uid="{505D872C-310C-4CB4-BC09-20D3170D6F16}"/>
    <cellStyle name="Įprastas 3 2 2 6 4 2 4" xfId="2974" xr:uid="{FFE43FF1-71F3-4292-94DF-5F2EE27891B1}"/>
    <cellStyle name="Įprastas 3 2 2 6 4 3" xfId="812" xr:uid="{413DE8F1-A0B7-428F-BD8A-218C4A895B78}"/>
    <cellStyle name="Įprastas 3 2 2 6 4 3 2" xfId="2092" xr:uid="{BBF99CE5-9869-440A-ACEB-36DFE37B7357}"/>
    <cellStyle name="Įprastas 3 2 2 6 4 3 2 2" xfId="4654" xr:uid="{B2C4CF82-B916-4545-8428-9C08ADC5EE00}"/>
    <cellStyle name="Įprastas 3 2 2 6 4 3 3" xfId="3374" xr:uid="{0F06892A-5590-44EC-A53C-C760ADF66056}"/>
    <cellStyle name="Įprastas 3 2 2 6 4 4" xfId="1574" xr:uid="{9855DBD5-242D-4AB3-BD03-568B0CB57A87}"/>
    <cellStyle name="Įprastas 3 2 2 6 4 4 2" xfId="4136" xr:uid="{017EF952-2447-4CA3-9758-53437F20FB90}"/>
    <cellStyle name="Įprastas 3 2 2 6 4 5" xfId="2856" xr:uid="{5D494A57-B0D1-4750-887C-A7D6EC5EE4F7}"/>
    <cellStyle name="Įprastas 3 2 2 6 5" xfId="408" xr:uid="{83BC109E-4670-4479-AB9A-32EFBB5C892C}"/>
    <cellStyle name="Įprastas 3 2 2 6 5 2" xfId="814" xr:uid="{2F8A9A3B-F3C8-4071-B21C-5E54EC0EC49C}"/>
    <cellStyle name="Įprastas 3 2 2 6 5 2 2" xfId="2094" xr:uid="{EF35972E-0105-48BA-B52C-4CE8876952D1}"/>
    <cellStyle name="Įprastas 3 2 2 6 5 2 2 2" xfId="4656" xr:uid="{FBCAEE68-2034-400D-B9EF-2011AB5CADCA}"/>
    <cellStyle name="Įprastas 3 2 2 6 5 2 3" xfId="3376" xr:uid="{4C570FC9-0D2C-4B46-BE83-76207A0187EE}"/>
    <cellStyle name="Įprastas 3 2 2 6 5 3" xfId="1689" xr:uid="{73EC4171-F88E-4C1F-873C-7AA30376B5D5}"/>
    <cellStyle name="Įprastas 3 2 2 6 5 3 2" xfId="4251" xr:uid="{0106E246-02B7-4671-B5D1-CDD3D1C5CFF9}"/>
    <cellStyle name="Įprastas 3 2 2 6 5 4" xfId="2971" xr:uid="{D711FEAB-04FF-419D-B9DF-7DDB5C903AA4}"/>
    <cellStyle name="Įprastas 3 2 2 6 6" xfId="807" xr:uid="{7995FD21-094D-47CE-9B2D-07C4AC8772FB}"/>
    <cellStyle name="Įprastas 3 2 2 6 6 2" xfId="2087" xr:uid="{4B7F8738-8F9C-486D-A348-918064F41C66}"/>
    <cellStyle name="Įprastas 3 2 2 6 6 2 2" xfId="4649" xr:uid="{4AB14C0E-823A-403C-8FFB-1BD7E66C3DEF}"/>
    <cellStyle name="Įprastas 3 2 2 6 6 3" xfId="3369" xr:uid="{3C05E161-4600-4147-B3DE-6442E6650F3A}"/>
    <cellStyle name="Įprastas 3 2 2 6 7" xfId="1334" xr:uid="{F04C4251-1EBF-4B26-A301-D9BA76FD6C4A}"/>
    <cellStyle name="Įprastas 3 2 2 6 7 2" xfId="3896" xr:uid="{511ED75D-A6D6-4664-82CF-DE46C11E2779}"/>
    <cellStyle name="Įprastas 3 2 2 6 8" xfId="2616" xr:uid="{F2A62ACA-7B28-4697-9B9A-6434A91584A0}"/>
    <cellStyle name="Įprastas 3 2 2 7" xfId="93" xr:uid="{D37196FE-DA9A-4635-A467-1EDC09A99E24}"/>
    <cellStyle name="Įprastas 3 2 2 7 2" xfId="412" xr:uid="{2815CD65-EF0E-4CC2-BDD0-C8AB73B13CD9}"/>
    <cellStyle name="Įprastas 3 2 2 7 2 2" xfId="816" xr:uid="{1C17674E-8158-4DBB-B285-E5B4EF60D3B5}"/>
    <cellStyle name="Įprastas 3 2 2 7 2 2 2" xfId="2096" xr:uid="{92DE3A7D-F1BB-4083-96E0-41B6FA225932}"/>
    <cellStyle name="Įprastas 3 2 2 7 2 2 2 2" xfId="4658" xr:uid="{F9371070-992F-4047-8E97-06F07AFF6625}"/>
    <cellStyle name="Įprastas 3 2 2 7 2 2 3" xfId="3378" xr:uid="{E444F6CD-1315-4BC3-B3A8-65CDB3BED5DC}"/>
    <cellStyle name="Įprastas 3 2 2 7 2 3" xfId="1693" xr:uid="{ED90F6BD-7D6B-4CEB-81FB-CD2838340488}"/>
    <cellStyle name="Įprastas 3 2 2 7 2 3 2" xfId="4255" xr:uid="{71E654C8-494D-4107-B090-EBBCCEA8867F}"/>
    <cellStyle name="Įprastas 3 2 2 7 2 4" xfId="2975" xr:uid="{079132CD-4D4C-4411-B2E5-A5D6A1BF1A4C}"/>
    <cellStyle name="Įprastas 3 2 2 7 3" xfId="815" xr:uid="{94B56E2D-20A2-4B6B-9C9C-8BD7C3915F63}"/>
    <cellStyle name="Įprastas 3 2 2 7 3 2" xfId="2095" xr:uid="{4FABF025-DE00-4393-A07B-54272710FC74}"/>
    <cellStyle name="Įprastas 3 2 2 7 3 2 2" xfId="4657" xr:uid="{1D6654A1-BE49-4B30-901D-6DAC65084159}"/>
    <cellStyle name="Įprastas 3 2 2 7 3 3" xfId="3377" xr:uid="{7900B17D-5F3A-4022-A9D4-433599004DFF}"/>
    <cellStyle name="Įprastas 3 2 2 7 4" xfId="1374" xr:uid="{A85C8E59-BE25-4103-A7C3-1F34DCEA6A93}"/>
    <cellStyle name="Įprastas 3 2 2 7 4 2" xfId="3936" xr:uid="{C8059CD0-E3E1-4E0F-9BA5-72423FE2BC76}"/>
    <cellStyle name="Įprastas 3 2 2 7 5" xfId="2656" xr:uid="{569E76E3-EF01-4E2C-935F-38224389A2BA}"/>
    <cellStyle name="Įprastas 3 2 2 8" xfId="173" xr:uid="{254874EA-DFF7-452C-BBC6-24DC9F251D6A}"/>
    <cellStyle name="Įprastas 3 2 2 8 2" xfId="413" xr:uid="{EC25E9A7-A27F-45FF-ADC3-DECDB9BB20A1}"/>
    <cellStyle name="Įprastas 3 2 2 8 2 2" xfId="818" xr:uid="{D259B469-8D45-48AA-A44C-864F848435B6}"/>
    <cellStyle name="Įprastas 3 2 2 8 2 2 2" xfId="2098" xr:uid="{C9727EFC-4898-4A92-B3EB-59C596DAC21B}"/>
    <cellStyle name="Įprastas 3 2 2 8 2 2 2 2" xfId="4660" xr:uid="{8CD081A9-6DBC-416A-BE4E-32357D9526BA}"/>
    <cellStyle name="Įprastas 3 2 2 8 2 2 3" xfId="3380" xr:uid="{2E48D7A6-A1BF-4192-9E9F-32530A1DD507}"/>
    <cellStyle name="Įprastas 3 2 2 8 2 3" xfId="1694" xr:uid="{F123B6CD-E657-4CEC-A055-0D2FF07894B6}"/>
    <cellStyle name="Įprastas 3 2 2 8 2 3 2" xfId="4256" xr:uid="{AA3AB674-61B5-4FAD-B372-AD15F33BF2A0}"/>
    <cellStyle name="Įprastas 3 2 2 8 2 4" xfId="2976" xr:uid="{11917C11-E36D-4B9A-A8D6-2FF27A5FF466}"/>
    <cellStyle name="Įprastas 3 2 2 8 3" xfId="817" xr:uid="{F01DD60E-C5DB-47CD-9043-918BAE78946B}"/>
    <cellStyle name="Įprastas 3 2 2 8 3 2" xfId="2097" xr:uid="{495C3D27-BDC6-45DD-9C26-33AE26314D80}"/>
    <cellStyle name="Įprastas 3 2 2 8 3 2 2" xfId="4659" xr:uid="{3B66260C-EBB3-4547-9E29-172AC8DD0EFF}"/>
    <cellStyle name="Įprastas 3 2 2 8 3 3" xfId="3379" xr:uid="{DB702D1B-BB6B-41E0-A3C9-E1BA5B77EF9F}"/>
    <cellStyle name="Įprastas 3 2 2 8 4" xfId="1454" xr:uid="{A7F96244-7422-4A26-A5B3-876CC3A0E4AB}"/>
    <cellStyle name="Įprastas 3 2 2 8 4 2" xfId="4016" xr:uid="{C3931410-FDF7-4F46-87D4-D67881C04999}"/>
    <cellStyle name="Įprastas 3 2 2 8 5" xfId="2736" xr:uid="{4F935265-AB5E-4DCE-ACB3-5351FD2541EA}"/>
    <cellStyle name="Įprastas 3 2 2 9" xfId="253" xr:uid="{9E3C4049-DFC9-4F6E-BC1F-CED0467CF3F5}"/>
    <cellStyle name="Įprastas 3 2 2 9 2" xfId="414" xr:uid="{0303A655-C210-4D58-B9A9-5ADACA0D86FB}"/>
    <cellStyle name="Įprastas 3 2 2 9 2 2" xfId="820" xr:uid="{62FB5C30-CECE-4B95-B08B-2C6889690705}"/>
    <cellStyle name="Įprastas 3 2 2 9 2 2 2" xfId="2100" xr:uid="{FF9194A0-6E79-4A41-9A00-2D8D627F3F0F}"/>
    <cellStyle name="Įprastas 3 2 2 9 2 2 2 2" xfId="4662" xr:uid="{70BD05E8-B9F6-47DF-97A0-A657EB41DF5C}"/>
    <cellStyle name="Įprastas 3 2 2 9 2 2 3" xfId="3382" xr:uid="{2476E513-129F-4B9E-B9CD-BFAEED243DD3}"/>
    <cellStyle name="Įprastas 3 2 2 9 2 3" xfId="1695" xr:uid="{475E6866-EC13-4BD0-B189-A18F9AC1EEE7}"/>
    <cellStyle name="Įprastas 3 2 2 9 2 3 2" xfId="4257" xr:uid="{AEF9DAA2-D06B-49C1-9B6C-1BB4CCFD8652}"/>
    <cellStyle name="Įprastas 3 2 2 9 2 4" xfId="2977" xr:uid="{8F3EE04B-8158-4CCC-9731-FDEE13FF865F}"/>
    <cellStyle name="Įprastas 3 2 2 9 3" xfId="819" xr:uid="{88C624A3-BEE6-47C3-B581-68F70FEDF3D4}"/>
    <cellStyle name="Įprastas 3 2 2 9 3 2" xfId="2099" xr:uid="{528AD9FF-6220-4DF9-80EB-C6FC42D670BE}"/>
    <cellStyle name="Įprastas 3 2 2 9 3 2 2" xfId="4661" xr:uid="{7A4DBF9A-A4E5-48D5-B38B-A2A316EE672C}"/>
    <cellStyle name="Įprastas 3 2 2 9 3 3" xfId="3381" xr:uid="{76265994-5FFA-43BD-A6BB-F7BAF5322881}"/>
    <cellStyle name="Įprastas 3 2 2 9 4" xfId="1534" xr:uid="{FB9C9E0D-1DDA-4B92-AF5C-C7BAE5EB5DCD}"/>
    <cellStyle name="Įprastas 3 2 2 9 4 2" xfId="4096" xr:uid="{B304D672-7A98-4EED-A86B-336DBCE924AE}"/>
    <cellStyle name="Įprastas 3 2 2 9 5" xfId="2816" xr:uid="{49A4773F-AE8B-47EC-AE61-D3299F43CCCC}"/>
    <cellStyle name="Įprastas 3 2 3" xfId="14" xr:uid="{00000000-0005-0000-0000-00000F000000}"/>
    <cellStyle name="Įprastas 3 2 3 10" xfId="1296" xr:uid="{203DD471-8027-4B79-B8A4-A99D2BABFFB0}"/>
    <cellStyle name="Įprastas 3 2 3 10 2" xfId="3858" xr:uid="{33BC10F7-3E5B-4B6A-A211-E0F9F2FA3BCD}"/>
    <cellStyle name="Įprastas 3 2 3 11" xfId="2578" xr:uid="{547EB0AD-50B2-44F4-A53C-D494707A77CA}"/>
    <cellStyle name="Įprastas 3 2 3 2" xfId="23" xr:uid="{00000000-0005-0000-0000-000010000000}"/>
    <cellStyle name="Įprastas 3 2 3 2 10" xfId="2586" xr:uid="{1C9FF697-27EA-487C-8C7A-63993F40D0C8}"/>
    <cellStyle name="Įprastas 3 2 3 2 2" xfId="43" xr:uid="{4ED469EE-D4DE-4F6A-8D74-B189D13467AB}"/>
    <cellStyle name="Įprastas 3 2 3 2 2 2" xfId="83" xr:uid="{C549FAE5-4C5D-45B3-B11C-B5142A4E31FB}"/>
    <cellStyle name="Įprastas 3 2 3 2 2 2 2" xfId="163" xr:uid="{0C3695DA-BB10-4C97-B80D-F02D8F813D84}"/>
    <cellStyle name="Įprastas 3 2 3 2 2 2 2 2" xfId="419" xr:uid="{29EA2289-3DA4-4AD3-972D-8ACECB4EB29E}"/>
    <cellStyle name="Įprastas 3 2 3 2 2 2 2 2 2" xfId="826" xr:uid="{0753F54C-51ED-44F2-895D-74CC7B948677}"/>
    <cellStyle name="Įprastas 3 2 3 2 2 2 2 2 2 2" xfId="2106" xr:uid="{E3EBA2CC-2AC5-4BFA-87E1-DA5E21B259A5}"/>
    <cellStyle name="Įprastas 3 2 3 2 2 2 2 2 2 2 2" xfId="4668" xr:uid="{B8749746-4B69-4DEC-8FA7-B817FE7C4D8A}"/>
    <cellStyle name="Įprastas 3 2 3 2 2 2 2 2 2 3" xfId="3388" xr:uid="{B19C8546-50E8-43EC-8626-E85E7FC29CFB}"/>
    <cellStyle name="Įprastas 3 2 3 2 2 2 2 2 3" xfId="1700" xr:uid="{D795425A-1287-4F35-8A48-AD93169A34B8}"/>
    <cellStyle name="Įprastas 3 2 3 2 2 2 2 2 3 2" xfId="4262" xr:uid="{62757F3F-08ED-43CA-93BA-1FF17CD8ABFE}"/>
    <cellStyle name="Įprastas 3 2 3 2 2 2 2 2 4" xfId="2982" xr:uid="{E6B4508C-6E83-42FA-BE1F-B95B3063F15A}"/>
    <cellStyle name="Įprastas 3 2 3 2 2 2 2 3" xfId="825" xr:uid="{35D896EC-964C-4EA6-A635-A0C4F8F9F464}"/>
    <cellStyle name="Įprastas 3 2 3 2 2 2 2 3 2" xfId="2105" xr:uid="{2FD84D2E-377F-4DCA-A20B-430587F270D3}"/>
    <cellStyle name="Įprastas 3 2 3 2 2 2 2 3 2 2" xfId="4667" xr:uid="{F3A3C65E-0C0D-4451-8EE8-F120D095CF41}"/>
    <cellStyle name="Įprastas 3 2 3 2 2 2 2 3 3" xfId="3387" xr:uid="{A589F01A-6F80-4E0A-AAB2-E4CBCA039615}"/>
    <cellStyle name="Įprastas 3 2 3 2 2 2 2 4" xfId="1444" xr:uid="{9FE811E0-9B2D-4A28-8066-282CE4E0FCF6}"/>
    <cellStyle name="Įprastas 3 2 3 2 2 2 2 4 2" xfId="4006" xr:uid="{76F18669-1892-402D-8D71-8487F1E50911}"/>
    <cellStyle name="Įprastas 3 2 3 2 2 2 2 5" xfId="2726" xr:uid="{BD9E4A50-85C6-488C-B9E1-8B3DEE140D6A}"/>
    <cellStyle name="Įprastas 3 2 3 2 2 2 3" xfId="243" xr:uid="{2248D7E3-D4F7-4A77-827E-FD22ED183C89}"/>
    <cellStyle name="Įprastas 3 2 3 2 2 2 3 2" xfId="420" xr:uid="{19D74047-44CA-4132-AFAE-F2B32741B4D0}"/>
    <cellStyle name="Įprastas 3 2 3 2 2 2 3 2 2" xfId="828" xr:uid="{4C51CC0F-D463-49EA-93AE-3728678C2B90}"/>
    <cellStyle name="Įprastas 3 2 3 2 2 2 3 2 2 2" xfId="2108" xr:uid="{2BF26ED3-8A36-4083-AE01-23BA456263A7}"/>
    <cellStyle name="Įprastas 3 2 3 2 2 2 3 2 2 2 2" xfId="4670" xr:uid="{A58AD468-9C4C-40DA-9439-EDC9F797420E}"/>
    <cellStyle name="Įprastas 3 2 3 2 2 2 3 2 2 3" xfId="3390" xr:uid="{DE6EDE97-E2D3-4DFE-8AAA-1E07CA37F894}"/>
    <cellStyle name="Įprastas 3 2 3 2 2 2 3 2 3" xfId="1701" xr:uid="{3A34BC3F-E391-45C1-BF51-3D5C720773B2}"/>
    <cellStyle name="Įprastas 3 2 3 2 2 2 3 2 3 2" xfId="4263" xr:uid="{2CD6E9FA-376E-4A0F-B5F0-C03537603754}"/>
    <cellStyle name="Įprastas 3 2 3 2 2 2 3 2 4" xfId="2983" xr:uid="{685DCF5C-2C18-46A5-BC6F-311AB10339BE}"/>
    <cellStyle name="Įprastas 3 2 3 2 2 2 3 3" xfId="827" xr:uid="{9F90D9D1-8571-4EF2-89B8-FA4DF3D0ABFE}"/>
    <cellStyle name="Įprastas 3 2 3 2 2 2 3 3 2" xfId="2107" xr:uid="{3FD2C004-F8E8-4556-93AC-EABCEC42D458}"/>
    <cellStyle name="Įprastas 3 2 3 2 2 2 3 3 2 2" xfId="4669" xr:uid="{F899296F-6BB7-44CE-A120-7563B7130088}"/>
    <cellStyle name="Įprastas 3 2 3 2 2 2 3 3 3" xfId="3389" xr:uid="{C5AE2B27-0AF2-42E7-B338-E0269DB330BA}"/>
    <cellStyle name="Įprastas 3 2 3 2 2 2 3 4" xfId="1524" xr:uid="{452FA326-0B65-4D45-842C-EAC41E49DC03}"/>
    <cellStyle name="Įprastas 3 2 3 2 2 2 3 4 2" xfId="4086" xr:uid="{24A0987E-DF33-4448-80A8-0F329FD2BBCC}"/>
    <cellStyle name="Įprastas 3 2 3 2 2 2 3 5" xfId="2806" xr:uid="{F47CF383-1F79-4106-A53C-872E9FE0B6D1}"/>
    <cellStyle name="Įprastas 3 2 3 2 2 2 4" xfId="323" xr:uid="{FE20340E-ED24-4B80-B92C-FE2A7B910B8B}"/>
    <cellStyle name="Įprastas 3 2 3 2 2 2 4 2" xfId="421" xr:uid="{C5A4218F-2C6A-43CE-A8FD-5E214156E7C2}"/>
    <cellStyle name="Įprastas 3 2 3 2 2 2 4 2 2" xfId="830" xr:uid="{3D5EAFD1-44EC-4DF8-8E68-4D86451FF7BB}"/>
    <cellStyle name="Įprastas 3 2 3 2 2 2 4 2 2 2" xfId="2110" xr:uid="{5A47AB99-C903-462A-9916-1E8CEC9138B1}"/>
    <cellStyle name="Įprastas 3 2 3 2 2 2 4 2 2 2 2" xfId="4672" xr:uid="{BB11F7E8-882F-4FD0-91D3-EF582A2AF75D}"/>
    <cellStyle name="Įprastas 3 2 3 2 2 2 4 2 2 3" xfId="3392" xr:uid="{5627B750-2854-4711-8CE2-B961BCB7B73D}"/>
    <cellStyle name="Įprastas 3 2 3 2 2 2 4 2 3" xfId="1702" xr:uid="{3D91B750-F683-4AC2-B95D-8C30585BF12F}"/>
    <cellStyle name="Įprastas 3 2 3 2 2 2 4 2 3 2" xfId="4264" xr:uid="{56C3B434-69FD-4115-985B-DB1378D80D97}"/>
    <cellStyle name="Įprastas 3 2 3 2 2 2 4 2 4" xfId="2984" xr:uid="{C09E94EB-ACC0-4F97-B227-D8A93418BEF5}"/>
    <cellStyle name="Įprastas 3 2 3 2 2 2 4 3" xfId="829" xr:uid="{9DCFDC89-CA07-4CDC-84DE-6B753880C1D2}"/>
    <cellStyle name="Įprastas 3 2 3 2 2 2 4 3 2" xfId="2109" xr:uid="{F0EC282B-2B51-4B9C-B7CC-694E66D0ED2D}"/>
    <cellStyle name="Įprastas 3 2 3 2 2 2 4 3 2 2" xfId="4671" xr:uid="{1108B7D3-1A93-49E6-A83B-1D8C961AD44F}"/>
    <cellStyle name="Įprastas 3 2 3 2 2 2 4 3 3" xfId="3391" xr:uid="{12ED30A8-A67A-4D2B-B9C2-F6DBCFD8C8D6}"/>
    <cellStyle name="Įprastas 3 2 3 2 2 2 4 4" xfId="1604" xr:uid="{9D4D4150-1259-4420-BF2A-C770883088A1}"/>
    <cellStyle name="Įprastas 3 2 3 2 2 2 4 4 2" xfId="4166" xr:uid="{69FD4AE2-1AC8-4B19-9CA6-0B356D932875}"/>
    <cellStyle name="Įprastas 3 2 3 2 2 2 4 5" xfId="2886" xr:uid="{3DC9C1CB-2330-443A-9E5E-0688BFDA27B5}"/>
    <cellStyle name="Įprastas 3 2 3 2 2 2 5" xfId="418" xr:uid="{112F850B-47EF-40AE-9F21-FB9C3DD5B4EA}"/>
    <cellStyle name="Įprastas 3 2 3 2 2 2 5 2" xfId="831" xr:uid="{EBDF9807-D882-42B4-8303-372BA1A47195}"/>
    <cellStyle name="Įprastas 3 2 3 2 2 2 5 2 2" xfId="2111" xr:uid="{C7703977-14AD-4BEC-B2A2-AAFA353369C2}"/>
    <cellStyle name="Įprastas 3 2 3 2 2 2 5 2 2 2" xfId="4673" xr:uid="{793BB407-F17D-4FFC-9CBC-E7DDBD492454}"/>
    <cellStyle name="Įprastas 3 2 3 2 2 2 5 2 3" xfId="3393" xr:uid="{FDF23C5D-3CBF-48BA-990F-CCCB9EDBD53E}"/>
    <cellStyle name="Įprastas 3 2 3 2 2 2 5 3" xfId="1699" xr:uid="{71FB04CB-EA37-4616-95AF-39D304E44B07}"/>
    <cellStyle name="Įprastas 3 2 3 2 2 2 5 3 2" xfId="4261" xr:uid="{AFDA2D32-7A27-43D3-94EE-15067DB06980}"/>
    <cellStyle name="Įprastas 3 2 3 2 2 2 5 4" xfId="2981" xr:uid="{6E2BAB21-7C60-46C4-AB82-FE82FCF5B4AA}"/>
    <cellStyle name="Įprastas 3 2 3 2 2 2 6" xfId="824" xr:uid="{61CCD474-13A4-49C9-8377-D6A7A2D40115}"/>
    <cellStyle name="Įprastas 3 2 3 2 2 2 6 2" xfId="2104" xr:uid="{F98094A2-CB0B-403F-AF44-8B942843175A}"/>
    <cellStyle name="Įprastas 3 2 3 2 2 2 6 2 2" xfId="4666" xr:uid="{057509C7-51DA-4C82-B0E6-850E5D5E78B9}"/>
    <cellStyle name="Įprastas 3 2 3 2 2 2 6 3" xfId="3386" xr:uid="{B8F1AFCE-1F72-4E71-8164-E4573C68F1CF}"/>
    <cellStyle name="Įprastas 3 2 3 2 2 2 7" xfId="1364" xr:uid="{923C7F01-1A24-4521-BDCC-7DA799AE5FD4}"/>
    <cellStyle name="Įprastas 3 2 3 2 2 2 7 2" xfId="3926" xr:uid="{AA84B75E-EB66-4D5E-9260-79DD9F463F7A}"/>
    <cellStyle name="Įprastas 3 2 3 2 2 2 8" xfId="2646" xr:uid="{0C351E68-C746-448F-A20B-6AA03D439178}"/>
    <cellStyle name="Įprastas 3 2 3 2 2 3" xfId="123" xr:uid="{EFA97BCE-CE1A-4915-9B6E-716CB3A82E6C}"/>
    <cellStyle name="Įprastas 3 2 3 2 2 3 2" xfId="422" xr:uid="{2E8E187E-3BBF-4625-B0F1-550F00395078}"/>
    <cellStyle name="Įprastas 3 2 3 2 2 3 2 2" xfId="833" xr:uid="{3FCDE921-866D-4075-BDC1-AB44EB443524}"/>
    <cellStyle name="Įprastas 3 2 3 2 2 3 2 2 2" xfId="2113" xr:uid="{BCFC68EF-CD36-405E-BF72-C91054752B0D}"/>
    <cellStyle name="Įprastas 3 2 3 2 2 3 2 2 2 2" xfId="4675" xr:uid="{E39B8933-8EE0-47F9-9642-5CFC6408E978}"/>
    <cellStyle name="Įprastas 3 2 3 2 2 3 2 2 3" xfId="3395" xr:uid="{C4650105-3969-4999-9BE1-D605B228A4D8}"/>
    <cellStyle name="Įprastas 3 2 3 2 2 3 2 3" xfId="1703" xr:uid="{7188A4D9-0B09-4249-B902-2041D8CDD321}"/>
    <cellStyle name="Įprastas 3 2 3 2 2 3 2 3 2" xfId="4265" xr:uid="{A012EE15-46C5-4260-961A-03E37769D6CF}"/>
    <cellStyle name="Įprastas 3 2 3 2 2 3 2 4" xfId="2985" xr:uid="{6F05BDDF-84BF-4AAB-80D4-80F9E05638EE}"/>
    <cellStyle name="Įprastas 3 2 3 2 2 3 3" xfId="832" xr:uid="{8734D42B-89CC-436D-89C5-82A1E09E56BA}"/>
    <cellStyle name="Įprastas 3 2 3 2 2 3 3 2" xfId="2112" xr:uid="{62B53309-5DFA-46CF-9AE0-61CACE19731E}"/>
    <cellStyle name="Įprastas 3 2 3 2 2 3 3 2 2" xfId="4674" xr:uid="{C70239A7-A32B-4C82-9F9E-D6364258CB94}"/>
    <cellStyle name="Įprastas 3 2 3 2 2 3 3 3" xfId="3394" xr:uid="{A49EC29A-F90C-4DDC-994F-E28FE06C5D0F}"/>
    <cellStyle name="Įprastas 3 2 3 2 2 3 4" xfId="1404" xr:uid="{9F8A34C4-837E-4772-A965-F8D6FE435B62}"/>
    <cellStyle name="Įprastas 3 2 3 2 2 3 4 2" xfId="3966" xr:uid="{C70BE0FA-085F-4B52-AA60-3718F0B40486}"/>
    <cellStyle name="Įprastas 3 2 3 2 2 3 5" xfId="2686" xr:uid="{7C55E891-BF2A-4730-A7E6-FDCECB816BBE}"/>
    <cellStyle name="Įprastas 3 2 3 2 2 4" xfId="203" xr:uid="{DF3CB5B9-9ADE-48A8-B60E-E07F092F6C06}"/>
    <cellStyle name="Įprastas 3 2 3 2 2 4 2" xfId="423" xr:uid="{93B9C069-72A8-41D5-AE00-8BC0B47A7241}"/>
    <cellStyle name="Įprastas 3 2 3 2 2 4 2 2" xfId="835" xr:uid="{A2DD0DD0-F974-45A5-A620-902FD5A978ED}"/>
    <cellStyle name="Įprastas 3 2 3 2 2 4 2 2 2" xfId="2115" xr:uid="{52394DD8-B613-4C41-867E-188D7634C019}"/>
    <cellStyle name="Įprastas 3 2 3 2 2 4 2 2 2 2" xfId="4677" xr:uid="{AF7CABE3-D6F8-4030-B289-DA21B63A00E4}"/>
    <cellStyle name="Įprastas 3 2 3 2 2 4 2 2 3" xfId="3397" xr:uid="{3483F584-9736-40F1-8468-A1BC2097D5BA}"/>
    <cellStyle name="Įprastas 3 2 3 2 2 4 2 3" xfId="1704" xr:uid="{7014EAAB-498B-495C-AAC6-E624529039CD}"/>
    <cellStyle name="Įprastas 3 2 3 2 2 4 2 3 2" xfId="4266" xr:uid="{C25891E3-B297-49BA-BF37-CC921A672764}"/>
    <cellStyle name="Įprastas 3 2 3 2 2 4 2 4" xfId="2986" xr:uid="{62E4B135-01B9-4148-A09D-F25DBBC23EC9}"/>
    <cellStyle name="Įprastas 3 2 3 2 2 4 3" xfId="834" xr:uid="{E459CD0C-5A12-4C24-96C7-DEF2AE0DB8C5}"/>
    <cellStyle name="Įprastas 3 2 3 2 2 4 3 2" xfId="2114" xr:uid="{1DBF39E9-5BB1-4BAF-BD9B-2DCC427545CC}"/>
    <cellStyle name="Įprastas 3 2 3 2 2 4 3 2 2" xfId="4676" xr:uid="{3D52263B-1E35-4EA5-A2BA-1EAB9CE56BC4}"/>
    <cellStyle name="Įprastas 3 2 3 2 2 4 3 3" xfId="3396" xr:uid="{BF3B456B-8725-4366-A9DC-09F65D88D876}"/>
    <cellStyle name="Įprastas 3 2 3 2 2 4 4" xfId="1484" xr:uid="{32F3A11B-1C2E-42B3-BDAC-A03750E8F7F3}"/>
    <cellStyle name="Įprastas 3 2 3 2 2 4 4 2" xfId="4046" xr:uid="{E7FDF44E-4B5D-4D23-B6FA-94CA4F3EC317}"/>
    <cellStyle name="Įprastas 3 2 3 2 2 4 5" xfId="2766" xr:uid="{C02BED8D-09C5-4E54-AEC6-0F09B37F7881}"/>
    <cellStyle name="Įprastas 3 2 3 2 2 5" xfId="283" xr:uid="{1086DED4-AEF6-466C-BB38-9E95FF1C429B}"/>
    <cellStyle name="Įprastas 3 2 3 2 2 5 2" xfId="424" xr:uid="{B90F9BB9-DB52-477C-BA4C-CA007142CBEF}"/>
    <cellStyle name="Įprastas 3 2 3 2 2 5 2 2" xfId="837" xr:uid="{9DECD84A-998F-43E1-A706-0E7BF72EB6A2}"/>
    <cellStyle name="Įprastas 3 2 3 2 2 5 2 2 2" xfId="2117" xr:uid="{83F085AD-CE3E-496D-B02C-CB04EBEF018A}"/>
    <cellStyle name="Įprastas 3 2 3 2 2 5 2 2 2 2" xfId="4679" xr:uid="{705E790C-E8FB-4B87-8A08-1E85D6B2CD6C}"/>
    <cellStyle name="Įprastas 3 2 3 2 2 5 2 2 3" xfId="3399" xr:uid="{933AC5B5-6F34-4250-95BD-D020A7BCDDE6}"/>
    <cellStyle name="Įprastas 3 2 3 2 2 5 2 3" xfId="1705" xr:uid="{55972336-1316-4CA2-A145-3A158F8D7714}"/>
    <cellStyle name="Įprastas 3 2 3 2 2 5 2 3 2" xfId="4267" xr:uid="{EACE363D-5416-4064-82B7-FD89E2935721}"/>
    <cellStyle name="Įprastas 3 2 3 2 2 5 2 4" xfId="2987" xr:uid="{724DC178-46BC-4343-A4BA-FA8114787E2E}"/>
    <cellStyle name="Įprastas 3 2 3 2 2 5 3" xfId="836" xr:uid="{4C33B8C3-84D6-422F-9BD2-29458FFE6CA7}"/>
    <cellStyle name="Įprastas 3 2 3 2 2 5 3 2" xfId="2116" xr:uid="{B59CB9BF-57BD-44DE-A400-03C531A6E95D}"/>
    <cellStyle name="Įprastas 3 2 3 2 2 5 3 2 2" xfId="4678" xr:uid="{2DE2188F-FD38-49DC-B84B-F09E44F7CB65}"/>
    <cellStyle name="Įprastas 3 2 3 2 2 5 3 3" xfId="3398" xr:uid="{C94642E4-DA0C-400C-A34F-4567BA729A1C}"/>
    <cellStyle name="Įprastas 3 2 3 2 2 5 4" xfId="1564" xr:uid="{263A0AD6-C69B-4ACD-835F-6EB52BCF1BDB}"/>
    <cellStyle name="Įprastas 3 2 3 2 2 5 4 2" xfId="4126" xr:uid="{8B8C60D9-6307-4AD7-ADC8-8C1F7CC65F79}"/>
    <cellStyle name="Įprastas 3 2 3 2 2 5 5" xfId="2846" xr:uid="{A0088AAD-48B5-46C3-AC7A-28977A8A2BCC}"/>
    <cellStyle name="Įprastas 3 2 3 2 2 6" xfId="417" xr:uid="{CB152DF0-DA65-4FE4-9C30-30A196282C34}"/>
    <cellStyle name="Įprastas 3 2 3 2 2 6 2" xfId="838" xr:uid="{5A0B86DC-4E2D-4F76-A074-A07FA98D251C}"/>
    <cellStyle name="Įprastas 3 2 3 2 2 6 2 2" xfId="2118" xr:uid="{A295640D-E0D8-417E-8107-8A2E3CD7077B}"/>
    <cellStyle name="Įprastas 3 2 3 2 2 6 2 2 2" xfId="4680" xr:uid="{2E459A28-0096-4876-B27B-A787F9F328B9}"/>
    <cellStyle name="Įprastas 3 2 3 2 2 6 2 3" xfId="3400" xr:uid="{4CBA1788-52E1-4043-94A8-3FE356012A9B}"/>
    <cellStyle name="Įprastas 3 2 3 2 2 6 3" xfId="1698" xr:uid="{9428C0FC-BF58-4AC4-9D67-92054E6E2357}"/>
    <cellStyle name="Įprastas 3 2 3 2 2 6 3 2" xfId="4260" xr:uid="{DC29F309-13BA-40B5-9CE1-28031B138B7C}"/>
    <cellStyle name="Įprastas 3 2 3 2 2 6 4" xfId="2980" xr:uid="{5D13C312-E8AE-45FD-9F47-BBF99DB6F114}"/>
    <cellStyle name="Įprastas 3 2 3 2 2 7" xfId="823" xr:uid="{3FF75F44-6B20-4750-ABBB-C77148707783}"/>
    <cellStyle name="Įprastas 3 2 3 2 2 7 2" xfId="2103" xr:uid="{82EDCC95-4E87-4469-92E3-94620D1CAE55}"/>
    <cellStyle name="Įprastas 3 2 3 2 2 7 2 2" xfId="4665" xr:uid="{AC44CFF2-CB3B-448A-92BF-718DFBDC294B}"/>
    <cellStyle name="Įprastas 3 2 3 2 2 7 3" xfId="3385" xr:uid="{DC092327-0258-437F-AF9B-4696753D3DFA}"/>
    <cellStyle name="Įprastas 3 2 3 2 2 8" xfId="1324" xr:uid="{8EEE02DF-1035-4CE7-B974-6CE900CBD6E9}"/>
    <cellStyle name="Įprastas 3 2 3 2 2 8 2" xfId="3886" xr:uid="{5D45B905-8014-4CD3-8AA6-E5AAB7654A0A}"/>
    <cellStyle name="Įprastas 3 2 3 2 2 9" xfId="2606" xr:uid="{BDF30350-57A4-417C-9C32-92D5D50A0A8D}"/>
    <cellStyle name="Įprastas 3 2 3 2 3" xfId="63" xr:uid="{A4110EAE-E117-43ED-847E-9D61730FB394}"/>
    <cellStyle name="Įprastas 3 2 3 2 3 2" xfId="143" xr:uid="{B676EB0B-E92C-4695-A0C9-8BD269ABCBAC}"/>
    <cellStyle name="Įprastas 3 2 3 2 3 2 2" xfId="426" xr:uid="{FA00DACA-5CC1-4A4A-9216-B97457E98018}"/>
    <cellStyle name="Įprastas 3 2 3 2 3 2 2 2" xfId="841" xr:uid="{6A7AF15B-FA6D-4889-BB24-8A2896D35314}"/>
    <cellStyle name="Įprastas 3 2 3 2 3 2 2 2 2" xfId="2121" xr:uid="{71B66704-4F1C-422D-8B56-4B084280D975}"/>
    <cellStyle name="Įprastas 3 2 3 2 3 2 2 2 2 2" xfId="4683" xr:uid="{6D7B38C4-7016-4280-9035-687A0FE442E6}"/>
    <cellStyle name="Įprastas 3 2 3 2 3 2 2 2 3" xfId="3403" xr:uid="{DF4EA6FF-9D1F-4024-B33B-EBAEBA20553B}"/>
    <cellStyle name="Įprastas 3 2 3 2 3 2 2 3" xfId="1707" xr:uid="{D44C498F-53BD-455E-A631-F9B74763354D}"/>
    <cellStyle name="Įprastas 3 2 3 2 3 2 2 3 2" xfId="4269" xr:uid="{A867C85C-EBD8-4A04-A5AD-B0CE70CFB4C1}"/>
    <cellStyle name="Įprastas 3 2 3 2 3 2 2 4" xfId="2989" xr:uid="{597D3876-4B82-4342-A530-79294D534F50}"/>
    <cellStyle name="Įprastas 3 2 3 2 3 2 3" xfId="840" xr:uid="{51E53691-9970-41E0-B584-8FC2E24A0233}"/>
    <cellStyle name="Įprastas 3 2 3 2 3 2 3 2" xfId="2120" xr:uid="{C49BBFBE-9433-4753-BC97-4C6A04DB4A86}"/>
    <cellStyle name="Įprastas 3 2 3 2 3 2 3 2 2" xfId="4682" xr:uid="{CEFF424F-94FB-4B34-BBF2-0A09A900F6A8}"/>
    <cellStyle name="Įprastas 3 2 3 2 3 2 3 3" xfId="3402" xr:uid="{79819AF1-2BAE-4774-A6E0-EB09F6F8355E}"/>
    <cellStyle name="Įprastas 3 2 3 2 3 2 4" xfId="1424" xr:uid="{D706ED47-6D0B-4D36-97E0-0A0EACB08EC9}"/>
    <cellStyle name="Įprastas 3 2 3 2 3 2 4 2" xfId="3986" xr:uid="{BE8CA8D1-A73A-4DAA-8F5F-E3F430B86F3A}"/>
    <cellStyle name="Įprastas 3 2 3 2 3 2 5" xfId="2706" xr:uid="{CC86D150-5AEF-49F0-8954-24734D681D98}"/>
    <cellStyle name="Įprastas 3 2 3 2 3 3" xfId="223" xr:uid="{D356AB11-554D-4F19-A9AC-455708447FC2}"/>
    <cellStyle name="Įprastas 3 2 3 2 3 3 2" xfId="427" xr:uid="{A74485C7-4416-4BAC-A206-B6C67377D28D}"/>
    <cellStyle name="Įprastas 3 2 3 2 3 3 2 2" xfId="843" xr:uid="{FBE80805-B7BB-44D2-BDAB-3F810B8FF539}"/>
    <cellStyle name="Įprastas 3 2 3 2 3 3 2 2 2" xfId="2123" xr:uid="{21DA1E78-1AA0-468E-800A-3CFD7A446A5F}"/>
    <cellStyle name="Įprastas 3 2 3 2 3 3 2 2 2 2" xfId="4685" xr:uid="{D8AA2F5F-3565-4D3B-9D6F-B9AC72A9D60C}"/>
    <cellStyle name="Įprastas 3 2 3 2 3 3 2 2 3" xfId="3405" xr:uid="{B329FCE1-D11B-4210-BCF3-3AFB1FF31D0B}"/>
    <cellStyle name="Įprastas 3 2 3 2 3 3 2 3" xfId="1708" xr:uid="{78A2117D-8A4B-4F07-BEF3-73A123734657}"/>
    <cellStyle name="Įprastas 3 2 3 2 3 3 2 3 2" xfId="4270" xr:uid="{1C8C3F4E-2282-4FB2-9A1B-E4D63746D945}"/>
    <cellStyle name="Įprastas 3 2 3 2 3 3 2 4" xfId="2990" xr:uid="{9A97244C-1DDB-4364-A322-691ECCAF8319}"/>
    <cellStyle name="Įprastas 3 2 3 2 3 3 3" xfId="842" xr:uid="{900199FD-956D-4EF5-B834-AB12EFBE4DD8}"/>
    <cellStyle name="Įprastas 3 2 3 2 3 3 3 2" xfId="2122" xr:uid="{FEAD4178-D39F-4ED6-AE08-D56202B7C29D}"/>
    <cellStyle name="Įprastas 3 2 3 2 3 3 3 2 2" xfId="4684" xr:uid="{907C7D21-0BA1-440C-9052-9016532772E5}"/>
    <cellStyle name="Įprastas 3 2 3 2 3 3 3 3" xfId="3404" xr:uid="{3C1D3629-AC93-42F8-95EB-A6B4DF89CDFB}"/>
    <cellStyle name="Įprastas 3 2 3 2 3 3 4" xfId="1504" xr:uid="{E56BF9DE-ADFF-4201-A622-99CE85FA67F0}"/>
    <cellStyle name="Įprastas 3 2 3 2 3 3 4 2" xfId="4066" xr:uid="{FC9C00CF-7A4E-4548-AB3C-B2F392131813}"/>
    <cellStyle name="Įprastas 3 2 3 2 3 3 5" xfId="2786" xr:uid="{F480614D-0B6F-41CE-832D-76ADDB6FA797}"/>
    <cellStyle name="Įprastas 3 2 3 2 3 4" xfId="303" xr:uid="{D05964D4-C376-40CE-BC44-5D98EAD9ADBF}"/>
    <cellStyle name="Įprastas 3 2 3 2 3 4 2" xfId="428" xr:uid="{C7AF89D1-6A60-4508-A235-65A5F0F3115C}"/>
    <cellStyle name="Įprastas 3 2 3 2 3 4 2 2" xfId="845" xr:uid="{0F205EE5-3582-4089-99FA-1A79B37AAAFC}"/>
    <cellStyle name="Įprastas 3 2 3 2 3 4 2 2 2" xfId="2125" xr:uid="{82DDD243-3DF8-41D6-8F63-CCF6C355F3FD}"/>
    <cellStyle name="Įprastas 3 2 3 2 3 4 2 2 2 2" xfId="4687" xr:uid="{21B076A5-3050-4468-BFCA-78982BCC71E6}"/>
    <cellStyle name="Įprastas 3 2 3 2 3 4 2 2 3" xfId="3407" xr:uid="{308B22DD-07C1-4AA2-8B48-AFD778C970C5}"/>
    <cellStyle name="Įprastas 3 2 3 2 3 4 2 3" xfId="1709" xr:uid="{17BB9055-7EF6-4490-85F8-70A32A63DAD7}"/>
    <cellStyle name="Įprastas 3 2 3 2 3 4 2 3 2" xfId="4271" xr:uid="{7842822F-16B6-4DFB-BBAB-27F35A06E51C}"/>
    <cellStyle name="Įprastas 3 2 3 2 3 4 2 4" xfId="2991" xr:uid="{3FE5488A-975D-4EA2-8627-948154E0F414}"/>
    <cellStyle name="Įprastas 3 2 3 2 3 4 3" xfId="844" xr:uid="{24F33284-F989-4559-B8FB-FD182D4A17E0}"/>
    <cellStyle name="Įprastas 3 2 3 2 3 4 3 2" xfId="2124" xr:uid="{51D8CEC8-0F32-49AD-B814-6AD71AF9090D}"/>
    <cellStyle name="Įprastas 3 2 3 2 3 4 3 2 2" xfId="4686" xr:uid="{E5CF5EE2-B14A-45E4-B910-1EEAC1DAB10E}"/>
    <cellStyle name="Įprastas 3 2 3 2 3 4 3 3" xfId="3406" xr:uid="{9A2D0B13-E11E-4232-AD4C-46F47CB2E35B}"/>
    <cellStyle name="Įprastas 3 2 3 2 3 4 4" xfId="1584" xr:uid="{A1EDB21D-9148-4D3F-B357-698DBA58FA29}"/>
    <cellStyle name="Įprastas 3 2 3 2 3 4 4 2" xfId="4146" xr:uid="{73D5F662-0461-4FE3-A43B-383952C9D86C}"/>
    <cellStyle name="Įprastas 3 2 3 2 3 4 5" xfId="2866" xr:uid="{62C81A9C-E565-4DBE-9DB2-087AF66767EF}"/>
    <cellStyle name="Įprastas 3 2 3 2 3 5" xfId="425" xr:uid="{9F3BE316-3CD2-4661-8E33-1C98E3B63789}"/>
    <cellStyle name="Įprastas 3 2 3 2 3 5 2" xfId="846" xr:uid="{10C69A20-13C4-4F26-93FE-2AE88C6C657C}"/>
    <cellStyle name="Įprastas 3 2 3 2 3 5 2 2" xfId="2126" xr:uid="{1DA41658-1F4C-49B3-A884-316C8ADE51CB}"/>
    <cellStyle name="Įprastas 3 2 3 2 3 5 2 2 2" xfId="4688" xr:uid="{DCA7691E-68AA-47EA-8941-38F541310659}"/>
    <cellStyle name="Įprastas 3 2 3 2 3 5 2 3" xfId="3408" xr:uid="{27D043C3-D20A-47F0-9A8F-195C69815EED}"/>
    <cellStyle name="Įprastas 3 2 3 2 3 5 3" xfId="1706" xr:uid="{501361A1-9CF6-4E27-A229-B0AF6D4FE5D3}"/>
    <cellStyle name="Įprastas 3 2 3 2 3 5 3 2" xfId="4268" xr:uid="{66CD68EC-FADF-4A41-A54F-459EB2F49CA7}"/>
    <cellStyle name="Įprastas 3 2 3 2 3 5 4" xfId="2988" xr:uid="{B1BB06A5-C188-42C1-BB4B-311FE7285EEE}"/>
    <cellStyle name="Įprastas 3 2 3 2 3 6" xfId="839" xr:uid="{6A4A7997-4D6B-4321-9DAB-C9B2588DEDD0}"/>
    <cellStyle name="Įprastas 3 2 3 2 3 6 2" xfId="2119" xr:uid="{C903CAA7-30B2-4668-8C94-BB3DC8C72BB5}"/>
    <cellStyle name="Įprastas 3 2 3 2 3 6 2 2" xfId="4681" xr:uid="{86711805-538F-4A52-9ABB-2D388342CCAF}"/>
    <cellStyle name="Įprastas 3 2 3 2 3 6 3" xfId="3401" xr:uid="{3CE1B413-763A-4865-B608-FC68704341CA}"/>
    <cellStyle name="Įprastas 3 2 3 2 3 7" xfId="1344" xr:uid="{3C0DE891-3D81-4ECE-BDE6-E1869F2577F3}"/>
    <cellStyle name="Įprastas 3 2 3 2 3 7 2" xfId="3906" xr:uid="{D02EAD3B-9006-4E53-B661-BE9878E866A0}"/>
    <cellStyle name="Įprastas 3 2 3 2 3 8" xfId="2626" xr:uid="{28B676B2-AB1E-412B-B7C6-C21077B2EFFB}"/>
    <cellStyle name="Įprastas 3 2 3 2 4" xfId="103" xr:uid="{630D753E-F593-434B-8264-D63155F94CED}"/>
    <cellStyle name="Įprastas 3 2 3 2 4 2" xfId="429" xr:uid="{D61A456F-027E-4B8E-9473-B4B80C11F5BF}"/>
    <cellStyle name="Įprastas 3 2 3 2 4 2 2" xfId="848" xr:uid="{ABB18D64-5311-4517-9AF9-E6ACF5FF4761}"/>
    <cellStyle name="Įprastas 3 2 3 2 4 2 2 2" xfId="2128" xr:uid="{946244EA-8ABD-418E-935C-4B452B718A5F}"/>
    <cellStyle name="Įprastas 3 2 3 2 4 2 2 2 2" xfId="4690" xr:uid="{8CFF02F3-0021-494B-A7C6-6F9210CAD90A}"/>
    <cellStyle name="Įprastas 3 2 3 2 4 2 2 3" xfId="3410" xr:uid="{4279FC50-33D5-4F46-BA63-261887F41CE8}"/>
    <cellStyle name="Įprastas 3 2 3 2 4 2 3" xfId="1710" xr:uid="{4895C11A-4DAB-48C0-9ADB-0C099ED61199}"/>
    <cellStyle name="Įprastas 3 2 3 2 4 2 3 2" xfId="4272" xr:uid="{5789A7C0-1C5C-4CA7-85C8-A030DD2CDA2D}"/>
    <cellStyle name="Įprastas 3 2 3 2 4 2 4" xfId="2992" xr:uid="{359D6CAC-541C-4667-9849-4F9BEA282C20}"/>
    <cellStyle name="Įprastas 3 2 3 2 4 3" xfId="847" xr:uid="{A6F5633C-8A76-43B9-9AE4-24EF1F12D2CD}"/>
    <cellStyle name="Įprastas 3 2 3 2 4 3 2" xfId="2127" xr:uid="{85E07315-D78E-4ACD-A615-AAF9DED364E6}"/>
    <cellStyle name="Įprastas 3 2 3 2 4 3 2 2" xfId="4689" xr:uid="{788C78AC-6717-4FB0-B049-DBAD8A251465}"/>
    <cellStyle name="Įprastas 3 2 3 2 4 3 3" xfId="3409" xr:uid="{97A51816-1AF7-4F2B-8699-9FEA834537CF}"/>
    <cellStyle name="Įprastas 3 2 3 2 4 4" xfId="1384" xr:uid="{D78414FA-7C7A-4E27-B9D6-C995CD521846}"/>
    <cellStyle name="Įprastas 3 2 3 2 4 4 2" xfId="3946" xr:uid="{5661D587-7929-4A4A-AA2B-1CBD1C42E53D}"/>
    <cellStyle name="Įprastas 3 2 3 2 4 5" xfId="2666" xr:uid="{447E8029-7C03-45A7-A0BF-9AD4EB586017}"/>
    <cellStyle name="Įprastas 3 2 3 2 5" xfId="183" xr:uid="{B7255F20-B85C-4B74-8880-2D7E693653C3}"/>
    <cellStyle name="Įprastas 3 2 3 2 5 2" xfId="430" xr:uid="{751BCCFA-E238-4611-A90E-457B05AED799}"/>
    <cellStyle name="Įprastas 3 2 3 2 5 2 2" xfId="850" xr:uid="{4FB83F7E-E50F-4EC8-85BE-31477B34C7EC}"/>
    <cellStyle name="Įprastas 3 2 3 2 5 2 2 2" xfId="2130" xr:uid="{B7E872C2-7B4C-4FD9-8546-6258FA3C55EA}"/>
    <cellStyle name="Įprastas 3 2 3 2 5 2 2 2 2" xfId="4692" xr:uid="{18E5559E-C6FB-406C-AD59-BDE89F52AD47}"/>
    <cellStyle name="Įprastas 3 2 3 2 5 2 2 3" xfId="3412" xr:uid="{A371E4CD-62A7-4F7B-B30A-881ABBF26AF9}"/>
    <cellStyle name="Įprastas 3 2 3 2 5 2 3" xfId="1711" xr:uid="{21689D5E-2D7E-43D5-9B8B-A0D96135132A}"/>
    <cellStyle name="Įprastas 3 2 3 2 5 2 3 2" xfId="4273" xr:uid="{F654A561-C186-4F26-A4CB-41063B2E8F78}"/>
    <cellStyle name="Įprastas 3 2 3 2 5 2 4" xfId="2993" xr:uid="{F6C98762-9752-4DD8-BB2B-F622FCFDF9F8}"/>
    <cellStyle name="Įprastas 3 2 3 2 5 3" xfId="849" xr:uid="{CAA15E24-EBF5-4F8B-B1D4-6AD9E62F6C77}"/>
    <cellStyle name="Įprastas 3 2 3 2 5 3 2" xfId="2129" xr:uid="{19E7DACD-4293-4F14-AFE6-FAADECAD8C48}"/>
    <cellStyle name="Įprastas 3 2 3 2 5 3 2 2" xfId="4691" xr:uid="{3A61A41B-70DB-4DF0-A0C1-D4953CA76051}"/>
    <cellStyle name="Įprastas 3 2 3 2 5 3 3" xfId="3411" xr:uid="{5ADF471A-F3D9-4459-898F-C971A703CB27}"/>
    <cellStyle name="Įprastas 3 2 3 2 5 4" xfId="1464" xr:uid="{A0121684-E0C1-44B1-84C3-08CC6D7BA2BA}"/>
    <cellStyle name="Įprastas 3 2 3 2 5 4 2" xfId="4026" xr:uid="{99E02DF6-8A75-41D9-BF99-0B596CF26989}"/>
    <cellStyle name="Įprastas 3 2 3 2 5 5" xfId="2746" xr:uid="{2FDE811A-4C2E-4DED-9541-C0F50731D95B}"/>
    <cellStyle name="Įprastas 3 2 3 2 6" xfId="263" xr:uid="{83F6E4AB-AFFC-416D-AB45-D73BA9549B25}"/>
    <cellStyle name="Įprastas 3 2 3 2 6 2" xfId="431" xr:uid="{256D76A2-EAA1-4962-82D8-C3F11D20C937}"/>
    <cellStyle name="Įprastas 3 2 3 2 6 2 2" xfId="852" xr:uid="{F7995ECA-A292-4C28-A74E-6F9022EB2CD0}"/>
    <cellStyle name="Įprastas 3 2 3 2 6 2 2 2" xfId="2132" xr:uid="{84AF1AE0-CC80-485A-B759-E48AD08B74F3}"/>
    <cellStyle name="Įprastas 3 2 3 2 6 2 2 2 2" xfId="4694" xr:uid="{8D2D746A-90BB-47E3-A442-B4FF5B0743AE}"/>
    <cellStyle name="Įprastas 3 2 3 2 6 2 2 3" xfId="3414" xr:uid="{FAD0F4EF-592A-42BE-8C93-87776F63281B}"/>
    <cellStyle name="Įprastas 3 2 3 2 6 2 3" xfId="1712" xr:uid="{4283EAEA-BD1D-4F2B-98CE-2E373F988876}"/>
    <cellStyle name="Įprastas 3 2 3 2 6 2 3 2" xfId="4274" xr:uid="{D952EF51-4406-4707-992D-D6374101AAAA}"/>
    <cellStyle name="Įprastas 3 2 3 2 6 2 4" xfId="2994" xr:uid="{5BC05BCF-8AC6-491C-A71B-79C683CABECA}"/>
    <cellStyle name="Įprastas 3 2 3 2 6 3" xfId="851" xr:uid="{4ECA57D5-BD5F-4B41-92CB-6CF2641EDDD6}"/>
    <cellStyle name="Įprastas 3 2 3 2 6 3 2" xfId="2131" xr:uid="{5A1E664C-CB96-44EC-B811-E3F813FC5265}"/>
    <cellStyle name="Įprastas 3 2 3 2 6 3 2 2" xfId="4693" xr:uid="{8FDEFA24-30AD-4047-830C-F093F4F3E5E6}"/>
    <cellStyle name="Įprastas 3 2 3 2 6 3 3" xfId="3413" xr:uid="{9C6F1FF3-F9F5-4B50-BFC3-4FF76F9E5C17}"/>
    <cellStyle name="Įprastas 3 2 3 2 6 4" xfId="1544" xr:uid="{47046C66-0197-4376-9C4B-27F2146FB4A2}"/>
    <cellStyle name="Įprastas 3 2 3 2 6 4 2" xfId="4106" xr:uid="{48FF1D99-4866-43AF-AEA1-9E42F5C69C5D}"/>
    <cellStyle name="Įprastas 3 2 3 2 6 5" xfId="2826" xr:uid="{35D8B2D8-4DC3-4593-B9A4-AEDEF2074E0A}"/>
    <cellStyle name="Įprastas 3 2 3 2 7" xfId="416" xr:uid="{1BC01BEC-34F9-4843-8DBB-A704077B1FE1}"/>
    <cellStyle name="Įprastas 3 2 3 2 7 2" xfId="853" xr:uid="{A58C26E0-D944-429A-8AB7-29425BF8A41E}"/>
    <cellStyle name="Įprastas 3 2 3 2 7 2 2" xfId="2133" xr:uid="{4B320441-DB10-4F57-ACE1-0E0E171507A4}"/>
    <cellStyle name="Įprastas 3 2 3 2 7 2 2 2" xfId="4695" xr:uid="{A6A0AD25-5735-4493-99AA-795E705B02D4}"/>
    <cellStyle name="Įprastas 3 2 3 2 7 2 3" xfId="3415" xr:uid="{A9A817C8-5A8C-46BE-BBB5-6520B242DC2E}"/>
    <cellStyle name="Įprastas 3 2 3 2 7 3" xfId="1697" xr:uid="{74F25441-FDC4-492C-A6B2-843B1A6D121A}"/>
    <cellStyle name="Įprastas 3 2 3 2 7 3 2" xfId="4259" xr:uid="{1A7621AE-AA74-464E-9D20-388B2D6C5CE0}"/>
    <cellStyle name="Įprastas 3 2 3 2 7 4" xfId="2979" xr:uid="{405ED842-FFE6-49B9-867A-5D33B3E0D041}"/>
    <cellStyle name="Įprastas 3 2 3 2 8" xfId="822" xr:uid="{40C3161D-9CA3-4732-AE1C-EB7A23E64D5B}"/>
    <cellStyle name="Įprastas 3 2 3 2 8 2" xfId="2102" xr:uid="{BFA05B5C-7E49-4956-9AEF-633C0E8ECBB5}"/>
    <cellStyle name="Įprastas 3 2 3 2 8 2 2" xfId="4664" xr:uid="{8CE22FC0-3D0F-4F90-8D99-125255DCBDED}"/>
    <cellStyle name="Įprastas 3 2 3 2 8 3" xfId="3384" xr:uid="{2DED4D40-505B-4F63-BE60-201BF8865E70}"/>
    <cellStyle name="Įprastas 3 2 3 2 9" xfId="1304" xr:uid="{FC0FD53B-77C6-4896-BA49-7879B3ED681F}"/>
    <cellStyle name="Įprastas 3 2 3 2 9 2" xfId="3866" xr:uid="{2A927A60-F35F-42CB-B327-5F8747BD71C8}"/>
    <cellStyle name="Įprastas 3 2 3 3" xfId="35" xr:uid="{93E528A1-670D-4DC6-99C8-0957C9C9F346}"/>
    <cellStyle name="Įprastas 3 2 3 3 2" xfId="75" xr:uid="{9989E67B-3745-485F-8AA2-57D091C6BA46}"/>
    <cellStyle name="Įprastas 3 2 3 3 2 2" xfId="155" xr:uid="{15AEB73C-2D20-4356-8D4F-A6DAFCB2ECAB}"/>
    <cellStyle name="Įprastas 3 2 3 3 2 2 2" xfId="434" xr:uid="{CAA35156-B19B-4B4C-9EBD-5E3C8A180B32}"/>
    <cellStyle name="Įprastas 3 2 3 3 2 2 2 2" xfId="857" xr:uid="{24DF3AA9-21EB-4877-AF7D-93AA6EDC2C32}"/>
    <cellStyle name="Įprastas 3 2 3 3 2 2 2 2 2" xfId="2137" xr:uid="{12B1BF49-AC2F-41CD-84AD-C4D7451961FC}"/>
    <cellStyle name="Įprastas 3 2 3 3 2 2 2 2 2 2" xfId="4699" xr:uid="{86A85804-758B-4266-A156-0CD10E402864}"/>
    <cellStyle name="Įprastas 3 2 3 3 2 2 2 2 3" xfId="3419" xr:uid="{46E5F58F-D245-4775-A802-91424179F2C3}"/>
    <cellStyle name="Įprastas 3 2 3 3 2 2 2 3" xfId="1715" xr:uid="{3959F9F0-C612-495F-88C4-BF5CED9A3EB9}"/>
    <cellStyle name="Įprastas 3 2 3 3 2 2 2 3 2" xfId="4277" xr:uid="{FAB54A53-897B-430B-B3C8-683B9B8100BD}"/>
    <cellStyle name="Įprastas 3 2 3 3 2 2 2 4" xfId="2997" xr:uid="{39B452F9-6231-4E4E-879B-2BB0145ACCD6}"/>
    <cellStyle name="Įprastas 3 2 3 3 2 2 3" xfId="856" xr:uid="{23696277-3F81-4B18-94E1-B9165D728062}"/>
    <cellStyle name="Įprastas 3 2 3 3 2 2 3 2" xfId="2136" xr:uid="{4E909046-83FE-422A-892A-FE11FA9EC6FC}"/>
    <cellStyle name="Įprastas 3 2 3 3 2 2 3 2 2" xfId="4698" xr:uid="{BEF392ED-768A-40D4-A4CC-60BA720276D2}"/>
    <cellStyle name="Įprastas 3 2 3 3 2 2 3 3" xfId="3418" xr:uid="{A1D65E2D-0ADA-4218-8992-793E8B202DC5}"/>
    <cellStyle name="Įprastas 3 2 3 3 2 2 4" xfId="1436" xr:uid="{382A3387-C3E2-4EE2-9D59-D650678C3B09}"/>
    <cellStyle name="Įprastas 3 2 3 3 2 2 4 2" xfId="3998" xr:uid="{9AAA592C-D0ED-46E4-9041-05ED6857005A}"/>
    <cellStyle name="Įprastas 3 2 3 3 2 2 5" xfId="2718" xr:uid="{F44C8B97-33B6-40E1-A95F-E69ECD5E9A7C}"/>
    <cellStyle name="Įprastas 3 2 3 3 2 3" xfId="235" xr:uid="{0D644824-BDE8-4177-B0A3-8037F673A097}"/>
    <cellStyle name="Įprastas 3 2 3 3 2 3 2" xfId="435" xr:uid="{FFB220E9-276D-4F86-967B-4D008CCB69C0}"/>
    <cellStyle name="Įprastas 3 2 3 3 2 3 2 2" xfId="859" xr:uid="{96C3EBEA-3013-4940-BD16-A71F2C20B332}"/>
    <cellStyle name="Įprastas 3 2 3 3 2 3 2 2 2" xfId="2139" xr:uid="{A62FDFE3-FC72-4533-A90B-3F6543057FFE}"/>
    <cellStyle name="Įprastas 3 2 3 3 2 3 2 2 2 2" xfId="4701" xr:uid="{C0228787-BC7D-4985-BDE8-7F65EA14F7C9}"/>
    <cellStyle name="Įprastas 3 2 3 3 2 3 2 2 3" xfId="3421" xr:uid="{CDBC8D4A-BA71-4677-B91C-7713E765E1DC}"/>
    <cellStyle name="Įprastas 3 2 3 3 2 3 2 3" xfId="1716" xr:uid="{3C14D576-6DD7-4307-9A4E-7E97A978F918}"/>
    <cellStyle name="Įprastas 3 2 3 3 2 3 2 3 2" xfId="4278" xr:uid="{A8D65279-AE76-4C21-BB42-68C7E71928D0}"/>
    <cellStyle name="Įprastas 3 2 3 3 2 3 2 4" xfId="2998" xr:uid="{8D96F23C-5ABF-4D9E-B8CB-DA95849B7CF4}"/>
    <cellStyle name="Įprastas 3 2 3 3 2 3 3" xfId="858" xr:uid="{F572CDC6-895B-4BA4-8211-53A280573191}"/>
    <cellStyle name="Įprastas 3 2 3 3 2 3 3 2" xfId="2138" xr:uid="{A81AA90F-EF9A-4E33-BA5E-5FA9944DCF02}"/>
    <cellStyle name="Įprastas 3 2 3 3 2 3 3 2 2" xfId="4700" xr:uid="{6B3E9EDC-3F1A-4E27-BE8C-6860BD760B13}"/>
    <cellStyle name="Įprastas 3 2 3 3 2 3 3 3" xfId="3420" xr:uid="{26789E3B-6304-4601-A335-CB3926896684}"/>
    <cellStyle name="Įprastas 3 2 3 3 2 3 4" xfId="1516" xr:uid="{A4BD06B1-CCED-4F55-A8F2-B2125D1ADC3F}"/>
    <cellStyle name="Įprastas 3 2 3 3 2 3 4 2" xfId="4078" xr:uid="{BAD5F0FD-EACC-411A-9C3D-46F995142266}"/>
    <cellStyle name="Įprastas 3 2 3 3 2 3 5" xfId="2798" xr:uid="{1A5300DA-49B1-4E4E-B32F-01C2953D50EB}"/>
    <cellStyle name="Įprastas 3 2 3 3 2 4" xfId="315" xr:uid="{DDE8CB10-054D-4D3D-99E6-7BC244E7C3DA}"/>
    <cellStyle name="Įprastas 3 2 3 3 2 4 2" xfId="436" xr:uid="{2A8528A3-D223-4DAE-9B18-BCD6B4F6D6BC}"/>
    <cellStyle name="Įprastas 3 2 3 3 2 4 2 2" xfId="861" xr:uid="{AFCE41F4-061F-4407-93B4-2D376BF6BB6C}"/>
    <cellStyle name="Įprastas 3 2 3 3 2 4 2 2 2" xfId="2141" xr:uid="{AF1D827D-FDD1-44A8-BCB2-59A01A64CCBE}"/>
    <cellStyle name="Įprastas 3 2 3 3 2 4 2 2 2 2" xfId="4703" xr:uid="{E8B43854-FA16-4880-AF35-49338ED9427F}"/>
    <cellStyle name="Įprastas 3 2 3 3 2 4 2 2 3" xfId="3423" xr:uid="{7C266392-D721-47BC-8D8F-6482534DEC1B}"/>
    <cellStyle name="Įprastas 3 2 3 3 2 4 2 3" xfId="1717" xr:uid="{2E5B3251-FFA4-4CB5-B4E5-2748A96F5A6E}"/>
    <cellStyle name="Įprastas 3 2 3 3 2 4 2 3 2" xfId="4279" xr:uid="{42891A58-C86F-4A16-935A-0368212C0F97}"/>
    <cellStyle name="Įprastas 3 2 3 3 2 4 2 4" xfId="2999" xr:uid="{AC696C32-3D8A-4786-8395-118D7F16F449}"/>
    <cellStyle name="Įprastas 3 2 3 3 2 4 3" xfId="860" xr:uid="{9041A0CE-624B-421B-9E17-3E60E81C52F8}"/>
    <cellStyle name="Įprastas 3 2 3 3 2 4 3 2" xfId="2140" xr:uid="{B283BA63-4AE7-40DA-B27D-0EE13AF5A21C}"/>
    <cellStyle name="Įprastas 3 2 3 3 2 4 3 2 2" xfId="4702" xr:uid="{8D622E60-96CD-48E7-9AC3-87C6888633E5}"/>
    <cellStyle name="Įprastas 3 2 3 3 2 4 3 3" xfId="3422" xr:uid="{655CE6DC-954D-43D3-8C17-727D3C524B9F}"/>
    <cellStyle name="Įprastas 3 2 3 3 2 4 4" xfId="1596" xr:uid="{F71FCD2C-FF7C-4AE4-AC7C-9BBA72AC2CCB}"/>
    <cellStyle name="Įprastas 3 2 3 3 2 4 4 2" xfId="4158" xr:uid="{4EB4C419-9490-40D1-8F2E-A612885E34A7}"/>
    <cellStyle name="Įprastas 3 2 3 3 2 4 5" xfId="2878" xr:uid="{4C386D1A-03C7-43E2-B90F-C595EA0A796D}"/>
    <cellStyle name="Įprastas 3 2 3 3 2 5" xfId="433" xr:uid="{1213AD8C-60AE-479A-B679-668F1273FEB3}"/>
    <cellStyle name="Įprastas 3 2 3 3 2 5 2" xfId="862" xr:uid="{32E8950A-92CC-40BA-8FAF-6460C0228F31}"/>
    <cellStyle name="Įprastas 3 2 3 3 2 5 2 2" xfId="2142" xr:uid="{5D0EFF2D-C225-47FF-ACE5-237267EDF491}"/>
    <cellStyle name="Įprastas 3 2 3 3 2 5 2 2 2" xfId="4704" xr:uid="{B8424A7F-D9AC-4595-B472-59CAA6672FBA}"/>
    <cellStyle name="Įprastas 3 2 3 3 2 5 2 3" xfId="3424" xr:uid="{07E0E404-CA37-41BC-93F1-AF78C5496DE7}"/>
    <cellStyle name="Įprastas 3 2 3 3 2 5 3" xfId="1714" xr:uid="{9DBA58CA-920B-4B58-ADBC-8C0C369196FC}"/>
    <cellStyle name="Įprastas 3 2 3 3 2 5 3 2" xfId="4276" xr:uid="{5AC62921-928D-4C5B-A31C-2774AC561BEB}"/>
    <cellStyle name="Įprastas 3 2 3 3 2 5 4" xfId="2996" xr:uid="{144F3649-A2C9-4105-A9D1-83CE2984D9ED}"/>
    <cellStyle name="Įprastas 3 2 3 3 2 6" xfId="855" xr:uid="{3091D0EB-A45F-47A5-A23D-C5F78144545C}"/>
    <cellStyle name="Įprastas 3 2 3 3 2 6 2" xfId="2135" xr:uid="{4B1D53BA-CF73-4577-A492-FB7CB9423641}"/>
    <cellStyle name="Įprastas 3 2 3 3 2 6 2 2" xfId="4697" xr:uid="{7CBE985C-2E22-4EA6-B79C-CD2FA1EB1B13}"/>
    <cellStyle name="Įprastas 3 2 3 3 2 6 3" xfId="3417" xr:uid="{D1D7BAAD-B3AF-4CF1-B40A-A113BC13EF9D}"/>
    <cellStyle name="Įprastas 3 2 3 3 2 7" xfId="1356" xr:uid="{3D1FC082-5840-4D04-BEDA-54ADD5723B9F}"/>
    <cellStyle name="Įprastas 3 2 3 3 2 7 2" xfId="3918" xr:uid="{904CF179-DB9B-4B21-8CDB-E7502CB38F57}"/>
    <cellStyle name="Įprastas 3 2 3 3 2 8" xfId="2638" xr:uid="{E8991E11-11F9-45FC-A6E0-F23CEBF94D7F}"/>
    <cellStyle name="Įprastas 3 2 3 3 3" xfId="115" xr:uid="{0618903A-CFA6-4881-A1C2-43F8017FE8E6}"/>
    <cellStyle name="Įprastas 3 2 3 3 3 2" xfId="437" xr:uid="{1C8B43BB-7825-427B-8029-1908489C71C6}"/>
    <cellStyle name="Įprastas 3 2 3 3 3 2 2" xfId="864" xr:uid="{5D9202AB-849F-43EC-9F63-F5273A6CEF8E}"/>
    <cellStyle name="Įprastas 3 2 3 3 3 2 2 2" xfId="2144" xr:uid="{6CD62F50-0775-4B06-A4FC-2CCEFC0CCECA}"/>
    <cellStyle name="Įprastas 3 2 3 3 3 2 2 2 2" xfId="4706" xr:uid="{9ED691D6-4773-42EF-8642-210C0D18E6F3}"/>
    <cellStyle name="Įprastas 3 2 3 3 3 2 2 3" xfId="3426" xr:uid="{041B7784-1632-414A-847C-BF7030DC9460}"/>
    <cellStyle name="Įprastas 3 2 3 3 3 2 3" xfId="1718" xr:uid="{4D584E9D-FE8E-484C-B23E-DBFD0D9683DC}"/>
    <cellStyle name="Įprastas 3 2 3 3 3 2 3 2" xfId="4280" xr:uid="{790EDA95-D204-4B4D-9794-083A64130A30}"/>
    <cellStyle name="Įprastas 3 2 3 3 3 2 4" xfId="3000" xr:uid="{6C3F4278-B20F-4194-AAD3-39AFD47E7D32}"/>
    <cellStyle name="Įprastas 3 2 3 3 3 3" xfId="863" xr:uid="{E7D650DE-C4EF-40FB-9CC7-8C599844C207}"/>
    <cellStyle name="Įprastas 3 2 3 3 3 3 2" xfId="2143" xr:uid="{D03CA466-9495-4495-A5D1-F715299776C9}"/>
    <cellStyle name="Įprastas 3 2 3 3 3 3 2 2" xfId="4705" xr:uid="{27D27B42-E3AE-460B-86BC-FB9211D412C5}"/>
    <cellStyle name="Įprastas 3 2 3 3 3 3 3" xfId="3425" xr:uid="{7B03B855-8CF4-423B-9F32-680AA75EB7DD}"/>
    <cellStyle name="Įprastas 3 2 3 3 3 4" xfId="1396" xr:uid="{0A11D3B7-4E5F-4BD5-B08E-F539DDD151C0}"/>
    <cellStyle name="Įprastas 3 2 3 3 3 4 2" xfId="3958" xr:uid="{BDC4BCF4-9179-4639-9A94-FA685D070C01}"/>
    <cellStyle name="Įprastas 3 2 3 3 3 5" xfId="2678" xr:uid="{B9B12776-3D4C-4A0C-B92B-77B463508ED7}"/>
    <cellStyle name="Įprastas 3 2 3 3 4" xfId="195" xr:uid="{B2DE9EB0-2038-46AD-816A-276FBF41A654}"/>
    <cellStyle name="Įprastas 3 2 3 3 4 2" xfId="438" xr:uid="{7B72A081-6614-47FF-8331-DD40735F6591}"/>
    <cellStyle name="Įprastas 3 2 3 3 4 2 2" xfId="866" xr:uid="{21E380CE-C61B-4800-BC3F-533B1A5B5790}"/>
    <cellStyle name="Įprastas 3 2 3 3 4 2 2 2" xfId="2146" xr:uid="{0D325F1E-E94C-4852-B84A-50F0A2DA386D}"/>
    <cellStyle name="Įprastas 3 2 3 3 4 2 2 2 2" xfId="4708" xr:uid="{A752D547-7C4F-42FE-900A-6698391564FA}"/>
    <cellStyle name="Įprastas 3 2 3 3 4 2 2 3" xfId="3428" xr:uid="{DB2F2CC5-4F42-4201-AB27-4AC0FFDFF69A}"/>
    <cellStyle name="Įprastas 3 2 3 3 4 2 3" xfId="1719" xr:uid="{8FDE4589-EDA4-4E86-9F4B-66A05758C39D}"/>
    <cellStyle name="Įprastas 3 2 3 3 4 2 3 2" xfId="4281" xr:uid="{A5BE31E1-56AF-4C3E-A25E-424B06E0393D}"/>
    <cellStyle name="Įprastas 3 2 3 3 4 2 4" xfId="3001" xr:uid="{F5D0A3BD-7F6F-4017-B9E9-505AD11E6983}"/>
    <cellStyle name="Įprastas 3 2 3 3 4 3" xfId="865" xr:uid="{B2D93F6B-8515-4203-A424-118B8D9DF783}"/>
    <cellStyle name="Įprastas 3 2 3 3 4 3 2" xfId="2145" xr:uid="{5A3F3951-7471-46EB-B282-EFB3CCD1E429}"/>
    <cellStyle name="Įprastas 3 2 3 3 4 3 2 2" xfId="4707" xr:uid="{16F8DD9E-AD80-456B-8AC4-D05633E8FE61}"/>
    <cellStyle name="Įprastas 3 2 3 3 4 3 3" xfId="3427" xr:uid="{D6CC0E5F-ADB2-44F6-B468-0FB520FAF30E}"/>
    <cellStyle name="Įprastas 3 2 3 3 4 4" xfId="1476" xr:uid="{621F8157-84B4-449A-AB84-E0A53BD230A5}"/>
    <cellStyle name="Įprastas 3 2 3 3 4 4 2" xfId="4038" xr:uid="{5CE6A4A7-8610-44BF-80CF-2CAAB38060EB}"/>
    <cellStyle name="Įprastas 3 2 3 3 4 5" xfId="2758" xr:uid="{A6A9E7F5-B842-49C4-8E27-6B99CAFA2DCE}"/>
    <cellStyle name="Įprastas 3 2 3 3 5" xfId="275" xr:uid="{350E15D1-ECDC-4B09-AABB-7A5E82340813}"/>
    <cellStyle name="Įprastas 3 2 3 3 5 2" xfId="439" xr:uid="{34C4285F-3E2C-47F9-97C2-69732FC6D667}"/>
    <cellStyle name="Įprastas 3 2 3 3 5 2 2" xfId="868" xr:uid="{425A566B-3714-41D1-89DC-15A0DCF17C04}"/>
    <cellStyle name="Įprastas 3 2 3 3 5 2 2 2" xfId="2148" xr:uid="{42504268-0373-4BAE-9E1F-9EE8CF0FA4A2}"/>
    <cellStyle name="Įprastas 3 2 3 3 5 2 2 2 2" xfId="4710" xr:uid="{007C7BDF-5F3E-4A6E-AE89-6130545C5B0F}"/>
    <cellStyle name="Įprastas 3 2 3 3 5 2 2 3" xfId="3430" xr:uid="{675CB163-AB10-4D1B-8231-EF959C215B18}"/>
    <cellStyle name="Įprastas 3 2 3 3 5 2 3" xfId="1720" xr:uid="{EC79B29A-6CF5-4C63-9542-2B0E044F9221}"/>
    <cellStyle name="Įprastas 3 2 3 3 5 2 3 2" xfId="4282" xr:uid="{486357B8-91E6-4314-B073-45B8534335B0}"/>
    <cellStyle name="Įprastas 3 2 3 3 5 2 4" xfId="3002" xr:uid="{6D874BDE-2FFF-46A5-83B9-00D16D957685}"/>
    <cellStyle name="Įprastas 3 2 3 3 5 3" xfId="867" xr:uid="{BE5AB276-72F1-42D5-9BEE-215E52C4D512}"/>
    <cellStyle name="Įprastas 3 2 3 3 5 3 2" xfId="2147" xr:uid="{ED12F114-D8E9-4516-B58B-2A93E2ACA15D}"/>
    <cellStyle name="Įprastas 3 2 3 3 5 3 2 2" xfId="4709" xr:uid="{0CF214AD-03C8-44A5-AE71-70D306473411}"/>
    <cellStyle name="Įprastas 3 2 3 3 5 3 3" xfId="3429" xr:uid="{36536D6E-FE6D-406D-B488-C0E451D662DE}"/>
    <cellStyle name="Įprastas 3 2 3 3 5 4" xfId="1556" xr:uid="{6B5505FF-BAC1-4BDE-852A-BAB21BBBE875}"/>
    <cellStyle name="Įprastas 3 2 3 3 5 4 2" xfId="4118" xr:uid="{6D7D2B2E-2E48-462E-A5A7-26B7B2B31C25}"/>
    <cellStyle name="Įprastas 3 2 3 3 5 5" xfId="2838" xr:uid="{F475124D-155A-454E-8B9D-1BEE6DF7FF63}"/>
    <cellStyle name="Įprastas 3 2 3 3 6" xfId="432" xr:uid="{D60AE5BF-8F29-4AE5-9A16-8541C042039E}"/>
    <cellStyle name="Įprastas 3 2 3 3 6 2" xfId="869" xr:uid="{714507F5-FB48-4688-8408-656F1BB6851E}"/>
    <cellStyle name="Įprastas 3 2 3 3 6 2 2" xfId="2149" xr:uid="{3BE575FB-0736-4C12-B2C2-FEC329CC3EC1}"/>
    <cellStyle name="Įprastas 3 2 3 3 6 2 2 2" xfId="4711" xr:uid="{0504C734-8D93-4A83-8F84-A99CEBEBFAA6}"/>
    <cellStyle name="Įprastas 3 2 3 3 6 2 3" xfId="3431" xr:uid="{15D5B96A-CD00-436A-B7F3-59960D958A21}"/>
    <cellStyle name="Įprastas 3 2 3 3 6 3" xfId="1713" xr:uid="{4190FD56-4925-4329-86BC-E12567AE314D}"/>
    <cellStyle name="Įprastas 3 2 3 3 6 3 2" xfId="4275" xr:uid="{ED5B2D5F-6435-4E89-B941-FCAE02D4924A}"/>
    <cellStyle name="Įprastas 3 2 3 3 6 4" xfId="2995" xr:uid="{C655A26D-E47C-41F7-8044-758FAF4462B1}"/>
    <cellStyle name="Įprastas 3 2 3 3 7" xfId="854" xr:uid="{B4A3C796-FFF6-43CC-B13C-793E3591159B}"/>
    <cellStyle name="Įprastas 3 2 3 3 7 2" xfId="2134" xr:uid="{445738CE-6DF3-4269-BA8E-72E5B878005D}"/>
    <cellStyle name="Įprastas 3 2 3 3 7 2 2" xfId="4696" xr:uid="{CA7BB92C-F319-4D17-9517-AD24C6E933E6}"/>
    <cellStyle name="Įprastas 3 2 3 3 7 3" xfId="3416" xr:uid="{549ACEA5-A721-4791-96E2-68F78435E170}"/>
    <cellStyle name="Įprastas 3 2 3 3 8" xfId="1316" xr:uid="{99F8E911-295B-4BEE-BB24-43E01E0367FD}"/>
    <cellStyle name="Įprastas 3 2 3 3 8 2" xfId="3878" xr:uid="{4DFB8838-EEBA-436E-B642-7621E46E1487}"/>
    <cellStyle name="Įprastas 3 2 3 3 9" xfId="2598" xr:uid="{F0954F5A-D965-4F88-924F-ED928D0AA1AC}"/>
    <cellStyle name="Įprastas 3 2 3 4" xfId="55" xr:uid="{97D7D184-D1C6-4F3A-BAB6-C2B2687FDA3F}"/>
    <cellStyle name="Įprastas 3 2 3 4 2" xfId="135" xr:uid="{1E780F5E-3B97-49A3-A2E1-EBA693EAA90E}"/>
    <cellStyle name="Įprastas 3 2 3 4 2 2" xfId="441" xr:uid="{48D907AE-C68A-45FC-8DFE-EF26CFB273F9}"/>
    <cellStyle name="Įprastas 3 2 3 4 2 2 2" xfId="872" xr:uid="{AF3316FA-923A-4EC1-A8F3-A445D3A7C449}"/>
    <cellStyle name="Įprastas 3 2 3 4 2 2 2 2" xfId="2152" xr:uid="{9309421B-31CF-4328-9F67-BE2BC59312BB}"/>
    <cellStyle name="Įprastas 3 2 3 4 2 2 2 2 2" xfId="4714" xr:uid="{3AF8EEBD-4208-4E91-ABE3-3260128467A9}"/>
    <cellStyle name="Įprastas 3 2 3 4 2 2 2 3" xfId="3434" xr:uid="{10266806-2E7C-4856-BFB8-9B2352C630C0}"/>
    <cellStyle name="Įprastas 3 2 3 4 2 2 3" xfId="1722" xr:uid="{D4097E3F-CEBB-489B-977E-1AF5EF0E5AE4}"/>
    <cellStyle name="Įprastas 3 2 3 4 2 2 3 2" xfId="4284" xr:uid="{BB1DCBFE-54AA-4942-9E1C-13C2DBCEE781}"/>
    <cellStyle name="Įprastas 3 2 3 4 2 2 4" xfId="3004" xr:uid="{EA58A8D7-72CE-46E9-8668-AD5F98FC1F1F}"/>
    <cellStyle name="Įprastas 3 2 3 4 2 3" xfId="871" xr:uid="{C2F60D90-B088-46EF-885F-BBCE9A76B8CD}"/>
    <cellStyle name="Įprastas 3 2 3 4 2 3 2" xfId="2151" xr:uid="{BD1686A5-087F-4181-9A7E-046A643ABCA3}"/>
    <cellStyle name="Įprastas 3 2 3 4 2 3 2 2" xfId="4713" xr:uid="{E3029F1F-FECA-4A9D-9DB7-7DCE6E627E5D}"/>
    <cellStyle name="Įprastas 3 2 3 4 2 3 3" xfId="3433" xr:uid="{BE085778-8E6E-47DC-AD8A-53559E047C92}"/>
    <cellStyle name="Įprastas 3 2 3 4 2 4" xfId="1416" xr:uid="{B53E2E0E-8E96-4BD9-A708-719C15008D9D}"/>
    <cellStyle name="Įprastas 3 2 3 4 2 4 2" xfId="3978" xr:uid="{21825F86-ED71-4E5A-A1C2-E55CD6AFECBF}"/>
    <cellStyle name="Įprastas 3 2 3 4 2 5" xfId="2698" xr:uid="{6DF8224D-D2F4-41D6-BA8E-34D6EA7D0DD2}"/>
    <cellStyle name="Įprastas 3 2 3 4 3" xfId="215" xr:uid="{60D36C53-6651-4465-8087-F7F0CC6BD246}"/>
    <cellStyle name="Įprastas 3 2 3 4 3 2" xfId="442" xr:uid="{646A0904-066C-452A-B338-7542DE048914}"/>
    <cellStyle name="Įprastas 3 2 3 4 3 2 2" xfId="874" xr:uid="{78AC8E9E-0147-412E-9987-065ECBB392C4}"/>
    <cellStyle name="Įprastas 3 2 3 4 3 2 2 2" xfId="2154" xr:uid="{6122EA96-E19F-4355-B466-964E5F97DA47}"/>
    <cellStyle name="Įprastas 3 2 3 4 3 2 2 2 2" xfId="4716" xr:uid="{961E0A19-3161-45DF-A12F-850519BDEE79}"/>
    <cellStyle name="Įprastas 3 2 3 4 3 2 2 3" xfId="3436" xr:uid="{1DACA45B-7DD5-44C4-91FC-191353D39FF5}"/>
    <cellStyle name="Įprastas 3 2 3 4 3 2 3" xfId="1723" xr:uid="{466F322E-9700-42B9-BE69-4385926C430D}"/>
    <cellStyle name="Įprastas 3 2 3 4 3 2 3 2" xfId="4285" xr:uid="{C1BB6D64-1690-4C90-8BA9-B2FA1DA8477C}"/>
    <cellStyle name="Įprastas 3 2 3 4 3 2 4" xfId="3005" xr:uid="{4B4EB245-3601-4AD9-9ACC-B7F770254386}"/>
    <cellStyle name="Įprastas 3 2 3 4 3 3" xfId="873" xr:uid="{7DEA97E0-54E0-49BB-953F-3CB76A5DB460}"/>
    <cellStyle name="Įprastas 3 2 3 4 3 3 2" xfId="2153" xr:uid="{25ED29D0-9096-46BD-90B4-A4F2802EB4BC}"/>
    <cellStyle name="Įprastas 3 2 3 4 3 3 2 2" xfId="4715" xr:uid="{F01C47ED-ACD2-465D-9040-937B81BA3F9D}"/>
    <cellStyle name="Įprastas 3 2 3 4 3 3 3" xfId="3435" xr:uid="{AA4D18CE-682E-42AD-8267-18197B17A1FB}"/>
    <cellStyle name="Įprastas 3 2 3 4 3 4" xfId="1496" xr:uid="{00E8DBFC-0F67-4DAC-9F02-C834DA617C7D}"/>
    <cellStyle name="Įprastas 3 2 3 4 3 4 2" xfId="4058" xr:uid="{6396E577-00BC-40B6-9226-620DABC27412}"/>
    <cellStyle name="Įprastas 3 2 3 4 3 5" xfId="2778" xr:uid="{86A67047-99C1-433E-B11F-F75A7D2354B0}"/>
    <cellStyle name="Įprastas 3 2 3 4 4" xfId="295" xr:uid="{A0B587F4-CCC8-4689-AC6F-3FEEF827C029}"/>
    <cellStyle name="Įprastas 3 2 3 4 4 2" xfId="443" xr:uid="{F4328432-7DFE-4DFE-9D19-92943884F3B7}"/>
    <cellStyle name="Įprastas 3 2 3 4 4 2 2" xfId="876" xr:uid="{2B6D3757-CF2A-47FA-A755-7B8A9D44B029}"/>
    <cellStyle name="Įprastas 3 2 3 4 4 2 2 2" xfId="2156" xr:uid="{315F7752-CA3E-4C7E-9E71-A1B9B2F73839}"/>
    <cellStyle name="Įprastas 3 2 3 4 4 2 2 2 2" xfId="4718" xr:uid="{1A870230-B411-4E88-8A0E-B51E046443D7}"/>
    <cellStyle name="Įprastas 3 2 3 4 4 2 2 3" xfId="3438" xr:uid="{9C64482D-2B3A-4EB1-A5AB-A8C7869C353A}"/>
    <cellStyle name="Įprastas 3 2 3 4 4 2 3" xfId="1724" xr:uid="{83F86093-2DB6-4295-8EBD-DF4CCCCE2331}"/>
    <cellStyle name="Įprastas 3 2 3 4 4 2 3 2" xfId="4286" xr:uid="{C3B2EFBE-1881-4941-84D8-EEA6F3295F56}"/>
    <cellStyle name="Įprastas 3 2 3 4 4 2 4" xfId="3006" xr:uid="{334BA782-D88C-4CB3-A4EA-020D97C4882E}"/>
    <cellStyle name="Įprastas 3 2 3 4 4 3" xfId="875" xr:uid="{BF2CFC70-A0CB-409F-B3A5-D78EB0ADB734}"/>
    <cellStyle name="Įprastas 3 2 3 4 4 3 2" xfId="2155" xr:uid="{10820185-B665-4347-AD92-0F28EF8D9757}"/>
    <cellStyle name="Įprastas 3 2 3 4 4 3 2 2" xfId="4717" xr:uid="{3A9722BC-48E0-4226-B976-B05F8E001E1B}"/>
    <cellStyle name="Įprastas 3 2 3 4 4 3 3" xfId="3437" xr:uid="{DB772860-F41E-4B39-91D9-B54BCF36B198}"/>
    <cellStyle name="Įprastas 3 2 3 4 4 4" xfId="1576" xr:uid="{BD17673F-9E8F-4D2C-80DF-428657B48211}"/>
    <cellStyle name="Įprastas 3 2 3 4 4 4 2" xfId="4138" xr:uid="{3D0E8840-D649-4EB3-B868-D181E6FD9CF8}"/>
    <cellStyle name="Įprastas 3 2 3 4 4 5" xfId="2858" xr:uid="{17DFC6DB-E2FD-4B42-83B3-4AE751106BDF}"/>
    <cellStyle name="Įprastas 3 2 3 4 5" xfId="440" xr:uid="{7B6A6375-D6E7-4FEF-8F46-17F67D684B89}"/>
    <cellStyle name="Įprastas 3 2 3 4 5 2" xfId="877" xr:uid="{9E612961-9E7C-4177-BD01-6368576BC954}"/>
    <cellStyle name="Įprastas 3 2 3 4 5 2 2" xfId="2157" xr:uid="{19B7AB45-96D5-4DE4-AC69-A33D7EB637DF}"/>
    <cellStyle name="Įprastas 3 2 3 4 5 2 2 2" xfId="4719" xr:uid="{EC8971E6-BEB4-4CC3-BB17-A7A973707FBF}"/>
    <cellStyle name="Įprastas 3 2 3 4 5 2 3" xfId="3439" xr:uid="{CF0C0D70-A092-46EA-A746-4E35D33382D3}"/>
    <cellStyle name="Įprastas 3 2 3 4 5 3" xfId="1721" xr:uid="{85808E49-3C12-4A56-B00F-533FBD38D6DD}"/>
    <cellStyle name="Įprastas 3 2 3 4 5 3 2" xfId="4283" xr:uid="{67D4491B-839B-4C4F-AEC4-E72EC6A80D50}"/>
    <cellStyle name="Įprastas 3 2 3 4 5 4" xfId="3003" xr:uid="{03B91750-E38A-4B81-8650-88A6A8E0CF12}"/>
    <cellStyle name="Įprastas 3 2 3 4 6" xfId="870" xr:uid="{06F0E63A-46CE-4499-9BD1-099ACABE535B}"/>
    <cellStyle name="Įprastas 3 2 3 4 6 2" xfId="2150" xr:uid="{19101DC5-E443-4EAF-98A2-11B95E318F3D}"/>
    <cellStyle name="Įprastas 3 2 3 4 6 2 2" xfId="4712" xr:uid="{05E55011-F8E7-4A50-948D-E9293957159E}"/>
    <cellStyle name="Įprastas 3 2 3 4 6 3" xfId="3432" xr:uid="{19F9A3C5-8353-4694-A4B7-65079010EDAA}"/>
    <cellStyle name="Įprastas 3 2 3 4 7" xfId="1336" xr:uid="{098D9021-CF0B-49E0-964A-D743C69521C5}"/>
    <cellStyle name="Įprastas 3 2 3 4 7 2" xfId="3898" xr:uid="{64B2BB1A-CB51-4F5E-AB6B-9FC9B222E36C}"/>
    <cellStyle name="Įprastas 3 2 3 4 8" xfId="2618" xr:uid="{DBF8A739-D278-4F83-92DE-0E0A3AD83CC4}"/>
    <cellStyle name="Įprastas 3 2 3 5" xfId="95" xr:uid="{89AB7EB6-E8E9-4955-9F68-5F746263BD03}"/>
    <cellStyle name="Įprastas 3 2 3 5 2" xfId="444" xr:uid="{FC11F307-A9A2-472E-A3E1-172D7CD5D64D}"/>
    <cellStyle name="Įprastas 3 2 3 5 2 2" xfId="879" xr:uid="{2E2BAB09-2C2F-4FEA-81E4-55630138889A}"/>
    <cellStyle name="Įprastas 3 2 3 5 2 2 2" xfId="2159" xr:uid="{C6110D29-35BC-4214-94AE-73055002630C}"/>
    <cellStyle name="Įprastas 3 2 3 5 2 2 2 2" xfId="4721" xr:uid="{922AC4E0-60C6-46BF-B0C1-24CADD3467BB}"/>
    <cellStyle name="Įprastas 3 2 3 5 2 2 3" xfId="3441" xr:uid="{0377C947-5CB8-439B-A4C7-F0D9D4FD88CF}"/>
    <cellStyle name="Įprastas 3 2 3 5 2 3" xfId="1725" xr:uid="{2DF8E907-B3EC-4388-A6D1-6257E29D091E}"/>
    <cellStyle name="Įprastas 3 2 3 5 2 3 2" xfId="4287" xr:uid="{4AB6344D-6091-427A-B6AC-3683FF670503}"/>
    <cellStyle name="Įprastas 3 2 3 5 2 4" xfId="3007" xr:uid="{4D96807A-998B-46B9-9E33-761D33E4E0B3}"/>
    <cellStyle name="Įprastas 3 2 3 5 3" xfId="878" xr:uid="{AF2E44B2-B105-450E-9859-9BF4B7D3ADD1}"/>
    <cellStyle name="Įprastas 3 2 3 5 3 2" xfId="2158" xr:uid="{9D2DE3A0-CAF3-4531-B4CA-60A3CB7A5826}"/>
    <cellStyle name="Įprastas 3 2 3 5 3 2 2" xfId="4720" xr:uid="{19717BB9-AF5B-4E8C-814F-5F930A60237E}"/>
    <cellStyle name="Įprastas 3 2 3 5 3 3" xfId="3440" xr:uid="{C8F1D917-B7C1-440B-BD3B-5E331450DFF5}"/>
    <cellStyle name="Įprastas 3 2 3 5 4" xfId="1376" xr:uid="{65D37EEB-57A3-4761-B995-A8DB52B10265}"/>
    <cellStyle name="Įprastas 3 2 3 5 4 2" xfId="3938" xr:uid="{15BEE25F-8480-43E1-8F76-2A4ED3B5083F}"/>
    <cellStyle name="Įprastas 3 2 3 5 5" xfId="2658" xr:uid="{76BEB343-CFCB-4122-AA6F-A8049275130C}"/>
    <cellStyle name="Įprastas 3 2 3 6" xfId="175" xr:uid="{77BBF31A-25F2-46F3-A53A-208F66D32D3B}"/>
    <cellStyle name="Įprastas 3 2 3 6 2" xfId="445" xr:uid="{84AAD518-3D30-4323-86D1-F11078C8C1F7}"/>
    <cellStyle name="Įprastas 3 2 3 6 2 2" xfId="881" xr:uid="{6DCC857C-A39F-4428-AD24-FA40C5CEB1DB}"/>
    <cellStyle name="Įprastas 3 2 3 6 2 2 2" xfId="2161" xr:uid="{D032FDE4-9780-4390-A689-05E8B2A6FE26}"/>
    <cellStyle name="Įprastas 3 2 3 6 2 2 2 2" xfId="4723" xr:uid="{E0C27FCF-3E29-462E-86F8-B5D5944E2DD8}"/>
    <cellStyle name="Įprastas 3 2 3 6 2 2 3" xfId="3443" xr:uid="{E7DDCF10-F735-48CA-B047-F9B57629A42E}"/>
    <cellStyle name="Įprastas 3 2 3 6 2 3" xfId="1726" xr:uid="{8E9D7B58-85F3-4704-91F3-1FA8D7B45C8C}"/>
    <cellStyle name="Įprastas 3 2 3 6 2 3 2" xfId="4288" xr:uid="{65ABD1DD-6886-4704-9D53-89EF78957D49}"/>
    <cellStyle name="Įprastas 3 2 3 6 2 4" xfId="3008" xr:uid="{DA3C3D13-7552-4AC1-B2B1-2203C468CE5B}"/>
    <cellStyle name="Įprastas 3 2 3 6 3" xfId="880" xr:uid="{10A22B3E-2E7F-489A-B4A6-890255C1DB44}"/>
    <cellStyle name="Įprastas 3 2 3 6 3 2" xfId="2160" xr:uid="{DB00E7AE-715B-4279-9F64-CA04D61C6B69}"/>
    <cellStyle name="Įprastas 3 2 3 6 3 2 2" xfId="4722" xr:uid="{B2DA4F8A-10C8-4011-AC61-128FDB6785D9}"/>
    <cellStyle name="Įprastas 3 2 3 6 3 3" xfId="3442" xr:uid="{F7BED595-FE5E-4F4B-96A6-62E072374A08}"/>
    <cellStyle name="Įprastas 3 2 3 6 4" xfId="1456" xr:uid="{B3DF1C33-616C-4566-9DF1-1D82F4E9F535}"/>
    <cellStyle name="Įprastas 3 2 3 6 4 2" xfId="4018" xr:uid="{2C7D3ECF-8CCC-47AE-8FC8-9F3C8491618B}"/>
    <cellStyle name="Įprastas 3 2 3 6 5" xfId="2738" xr:uid="{3C7E3603-9881-4353-9FFA-DEDDE06180FB}"/>
    <cellStyle name="Įprastas 3 2 3 7" xfId="255" xr:uid="{117D2036-5E76-45BE-ACAE-2717A2DDA7C8}"/>
    <cellStyle name="Įprastas 3 2 3 7 2" xfId="446" xr:uid="{C2448550-0444-4214-A300-0BD77FB86E72}"/>
    <cellStyle name="Įprastas 3 2 3 7 2 2" xfId="883" xr:uid="{7D51C513-C139-4BB8-AF1C-24B0F734DA55}"/>
    <cellStyle name="Įprastas 3 2 3 7 2 2 2" xfId="2163" xr:uid="{F66B95BE-6E35-48FB-8186-187D8973E2D3}"/>
    <cellStyle name="Įprastas 3 2 3 7 2 2 2 2" xfId="4725" xr:uid="{89F1F3FA-B61E-42E8-9A11-0414040886BB}"/>
    <cellStyle name="Įprastas 3 2 3 7 2 2 3" xfId="3445" xr:uid="{3C68927D-1AD6-4CA2-BDCF-A588C84D6638}"/>
    <cellStyle name="Įprastas 3 2 3 7 2 3" xfId="1727" xr:uid="{D493B2FB-5D3B-4CB5-8315-BAA976147C58}"/>
    <cellStyle name="Įprastas 3 2 3 7 2 3 2" xfId="4289" xr:uid="{87DB742E-B8E9-4D49-B57C-633DFCC977E5}"/>
    <cellStyle name="Įprastas 3 2 3 7 2 4" xfId="3009" xr:uid="{358DCB6B-2E6A-4EE5-AFB6-A3AEE5CB6150}"/>
    <cellStyle name="Įprastas 3 2 3 7 3" xfId="882" xr:uid="{52126327-777D-41D9-ABE8-96A18CD7A100}"/>
    <cellStyle name="Įprastas 3 2 3 7 3 2" xfId="2162" xr:uid="{33B50904-CDEA-4D25-994A-6536BA1705FA}"/>
    <cellStyle name="Įprastas 3 2 3 7 3 2 2" xfId="4724" xr:uid="{05525215-8E54-4B88-949E-9D2227059550}"/>
    <cellStyle name="Įprastas 3 2 3 7 3 3" xfId="3444" xr:uid="{CCAEFAC6-DCB3-4C75-9756-319723FEBC2A}"/>
    <cellStyle name="Įprastas 3 2 3 7 4" xfId="1536" xr:uid="{CEF631A5-3DD4-4B3A-BBAE-2E1CE865FE75}"/>
    <cellStyle name="Įprastas 3 2 3 7 4 2" xfId="4098" xr:uid="{2DA704FD-3028-4ACA-B2C0-6DFC18D469DF}"/>
    <cellStyle name="Įprastas 3 2 3 7 5" xfId="2818" xr:uid="{32ECAA7D-5F16-4E86-98E0-586BAC0E744F}"/>
    <cellStyle name="Įprastas 3 2 3 8" xfId="415" xr:uid="{B3FDDC37-FD96-4DA1-A427-F6746B40D3D6}"/>
    <cellStyle name="Įprastas 3 2 3 8 2" xfId="884" xr:uid="{719DBB04-1624-4198-B115-AE6FB79EE5DA}"/>
    <cellStyle name="Įprastas 3 2 3 8 2 2" xfId="2164" xr:uid="{77741F58-11D9-44F5-B465-821AFDE745A3}"/>
    <cellStyle name="Įprastas 3 2 3 8 2 2 2" xfId="4726" xr:uid="{3E80FC5B-4B69-4051-A179-D3649A0C96DD}"/>
    <cellStyle name="Įprastas 3 2 3 8 2 3" xfId="3446" xr:uid="{28F15FAE-1CD0-4717-9C96-DC901622B279}"/>
    <cellStyle name="Įprastas 3 2 3 8 3" xfId="1696" xr:uid="{CBBE6D75-306C-4FA3-9806-A2D2C3B76B30}"/>
    <cellStyle name="Įprastas 3 2 3 8 3 2" xfId="4258" xr:uid="{09CD2308-DC60-4AA7-BC2A-2ECF7C672FC2}"/>
    <cellStyle name="Įprastas 3 2 3 8 4" xfId="2978" xr:uid="{6F225B07-E487-4CD9-B63B-34377FA0B40B}"/>
    <cellStyle name="Įprastas 3 2 3 9" xfId="821" xr:uid="{25D8891B-4FB6-4707-9EAC-A4414E0B3A3D}"/>
    <cellStyle name="Įprastas 3 2 3 9 2" xfId="2101" xr:uid="{9211E0F4-44B5-4A45-8026-9B55A93BD7F9}"/>
    <cellStyle name="Įprastas 3 2 3 9 2 2" xfId="4663" xr:uid="{84EF708D-0E06-418C-BC7F-654E7EC50FBD}"/>
    <cellStyle name="Įprastas 3 2 3 9 3" xfId="3383" xr:uid="{A89D1C76-9601-4F83-81FE-C4C3311B6F20}"/>
    <cellStyle name="Įprastas 3 2 4" xfId="19" xr:uid="{00000000-0005-0000-0000-000011000000}"/>
    <cellStyle name="Įprastas 3 2 4 10" xfId="2582" xr:uid="{41B6C108-F50C-4860-AACB-1464ADCFB5B6}"/>
    <cellStyle name="Įprastas 3 2 4 2" xfId="39" xr:uid="{ABB1C620-212B-4274-BDB0-398035306074}"/>
    <cellStyle name="Įprastas 3 2 4 2 2" xfId="79" xr:uid="{BF412461-62A0-4F7E-882B-16440A4D6C6D}"/>
    <cellStyle name="Įprastas 3 2 4 2 2 2" xfId="159" xr:uid="{DE7B5B85-D791-4A33-8271-53DD0FD95625}"/>
    <cellStyle name="Įprastas 3 2 4 2 2 2 2" xfId="450" xr:uid="{8CCECE47-B61E-480F-8B0C-CB5F6D2F2623}"/>
    <cellStyle name="Įprastas 3 2 4 2 2 2 2 2" xfId="889" xr:uid="{FAD129EF-F6B9-47FE-9DCE-EC0E63B5DF95}"/>
    <cellStyle name="Įprastas 3 2 4 2 2 2 2 2 2" xfId="2169" xr:uid="{B16D69D5-5693-4F07-B84C-248F8F10C124}"/>
    <cellStyle name="Įprastas 3 2 4 2 2 2 2 2 2 2" xfId="4731" xr:uid="{F3022EEB-733C-42FE-A731-92DCE9F0D27B}"/>
    <cellStyle name="Įprastas 3 2 4 2 2 2 2 2 3" xfId="3451" xr:uid="{0C510F47-66AB-4CBA-9075-E34813CB2703}"/>
    <cellStyle name="Įprastas 3 2 4 2 2 2 2 3" xfId="1731" xr:uid="{63C9B792-A962-4498-BEC0-ABF6A311ABFD}"/>
    <cellStyle name="Įprastas 3 2 4 2 2 2 2 3 2" xfId="4293" xr:uid="{B8123D54-AC38-445E-BE3A-39A4DEE75D63}"/>
    <cellStyle name="Įprastas 3 2 4 2 2 2 2 4" xfId="3013" xr:uid="{21B10538-06BD-4200-A454-A9F749855D54}"/>
    <cellStyle name="Įprastas 3 2 4 2 2 2 3" xfId="888" xr:uid="{44120413-B2BB-4A91-B315-672A2B5CC539}"/>
    <cellStyle name="Įprastas 3 2 4 2 2 2 3 2" xfId="2168" xr:uid="{F4A3D4B3-A0DB-4FB9-8530-A08F03B46684}"/>
    <cellStyle name="Įprastas 3 2 4 2 2 2 3 2 2" xfId="4730" xr:uid="{00E15FCA-D584-46C6-8777-22A7C33E8AAE}"/>
    <cellStyle name="Įprastas 3 2 4 2 2 2 3 3" xfId="3450" xr:uid="{7C38CCBD-6C10-4700-92BB-1AFC64FC3656}"/>
    <cellStyle name="Įprastas 3 2 4 2 2 2 4" xfId="1440" xr:uid="{39FA3ED1-1E4E-45AB-A656-E5A8C29668CA}"/>
    <cellStyle name="Įprastas 3 2 4 2 2 2 4 2" xfId="4002" xr:uid="{26FC65F4-D36C-4789-9F72-957D9AB05026}"/>
    <cellStyle name="Įprastas 3 2 4 2 2 2 5" xfId="2722" xr:uid="{8B3C5B40-5089-4266-89BD-207CE01F5E8A}"/>
    <cellStyle name="Įprastas 3 2 4 2 2 3" xfId="239" xr:uid="{A7DB891F-E3A8-4B74-8C61-4D8D1CF95504}"/>
    <cellStyle name="Įprastas 3 2 4 2 2 3 2" xfId="451" xr:uid="{FF4B167F-BB8A-4993-A929-8A61E5D916B7}"/>
    <cellStyle name="Įprastas 3 2 4 2 2 3 2 2" xfId="891" xr:uid="{2204DF66-D031-44EF-80EC-501879081DE5}"/>
    <cellStyle name="Įprastas 3 2 4 2 2 3 2 2 2" xfId="2171" xr:uid="{D3EB5339-C17C-4502-ACE7-3B6E4DA91A70}"/>
    <cellStyle name="Įprastas 3 2 4 2 2 3 2 2 2 2" xfId="4733" xr:uid="{1718A3DB-443C-49C9-A6EC-60C0133D9834}"/>
    <cellStyle name="Įprastas 3 2 4 2 2 3 2 2 3" xfId="3453" xr:uid="{1798F427-F2E2-4EE4-8B29-D8C5ED55E526}"/>
    <cellStyle name="Įprastas 3 2 4 2 2 3 2 3" xfId="1732" xr:uid="{9AE08E22-150F-4F7E-925E-5EA32AE7B060}"/>
    <cellStyle name="Įprastas 3 2 4 2 2 3 2 3 2" xfId="4294" xr:uid="{27ACC474-6138-47D6-A326-AF5D54461FFB}"/>
    <cellStyle name="Įprastas 3 2 4 2 2 3 2 4" xfId="3014" xr:uid="{36398D7D-A932-4594-900B-232A06E7CF9C}"/>
    <cellStyle name="Įprastas 3 2 4 2 2 3 3" xfId="890" xr:uid="{A9231730-C37C-401F-ACDD-E6A05CC4E92A}"/>
    <cellStyle name="Įprastas 3 2 4 2 2 3 3 2" xfId="2170" xr:uid="{194BA328-EAF3-400C-BF8D-10A2DF682620}"/>
    <cellStyle name="Įprastas 3 2 4 2 2 3 3 2 2" xfId="4732" xr:uid="{FF37EC6E-B6AE-475B-B2A9-7BDBDE7430D6}"/>
    <cellStyle name="Įprastas 3 2 4 2 2 3 3 3" xfId="3452" xr:uid="{27CACC7F-B4D8-42F5-AC9E-2E76B03E163D}"/>
    <cellStyle name="Įprastas 3 2 4 2 2 3 4" xfId="1520" xr:uid="{B0B890D6-1241-483D-BA81-309F929DDC0C}"/>
    <cellStyle name="Įprastas 3 2 4 2 2 3 4 2" xfId="4082" xr:uid="{5D433B8F-55C3-4C29-BB4A-4D7C6EB680C1}"/>
    <cellStyle name="Įprastas 3 2 4 2 2 3 5" xfId="2802" xr:uid="{EF618E74-F32F-409C-811A-BF3BB9A44799}"/>
    <cellStyle name="Įprastas 3 2 4 2 2 4" xfId="319" xr:uid="{6DCA57B2-8679-46E0-A240-287D64E48951}"/>
    <cellStyle name="Įprastas 3 2 4 2 2 4 2" xfId="452" xr:uid="{F6FD262A-E48F-4288-BE1D-C51BEBD90549}"/>
    <cellStyle name="Įprastas 3 2 4 2 2 4 2 2" xfId="893" xr:uid="{2CE8EC5F-A7E1-4A2F-BFF8-A5D2221D0328}"/>
    <cellStyle name="Įprastas 3 2 4 2 2 4 2 2 2" xfId="2173" xr:uid="{E9C7961F-DBC4-48EB-885C-96CB09445B5C}"/>
    <cellStyle name="Įprastas 3 2 4 2 2 4 2 2 2 2" xfId="4735" xr:uid="{56C1A817-6F50-4AE6-A7D9-49DBFDA63027}"/>
    <cellStyle name="Įprastas 3 2 4 2 2 4 2 2 3" xfId="3455" xr:uid="{CA5B884C-79F2-4640-8E31-7C6F58BBA689}"/>
    <cellStyle name="Įprastas 3 2 4 2 2 4 2 3" xfId="1733" xr:uid="{B093BF5F-05A5-4203-921D-07038FB2E28D}"/>
    <cellStyle name="Įprastas 3 2 4 2 2 4 2 3 2" xfId="4295" xr:uid="{09A242A3-DEBB-402D-AB9F-3E0F5269142C}"/>
    <cellStyle name="Įprastas 3 2 4 2 2 4 2 4" xfId="3015" xr:uid="{6522F402-118A-42BA-A0DB-24323098AECC}"/>
    <cellStyle name="Įprastas 3 2 4 2 2 4 3" xfId="892" xr:uid="{98F8C640-86E2-46BB-80C9-AB7DA5B2FBC1}"/>
    <cellStyle name="Įprastas 3 2 4 2 2 4 3 2" xfId="2172" xr:uid="{F12BD942-B602-4C12-8332-04C8DD0ED1BB}"/>
    <cellStyle name="Įprastas 3 2 4 2 2 4 3 2 2" xfId="4734" xr:uid="{7085F5DC-73AA-4991-AAA5-3E0AF54022A4}"/>
    <cellStyle name="Įprastas 3 2 4 2 2 4 3 3" xfId="3454" xr:uid="{A82A7840-50C4-439B-8958-ABBC47F39728}"/>
    <cellStyle name="Įprastas 3 2 4 2 2 4 4" xfId="1600" xr:uid="{91275016-168D-4C00-AD1C-384170B5DDBF}"/>
    <cellStyle name="Įprastas 3 2 4 2 2 4 4 2" xfId="4162" xr:uid="{FE98B882-3DC9-460A-B6A6-3BBBAD6C62E2}"/>
    <cellStyle name="Įprastas 3 2 4 2 2 4 5" xfId="2882" xr:uid="{2FCD3A21-BDB8-42B3-94C7-E0485732031B}"/>
    <cellStyle name="Įprastas 3 2 4 2 2 5" xfId="449" xr:uid="{9D117EA0-28D4-4E93-814A-1AA4F0DC0199}"/>
    <cellStyle name="Įprastas 3 2 4 2 2 5 2" xfId="894" xr:uid="{CF31B0B9-905F-432A-A624-4BD4FDE8A793}"/>
    <cellStyle name="Įprastas 3 2 4 2 2 5 2 2" xfId="2174" xr:uid="{971726DB-DB0E-4878-96D1-8CEE6580BFE2}"/>
    <cellStyle name="Įprastas 3 2 4 2 2 5 2 2 2" xfId="4736" xr:uid="{20928162-A617-41CA-9E4F-070D9DBB8959}"/>
    <cellStyle name="Įprastas 3 2 4 2 2 5 2 3" xfId="3456" xr:uid="{49613988-49D1-4A3D-ACF6-68ED0319A0AB}"/>
    <cellStyle name="Įprastas 3 2 4 2 2 5 3" xfId="1730" xr:uid="{57B21ABD-03F3-453E-9D5D-E84AD82AB655}"/>
    <cellStyle name="Įprastas 3 2 4 2 2 5 3 2" xfId="4292" xr:uid="{074D1244-48F6-49F4-8ACB-DC93FAD90CCD}"/>
    <cellStyle name="Įprastas 3 2 4 2 2 5 4" xfId="3012" xr:uid="{3CF325F9-42BE-42F0-8EC5-D766E736252E}"/>
    <cellStyle name="Įprastas 3 2 4 2 2 6" xfId="887" xr:uid="{113333EB-D422-4EF2-B105-6614F8091E25}"/>
    <cellStyle name="Įprastas 3 2 4 2 2 6 2" xfId="2167" xr:uid="{A0629420-5890-4111-9808-C4AD3AF2B5F0}"/>
    <cellStyle name="Įprastas 3 2 4 2 2 6 2 2" xfId="4729" xr:uid="{82FDFC11-46A3-4891-A272-6F4F0A1A989F}"/>
    <cellStyle name="Įprastas 3 2 4 2 2 6 3" xfId="3449" xr:uid="{705A9CA1-3877-4BF3-A5A6-13DAD072EC74}"/>
    <cellStyle name="Įprastas 3 2 4 2 2 7" xfId="1360" xr:uid="{04E49D66-6122-453F-AEF8-7115E4BEF993}"/>
    <cellStyle name="Įprastas 3 2 4 2 2 7 2" xfId="3922" xr:uid="{954F552D-02E8-427A-9CAF-51A613D22DDA}"/>
    <cellStyle name="Įprastas 3 2 4 2 2 8" xfId="2642" xr:uid="{602935DB-8FCF-48C0-B7D7-F1FFE0D17432}"/>
    <cellStyle name="Įprastas 3 2 4 2 3" xfId="119" xr:uid="{04F1343B-5F95-48F1-9636-A15E14B27801}"/>
    <cellStyle name="Įprastas 3 2 4 2 3 2" xfId="453" xr:uid="{9939E8B6-3864-4004-8A36-D42AAAA2D245}"/>
    <cellStyle name="Įprastas 3 2 4 2 3 2 2" xfId="896" xr:uid="{C049E495-889F-428D-BD60-1AAABAE544AC}"/>
    <cellStyle name="Įprastas 3 2 4 2 3 2 2 2" xfId="2176" xr:uid="{8F087A30-21DB-461E-A4F9-C904FEF21E45}"/>
    <cellStyle name="Įprastas 3 2 4 2 3 2 2 2 2" xfId="4738" xr:uid="{FF5447B3-15C3-4B9A-AAFC-59F028D6B47D}"/>
    <cellStyle name="Įprastas 3 2 4 2 3 2 2 3" xfId="3458" xr:uid="{DE676AB8-1D14-428D-BB9B-67F7060C58AE}"/>
    <cellStyle name="Įprastas 3 2 4 2 3 2 3" xfId="1734" xr:uid="{5F1A4FFE-9D81-4262-BCB2-846FDAE1EBC3}"/>
    <cellStyle name="Įprastas 3 2 4 2 3 2 3 2" xfId="4296" xr:uid="{C69B89C3-923B-4C66-9A0E-65C6E5680785}"/>
    <cellStyle name="Įprastas 3 2 4 2 3 2 4" xfId="3016" xr:uid="{900D4B04-7AA4-4014-82CC-4639FF19A8AD}"/>
    <cellStyle name="Įprastas 3 2 4 2 3 3" xfId="895" xr:uid="{CD11883C-F8BC-40B1-9A84-DBD646B86293}"/>
    <cellStyle name="Įprastas 3 2 4 2 3 3 2" xfId="2175" xr:uid="{35A05B0D-C78C-40D2-ABA4-9CBD65B6053C}"/>
    <cellStyle name="Įprastas 3 2 4 2 3 3 2 2" xfId="4737" xr:uid="{47F90CA0-0833-494C-B06D-E5ED6CB13664}"/>
    <cellStyle name="Įprastas 3 2 4 2 3 3 3" xfId="3457" xr:uid="{055F5327-5B12-444C-A9B9-FEABE0820374}"/>
    <cellStyle name="Įprastas 3 2 4 2 3 4" xfId="1400" xr:uid="{0647BB19-CB16-436F-99F1-D437F6F572A3}"/>
    <cellStyle name="Įprastas 3 2 4 2 3 4 2" xfId="3962" xr:uid="{D551A8CB-217F-4AE1-92CC-0EEB8E639B60}"/>
    <cellStyle name="Įprastas 3 2 4 2 3 5" xfId="2682" xr:uid="{A9A77431-B1E0-4C7D-9390-0673AD55453F}"/>
    <cellStyle name="Įprastas 3 2 4 2 4" xfId="199" xr:uid="{F4F30F46-02B8-46AE-A95C-6ED5349CA127}"/>
    <cellStyle name="Įprastas 3 2 4 2 4 2" xfId="454" xr:uid="{6EBF759B-C02E-4416-9422-C173002500E4}"/>
    <cellStyle name="Įprastas 3 2 4 2 4 2 2" xfId="898" xr:uid="{A7867F31-FEA9-4682-83E5-0514BCC0DC26}"/>
    <cellStyle name="Įprastas 3 2 4 2 4 2 2 2" xfId="2178" xr:uid="{217C1768-6DE0-496D-8BB3-EBC839A38E02}"/>
    <cellStyle name="Įprastas 3 2 4 2 4 2 2 2 2" xfId="4740" xr:uid="{889D3D84-8C57-4DB3-AAA4-DA16A2E66A03}"/>
    <cellStyle name="Įprastas 3 2 4 2 4 2 2 3" xfId="3460" xr:uid="{AC1D971A-FF21-4721-BFE2-0F6DCDC26829}"/>
    <cellStyle name="Įprastas 3 2 4 2 4 2 3" xfId="1735" xr:uid="{3DA4DD07-DC8F-4E9D-B57F-598295A972FD}"/>
    <cellStyle name="Įprastas 3 2 4 2 4 2 3 2" xfId="4297" xr:uid="{F3022A9B-E1B7-41BE-ABF8-E26ED31BF9C4}"/>
    <cellStyle name="Įprastas 3 2 4 2 4 2 4" xfId="3017" xr:uid="{C0154303-BB44-4748-B505-A630AAFF49C8}"/>
    <cellStyle name="Įprastas 3 2 4 2 4 3" xfId="897" xr:uid="{1F48103F-8DA1-4255-B0E7-6404BBD00F5A}"/>
    <cellStyle name="Įprastas 3 2 4 2 4 3 2" xfId="2177" xr:uid="{454EF2B1-B077-4F7C-A03B-A0D50A9A7FFA}"/>
    <cellStyle name="Įprastas 3 2 4 2 4 3 2 2" xfId="4739" xr:uid="{69339B0D-D683-493A-B329-2B668A0DC5D1}"/>
    <cellStyle name="Įprastas 3 2 4 2 4 3 3" xfId="3459" xr:uid="{34EE2AC4-548A-4CFC-A08F-224D773BBBB9}"/>
    <cellStyle name="Įprastas 3 2 4 2 4 4" xfId="1480" xr:uid="{A2CAB420-A4AD-4D7A-9BE6-DACDB6548D2D}"/>
    <cellStyle name="Įprastas 3 2 4 2 4 4 2" xfId="4042" xr:uid="{B79819DA-7875-48A8-9294-2F8FC24AAE76}"/>
    <cellStyle name="Įprastas 3 2 4 2 4 5" xfId="2762" xr:uid="{9A08FC54-35AB-47D5-80D6-67F869617748}"/>
    <cellStyle name="Įprastas 3 2 4 2 5" xfId="279" xr:uid="{83E8EB4E-ED66-453F-BDC0-20446FD49712}"/>
    <cellStyle name="Įprastas 3 2 4 2 5 2" xfId="455" xr:uid="{E8B2EC65-1E87-4BFD-B31D-DDFD25E5A77C}"/>
    <cellStyle name="Įprastas 3 2 4 2 5 2 2" xfId="900" xr:uid="{C04F29EA-89E0-43B6-90C7-9E510635D776}"/>
    <cellStyle name="Įprastas 3 2 4 2 5 2 2 2" xfId="2180" xr:uid="{2BE80873-6C4B-4E5E-99FC-D32D121A956F}"/>
    <cellStyle name="Įprastas 3 2 4 2 5 2 2 2 2" xfId="4742" xr:uid="{9F5175A1-3458-41B6-B492-41E3B5BC90FF}"/>
    <cellStyle name="Įprastas 3 2 4 2 5 2 2 3" xfId="3462" xr:uid="{D4A0BBB7-6B38-42CE-828C-5E969E747187}"/>
    <cellStyle name="Įprastas 3 2 4 2 5 2 3" xfId="1736" xr:uid="{162749EE-A8A3-40B5-818A-E21CFCC13565}"/>
    <cellStyle name="Įprastas 3 2 4 2 5 2 3 2" xfId="4298" xr:uid="{A2AF0325-D16A-4AC4-B862-8F4CC8BA26C5}"/>
    <cellStyle name="Įprastas 3 2 4 2 5 2 4" xfId="3018" xr:uid="{E65B2B75-F251-4F50-BAFF-A885BD4CA350}"/>
    <cellStyle name="Įprastas 3 2 4 2 5 3" xfId="899" xr:uid="{08F27DF4-AE34-4DD7-98B8-3D3CB6BAA0E6}"/>
    <cellStyle name="Įprastas 3 2 4 2 5 3 2" xfId="2179" xr:uid="{F313A3D7-B19F-4EDB-BAB7-6681BD37640A}"/>
    <cellStyle name="Įprastas 3 2 4 2 5 3 2 2" xfId="4741" xr:uid="{B3867E67-6AE6-48C1-BBB9-CED7EE662683}"/>
    <cellStyle name="Įprastas 3 2 4 2 5 3 3" xfId="3461" xr:uid="{98641D16-754D-4916-AFFD-DAC77C5C128B}"/>
    <cellStyle name="Įprastas 3 2 4 2 5 4" xfId="1560" xr:uid="{D2A5C191-ABF9-4499-8FFF-A9FC90F9C22F}"/>
    <cellStyle name="Įprastas 3 2 4 2 5 4 2" xfId="4122" xr:uid="{CA353D45-E9CE-49A6-88B3-F9EF578F70ED}"/>
    <cellStyle name="Įprastas 3 2 4 2 5 5" xfId="2842" xr:uid="{25F2A41B-1DE8-467F-9DCB-4887277A6B97}"/>
    <cellStyle name="Įprastas 3 2 4 2 6" xfId="448" xr:uid="{47C98EFC-379E-4119-A405-2BCA487F5907}"/>
    <cellStyle name="Įprastas 3 2 4 2 6 2" xfId="901" xr:uid="{B78EEDC0-4A67-48E1-B935-DAC456BE7B3D}"/>
    <cellStyle name="Įprastas 3 2 4 2 6 2 2" xfId="2181" xr:uid="{F91851A5-9679-49B3-B244-C10C3B693126}"/>
    <cellStyle name="Įprastas 3 2 4 2 6 2 2 2" xfId="4743" xr:uid="{BE68C1E2-2D21-4747-BEE6-281FF72714A0}"/>
    <cellStyle name="Įprastas 3 2 4 2 6 2 3" xfId="3463" xr:uid="{076D1AFF-7A2B-4F44-912B-A36DB0BE1613}"/>
    <cellStyle name="Įprastas 3 2 4 2 6 3" xfId="1729" xr:uid="{66D1E326-107E-4749-977C-6CB302A1B612}"/>
    <cellStyle name="Įprastas 3 2 4 2 6 3 2" xfId="4291" xr:uid="{1C2C635F-992A-4C92-BF78-8358A437EDC9}"/>
    <cellStyle name="Įprastas 3 2 4 2 6 4" xfId="3011" xr:uid="{7AA4D2C6-C06B-4C5C-85CD-B9F00847D1D7}"/>
    <cellStyle name="Įprastas 3 2 4 2 7" xfId="886" xr:uid="{B97EF969-CAE9-47FE-ABD0-04F47E9FBED1}"/>
    <cellStyle name="Įprastas 3 2 4 2 7 2" xfId="2166" xr:uid="{A5B1F28D-77D9-4AB3-AEE6-8BD7B03F4252}"/>
    <cellStyle name="Įprastas 3 2 4 2 7 2 2" xfId="4728" xr:uid="{14B85FB4-4FE3-4058-9C87-DCD59F75C56F}"/>
    <cellStyle name="Įprastas 3 2 4 2 7 3" xfId="3448" xr:uid="{F0EBB493-5316-4680-8B1C-F7B30EF89972}"/>
    <cellStyle name="Įprastas 3 2 4 2 8" xfId="1320" xr:uid="{EA288000-7DAC-4002-A9AB-4AED5E241B89}"/>
    <cellStyle name="Įprastas 3 2 4 2 8 2" xfId="3882" xr:uid="{E161537B-0E45-4A24-AFE0-B76133F9CE01}"/>
    <cellStyle name="Įprastas 3 2 4 2 9" xfId="2602" xr:uid="{6AE4E0F3-DD5A-43D7-AA5E-CFDA98D7D655}"/>
    <cellStyle name="Įprastas 3 2 4 3" xfId="59" xr:uid="{C6C34E23-7BC4-4E90-B1DB-71C75D912A20}"/>
    <cellStyle name="Įprastas 3 2 4 3 2" xfId="139" xr:uid="{972B2175-E81F-46B9-98B4-DFFA7B0B4D23}"/>
    <cellStyle name="Įprastas 3 2 4 3 2 2" xfId="457" xr:uid="{FAF0F715-E3E8-484C-8A8E-8298601FA4D8}"/>
    <cellStyle name="Įprastas 3 2 4 3 2 2 2" xfId="904" xr:uid="{2923B6A8-5845-408E-BB8E-2845D1FB9CE8}"/>
    <cellStyle name="Įprastas 3 2 4 3 2 2 2 2" xfId="2184" xr:uid="{4860751F-12A5-47CA-B9E0-E9FF5C46F325}"/>
    <cellStyle name="Įprastas 3 2 4 3 2 2 2 2 2" xfId="4746" xr:uid="{C939AEB3-5424-49D6-9CF1-03782934B243}"/>
    <cellStyle name="Įprastas 3 2 4 3 2 2 2 3" xfId="3466" xr:uid="{579917FE-98B5-483C-81AF-328BA75938D4}"/>
    <cellStyle name="Įprastas 3 2 4 3 2 2 3" xfId="1738" xr:uid="{706F6259-D838-4E66-8B2F-D29982AAC8D3}"/>
    <cellStyle name="Įprastas 3 2 4 3 2 2 3 2" xfId="4300" xr:uid="{7580090F-543E-4116-BDDF-DC90CA9D3749}"/>
    <cellStyle name="Įprastas 3 2 4 3 2 2 4" xfId="3020" xr:uid="{9D8DEC4A-9D6E-4529-91D8-26DC25DE7538}"/>
    <cellStyle name="Įprastas 3 2 4 3 2 3" xfId="903" xr:uid="{02090857-6C9E-4C31-90AC-010390C5F45D}"/>
    <cellStyle name="Įprastas 3 2 4 3 2 3 2" xfId="2183" xr:uid="{E1A2C326-3721-4714-94C3-43DCC4B199F7}"/>
    <cellStyle name="Įprastas 3 2 4 3 2 3 2 2" xfId="4745" xr:uid="{7FFDFF1D-31AB-4219-97D5-B141687AEC8F}"/>
    <cellStyle name="Įprastas 3 2 4 3 2 3 3" xfId="3465" xr:uid="{A6309C4B-2D6F-4374-806B-50CD6228A881}"/>
    <cellStyle name="Įprastas 3 2 4 3 2 4" xfId="1420" xr:uid="{3418D2AB-50DD-4317-A108-37C54B598C70}"/>
    <cellStyle name="Įprastas 3 2 4 3 2 4 2" xfId="3982" xr:uid="{8F74A3F5-2056-4287-90EE-480CE02DF651}"/>
    <cellStyle name="Įprastas 3 2 4 3 2 5" xfId="2702" xr:uid="{3B7203C2-BB2F-45DF-92C1-8A220F052CDA}"/>
    <cellStyle name="Įprastas 3 2 4 3 3" xfId="219" xr:uid="{100645CF-CDD6-4E69-AE20-F04C1FD26006}"/>
    <cellStyle name="Įprastas 3 2 4 3 3 2" xfId="458" xr:uid="{0781F73D-E709-46C5-AF89-488B5EB905D0}"/>
    <cellStyle name="Įprastas 3 2 4 3 3 2 2" xfId="906" xr:uid="{C3040F76-1967-4655-87FC-1713248103F1}"/>
    <cellStyle name="Įprastas 3 2 4 3 3 2 2 2" xfId="2186" xr:uid="{A2C91311-5C00-40DA-9513-6FB3087E35EB}"/>
    <cellStyle name="Įprastas 3 2 4 3 3 2 2 2 2" xfId="4748" xr:uid="{8E41C228-C627-40C1-A6CD-DF712D95E52D}"/>
    <cellStyle name="Įprastas 3 2 4 3 3 2 2 3" xfId="3468" xr:uid="{4CA8D727-46AF-470E-8716-B4C5899632DC}"/>
    <cellStyle name="Įprastas 3 2 4 3 3 2 3" xfId="1739" xr:uid="{E68A1116-081E-422C-9BF3-036B47ECE212}"/>
    <cellStyle name="Įprastas 3 2 4 3 3 2 3 2" xfId="4301" xr:uid="{43A4E8DB-D998-4FEF-B2FD-45D7B10827FA}"/>
    <cellStyle name="Įprastas 3 2 4 3 3 2 4" xfId="3021" xr:uid="{ABEE99B6-9866-44FA-A98E-112C9EBDB229}"/>
    <cellStyle name="Įprastas 3 2 4 3 3 3" xfId="905" xr:uid="{E4D47E1B-EB31-4C79-BD0D-95CFAAFC6734}"/>
    <cellStyle name="Įprastas 3 2 4 3 3 3 2" xfId="2185" xr:uid="{979B5591-1719-4937-A4C5-A6F46EE2B3C6}"/>
    <cellStyle name="Įprastas 3 2 4 3 3 3 2 2" xfId="4747" xr:uid="{F77A5E27-8B11-4DF1-8D0D-7095DF322988}"/>
    <cellStyle name="Įprastas 3 2 4 3 3 3 3" xfId="3467" xr:uid="{6B27C827-B15E-48F0-ADA0-13C47E4B2481}"/>
    <cellStyle name="Įprastas 3 2 4 3 3 4" xfId="1500" xr:uid="{0C702442-06B2-4C4D-9B9E-7D0E05C162A0}"/>
    <cellStyle name="Įprastas 3 2 4 3 3 4 2" xfId="4062" xr:uid="{3D4DA1FE-89EC-4652-9EEF-3CA49710C546}"/>
    <cellStyle name="Įprastas 3 2 4 3 3 5" xfId="2782" xr:uid="{86E79EFA-6433-40AC-A3CC-3EBA114B6F51}"/>
    <cellStyle name="Įprastas 3 2 4 3 4" xfId="299" xr:uid="{0470644D-843C-441D-8DF8-7E6C0FF0CC49}"/>
    <cellStyle name="Įprastas 3 2 4 3 4 2" xfId="459" xr:uid="{13D2D531-E27A-4578-B7B0-AECD4C9D35D8}"/>
    <cellStyle name="Įprastas 3 2 4 3 4 2 2" xfId="908" xr:uid="{A742AF67-42E2-4F7F-BBEA-9753E262E378}"/>
    <cellStyle name="Įprastas 3 2 4 3 4 2 2 2" xfId="2188" xr:uid="{FDB77DA2-B84D-49CA-9450-EABC1D003EB0}"/>
    <cellStyle name="Įprastas 3 2 4 3 4 2 2 2 2" xfId="4750" xr:uid="{E31DCD48-0640-4554-AC2A-9DF4772B98EA}"/>
    <cellStyle name="Įprastas 3 2 4 3 4 2 2 3" xfId="3470" xr:uid="{0DE50385-1A30-455B-962F-F020A00BF19C}"/>
    <cellStyle name="Įprastas 3 2 4 3 4 2 3" xfId="1740" xr:uid="{D5A09929-A8FB-4303-8CFB-B1712717213F}"/>
    <cellStyle name="Įprastas 3 2 4 3 4 2 3 2" xfId="4302" xr:uid="{4FCDC9C8-9F79-45AC-A2E0-8932A507E214}"/>
    <cellStyle name="Įprastas 3 2 4 3 4 2 4" xfId="3022" xr:uid="{0E0D8CC9-EEA6-479A-89EB-D5EF57853AD1}"/>
    <cellStyle name="Įprastas 3 2 4 3 4 3" xfId="907" xr:uid="{A6C52002-7515-4262-8BD3-C6BE06FF663D}"/>
    <cellStyle name="Įprastas 3 2 4 3 4 3 2" xfId="2187" xr:uid="{55FCB533-A9D9-41FB-80F7-B7E03FB44CA6}"/>
    <cellStyle name="Įprastas 3 2 4 3 4 3 2 2" xfId="4749" xr:uid="{1BDA99C8-3312-4955-A257-72A05E7B17A7}"/>
    <cellStyle name="Įprastas 3 2 4 3 4 3 3" xfId="3469" xr:uid="{48240864-B8F2-463E-8448-81E3F78698DF}"/>
    <cellStyle name="Įprastas 3 2 4 3 4 4" xfId="1580" xr:uid="{A701366F-A832-4FC1-A7C7-8C4F9ED862A9}"/>
    <cellStyle name="Įprastas 3 2 4 3 4 4 2" xfId="4142" xr:uid="{D0944BCB-2F5A-4326-A264-74C1BBBD3C26}"/>
    <cellStyle name="Įprastas 3 2 4 3 4 5" xfId="2862" xr:uid="{B9D1EA8B-A502-4676-8376-C04D4BE16CF6}"/>
    <cellStyle name="Įprastas 3 2 4 3 5" xfId="456" xr:uid="{01A6ADDD-B55C-45BD-97D1-DE8EF2C87304}"/>
    <cellStyle name="Įprastas 3 2 4 3 5 2" xfId="909" xr:uid="{37B50F02-B889-41AA-8632-BA5B0659133C}"/>
    <cellStyle name="Įprastas 3 2 4 3 5 2 2" xfId="2189" xr:uid="{F20B4307-E7D9-4562-A2AB-14C9C478D7C1}"/>
    <cellStyle name="Įprastas 3 2 4 3 5 2 2 2" xfId="4751" xr:uid="{5B889E83-E5CE-4392-A72D-8B45394D1C4E}"/>
    <cellStyle name="Įprastas 3 2 4 3 5 2 3" xfId="3471" xr:uid="{739E4E50-F2F6-47BB-8E05-1C89AC583513}"/>
    <cellStyle name="Įprastas 3 2 4 3 5 3" xfId="1737" xr:uid="{5FC3B8A3-84E5-4AE2-A2A8-F09A55919A99}"/>
    <cellStyle name="Įprastas 3 2 4 3 5 3 2" xfId="4299" xr:uid="{96233B76-64DF-43FF-8439-600EB1C4764B}"/>
    <cellStyle name="Įprastas 3 2 4 3 5 4" xfId="3019" xr:uid="{CE941ED1-D934-492A-BB11-CD0CB99B0767}"/>
    <cellStyle name="Įprastas 3 2 4 3 6" xfId="902" xr:uid="{57A29BDB-2F79-4BC3-A1A1-925DC3C04D42}"/>
    <cellStyle name="Įprastas 3 2 4 3 6 2" xfId="2182" xr:uid="{4EEE2FA9-B0C4-4EA3-A779-08295271E8E2}"/>
    <cellStyle name="Įprastas 3 2 4 3 6 2 2" xfId="4744" xr:uid="{5A380214-37B1-43EE-BF91-78BD0EBC9E35}"/>
    <cellStyle name="Įprastas 3 2 4 3 6 3" xfId="3464" xr:uid="{E36EBA83-89F6-4D91-B4E3-30C553F5E392}"/>
    <cellStyle name="Įprastas 3 2 4 3 7" xfId="1340" xr:uid="{A3C7C639-99B3-4891-B312-7EF2E0E6A185}"/>
    <cellStyle name="Įprastas 3 2 4 3 7 2" xfId="3902" xr:uid="{6AB87296-7AEA-40FC-B046-F0DD4B36C05C}"/>
    <cellStyle name="Įprastas 3 2 4 3 8" xfId="2622" xr:uid="{8D9F9CA1-057A-491A-A4F3-C798054D3653}"/>
    <cellStyle name="Įprastas 3 2 4 4" xfId="99" xr:uid="{3AB7A8FB-9863-47AD-BA3F-12C49133AB6D}"/>
    <cellStyle name="Įprastas 3 2 4 4 2" xfId="460" xr:uid="{F99D120C-13CE-4FEA-B348-4EB1516EE034}"/>
    <cellStyle name="Įprastas 3 2 4 4 2 2" xfId="911" xr:uid="{D82B28F2-15CE-4677-8143-74625CCEA297}"/>
    <cellStyle name="Įprastas 3 2 4 4 2 2 2" xfId="2191" xr:uid="{87C4B448-B60F-4319-B25A-7F5387E86532}"/>
    <cellStyle name="Įprastas 3 2 4 4 2 2 2 2" xfId="4753" xr:uid="{08474496-F5C6-48C3-A19A-F0AC10676BAA}"/>
    <cellStyle name="Įprastas 3 2 4 4 2 2 3" xfId="3473" xr:uid="{EFEC33CB-2ED7-4ED2-90DD-5B8DDB476547}"/>
    <cellStyle name="Įprastas 3 2 4 4 2 3" xfId="1741" xr:uid="{86E376EE-C796-4499-89FC-0CA864B3E1BC}"/>
    <cellStyle name="Įprastas 3 2 4 4 2 3 2" xfId="4303" xr:uid="{CFF4CF36-B275-4186-B947-9011F523D139}"/>
    <cellStyle name="Įprastas 3 2 4 4 2 4" xfId="3023" xr:uid="{D3FA446E-B28A-4C56-9FE0-64C71F6F1906}"/>
    <cellStyle name="Įprastas 3 2 4 4 3" xfId="910" xr:uid="{F497697D-75A1-49E9-9187-BBC5232D1B2F}"/>
    <cellStyle name="Įprastas 3 2 4 4 3 2" xfId="2190" xr:uid="{219F1525-1029-4848-913C-A9B58F5F120C}"/>
    <cellStyle name="Įprastas 3 2 4 4 3 2 2" xfId="4752" xr:uid="{BFBE717F-778E-4140-9B0E-CF77C3B71F24}"/>
    <cellStyle name="Įprastas 3 2 4 4 3 3" xfId="3472" xr:uid="{6E124D76-9B59-423D-B27B-BA51852AB4BE}"/>
    <cellStyle name="Įprastas 3 2 4 4 4" xfId="1380" xr:uid="{9479F85C-C779-4B95-960B-6E5022F83BCA}"/>
    <cellStyle name="Įprastas 3 2 4 4 4 2" xfId="3942" xr:uid="{BCB7290A-314C-4E63-82BF-E72B3034DECC}"/>
    <cellStyle name="Įprastas 3 2 4 4 5" xfId="2662" xr:uid="{7C8CA0B3-5F78-49D1-9890-A7581C80313B}"/>
    <cellStyle name="Įprastas 3 2 4 5" xfId="179" xr:uid="{E264A62F-8380-46C5-936D-17F35D9F456A}"/>
    <cellStyle name="Įprastas 3 2 4 5 2" xfId="461" xr:uid="{3739C04A-8DDE-4861-A00D-073096C03B07}"/>
    <cellStyle name="Įprastas 3 2 4 5 2 2" xfId="913" xr:uid="{8054BA85-2D81-4BCE-97FA-48E830C9E175}"/>
    <cellStyle name="Įprastas 3 2 4 5 2 2 2" xfId="2193" xr:uid="{196CED98-D9A8-4047-9A75-10BBA4D5C892}"/>
    <cellStyle name="Įprastas 3 2 4 5 2 2 2 2" xfId="4755" xr:uid="{C4D35A8B-C38F-447C-A6B8-C4B5E03C3056}"/>
    <cellStyle name="Įprastas 3 2 4 5 2 2 3" xfId="3475" xr:uid="{983A97CE-F053-4616-8830-B2E4C8D68F9F}"/>
    <cellStyle name="Įprastas 3 2 4 5 2 3" xfId="1742" xr:uid="{B194FB31-9B71-4F75-B8CD-46529B8AED3C}"/>
    <cellStyle name="Įprastas 3 2 4 5 2 3 2" xfId="4304" xr:uid="{55604F43-1661-4D30-AA24-8C265BCBFD64}"/>
    <cellStyle name="Įprastas 3 2 4 5 2 4" xfId="3024" xr:uid="{36580EDC-550F-4014-85C5-0E4D933A8D83}"/>
    <cellStyle name="Įprastas 3 2 4 5 3" xfId="912" xr:uid="{C8B4F0B0-1116-41B4-96D2-F6D73C8D99CE}"/>
    <cellStyle name="Įprastas 3 2 4 5 3 2" xfId="2192" xr:uid="{B8384D01-3299-4865-AFFF-E805BBCF8316}"/>
    <cellStyle name="Įprastas 3 2 4 5 3 2 2" xfId="4754" xr:uid="{A08A48FF-5710-4717-B12A-0E764B968C2E}"/>
    <cellStyle name="Įprastas 3 2 4 5 3 3" xfId="3474" xr:uid="{7B80F6FA-35AA-448B-9D86-E8065B38C2A0}"/>
    <cellStyle name="Įprastas 3 2 4 5 4" xfId="1460" xr:uid="{2C9EC602-0098-462A-8AB4-9ECD1E11D790}"/>
    <cellStyle name="Įprastas 3 2 4 5 4 2" xfId="4022" xr:uid="{C69FA30A-2A49-402E-9F94-783D7AE66588}"/>
    <cellStyle name="Įprastas 3 2 4 5 5" xfId="2742" xr:uid="{FC8DAEE1-7009-4234-9B4D-FFC0A75DC8CE}"/>
    <cellStyle name="Įprastas 3 2 4 6" xfId="259" xr:uid="{D36887A0-EC2D-499F-AB22-8355AE593CB1}"/>
    <cellStyle name="Įprastas 3 2 4 6 2" xfId="462" xr:uid="{E45F6E23-FD12-491F-AD4B-D12B2599B15A}"/>
    <cellStyle name="Įprastas 3 2 4 6 2 2" xfId="915" xr:uid="{1115A435-2C74-4AED-AA35-C239DC04B79A}"/>
    <cellStyle name="Įprastas 3 2 4 6 2 2 2" xfId="2195" xr:uid="{9819599D-6B69-48C9-AFE9-4BFFBDF2B8E1}"/>
    <cellStyle name="Įprastas 3 2 4 6 2 2 2 2" xfId="4757" xr:uid="{BC66EC36-CF98-430D-AAB6-4A10FF7709CD}"/>
    <cellStyle name="Įprastas 3 2 4 6 2 2 3" xfId="3477" xr:uid="{ACFE49D2-8F89-4592-81CF-194101ECA0AE}"/>
    <cellStyle name="Įprastas 3 2 4 6 2 3" xfId="1743" xr:uid="{0BFDCCC4-0CFF-4E08-A677-C901C636C164}"/>
    <cellStyle name="Įprastas 3 2 4 6 2 3 2" xfId="4305" xr:uid="{DC5F5628-1164-46D9-A957-C982693E3BD6}"/>
    <cellStyle name="Įprastas 3 2 4 6 2 4" xfId="3025" xr:uid="{FF6323E9-2954-475C-B0F8-600DA9E888A8}"/>
    <cellStyle name="Įprastas 3 2 4 6 3" xfId="914" xr:uid="{BE98EA44-F7E6-423D-9F65-C694DC9F640B}"/>
    <cellStyle name="Įprastas 3 2 4 6 3 2" xfId="2194" xr:uid="{C6CB9280-47C2-45E9-94B3-09AA3A8A8B85}"/>
    <cellStyle name="Įprastas 3 2 4 6 3 2 2" xfId="4756" xr:uid="{7B4AF29F-A79A-495D-8397-E49895E191A5}"/>
    <cellStyle name="Įprastas 3 2 4 6 3 3" xfId="3476" xr:uid="{849EAE71-8C62-45EE-B7CA-E6D62D3E1BC8}"/>
    <cellStyle name="Įprastas 3 2 4 6 4" xfId="1540" xr:uid="{17056392-BBA2-4725-BEEF-C03125E98C46}"/>
    <cellStyle name="Įprastas 3 2 4 6 4 2" xfId="4102" xr:uid="{3959EA8A-A524-4745-82B0-5D9EC1246969}"/>
    <cellStyle name="Įprastas 3 2 4 6 5" xfId="2822" xr:uid="{76920F6F-E2F1-408E-9837-B6A597495A64}"/>
    <cellStyle name="Įprastas 3 2 4 7" xfId="447" xr:uid="{C660DA86-059F-4FB6-A1DA-B717533C35ED}"/>
    <cellStyle name="Įprastas 3 2 4 7 2" xfId="916" xr:uid="{2EDC227D-D571-4F3A-BFD1-1D1956E82CF4}"/>
    <cellStyle name="Įprastas 3 2 4 7 2 2" xfId="2196" xr:uid="{302C5F57-FF8E-4BE5-A496-876D2F3A7B29}"/>
    <cellStyle name="Įprastas 3 2 4 7 2 2 2" xfId="4758" xr:uid="{358E906C-A7D8-4DE9-899B-22617AE51994}"/>
    <cellStyle name="Įprastas 3 2 4 7 2 3" xfId="3478" xr:uid="{61DFF15E-C7B9-4C4C-8E5A-297B6F077B2F}"/>
    <cellStyle name="Įprastas 3 2 4 7 3" xfId="1728" xr:uid="{6A7D3998-F490-4B52-9343-A149FDAE86FF}"/>
    <cellStyle name="Įprastas 3 2 4 7 3 2" xfId="4290" xr:uid="{3C3785B3-2B04-4BBE-AB0A-67E50AD7F6B6}"/>
    <cellStyle name="Įprastas 3 2 4 7 4" xfId="3010" xr:uid="{8EBDEFF5-84B7-4606-A077-440687F74B80}"/>
    <cellStyle name="Įprastas 3 2 4 8" xfId="885" xr:uid="{D63DFF2E-6570-435D-9AD4-FEDB3E8F1E0F}"/>
    <cellStyle name="Įprastas 3 2 4 8 2" xfId="2165" xr:uid="{FD8F57B0-4540-42C2-B674-D487686BC9CB}"/>
    <cellStyle name="Įprastas 3 2 4 8 2 2" xfId="4727" xr:uid="{9C7FD99D-9533-4CAC-8B65-AD873CFF1127}"/>
    <cellStyle name="Įprastas 3 2 4 8 3" xfId="3447" xr:uid="{FB0DECCF-70CE-4DE0-8020-B446D74DAACD}"/>
    <cellStyle name="Įprastas 3 2 4 9" xfId="1300" xr:uid="{618C56D4-2413-404C-A5F6-BB1257B55C24}"/>
    <cellStyle name="Įprastas 3 2 4 9 2" xfId="3862" xr:uid="{F7AEDCED-3474-48BC-8F5A-B6E533B7390D}"/>
    <cellStyle name="Įprastas 3 2 5" xfId="27" xr:uid="{00000000-0005-0000-0000-000012000000}"/>
    <cellStyle name="Įprastas 3 2 5 10" xfId="2590" xr:uid="{1F6289A6-8318-4374-AAB3-C9C538D56896}"/>
    <cellStyle name="Įprastas 3 2 5 2" xfId="47" xr:uid="{2F93986A-2C91-4E4A-A42A-0A362BB05F79}"/>
    <cellStyle name="Įprastas 3 2 5 2 2" xfId="87" xr:uid="{D19938F2-267B-415C-A6C0-E94AE80DE609}"/>
    <cellStyle name="Įprastas 3 2 5 2 2 2" xfId="167" xr:uid="{123A4B2C-09CB-4DDD-A5A7-0315CA98F323}"/>
    <cellStyle name="Įprastas 3 2 5 2 2 2 2" xfId="466" xr:uid="{31A8033B-5D5F-48E5-A6B7-5E755A73AF24}"/>
    <cellStyle name="Įprastas 3 2 5 2 2 2 2 2" xfId="921" xr:uid="{1EEC1EF2-4EB1-4E29-AD39-811E62924BC2}"/>
    <cellStyle name="Įprastas 3 2 5 2 2 2 2 2 2" xfId="2201" xr:uid="{F9316855-C1F7-42CD-A478-CF469327FEFC}"/>
    <cellStyle name="Įprastas 3 2 5 2 2 2 2 2 2 2" xfId="4763" xr:uid="{F90711AB-04C7-4391-A8C0-87F66E73D329}"/>
    <cellStyle name="Įprastas 3 2 5 2 2 2 2 2 3" xfId="3483" xr:uid="{526E3309-E6C6-4C42-974A-31679BF3309C}"/>
    <cellStyle name="Įprastas 3 2 5 2 2 2 2 3" xfId="1747" xr:uid="{CF835A13-EBD5-41D0-AAE6-B3A051C1564F}"/>
    <cellStyle name="Įprastas 3 2 5 2 2 2 2 3 2" xfId="4309" xr:uid="{D13DA605-E1B7-420F-9AD5-153894DCE309}"/>
    <cellStyle name="Įprastas 3 2 5 2 2 2 2 4" xfId="3029" xr:uid="{D7F068A7-6F67-49AA-8202-1D0C7E64EEA9}"/>
    <cellStyle name="Įprastas 3 2 5 2 2 2 3" xfId="920" xr:uid="{8FE79A18-E8FC-4878-B01B-1D0C88442C24}"/>
    <cellStyle name="Įprastas 3 2 5 2 2 2 3 2" xfId="2200" xr:uid="{042C3BDB-3A4E-4C56-9CDA-E94FD1D40638}"/>
    <cellStyle name="Įprastas 3 2 5 2 2 2 3 2 2" xfId="4762" xr:uid="{87ADA6C0-1788-485E-A65F-06A6A84700E5}"/>
    <cellStyle name="Įprastas 3 2 5 2 2 2 3 3" xfId="3482" xr:uid="{CC00D0F7-B982-427E-A289-65AACB20E255}"/>
    <cellStyle name="Įprastas 3 2 5 2 2 2 4" xfId="1448" xr:uid="{29596FDA-C40E-464F-8F65-34273FAE1B82}"/>
    <cellStyle name="Įprastas 3 2 5 2 2 2 4 2" xfId="4010" xr:uid="{46A9BA28-08DC-42DB-B090-8FA3460E6160}"/>
    <cellStyle name="Įprastas 3 2 5 2 2 2 5" xfId="2730" xr:uid="{AC57D8E5-6EBA-4A47-B980-D4F3BF0324FB}"/>
    <cellStyle name="Įprastas 3 2 5 2 2 3" xfId="247" xr:uid="{25D4614A-81D2-4CBA-9CB5-44374D327265}"/>
    <cellStyle name="Įprastas 3 2 5 2 2 3 2" xfId="467" xr:uid="{0731D79E-4062-4760-929E-F671AF0311B5}"/>
    <cellStyle name="Įprastas 3 2 5 2 2 3 2 2" xfId="923" xr:uid="{D9C96592-BA6E-4C4A-8BA0-E4725508A885}"/>
    <cellStyle name="Įprastas 3 2 5 2 2 3 2 2 2" xfId="2203" xr:uid="{D0D65DA1-548F-444E-A5F5-8ED63B4046DE}"/>
    <cellStyle name="Įprastas 3 2 5 2 2 3 2 2 2 2" xfId="4765" xr:uid="{2EB89282-30C7-418B-A9F7-F35FAE5C5841}"/>
    <cellStyle name="Įprastas 3 2 5 2 2 3 2 2 3" xfId="3485" xr:uid="{87299461-EFEC-4B16-A822-F70C31F91518}"/>
    <cellStyle name="Įprastas 3 2 5 2 2 3 2 3" xfId="1748" xr:uid="{61F3F4FF-5E94-40AF-951E-9CB22DB80FBA}"/>
    <cellStyle name="Įprastas 3 2 5 2 2 3 2 3 2" xfId="4310" xr:uid="{27A1C85C-A0AD-45B3-8E31-7CFD1FC5D06A}"/>
    <cellStyle name="Įprastas 3 2 5 2 2 3 2 4" xfId="3030" xr:uid="{E48DD470-A5E2-41D8-8EDC-F825117A45E1}"/>
    <cellStyle name="Įprastas 3 2 5 2 2 3 3" xfId="922" xr:uid="{C56C7535-789E-44AE-B597-E064C7BD6BA1}"/>
    <cellStyle name="Įprastas 3 2 5 2 2 3 3 2" xfId="2202" xr:uid="{6194BEDC-36F5-4B12-A514-44C495E9A202}"/>
    <cellStyle name="Įprastas 3 2 5 2 2 3 3 2 2" xfId="4764" xr:uid="{681BE8E7-5BFB-4D42-8DB5-C5E0BC1A900F}"/>
    <cellStyle name="Įprastas 3 2 5 2 2 3 3 3" xfId="3484" xr:uid="{CDE3BD6C-1BAB-421E-8981-5C8B686C0A11}"/>
    <cellStyle name="Įprastas 3 2 5 2 2 3 4" xfId="1528" xr:uid="{774E46A8-CBB9-4F87-967F-E4F9BCAAEB2A}"/>
    <cellStyle name="Įprastas 3 2 5 2 2 3 4 2" xfId="4090" xr:uid="{6F262D5F-05B8-4EAD-8445-1C9DCB1D8CA1}"/>
    <cellStyle name="Įprastas 3 2 5 2 2 3 5" xfId="2810" xr:uid="{F6624737-35D5-4745-8972-5C463D3EE870}"/>
    <cellStyle name="Įprastas 3 2 5 2 2 4" xfId="327" xr:uid="{A6E80A7D-FC76-4D5C-B1CD-3B3724946BAC}"/>
    <cellStyle name="Įprastas 3 2 5 2 2 4 2" xfId="468" xr:uid="{BED54244-031A-4AC8-AF6E-D9A797A289E5}"/>
    <cellStyle name="Įprastas 3 2 5 2 2 4 2 2" xfId="925" xr:uid="{8B8D8A21-1B22-4CB7-95EC-AADF66B133F2}"/>
    <cellStyle name="Įprastas 3 2 5 2 2 4 2 2 2" xfId="2205" xr:uid="{7487C851-58AC-41C6-B1D4-5EB8A359EAD5}"/>
    <cellStyle name="Įprastas 3 2 5 2 2 4 2 2 2 2" xfId="4767" xr:uid="{F8F7D805-C855-4C31-9A56-BA675C3F833C}"/>
    <cellStyle name="Įprastas 3 2 5 2 2 4 2 2 3" xfId="3487" xr:uid="{022B02F1-6E98-4944-A62B-D7B24ACCB750}"/>
    <cellStyle name="Įprastas 3 2 5 2 2 4 2 3" xfId="1749" xr:uid="{28C9BC4A-D313-4C9D-901F-628B62DDA92C}"/>
    <cellStyle name="Įprastas 3 2 5 2 2 4 2 3 2" xfId="4311" xr:uid="{1BC060BF-EA38-4F26-88E5-114394D30B51}"/>
    <cellStyle name="Įprastas 3 2 5 2 2 4 2 4" xfId="3031" xr:uid="{BCF756FF-0063-417B-92D6-8D4E5E1BA1FE}"/>
    <cellStyle name="Įprastas 3 2 5 2 2 4 3" xfId="924" xr:uid="{20CBFFE6-8884-4A09-85B6-22DE3B65379D}"/>
    <cellStyle name="Įprastas 3 2 5 2 2 4 3 2" xfId="2204" xr:uid="{75486F8E-C4BD-46DF-A77D-C3446B03FD63}"/>
    <cellStyle name="Įprastas 3 2 5 2 2 4 3 2 2" xfId="4766" xr:uid="{41A37DE0-FB84-4F6E-8519-AB294600EACF}"/>
    <cellStyle name="Įprastas 3 2 5 2 2 4 3 3" xfId="3486" xr:uid="{5C731837-F07F-4BE0-A469-5619AA20FFAC}"/>
    <cellStyle name="Įprastas 3 2 5 2 2 4 4" xfId="1608" xr:uid="{3D894345-7856-4CCA-8B37-AF8BFC023EFB}"/>
    <cellStyle name="Įprastas 3 2 5 2 2 4 4 2" xfId="4170" xr:uid="{4EED5552-F928-4554-93B4-51C624F6A9D4}"/>
    <cellStyle name="Įprastas 3 2 5 2 2 4 5" xfId="2890" xr:uid="{A49D8B1C-4C26-4C5B-BDF6-066B4B3E2D1D}"/>
    <cellStyle name="Įprastas 3 2 5 2 2 5" xfId="465" xr:uid="{521BCF26-B59C-458F-A249-134F1F865A3D}"/>
    <cellStyle name="Įprastas 3 2 5 2 2 5 2" xfId="926" xr:uid="{0AC91255-5E95-47D1-B39D-70AA0ADD3282}"/>
    <cellStyle name="Įprastas 3 2 5 2 2 5 2 2" xfId="2206" xr:uid="{C7C4A3D2-2F0E-4857-8728-CCCE50B4B72E}"/>
    <cellStyle name="Įprastas 3 2 5 2 2 5 2 2 2" xfId="4768" xr:uid="{AF1A178D-66E3-4605-BFDB-278FF6617221}"/>
    <cellStyle name="Įprastas 3 2 5 2 2 5 2 3" xfId="3488" xr:uid="{F0B3D195-D984-4FC8-B638-48E00865B5E0}"/>
    <cellStyle name="Įprastas 3 2 5 2 2 5 3" xfId="1746" xr:uid="{940F10FB-C75C-4AE6-9144-ABD12DB1ED2F}"/>
    <cellStyle name="Įprastas 3 2 5 2 2 5 3 2" xfId="4308" xr:uid="{CF0AC919-FDD9-4FD9-BE2A-5DD360765F17}"/>
    <cellStyle name="Įprastas 3 2 5 2 2 5 4" xfId="3028" xr:uid="{55F4ECFA-0007-42B0-AC91-252F9BA195D5}"/>
    <cellStyle name="Įprastas 3 2 5 2 2 6" xfId="919" xr:uid="{DCF70793-898F-4340-B097-C22392634855}"/>
    <cellStyle name="Įprastas 3 2 5 2 2 6 2" xfId="2199" xr:uid="{EF112523-FC9E-4D00-AF67-CDEFF60C8FEE}"/>
    <cellStyle name="Įprastas 3 2 5 2 2 6 2 2" xfId="4761" xr:uid="{480BF160-9231-4735-847A-9A6223F0BEB4}"/>
    <cellStyle name="Įprastas 3 2 5 2 2 6 3" xfId="3481" xr:uid="{7BB19106-E58D-431E-94EF-E56D2200CFE5}"/>
    <cellStyle name="Įprastas 3 2 5 2 2 7" xfId="1368" xr:uid="{71F7E624-61A7-42B2-82DB-A207F3EAE033}"/>
    <cellStyle name="Įprastas 3 2 5 2 2 7 2" xfId="3930" xr:uid="{C0AE7832-D96A-4730-86A1-128A04FDFA0D}"/>
    <cellStyle name="Įprastas 3 2 5 2 2 8" xfId="2650" xr:uid="{486F917C-BBE0-49F3-9AC1-793BC9A533A9}"/>
    <cellStyle name="Įprastas 3 2 5 2 3" xfId="127" xr:uid="{27F0C223-B432-48C0-A4A0-D17BBD793D2C}"/>
    <cellStyle name="Įprastas 3 2 5 2 3 2" xfId="469" xr:uid="{D4AC5210-2650-4080-BE33-60B453659CF3}"/>
    <cellStyle name="Įprastas 3 2 5 2 3 2 2" xfId="928" xr:uid="{A354A0E4-4417-41AD-8A9F-97610A66F0CF}"/>
    <cellStyle name="Įprastas 3 2 5 2 3 2 2 2" xfId="2208" xr:uid="{F9342581-A3E0-4EDE-9EAA-9CC498A6FFB2}"/>
    <cellStyle name="Įprastas 3 2 5 2 3 2 2 2 2" xfId="4770" xr:uid="{5B31A4AE-8583-4616-8711-478DBBA53C5F}"/>
    <cellStyle name="Įprastas 3 2 5 2 3 2 2 3" xfId="3490" xr:uid="{4B17D309-B88D-48E7-9468-60CEF3909869}"/>
    <cellStyle name="Įprastas 3 2 5 2 3 2 3" xfId="1750" xr:uid="{96BD3257-73BA-4ADF-9F6A-1EA26D2E4DD3}"/>
    <cellStyle name="Įprastas 3 2 5 2 3 2 3 2" xfId="4312" xr:uid="{4DF464AE-237D-40B5-BCA0-162264F89A00}"/>
    <cellStyle name="Įprastas 3 2 5 2 3 2 4" xfId="3032" xr:uid="{A588616A-41E6-4671-BA85-B656344373A0}"/>
    <cellStyle name="Įprastas 3 2 5 2 3 3" xfId="927" xr:uid="{F49E4C7A-B5EC-4065-8560-B40A3E70B3EA}"/>
    <cellStyle name="Įprastas 3 2 5 2 3 3 2" xfId="2207" xr:uid="{383A1FDF-0C6A-4BF1-A414-437FAA2D4C7F}"/>
    <cellStyle name="Įprastas 3 2 5 2 3 3 2 2" xfId="4769" xr:uid="{EA727545-6D69-4EBB-B062-541E2256798F}"/>
    <cellStyle name="Įprastas 3 2 5 2 3 3 3" xfId="3489" xr:uid="{1BCDD307-0DE7-4A32-AD1B-B3290D114678}"/>
    <cellStyle name="Įprastas 3 2 5 2 3 4" xfId="1408" xr:uid="{07DF8614-D436-4F75-9485-7BCF874329A2}"/>
    <cellStyle name="Įprastas 3 2 5 2 3 4 2" xfId="3970" xr:uid="{48602360-8F8A-49AB-A592-92F6C0D5DD4C}"/>
    <cellStyle name="Įprastas 3 2 5 2 3 5" xfId="2690" xr:uid="{3A0E8033-A25A-4BA9-AB4D-BA24B2AD48F6}"/>
    <cellStyle name="Įprastas 3 2 5 2 4" xfId="207" xr:uid="{5AB96534-E78B-404C-A68E-907548A44D10}"/>
    <cellStyle name="Įprastas 3 2 5 2 4 2" xfId="470" xr:uid="{19E3B261-088C-4C7C-86C5-E7FBC59D11D8}"/>
    <cellStyle name="Įprastas 3 2 5 2 4 2 2" xfId="930" xr:uid="{BE513964-8BBB-446D-9C02-7AC9AD44B34F}"/>
    <cellStyle name="Įprastas 3 2 5 2 4 2 2 2" xfId="2210" xr:uid="{5A78D2F4-54B6-4174-B407-26DEAE4C2C4A}"/>
    <cellStyle name="Įprastas 3 2 5 2 4 2 2 2 2" xfId="4772" xr:uid="{64AF6BFA-8B59-4C2E-907E-0A0965E01143}"/>
    <cellStyle name="Įprastas 3 2 5 2 4 2 2 3" xfId="3492" xr:uid="{50FED56C-3059-4CE3-A0DD-C3C2B05EA4AA}"/>
    <cellStyle name="Įprastas 3 2 5 2 4 2 3" xfId="1751" xr:uid="{4F45A124-B8DD-4D18-868C-7D538D0C5BF1}"/>
    <cellStyle name="Įprastas 3 2 5 2 4 2 3 2" xfId="4313" xr:uid="{870F72DA-108A-4FB7-81FA-D972B56A9026}"/>
    <cellStyle name="Įprastas 3 2 5 2 4 2 4" xfId="3033" xr:uid="{2EB04CAF-5076-44A8-80AC-8DFA1F8ECF57}"/>
    <cellStyle name="Įprastas 3 2 5 2 4 3" xfId="929" xr:uid="{8DDEB134-7326-4BC1-839E-185A99B777DC}"/>
    <cellStyle name="Įprastas 3 2 5 2 4 3 2" xfId="2209" xr:uid="{9BB1EC30-3A09-43C9-96FE-85A080A76A69}"/>
    <cellStyle name="Įprastas 3 2 5 2 4 3 2 2" xfId="4771" xr:uid="{0C0356A0-6F39-43E3-A2B6-2BBB351A0DD2}"/>
    <cellStyle name="Įprastas 3 2 5 2 4 3 3" xfId="3491" xr:uid="{5C53E3A1-F871-4109-A323-112997C25D7D}"/>
    <cellStyle name="Įprastas 3 2 5 2 4 4" xfId="1488" xr:uid="{8E939115-C42F-4412-9306-FCBC7531CF08}"/>
    <cellStyle name="Įprastas 3 2 5 2 4 4 2" xfId="4050" xr:uid="{85608C25-6352-4EE0-875F-3D2A971FB336}"/>
    <cellStyle name="Įprastas 3 2 5 2 4 5" xfId="2770" xr:uid="{2E3D6446-7E98-4A23-B914-27CD8EDBFF81}"/>
    <cellStyle name="Įprastas 3 2 5 2 5" xfId="287" xr:uid="{E4CA789B-AFAE-40C8-8A8D-3CF12E2542EA}"/>
    <cellStyle name="Įprastas 3 2 5 2 5 2" xfId="471" xr:uid="{9AC16565-CDE6-4F4C-B758-381F6BD35B1E}"/>
    <cellStyle name="Įprastas 3 2 5 2 5 2 2" xfId="932" xr:uid="{D0D547BF-4692-4EA1-80B8-FACF373530C4}"/>
    <cellStyle name="Įprastas 3 2 5 2 5 2 2 2" xfId="2212" xr:uid="{75056991-A00D-4DA9-BCDF-4A57D0CD16D0}"/>
    <cellStyle name="Įprastas 3 2 5 2 5 2 2 2 2" xfId="4774" xr:uid="{6FC28507-8A1F-4447-B0B0-B3F419C31B10}"/>
    <cellStyle name="Įprastas 3 2 5 2 5 2 2 3" xfId="3494" xr:uid="{E263AC8D-227C-4B07-AE47-759A90BB57A8}"/>
    <cellStyle name="Įprastas 3 2 5 2 5 2 3" xfId="1752" xr:uid="{ECCABEEB-1F08-4737-84CF-7AF35599597B}"/>
    <cellStyle name="Įprastas 3 2 5 2 5 2 3 2" xfId="4314" xr:uid="{BE10BCC0-AD93-4F34-97DB-F1697AE13223}"/>
    <cellStyle name="Įprastas 3 2 5 2 5 2 4" xfId="3034" xr:uid="{63F896FE-B55A-4259-9BC2-329D209017DD}"/>
    <cellStyle name="Įprastas 3 2 5 2 5 3" xfId="931" xr:uid="{F204B634-CF1B-47ED-858B-87316F0BF710}"/>
    <cellStyle name="Įprastas 3 2 5 2 5 3 2" xfId="2211" xr:uid="{BD157EE3-4C9B-4B2D-A918-AA4FF5C8598B}"/>
    <cellStyle name="Įprastas 3 2 5 2 5 3 2 2" xfId="4773" xr:uid="{E0D48813-FD34-4729-ABEC-BF2C2935D152}"/>
    <cellStyle name="Įprastas 3 2 5 2 5 3 3" xfId="3493" xr:uid="{A57C2E23-DAE7-4EB3-A869-3E01872D06CB}"/>
    <cellStyle name="Įprastas 3 2 5 2 5 4" xfId="1568" xr:uid="{487D0D3D-8564-46B0-8BAB-AA2EC6E0091D}"/>
    <cellStyle name="Įprastas 3 2 5 2 5 4 2" xfId="4130" xr:uid="{0E8D6566-7E89-429A-B1F9-83008ACC7BB3}"/>
    <cellStyle name="Įprastas 3 2 5 2 5 5" xfId="2850" xr:uid="{CF5CE643-94F1-4BDA-AFE9-38170451B3CD}"/>
    <cellStyle name="Įprastas 3 2 5 2 6" xfId="464" xr:uid="{77130519-805C-47FB-9B4C-D919DDC53194}"/>
    <cellStyle name="Įprastas 3 2 5 2 6 2" xfId="933" xr:uid="{04A40755-2485-4233-A7E4-30A783DE6648}"/>
    <cellStyle name="Įprastas 3 2 5 2 6 2 2" xfId="2213" xr:uid="{427E6E78-B0FB-4516-8DF0-DB20B0E09D96}"/>
    <cellStyle name="Įprastas 3 2 5 2 6 2 2 2" xfId="4775" xr:uid="{C2A60E8B-3BAF-4A02-9723-4CBF9E9BF30F}"/>
    <cellStyle name="Įprastas 3 2 5 2 6 2 3" xfId="3495" xr:uid="{5ABAD48F-2225-432C-809B-EAD6834D22E1}"/>
    <cellStyle name="Įprastas 3 2 5 2 6 3" xfId="1745" xr:uid="{72EB3485-A4E1-4E16-872A-E4BE22E735E2}"/>
    <cellStyle name="Įprastas 3 2 5 2 6 3 2" xfId="4307" xr:uid="{AD4620BC-CF6D-4368-B916-212ABF54070D}"/>
    <cellStyle name="Įprastas 3 2 5 2 6 4" xfId="3027" xr:uid="{1CA801FC-9156-4F2B-BA2D-7F3000AF2F00}"/>
    <cellStyle name="Įprastas 3 2 5 2 7" xfId="918" xr:uid="{8FDC0CC1-9246-450E-9D4C-9A5130A7ABD6}"/>
    <cellStyle name="Įprastas 3 2 5 2 7 2" xfId="2198" xr:uid="{2CFE520B-9651-4062-9B1F-F7C4893CE709}"/>
    <cellStyle name="Įprastas 3 2 5 2 7 2 2" xfId="4760" xr:uid="{3F502ADA-2C24-4AAF-9A49-C95ACCB96C2C}"/>
    <cellStyle name="Įprastas 3 2 5 2 7 3" xfId="3480" xr:uid="{2DF2661C-7E1C-4E0B-B6F0-D569B7AA4A15}"/>
    <cellStyle name="Įprastas 3 2 5 2 8" xfId="1328" xr:uid="{513FCC90-7D8D-4EDA-B37E-F20CCDC7C8E6}"/>
    <cellStyle name="Įprastas 3 2 5 2 8 2" xfId="3890" xr:uid="{3CB577BE-07D2-4CBB-9497-79D8BA37C3F5}"/>
    <cellStyle name="Įprastas 3 2 5 2 9" xfId="2610" xr:uid="{1300B3D2-CC15-4451-B47C-138120E09C8E}"/>
    <cellStyle name="Įprastas 3 2 5 3" xfId="67" xr:uid="{42B1D744-7944-4283-B9D6-3764E191E04A}"/>
    <cellStyle name="Įprastas 3 2 5 3 2" xfId="147" xr:uid="{4411DE5F-AB26-4E24-83EF-D3D9BE352BFD}"/>
    <cellStyle name="Įprastas 3 2 5 3 2 2" xfId="473" xr:uid="{8866E61D-64BB-4F9A-BEA8-451CE0E69845}"/>
    <cellStyle name="Įprastas 3 2 5 3 2 2 2" xfId="936" xr:uid="{9DA5B40E-B0E3-4068-8FDA-FB0EA4CA1139}"/>
    <cellStyle name="Įprastas 3 2 5 3 2 2 2 2" xfId="2216" xr:uid="{5EED02EE-148D-4959-B062-2B765C46B300}"/>
    <cellStyle name="Įprastas 3 2 5 3 2 2 2 2 2" xfId="4778" xr:uid="{D7B35F6D-5298-40AC-A05C-DE5A9796AD5E}"/>
    <cellStyle name="Įprastas 3 2 5 3 2 2 2 3" xfId="3498" xr:uid="{94EF5F34-9934-46EE-97BC-560F2B8C004F}"/>
    <cellStyle name="Įprastas 3 2 5 3 2 2 3" xfId="1754" xr:uid="{EDA5C44A-08AE-44C1-8B6B-122A2268CE0E}"/>
    <cellStyle name="Įprastas 3 2 5 3 2 2 3 2" xfId="4316" xr:uid="{B917CBCD-8B3A-439C-8F20-B0AAC13CF5D3}"/>
    <cellStyle name="Įprastas 3 2 5 3 2 2 4" xfId="3036" xr:uid="{18428558-D969-4C73-975D-C5BC26A08D68}"/>
    <cellStyle name="Įprastas 3 2 5 3 2 3" xfId="935" xr:uid="{785EB214-A8F5-4AFD-B061-B38475D8EB0C}"/>
    <cellStyle name="Įprastas 3 2 5 3 2 3 2" xfId="2215" xr:uid="{961ED887-B219-4F71-B252-42FFB69BF804}"/>
    <cellStyle name="Įprastas 3 2 5 3 2 3 2 2" xfId="4777" xr:uid="{B802216A-C82E-4910-B24D-D06753A0AD75}"/>
    <cellStyle name="Įprastas 3 2 5 3 2 3 3" xfId="3497" xr:uid="{A4E2BC4D-867D-4482-9D80-89E4F85BFE42}"/>
    <cellStyle name="Įprastas 3 2 5 3 2 4" xfId="1428" xr:uid="{FB6ABD70-F524-49FE-BEA8-C8F3D890C600}"/>
    <cellStyle name="Įprastas 3 2 5 3 2 4 2" xfId="3990" xr:uid="{BEF6B603-D11B-406E-A170-C546F1905DFB}"/>
    <cellStyle name="Įprastas 3 2 5 3 2 5" xfId="2710" xr:uid="{2CE6C504-206D-4C8D-994E-0C4A0A57FB79}"/>
    <cellStyle name="Įprastas 3 2 5 3 3" xfId="227" xr:uid="{F41BB5B5-CED3-4E4C-A033-5E0307E37537}"/>
    <cellStyle name="Įprastas 3 2 5 3 3 2" xfId="474" xr:uid="{849D85BD-B63E-46BB-A206-AEAC99532B59}"/>
    <cellStyle name="Įprastas 3 2 5 3 3 2 2" xfId="938" xr:uid="{1FEFE370-9C00-48B8-83CE-55904A2360D1}"/>
    <cellStyle name="Įprastas 3 2 5 3 3 2 2 2" xfId="2218" xr:uid="{9415AB0B-7F6B-4069-87EC-4EFD1E72EAC6}"/>
    <cellStyle name="Įprastas 3 2 5 3 3 2 2 2 2" xfId="4780" xr:uid="{7B1278CD-9463-40F2-B66D-285BB9B4BAFD}"/>
    <cellStyle name="Įprastas 3 2 5 3 3 2 2 3" xfId="3500" xr:uid="{F45A5D18-FC74-4BF4-9B8A-FC93B7D28BE4}"/>
    <cellStyle name="Įprastas 3 2 5 3 3 2 3" xfId="1755" xr:uid="{1C9EDABC-CC7D-4164-8626-BDA3FB0BC7DD}"/>
    <cellStyle name="Įprastas 3 2 5 3 3 2 3 2" xfId="4317" xr:uid="{A7215C25-F41A-46B5-B9D5-718DC9FF6811}"/>
    <cellStyle name="Įprastas 3 2 5 3 3 2 4" xfId="3037" xr:uid="{8085406B-9E7B-4650-AD4C-9EC8EE53E64F}"/>
    <cellStyle name="Įprastas 3 2 5 3 3 3" xfId="937" xr:uid="{6E009CFE-52D3-42BC-9E3B-F5792E0E49A3}"/>
    <cellStyle name="Įprastas 3 2 5 3 3 3 2" xfId="2217" xr:uid="{5D2B580B-EF02-4E48-8A87-E32912417DBB}"/>
    <cellStyle name="Įprastas 3 2 5 3 3 3 2 2" xfId="4779" xr:uid="{6ADDC22E-9C16-450D-B9B6-613121C1C7A4}"/>
    <cellStyle name="Įprastas 3 2 5 3 3 3 3" xfId="3499" xr:uid="{4A6DE2BF-2FAE-48FD-827A-1016AF97C618}"/>
    <cellStyle name="Įprastas 3 2 5 3 3 4" xfId="1508" xr:uid="{4703A4B1-30B1-4584-974D-9267237933D3}"/>
    <cellStyle name="Įprastas 3 2 5 3 3 4 2" xfId="4070" xr:uid="{D1E08227-A875-40DA-AD64-77E1F1927900}"/>
    <cellStyle name="Įprastas 3 2 5 3 3 5" xfId="2790" xr:uid="{3D73C77E-7BE0-472D-96BA-09C2A23FF6F2}"/>
    <cellStyle name="Įprastas 3 2 5 3 4" xfId="307" xr:uid="{00021DC8-61E6-4C6A-B484-9D30F67571E5}"/>
    <cellStyle name="Įprastas 3 2 5 3 4 2" xfId="475" xr:uid="{48D69552-BE0C-4B89-B7E0-F3AD6ADC951A}"/>
    <cellStyle name="Įprastas 3 2 5 3 4 2 2" xfId="940" xr:uid="{F5929056-437F-499C-91D8-8D9C2888D592}"/>
    <cellStyle name="Įprastas 3 2 5 3 4 2 2 2" xfId="2220" xr:uid="{D7F7C8A9-911D-4283-8DC9-03531500530A}"/>
    <cellStyle name="Įprastas 3 2 5 3 4 2 2 2 2" xfId="4782" xr:uid="{BD7FF44B-6DFE-4D93-893D-CAF606733598}"/>
    <cellStyle name="Įprastas 3 2 5 3 4 2 2 3" xfId="3502" xr:uid="{0BCF829C-193F-409D-B331-C89745FFB1A9}"/>
    <cellStyle name="Įprastas 3 2 5 3 4 2 3" xfId="1756" xr:uid="{26391154-3FF3-4B20-BBFD-9966C13F1BFB}"/>
    <cellStyle name="Įprastas 3 2 5 3 4 2 3 2" xfId="4318" xr:uid="{7B5091ED-CB59-4538-9CDC-961853F276E8}"/>
    <cellStyle name="Įprastas 3 2 5 3 4 2 4" xfId="3038" xr:uid="{94AD8067-CFE6-4738-94F2-2C05BE24BD3A}"/>
    <cellStyle name="Įprastas 3 2 5 3 4 3" xfId="939" xr:uid="{DDFD8A38-C07B-438B-94B4-E43DE5A43E5B}"/>
    <cellStyle name="Įprastas 3 2 5 3 4 3 2" xfId="2219" xr:uid="{F0ED44FC-65E5-4B07-BB30-926D0E8D90B2}"/>
    <cellStyle name="Įprastas 3 2 5 3 4 3 2 2" xfId="4781" xr:uid="{068C7AF7-49D0-484B-93C8-D4344CA8BEC1}"/>
    <cellStyle name="Įprastas 3 2 5 3 4 3 3" xfId="3501" xr:uid="{DF39145F-F1F7-4516-B1D8-7599C1CB7688}"/>
    <cellStyle name="Įprastas 3 2 5 3 4 4" xfId="1588" xr:uid="{A8087739-292F-459C-9536-584ACBDD8ABB}"/>
    <cellStyle name="Įprastas 3 2 5 3 4 4 2" xfId="4150" xr:uid="{9BEEEE7F-D136-46F6-BF60-60528FDD25F5}"/>
    <cellStyle name="Įprastas 3 2 5 3 4 5" xfId="2870" xr:uid="{C4200277-4139-4C05-9EE7-FFAC14F6B5EF}"/>
    <cellStyle name="Įprastas 3 2 5 3 5" xfId="472" xr:uid="{D899A0BC-6394-4D7B-BED7-AF1EF56A27B2}"/>
    <cellStyle name="Įprastas 3 2 5 3 5 2" xfId="941" xr:uid="{46BD40EC-BD39-4FB8-B7E7-9FD192657129}"/>
    <cellStyle name="Įprastas 3 2 5 3 5 2 2" xfId="2221" xr:uid="{5DF58969-7B4A-4DF1-B9F5-46140BF8178D}"/>
    <cellStyle name="Įprastas 3 2 5 3 5 2 2 2" xfId="4783" xr:uid="{076D0F53-B132-4241-9D88-42BEF2A1E50F}"/>
    <cellStyle name="Įprastas 3 2 5 3 5 2 3" xfId="3503" xr:uid="{DB683359-3CAF-4EDB-9C8E-85CFF34CD8D5}"/>
    <cellStyle name="Įprastas 3 2 5 3 5 3" xfId="1753" xr:uid="{4847A588-A0A9-4B5D-9542-0FCA3ADB08A9}"/>
    <cellStyle name="Įprastas 3 2 5 3 5 3 2" xfId="4315" xr:uid="{2941D491-F38F-41B6-A49B-2C8A1FC43FE4}"/>
    <cellStyle name="Įprastas 3 2 5 3 5 4" xfId="3035" xr:uid="{1565D748-70A8-4B6C-87B6-B561DDC6F25D}"/>
    <cellStyle name="Įprastas 3 2 5 3 6" xfId="934" xr:uid="{62DBF339-4E73-4F06-8DBC-62A38499CB14}"/>
    <cellStyle name="Įprastas 3 2 5 3 6 2" xfId="2214" xr:uid="{04616537-8826-4940-8337-F3D5854042D3}"/>
    <cellStyle name="Įprastas 3 2 5 3 6 2 2" xfId="4776" xr:uid="{C1AE6B58-3331-4D36-B1EC-6C9B91AEEC9F}"/>
    <cellStyle name="Įprastas 3 2 5 3 6 3" xfId="3496" xr:uid="{87DD32D9-F0DE-4C94-9209-8E9862034121}"/>
    <cellStyle name="Įprastas 3 2 5 3 7" xfId="1348" xr:uid="{0498A7C7-A080-4BF6-B907-7E75C2C94E65}"/>
    <cellStyle name="Įprastas 3 2 5 3 7 2" xfId="3910" xr:uid="{33BF1800-9C5F-4DB8-B5EF-A4AC05F9C004}"/>
    <cellStyle name="Įprastas 3 2 5 3 8" xfId="2630" xr:uid="{13E29158-462A-4795-B791-A4B15594B169}"/>
    <cellStyle name="Įprastas 3 2 5 4" xfId="107" xr:uid="{42B47D0A-1FB9-4F80-AA00-4D0C2AA5913C}"/>
    <cellStyle name="Įprastas 3 2 5 4 2" xfId="476" xr:uid="{AFDA9FBA-16DD-4946-B647-09877021A304}"/>
    <cellStyle name="Įprastas 3 2 5 4 2 2" xfId="943" xr:uid="{E7DAF144-4726-440A-9B8D-A720BEFF3A14}"/>
    <cellStyle name="Įprastas 3 2 5 4 2 2 2" xfId="2223" xr:uid="{6BA1C398-B606-4052-9F22-BAEC1ACBE998}"/>
    <cellStyle name="Įprastas 3 2 5 4 2 2 2 2" xfId="4785" xr:uid="{026D9D13-EEB4-40C6-891A-F0F828C12479}"/>
    <cellStyle name="Įprastas 3 2 5 4 2 2 3" xfId="3505" xr:uid="{E65BDC74-4A9C-4466-BF0D-34569BF122AB}"/>
    <cellStyle name="Įprastas 3 2 5 4 2 3" xfId="1757" xr:uid="{FCC5BF3E-1D19-467E-88C0-2B46350DF064}"/>
    <cellStyle name="Įprastas 3 2 5 4 2 3 2" xfId="4319" xr:uid="{EDF545EF-62DD-45A6-A4AC-1183CAE3BD54}"/>
    <cellStyle name="Įprastas 3 2 5 4 2 4" xfId="3039" xr:uid="{DBFC1892-A089-4A40-BAC3-EAAE93380A5D}"/>
    <cellStyle name="Įprastas 3 2 5 4 3" xfId="942" xr:uid="{D039E4B2-F98C-475C-884B-93C90A473F9B}"/>
    <cellStyle name="Įprastas 3 2 5 4 3 2" xfId="2222" xr:uid="{0CFD5A98-1212-4C33-AA96-3DFFC6F859B6}"/>
    <cellStyle name="Įprastas 3 2 5 4 3 2 2" xfId="4784" xr:uid="{15CB71CB-C055-41B5-A59C-FA3AD074C9BE}"/>
    <cellStyle name="Įprastas 3 2 5 4 3 3" xfId="3504" xr:uid="{894E5B9A-4381-4909-99CA-C65B3CE933D0}"/>
    <cellStyle name="Įprastas 3 2 5 4 4" xfId="1388" xr:uid="{93F354D3-2C8A-469C-A45C-4DCB7981D7DE}"/>
    <cellStyle name="Įprastas 3 2 5 4 4 2" xfId="3950" xr:uid="{0E91AA71-85FF-4ADD-A603-13519326B536}"/>
    <cellStyle name="Įprastas 3 2 5 4 5" xfId="2670" xr:uid="{52F98798-DC71-4229-8361-15E296AD278F}"/>
    <cellStyle name="Įprastas 3 2 5 5" xfId="187" xr:uid="{719E6827-87C9-451D-A95E-20748E88CCAE}"/>
    <cellStyle name="Įprastas 3 2 5 5 2" xfId="477" xr:uid="{E9AC4C97-02C8-435B-BEB8-4C466974870D}"/>
    <cellStyle name="Įprastas 3 2 5 5 2 2" xfId="945" xr:uid="{39D5988C-CE35-46EB-9D09-469A1EC90D97}"/>
    <cellStyle name="Įprastas 3 2 5 5 2 2 2" xfId="2225" xr:uid="{C849AD61-8DFE-4EB2-B84F-45C62265701C}"/>
    <cellStyle name="Įprastas 3 2 5 5 2 2 2 2" xfId="4787" xr:uid="{F248DB12-ED1D-47B5-9D9B-0E29CE87B156}"/>
    <cellStyle name="Įprastas 3 2 5 5 2 2 3" xfId="3507" xr:uid="{9D728F1B-EFD6-4655-9135-E69AC11DCD04}"/>
    <cellStyle name="Įprastas 3 2 5 5 2 3" xfId="1758" xr:uid="{BD786754-4C24-40D4-A5B7-E81A359BB55D}"/>
    <cellStyle name="Įprastas 3 2 5 5 2 3 2" xfId="4320" xr:uid="{75C6969C-2B72-4834-8822-BF938B629C96}"/>
    <cellStyle name="Įprastas 3 2 5 5 2 4" xfId="3040" xr:uid="{9C1F1114-E7B4-4580-94DC-194A53EDB104}"/>
    <cellStyle name="Įprastas 3 2 5 5 3" xfId="944" xr:uid="{83D42397-E890-464D-BCED-F7FE31A680B6}"/>
    <cellStyle name="Įprastas 3 2 5 5 3 2" xfId="2224" xr:uid="{ABC8454C-691F-411D-ADDB-ACB817F98321}"/>
    <cellStyle name="Įprastas 3 2 5 5 3 2 2" xfId="4786" xr:uid="{262A4039-9268-4A95-9002-599940E96E7A}"/>
    <cellStyle name="Įprastas 3 2 5 5 3 3" xfId="3506" xr:uid="{05DCFCFF-F616-42EC-A109-86F44DC24B60}"/>
    <cellStyle name="Įprastas 3 2 5 5 4" xfId="1468" xr:uid="{1EA7BC2F-59A7-4365-A6CA-6939D3255D13}"/>
    <cellStyle name="Įprastas 3 2 5 5 4 2" xfId="4030" xr:uid="{1B2916A6-C261-41B0-A455-4F38C621FA82}"/>
    <cellStyle name="Įprastas 3 2 5 5 5" xfId="2750" xr:uid="{9E4D3077-1143-4250-95AD-CBDF8433BFEB}"/>
    <cellStyle name="Įprastas 3 2 5 6" xfId="267" xr:uid="{75C71754-4E51-454C-BC5B-AC4E23A9AE48}"/>
    <cellStyle name="Įprastas 3 2 5 6 2" xfId="478" xr:uid="{34DDAD8A-8E8B-413B-A4CF-89C0CB8536F1}"/>
    <cellStyle name="Įprastas 3 2 5 6 2 2" xfId="947" xr:uid="{F6DADB5F-6B3B-44D6-B711-E3C3D4857B7F}"/>
    <cellStyle name="Įprastas 3 2 5 6 2 2 2" xfId="2227" xr:uid="{1AC2A4B1-3766-4843-AB62-8C1647E6CBDA}"/>
    <cellStyle name="Įprastas 3 2 5 6 2 2 2 2" xfId="4789" xr:uid="{E9DE4CB6-948D-4671-AD9A-0D0C0F9FF02D}"/>
    <cellStyle name="Įprastas 3 2 5 6 2 2 3" xfId="3509" xr:uid="{01A15E22-0BCF-4CB7-A9B6-CFA537E98818}"/>
    <cellStyle name="Įprastas 3 2 5 6 2 3" xfId="1759" xr:uid="{A0125AB5-D650-4B1B-8074-4107CB89AA2A}"/>
    <cellStyle name="Įprastas 3 2 5 6 2 3 2" xfId="4321" xr:uid="{87BD64F0-63E7-4403-84B7-1C897464EDC1}"/>
    <cellStyle name="Įprastas 3 2 5 6 2 4" xfId="3041" xr:uid="{9879EA17-5507-41C5-9F67-89D62F6BA413}"/>
    <cellStyle name="Įprastas 3 2 5 6 3" xfId="946" xr:uid="{D6E31BB6-0662-46E3-9991-BE710E07D3CB}"/>
    <cellStyle name="Įprastas 3 2 5 6 3 2" xfId="2226" xr:uid="{BF1DE356-98CA-437D-9FC0-2B2E74F4F5E4}"/>
    <cellStyle name="Įprastas 3 2 5 6 3 2 2" xfId="4788" xr:uid="{73B8E518-2A8F-4DDA-8764-4B27B6781EB2}"/>
    <cellStyle name="Įprastas 3 2 5 6 3 3" xfId="3508" xr:uid="{D201459C-860E-4A98-9B9F-B1712FAFCE26}"/>
    <cellStyle name="Įprastas 3 2 5 6 4" xfId="1548" xr:uid="{42AD9F9D-7AD3-4BD6-A16F-B14125CA52EC}"/>
    <cellStyle name="Įprastas 3 2 5 6 4 2" xfId="4110" xr:uid="{7F4FACC2-5684-4B34-95A5-B1BB7BFC51ED}"/>
    <cellStyle name="Įprastas 3 2 5 6 5" xfId="2830" xr:uid="{52F35E35-D3BE-4126-AB5E-DCA4136B3A5D}"/>
    <cellStyle name="Įprastas 3 2 5 7" xfId="463" xr:uid="{309C07AD-6320-4E10-BFE6-84F0868B3496}"/>
    <cellStyle name="Įprastas 3 2 5 7 2" xfId="948" xr:uid="{586C9C29-A1D1-440E-924D-93047CE81DE7}"/>
    <cellStyle name="Įprastas 3 2 5 7 2 2" xfId="2228" xr:uid="{7F280EFE-440B-452E-B781-C808DDE419AD}"/>
    <cellStyle name="Įprastas 3 2 5 7 2 2 2" xfId="4790" xr:uid="{CA6DC82E-35B8-493F-A60F-A24734B3F55C}"/>
    <cellStyle name="Įprastas 3 2 5 7 2 3" xfId="3510" xr:uid="{97A16EFE-DCE7-4595-8313-C2AE9257D293}"/>
    <cellStyle name="Įprastas 3 2 5 7 3" xfId="1744" xr:uid="{E2FC5DA2-5114-4039-9A8A-12292B4F216D}"/>
    <cellStyle name="Įprastas 3 2 5 7 3 2" xfId="4306" xr:uid="{5912CF41-590D-4E84-860A-1014A84AEC3A}"/>
    <cellStyle name="Įprastas 3 2 5 7 4" xfId="3026" xr:uid="{261FAF6A-E197-4CA6-9B57-B4E1C73CBDD4}"/>
    <cellStyle name="Įprastas 3 2 5 8" xfId="917" xr:uid="{13EF21CB-1B50-409F-BE68-EE06B5F1ABAF}"/>
    <cellStyle name="Įprastas 3 2 5 8 2" xfId="2197" xr:uid="{BFB44DE9-2186-4E85-8221-34BC5C6CD04E}"/>
    <cellStyle name="Įprastas 3 2 5 8 2 2" xfId="4759" xr:uid="{12150689-8121-4603-8EF2-B8013DC3F3FB}"/>
    <cellStyle name="Įprastas 3 2 5 8 3" xfId="3479" xr:uid="{1C47C0A9-B91C-436B-AF43-385BE7FCB475}"/>
    <cellStyle name="Įprastas 3 2 5 9" xfId="1308" xr:uid="{E3E4F909-D6B0-4DD7-85F3-6BA77D16939E}"/>
    <cellStyle name="Įprastas 3 2 5 9 2" xfId="3870" xr:uid="{BA86FC66-FAF4-4994-9837-A286871CF604}"/>
    <cellStyle name="Įprastas 3 2 6" xfId="31" xr:uid="{D9376754-E8E8-4873-A8CB-4EE1461C8E54}"/>
    <cellStyle name="Įprastas 3 2 6 2" xfId="71" xr:uid="{166EA376-8DC1-48C5-9C9B-C88A9328D42F}"/>
    <cellStyle name="Įprastas 3 2 6 2 2" xfId="151" xr:uid="{86AF9008-03F6-4A27-906A-0C2604B261FD}"/>
    <cellStyle name="Įprastas 3 2 6 2 2 2" xfId="481" xr:uid="{9B2C7C95-A927-47B4-B502-B0AFB573414F}"/>
    <cellStyle name="Įprastas 3 2 6 2 2 2 2" xfId="952" xr:uid="{823550CC-FB22-4B6A-A819-7B1698D56B83}"/>
    <cellStyle name="Įprastas 3 2 6 2 2 2 2 2" xfId="2232" xr:uid="{9B914604-93E5-4CD9-B6CB-00C4A12CA7C1}"/>
    <cellStyle name="Įprastas 3 2 6 2 2 2 2 2 2" xfId="4794" xr:uid="{1323A633-CE31-4E75-8EE8-12E63A8F9EF5}"/>
    <cellStyle name="Įprastas 3 2 6 2 2 2 2 3" xfId="3514" xr:uid="{C4C9BFA1-16B7-4FAB-9EB5-3AD71A2D602F}"/>
    <cellStyle name="Įprastas 3 2 6 2 2 2 3" xfId="1762" xr:uid="{AD19BA63-A235-4E8E-92EB-FB2E3235B231}"/>
    <cellStyle name="Įprastas 3 2 6 2 2 2 3 2" xfId="4324" xr:uid="{D7DA9B97-377E-4558-94A8-F03FFAA98087}"/>
    <cellStyle name="Įprastas 3 2 6 2 2 2 4" xfId="3044" xr:uid="{8BC3EF16-9B6C-4855-BF74-418804356F67}"/>
    <cellStyle name="Įprastas 3 2 6 2 2 3" xfId="951" xr:uid="{9E000A09-2E58-4D9C-92E4-001405522086}"/>
    <cellStyle name="Įprastas 3 2 6 2 2 3 2" xfId="2231" xr:uid="{099532C3-0AFC-4281-A080-F86887553358}"/>
    <cellStyle name="Įprastas 3 2 6 2 2 3 2 2" xfId="4793" xr:uid="{3F9084C8-65FB-47C8-A636-2FC27AC1B2FA}"/>
    <cellStyle name="Įprastas 3 2 6 2 2 3 3" xfId="3513" xr:uid="{705602B4-309B-4E48-B91E-E56555400487}"/>
    <cellStyle name="Įprastas 3 2 6 2 2 4" xfId="1432" xr:uid="{7C5DEF12-9872-446A-B59A-2EEDD0C4905D}"/>
    <cellStyle name="Įprastas 3 2 6 2 2 4 2" xfId="3994" xr:uid="{869318A4-0FA9-4647-903B-733F01A7E4E1}"/>
    <cellStyle name="Įprastas 3 2 6 2 2 5" xfId="2714" xr:uid="{C8FEB8D6-3749-4E16-8027-CEDE31B35905}"/>
    <cellStyle name="Įprastas 3 2 6 2 3" xfId="231" xr:uid="{A4EFF329-E966-4002-B3F5-494B923EFE0E}"/>
    <cellStyle name="Įprastas 3 2 6 2 3 2" xfId="482" xr:uid="{06A8D330-A93E-4CC8-AF7F-707B02BB9B01}"/>
    <cellStyle name="Įprastas 3 2 6 2 3 2 2" xfId="954" xr:uid="{8EE9D454-3E3F-4A36-8DCA-A18C940D792B}"/>
    <cellStyle name="Įprastas 3 2 6 2 3 2 2 2" xfId="2234" xr:uid="{AD33A174-0846-4E64-A420-91D5968C692C}"/>
    <cellStyle name="Įprastas 3 2 6 2 3 2 2 2 2" xfId="4796" xr:uid="{C3F8683A-D66A-4DDA-A6C9-128D54A38F15}"/>
    <cellStyle name="Įprastas 3 2 6 2 3 2 2 3" xfId="3516" xr:uid="{6201DAEE-633B-428F-93B3-B6A988C6E1EF}"/>
    <cellStyle name="Įprastas 3 2 6 2 3 2 3" xfId="1763" xr:uid="{77D34459-32EE-41BD-80AE-E189FF74698B}"/>
    <cellStyle name="Įprastas 3 2 6 2 3 2 3 2" xfId="4325" xr:uid="{FE78B6CE-0299-438B-93C5-59F01AEF4E16}"/>
    <cellStyle name="Įprastas 3 2 6 2 3 2 4" xfId="3045" xr:uid="{5CF4FAB1-D6DC-4495-AD88-6714E1928C45}"/>
    <cellStyle name="Įprastas 3 2 6 2 3 3" xfId="953" xr:uid="{03D25C63-350F-45C8-AD6F-EB3C36FF0C3B}"/>
    <cellStyle name="Įprastas 3 2 6 2 3 3 2" xfId="2233" xr:uid="{886E1276-C7BF-4B09-9DB7-A72E5F397D36}"/>
    <cellStyle name="Įprastas 3 2 6 2 3 3 2 2" xfId="4795" xr:uid="{2273A20A-295C-4394-8EF1-3C893EBDFCF5}"/>
    <cellStyle name="Įprastas 3 2 6 2 3 3 3" xfId="3515" xr:uid="{FDD8C5A8-1CF3-4DAB-BFDC-16385C0C47E4}"/>
    <cellStyle name="Įprastas 3 2 6 2 3 4" xfId="1512" xr:uid="{65881707-6EED-4ED4-A629-81F5D2937552}"/>
    <cellStyle name="Įprastas 3 2 6 2 3 4 2" xfId="4074" xr:uid="{344349B9-4CDE-45DF-ABE9-D1410A26C87C}"/>
    <cellStyle name="Įprastas 3 2 6 2 3 5" xfId="2794" xr:uid="{516101FB-DBBA-4DBA-B821-CBD6C8D83529}"/>
    <cellStyle name="Įprastas 3 2 6 2 4" xfId="311" xr:uid="{191920A0-A03C-4E7B-9F26-7692A5CDBC59}"/>
    <cellStyle name="Įprastas 3 2 6 2 4 2" xfId="483" xr:uid="{CB4C190D-A73B-4DF4-84A4-97034378E798}"/>
    <cellStyle name="Įprastas 3 2 6 2 4 2 2" xfId="956" xr:uid="{C0F59CD0-3D14-4F6C-A3E7-A1A09BCEF949}"/>
    <cellStyle name="Įprastas 3 2 6 2 4 2 2 2" xfId="2236" xr:uid="{470AEA3A-C849-4F18-95FB-8C9F3F9B2F58}"/>
    <cellStyle name="Įprastas 3 2 6 2 4 2 2 2 2" xfId="4798" xr:uid="{4A557EA9-FEA6-4A34-ADBA-8EF40EA8CCFE}"/>
    <cellStyle name="Įprastas 3 2 6 2 4 2 2 3" xfId="3518" xr:uid="{05C8F336-C422-4121-9BBC-5EA14AD5B9FE}"/>
    <cellStyle name="Įprastas 3 2 6 2 4 2 3" xfId="1764" xr:uid="{2A999366-E0D4-4F63-A61E-2EF058D3B44D}"/>
    <cellStyle name="Įprastas 3 2 6 2 4 2 3 2" xfId="4326" xr:uid="{5BD8AE65-089F-493B-A26A-A8ED7DC34291}"/>
    <cellStyle name="Įprastas 3 2 6 2 4 2 4" xfId="3046" xr:uid="{632F19A1-3582-4BAF-9EC6-B61AB78FCCC9}"/>
    <cellStyle name="Įprastas 3 2 6 2 4 3" xfId="955" xr:uid="{D14064EF-9B82-4580-86A3-667B207C98B6}"/>
    <cellStyle name="Įprastas 3 2 6 2 4 3 2" xfId="2235" xr:uid="{628D7FE1-79C0-4D9C-9926-B475D35E2476}"/>
    <cellStyle name="Įprastas 3 2 6 2 4 3 2 2" xfId="4797" xr:uid="{A938BA82-1A20-407D-BC89-CDCD44E17685}"/>
    <cellStyle name="Įprastas 3 2 6 2 4 3 3" xfId="3517" xr:uid="{2B6E40B9-A866-4A00-B2B3-D915CA067B87}"/>
    <cellStyle name="Įprastas 3 2 6 2 4 4" xfId="1592" xr:uid="{29BC7D38-DE0C-4E09-B363-7C7ADE20EA54}"/>
    <cellStyle name="Įprastas 3 2 6 2 4 4 2" xfId="4154" xr:uid="{DDCB3686-1BBC-4222-AF15-7E7CD172AC12}"/>
    <cellStyle name="Įprastas 3 2 6 2 4 5" xfId="2874" xr:uid="{0824C0F2-11CE-4943-8234-CDFD48186ADF}"/>
    <cellStyle name="Įprastas 3 2 6 2 5" xfId="480" xr:uid="{7C754785-708C-4178-B742-ACD762887DDA}"/>
    <cellStyle name="Įprastas 3 2 6 2 5 2" xfId="957" xr:uid="{C3DD8B41-27F2-4B21-925B-3DB009A28171}"/>
    <cellStyle name="Įprastas 3 2 6 2 5 2 2" xfId="2237" xr:uid="{C9A485EB-A092-437A-A000-B6F54FCF4D8D}"/>
    <cellStyle name="Įprastas 3 2 6 2 5 2 2 2" xfId="4799" xr:uid="{E83F182B-BD6C-407C-9872-D35D9FC2D5E3}"/>
    <cellStyle name="Įprastas 3 2 6 2 5 2 3" xfId="3519" xr:uid="{D7E1C443-F273-49B1-9544-7BB704D3ED54}"/>
    <cellStyle name="Įprastas 3 2 6 2 5 3" xfId="1761" xr:uid="{DBA75C36-62A4-43D5-B8DF-232E422920D6}"/>
    <cellStyle name="Įprastas 3 2 6 2 5 3 2" xfId="4323" xr:uid="{67F84C2B-3D92-4F5F-8F07-54E2B068EE1D}"/>
    <cellStyle name="Įprastas 3 2 6 2 5 4" xfId="3043" xr:uid="{7487A991-C095-4838-B01D-77AE69261A41}"/>
    <cellStyle name="Įprastas 3 2 6 2 6" xfId="950" xr:uid="{6083039A-01BF-4797-89C1-53C7BED80CCA}"/>
    <cellStyle name="Įprastas 3 2 6 2 6 2" xfId="2230" xr:uid="{6DA0043D-2755-4777-8C6F-873CA84D51A9}"/>
    <cellStyle name="Įprastas 3 2 6 2 6 2 2" xfId="4792" xr:uid="{8FD93EE1-B571-41A2-AAF9-F86937CF10C2}"/>
    <cellStyle name="Įprastas 3 2 6 2 6 3" xfId="3512" xr:uid="{0A60982E-35AC-4226-942F-A7F546C4506A}"/>
    <cellStyle name="Įprastas 3 2 6 2 7" xfId="1352" xr:uid="{5EFC7421-89A2-412F-95A4-15558291151B}"/>
    <cellStyle name="Įprastas 3 2 6 2 7 2" xfId="3914" xr:uid="{C32E53B8-00A1-4A47-B544-B41E3209D048}"/>
    <cellStyle name="Įprastas 3 2 6 2 8" xfId="2634" xr:uid="{107D98AC-460A-4231-90DE-E1C4913D8994}"/>
    <cellStyle name="Įprastas 3 2 6 3" xfId="111" xr:uid="{6ADE0EF7-673E-42E7-BB3A-9D6C37E10EFD}"/>
    <cellStyle name="Įprastas 3 2 6 3 2" xfId="484" xr:uid="{B20D186B-28AA-48BF-ACD1-5FA05242D85B}"/>
    <cellStyle name="Įprastas 3 2 6 3 2 2" xfId="959" xr:uid="{A2A5004F-2DD8-4548-A48D-70BCAC6AEC08}"/>
    <cellStyle name="Įprastas 3 2 6 3 2 2 2" xfId="2239" xr:uid="{FC1280D7-5742-4492-A83A-91E1BCD91501}"/>
    <cellStyle name="Įprastas 3 2 6 3 2 2 2 2" xfId="4801" xr:uid="{5434DA10-4402-43F6-92ED-E42FF8CD12D5}"/>
    <cellStyle name="Įprastas 3 2 6 3 2 2 3" xfId="3521" xr:uid="{C4215000-EDFB-49F7-9CA1-93CD9A253314}"/>
    <cellStyle name="Įprastas 3 2 6 3 2 3" xfId="1765" xr:uid="{88A7FA82-13B6-479D-BBFE-771DF788A4DD}"/>
    <cellStyle name="Įprastas 3 2 6 3 2 3 2" xfId="4327" xr:uid="{60FEF719-F78E-4B0E-B51B-389EDA5B96CA}"/>
    <cellStyle name="Įprastas 3 2 6 3 2 4" xfId="3047" xr:uid="{CBE45A85-A65D-4863-A412-DA836E6FFFF7}"/>
    <cellStyle name="Įprastas 3 2 6 3 3" xfId="958" xr:uid="{6E4BF8F7-1A35-4380-BCE7-264CB8A3E566}"/>
    <cellStyle name="Įprastas 3 2 6 3 3 2" xfId="2238" xr:uid="{47D345C5-2063-461E-9DF0-A07451562955}"/>
    <cellStyle name="Įprastas 3 2 6 3 3 2 2" xfId="4800" xr:uid="{AE8ECC55-7D17-4F99-934C-FE0639CCA2BC}"/>
    <cellStyle name="Įprastas 3 2 6 3 3 3" xfId="3520" xr:uid="{420C2FD1-AFE9-4596-814C-0F9CF4FF0A16}"/>
    <cellStyle name="Įprastas 3 2 6 3 4" xfId="1392" xr:uid="{E3D4E2AB-8055-4F60-B311-DBE771F37C9C}"/>
    <cellStyle name="Įprastas 3 2 6 3 4 2" xfId="3954" xr:uid="{1C38F402-9BFF-4131-A091-BB47D10B86D9}"/>
    <cellStyle name="Įprastas 3 2 6 3 5" xfId="2674" xr:uid="{24D2D65B-F90F-4AEE-A20D-7A4A2FCE285D}"/>
    <cellStyle name="Įprastas 3 2 6 4" xfId="191" xr:uid="{7F602BDF-189E-41DB-A318-51EA45FF8C27}"/>
    <cellStyle name="Įprastas 3 2 6 4 2" xfId="485" xr:uid="{BCA96099-C553-42A6-B58B-837CBE88D68E}"/>
    <cellStyle name="Įprastas 3 2 6 4 2 2" xfId="961" xr:uid="{63515553-7A79-4045-958D-A1797602BFAE}"/>
    <cellStyle name="Įprastas 3 2 6 4 2 2 2" xfId="2241" xr:uid="{941604AF-8106-4A84-BC8A-69B0F435A656}"/>
    <cellStyle name="Įprastas 3 2 6 4 2 2 2 2" xfId="4803" xr:uid="{413C935B-164A-4029-9689-A1C4E8F41289}"/>
    <cellStyle name="Įprastas 3 2 6 4 2 2 3" xfId="3523" xr:uid="{9B99E494-19F5-4C64-BEA6-FF8EED534A32}"/>
    <cellStyle name="Įprastas 3 2 6 4 2 3" xfId="1766" xr:uid="{4D891B3B-80ED-4EA4-949C-4FADBB225B71}"/>
    <cellStyle name="Įprastas 3 2 6 4 2 3 2" xfId="4328" xr:uid="{1C07F969-772C-41C2-A509-0870333F2600}"/>
    <cellStyle name="Įprastas 3 2 6 4 2 4" xfId="3048" xr:uid="{205DA4B7-19D7-4EBC-99A7-05571F460CD6}"/>
    <cellStyle name="Įprastas 3 2 6 4 3" xfId="960" xr:uid="{3771EE19-FF79-4CC1-A46B-3C2A65FBE620}"/>
    <cellStyle name="Įprastas 3 2 6 4 3 2" xfId="2240" xr:uid="{A20F57E1-F448-4853-AEC4-289BE8BB66EA}"/>
    <cellStyle name="Įprastas 3 2 6 4 3 2 2" xfId="4802" xr:uid="{96077E57-3F30-4042-AEF8-B4D39707F3C5}"/>
    <cellStyle name="Įprastas 3 2 6 4 3 3" xfId="3522" xr:uid="{29DDD2D4-6CD8-44D0-B950-B74FB91B43EC}"/>
    <cellStyle name="Įprastas 3 2 6 4 4" xfId="1472" xr:uid="{1920762E-85B6-4B4F-8647-C46118A733C7}"/>
    <cellStyle name="Įprastas 3 2 6 4 4 2" xfId="4034" xr:uid="{98879CEE-5936-482A-8675-177FB3C4319B}"/>
    <cellStyle name="Įprastas 3 2 6 4 5" xfId="2754" xr:uid="{8A86A7D1-55A6-41D4-A158-ACF3F14FB43A}"/>
    <cellStyle name="Įprastas 3 2 6 5" xfId="271" xr:uid="{A94E7677-E3A7-41FE-BDFE-27504B74BD44}"/>
    <cellStyle name="Įprastas 3 2 6 5 2" xfId="486" xr:uid="{7B155319-86A4-49AA-90F7-186D88D0AE18}"/>
    <cellStyle name="Įprastas 3 2 6 5 2 2" xfId="963" xr:uid="{B482979C-59C6-4D1B-9070-CDFA0A6B09D8}"/>
    <cellStyle name="Įprastas 3 2 6 5 2 2 2" xfId="2243" xr:uid="{7C9AFFF9-6F5E-4E66-B3A7-1DA45DB1C834}"/>
    <cellStyle name="Įprastas 3 2 6 5 2 2 2 2" xfId="4805" xr:uid="{3255BC97-FA83-46E7-A9FA-983B05456E70}"/>
    <cellStyle name="Įprastas 3 2 6 5 2 2 3" xfId="3525" xr:uid="{F884696B-5F0C-4FF9-AA29-529C07B80AE4}"/>
    <cellStyle name="Įprastas 3 2 6 5 2 3" xfId="1767" xr:uid="{1854A934-CC29-40D0-BEAC-2933F8B09511}"/>
    <cellStyle name="Įprastas 3 2 6 5 2 3 2" xfId="4329" xr:uid="{F70159B8-4A6B-45CF-99C6-952D929E4264}"/>
    <cellStyle name="Įprastas 3 2 6 5 2 4" xfId="3049" xr:uid="{EFC69A36-D592-40AD-8E1C-FE1F7D7BAE0E}"/>
    <cellStyle name="Įprastas 3 2 6 5 3" xfId="962" xr:uid="{57FFE592-8CEE-4B7B-B987-BE334D71BCC1}"/>
    <cellStyle name="Įprastas 3 2 6 5 3 2" xfId="2242" xr:uid="{AA965479-705C-4976-A2C4-45DCEE1E8441}"/>
    <cellStyle name="Įprastas 3 2 6 5 3 2 2" xfId="4804" xr:uid="{9A4B65FC-8F06-46EC-B9CE-ECE890CD5E43}"/>
    <cellStyle name="Įprastas 3 2 6 5 3 3" xfId="3524" xr:uid="{7DAB4EFB-C59B-47F8-AC83-4DAB1BC7AEF5}"/>
    <cellStyle name="Įprastas 3 2 6 5 4" xfId="1552" xr:uid="{D34DABB0-FCF6-47E3-B5F7-924C7AB0C851}"/>
    <cellStyle name="Įprastas 3 2 6 5 4 2" xfId="4114" xr:uid="{C2DCEC0F-E703-457A-BF34-C1F8D70CD964}"/>
    <cellStyle name="Įprastas 3 2 6 5 5" xfId="2834" xr:uid="{074DDC2C-D216-45FB-9607-FD08764A7A19}"/>
    <cellStyle name="Įprastas 3 2 6 6" xfId="479" xr:uid="{E7108ABC-642F-441C-94A8-9F64635B0FB5}"/>
    <cellStyle name="Įprastas 3 2 6 6 2" xfId="964" xr:uid="{B517DF2D-53B3-4CB7-85B8-72502B3B519E}"/>
    <cellStyle name="Įprastas 3 2 6 6 2 2" xfId="2244" xr:uid="{910322E4-D0F6-4C99-A856-507483E89959}"/>
    <cellStyle name="Įprastas 3 2 6 6 2 2 2" xfId="4806" xr:uid="{E0181120-CCA1-449C-9E92-250C36432299}"/>
    <cellStyle name="Įprastas 3 2 6 6 2 3" xfId="3526" xr:uid="{13655967-CC09-458B-83C1-F2836B812606}"/>
    <cellStyle name="Įprastas 3 2 6 6 3" xfId="1760" xr:uid="{0AAD34EB-F7F8-4B00-BCB1-33E9F6EA0B85}"/>
    <cellStyle name="Įprastas 3 2 6 6 3 2" xfId="4322" xr:uid="{FF53FFA0-2A7F-4638-847A-41A0A4711E24}"/>
    <cellStyle name="Įprastas 3 2 6 6 4" xfId="3042" xr:uid="{5F9C980F-7AA6-4340-A5CC-91C62B1A47E7}"/>
    <cellStyle name="Įprastas 3 2 6 7" xfId="949" xr:uid="{667AFF3A-5D1A-4E19-9E38-CE9D301DA2A7}"/>
    <cellStyle name="Įprastas 3 2 6 7 2" xfId="2229" xr:uid="{DFCA72AA-2F73-48A1-8707-68F03C869722}"/>
    <cellStyle name="Įprastas 3 2 6 7 2 2" xfId="4791" xr:uid="{2BA3C7C3-2FDD-467D-AE40-7D8FA6F95BC0}"/>
    <cellStyle name="Įprastas 3 2 6 7 3" xfId="3511" xr:uid="{451259D4-BD82-4176-80F2-8F9CD964A54B}"/>
    <cellStyle name="Įprastas 3 2 6 8" xfId="1312" xr:uid="{F7C29650-39F9-492D-8F6C-23052EB87CAB}"/>
    <cellStyle name="Įprastas 3 2 6 8 2" xfId="3874" xr:uid="{43A79740-D33D-4A35-A65D-41B467510D43}"/>
    <cellStyle name="Įprastas 3 2 6 9" xfId="2594" xr:uid="{051B734A-67CF-45B7-9444-BCA76AB7932F}"/>
    <cellStyle name="Įprastas 3 2 7" xfId="51" xr:uid="{F6BE16CE-89AA-439F-BB3C-633609C441EB}"/>
    <cellStyle name="Įprastas 3 2 7 2" xfId="131" xr:uid="{88F4217C-CC24-4583-A168-BA8F7B74A8B7}"/>
    <cellStyle name="Įprastas 3 2 7 2 2" xfId="488" xr:uid="{56F17C3A-C862-4A9F-A47D-F8C7E1DC70CC}"/>
    <cellStyle name="Įprastas 3 2 7 2 2 2" xfId="967" xr:uid="{6948458C-E9B1-48BC-BD56-B56C3875AAC5}"/>
    <cellStyle name="Įprastas 3 2 7 2 2 2 2" xfId="2247" xr:uid="{7505822D-FE3C-4FD9-AD37-48CE8C217FBC}"/>
    <cellStyle name="Įprastas 3 2 7 2 2 2 2 2" xfId="4809" xr:uid="{2B682462-648B-4A63-B5D8-2C52071585B2}"/>
    <cellStyle name="Įprastas 3 2 7 2 2 2 3" xfId="3529" xr:uid="{892FA500-7A16-4BA6-AC22-D3852F39E7EC}"/>
    <cellStyle name="Įprastas 3 2 7 2 2 3" xfId="1769" xr:uid="{DF1FD703-4DDB-428F-805B-1EC06181AE48}"/>
    <cellStyle name="Įprastas 3 2 7 2 2 3 2" xfId="4331" xr:uid="{7411125C-6DEB-4A1B-963C-3CD8BD1FBB77}"/>
    <cellStyle name="Įprastas 3 2 7 2 2 4" xfId="3051" xr:uid="{259DB9C9-95FE-4B27-9843-6529DD412A36}"/>
    <cellStyle name="Įprastas 3 2 7 2 3" xfId="966" xr:uid="{99D56D31-5C5D-40D1-9009-E8A3FC81C8F1}"/>
    <cellStyle name="Įprastas 3 2 7 2 3 2" xfId="2246" xr:uid="{156CFAFA-45A7-444B-9194-4E6E5630B9BB}"/>
    <cellStyle name="Įprastas 3 2 7 2 3 2 2" xfId="4808" xr:uid="{40C89EB3-CC58-476D-81DD-59D70207487E}"/>
    <cellStyle name="Įprastas 3 2 7 2 3 3" xfId="3528" xr:uid="{4F2BB711-233C-485A-BE27-3ABC86DA524F}"/>
    <cellStyle name="Įprastas 3 2 7 2 4" xfId="1412" xr:uid="{099254A5-FFFD-4018-BD47-417D23CCE2BA}"/>
    <cellStyle name="Įprastas 3 2 7 2 4 2" xfId="3974" xr:uid="{1A2B23EF-839C-4DB7-B245-92305DDF37BB}"/>
    <cellStyle name="Įprastas 3 2 7 2 5" xfId="2694" xr:uid="{02341E63-7266-4D9F-A50C-4FD1A715E690}"/>
    <cellStyle name="Įprastas 3 2 7 3" xfId="211" xr:uid="{CF1652F3-FE18-4E0C-9255-4F902721CABE}"/>
    <cellStyle name="Įprastas 3 2 7 3 2" xfId="489" xr:uid="{E17C03B1-3992-42DB-95A6-EA12A292A2F1}"/>
    <cellStyle name="Įprastas 3 2 7 3 2 2" xfId="969" xr:uid="{6C5D2537-1A81-49C6-8C92-96BDDF194E71}"/>
    <cellStyle name="Įprastas 3 2 7 3 2 2 2" xfId="2249" xr:uid="{EBE2EE35-FC98-4226-88AF-C616FC18BBE5}"/>
    <cellStyle name="Įprastas 3 2 7 3 2 2 2 2" xfId="4811" xr:uid="{E182D006-2CEE-4DFF-ADCC-392F92026BA5}"/>
    <cellStyle name="Įprastas 3 2 7 3 2 2 3" xfId="3531" xr:uid="{660AFA34-99E4-4B46-AFF8-2A5559BB0DB3}"/>
    <cellStyle name="Įprastas 3 2 7 3 2 3" xfId="1770" xr:uid="{6602FB2D-4ED8-4814-BCB4-F70A24399930}"/>
    <cellStyle name="Įprastas 3 2 7 3 2 3 2" xfId="4332" xr:uid="{B9E0A519-3253-4373-935C-66E2324B0FA2}"/>
    <cellStyle name="Įprastas 3 2 7 3 2 4" xfId="3052" xr:uid="{4CED1730-A071-41BE-A35B-63F88E159F0A}"/>
    <cellStyle name="Įprastas 3 2 7 3 3" xfId="968" xr:uid="{6F50EB99-AE93-419F-B8B3-DCDA96195866}"/>
    <cellStyle name="Įprastas 3 2 7 3 3 2" xfId="2248" xr:uid="{538E2F0C-71D9-4AB4-8E57-DCE1345FE720}"/>
    <cellStyle name="Įprastas 3 2 7 3 3 2 2" xfId="4810" xr:uid="{57DA3910-7941-4C44-96DB-8D4EC6EA1A88}"/>
    <cellStyle name="Įprastas 3 2 7 3 3 3" xfId="3530" xr:uid="{2554E445-9413-4C3E-877F-E5E5A78A89DA}"/>
    <cellStyle name="Įprastas 3 2 7 3 4" xfId="1492" xr:uid="{484C38F1-DBF3-45DB-85AB-63269D5229EF}"/>
    <cellStyle name="Įprastas 3 2 7 3 4 2" xfId="4054" xr:uid="{A77F3103-5673-4CC4-BC9F-BDAEC6FD14FB}"/>
    <cellStyle name="Įprastas 3 2 7 3 5" xfId="2774" xr:uid="{20EFC688-1664-43FD-AFF2-99A28EC53186}"/>
    <cellStyle name="Įprastas 3 2 7 4" xfId="291" xr:uid="{D49E63AE-59F9-42E0-A603-4ECB0EFC2F59}"/>
    <cellStyle name="Įprastas 3 2 7 4 2" xfId="490" xr:uid="{0955B798-210B-46FA-ABB4-4AD33D83CAC5}"/>
    <cellStyle name="Įprastas 3 2 7 4 2 2" xfId="971" xr:uid="{985CE513-BFE5-42CA-B51A-41B2D4CAF9AB}"/>
    <cellStyle name="Įprastas 3 2 7 4 2 2 2" xfId="2251" xr:uid="{C43E7EB8-1097-4F50-8110-EDC14E73B8EE}"/>
    <cellStyle name="Įprastas 3 2 7 4 2 2 2 2" xfId="4813" xr:uid="{BE39696A-1B26-4A36-9D2E-5AC2C8A23EED}"/>
    <cellStyle name="Įprastas 3 2 7 4 2 2 3" xfId="3533" xr:uid="{39E20D02-38F4-4AC6-8401-C3481DC3BFFD}"/>
    <cellStyle name="Įprastas 3 2 7 4 2 3" xfId="1771" xr:uid="{2C03D6F2-3502-4E66-85D9-37A52FC7D9E8}"/>
    <cellStyle name="Įprastas 3 2 7 4 2 3 2" xfId="4333" xr:uid="{F0BD948E-94F5-488F-B168-59E2BA67404F}"/>
    <cellStyle name="Įprastas 3 2 7 4 2 4" xfId="3053" xr:uid="{3D7D9408-8815-4CE8-8DF2-AAF8B212C767}"/>
    <cellStyle name="Įprastas 3 2 7 4 3" xfId="970" xr:uid="{5C3071EC-A19C-42EB-B4C3-090DBD242F84}"/>
    <cellStyle name="Įprastas 3 2 7 4 3 2" xfId="2250" xr:uid="{F6A7727B-B1C6-4899-8244-01E704A640BE}"/>
    <cellStyle name="Įprastas 3 2 7 4 3 2 2" xfId="4812" xr:uid="{B26F85C0-92AE-46AC-A1CE-DCD5E455130B}"/>
    <cellStyle name="Įprastas 3 2 7 4 3 3" xfId="3532" xr:uid="{40D38C2F-7DD5-454C-98CB-38BE69A0B8FE}"/>
    <cellStyle name="Įprastas 3 2 7 4 4" xfId="1572" xr:uid="{ECFACF35-48DC-4A56-962F-F1DB37C7261D}"/>
    <cellStyle name="Įprastas 3 2 7 4 4 2" xfId="4134" xr:uid="{FDE86D7B-BA91-443B-83ED-831DA98F8203}"/>
    <cellStyle name="Įprastas 3 2 7 4 5" xfId="2854" xr:uid="{9E520BE4-F049-4867-8A45-3555126CE985}"/>
    <cellStyle name="Įprastas 3 2 7 5" xfId="487" xr:uid="{9E823472-4CE9-4F8B-9213-5DCF1FCCECE2}"/>
    <cellStyle name="Įprastas 3 2 7 5 2" xfId="972" xr:uid="{572693EC-C86B-4203-B662-CB5E46E2DB96}"/>
    <cellStyle name="Įprastas 3 2 7 5 2 2" xfId="2252" xr:uid="{E2D51097-6BA2-4BEE-907D-6B7B4A6E0496}"/>
    <cellStyle name="Įprastas 3 2 7 5 2 2 2" xfId="4814" xr:uid="{89E32FAD-1A4D-402B-B438-F8EE3BD41D10}"/>
    <cellStyle name="Įprastas 3 2 7 5 2 3" xfId="3534" xr:uid="{6C8718C8-49FE-45D6-8A9E-BF924BD89C4B}"/>
    <cellStyle name="Įprastas 3 2 7 5 3" xfId="1768" xr:uid="{8807C076-6637-4F2C-9712-5BA6940155A4}"/>
    <cellStyle name="Įprastas 3 2 7 5 3 2" xfId="4330" xr:uid="{252675B3-20E0-498F-8CB1-62AF3463DBF9}"/>
    <cellStyle name="Įprastas 3 2 7 5 4" xfId="3050" xr:uid="{7837BB02-B288-4203-B8EB-067D19262D56}"/>
    <cellStyle name="Įprastas 3 2 7 6" xfId="965" xr:uid="{D158BD77-A45C-4870-954A-F53197FC69ED}"/>
    <cellStyle name="Įprastas 3 2 7 6 2" xfId="2245" xr:uid="{8519C85E-6EA4-40E3-B10D-DADB388E8121}"/>
    <cellStyle name="Įprastas 3 2 7 6 2 2" xfId="4807" xr:uid="{35EA284C-EC30-4DFE-90B6-A5F20C68A61F}"/>
    <cellStyle name="Įprastas 3 2 7 6 3" xfId="3527" xr:uid="{0079A060-6090-4247-8B68-01BAF6C7E1AD}"/>
    <cellStyle name="Įprastas 3 2 7 7" xfId="1332" xr:uid="{6EF6590B-37E5-4288-8A50-F15BA3311D36}"/>
    <cellStyle name="Įprastas 3 2 7 7 2" xfId="3894" xr:uid="{6BE8FB00-3F40-4A79-AEAC-BC4B706516D0}"/>
    <cellStyle name="Įprastas 3 2 7 8" xfId="2614" xr:uid="{93A88E39-0606-483A-87CB-60EE21D54BE9}"/>
    <cellStyle name="Įprastas 3 2 8" xfId="91" xr:uid="{7FADE658-062F-40B8-915A-27328CFB5BB5}"/>
    <cellStyle name="Įprastas 3 2 8 2" xfId="491" xr:uid="{63E4FEFA-C9C5-4B59-BD81-0F84F7F53098}"/>
    <cellStyle name="Įprastas 3 2 8 2 2" xfId="974" xr:uid="{8A4DEAAF-ED0E-48B2-8213-F99ADF50D483}"/>
    <cellStyle name="Įprastas 3 2 8 2 2 2" xfId="2254" xr:uid="{A8C1FE9F-B2AD-4548-90B0-22DB30D919B0}"/>
    <cellStyle name="Įprastas 3 2 8 2 2 2 2" xfId="4816" xr:uid="{5D848940-5BD3-4F4F-93A0-D8FAF8BC1422}"/>
    <cellStyle name="Įprastas 3 2 8 2 2 3" xfId="3536" xr:uid="{3A503AB2-3F28-43F8-ADF3-E1904D2E7657}"/>
    <cellStyle name="Įprastas 3 2 8 2 3" xfId="1772" xr:uid="{D2E8B392-2E9E-4AE1-8792-EC1EF0477FD4}"/>
    <cellStyle name="Įprastas 3 2 8 2 3 2" xfId="4334" xr:uid="{A9F5CFA5-38CA-4A52-A737-BBAA8B87E0ED}"/>
    <cellStyle name="Įprastas 3 2 8 2 4" xfId="3054" xr:uid="{B73367C8-1076-41CD-A0BF-46D83B6041D5}"/>
    <cellStyle name="Įprastas 3 2 8 3" xfId="973" xr:uid="{A88A3339-1472-4ED8-A0BD-C51700D5B4F5}"/>
    <cellStyle name="Įprastas 3 2 8 3 2" xfId="2253" xr:uid="{DC96C8D1-5A83-49AA-8302-111A2482743B}"/>
    <cellStyle name="Įprastas 3 2 8 3 2 2" xfId="4815" xr:uid="{B44B0F35-6B5A-46A2-B657-9C114A7725B5}"/>
    <cellStyle name="Įprastas 3 2 8 3 3" xfId="3535" xr:uid="{5F3FD755-7956-4C09-A40A-40A2F102EC3F}"/>
    <cellStyle name="Įprastas 3 2 8 4" xfId="1372" xr:uid="{B71EE2E8-7D0A-485E-9548-F29D03E819F5}"/>
    <cellStyle name="Įprastas 3 2 8 4 2" xfId="3934" xr:uid="{47AB1A9D-0582-4072-8550-386B0B2DBACE}"/>
    <cellStyle name="Įprastas 3 2 8 5" xfId="2654" xr:uid="{626C429E-78B6-405F-B510-ADBD8E593643}"/>
    <cellStyle name="Įprastas 3 2 9" xfId="171" xr:uid="{10C6D70E-0D7F-4629-82F2-A1CAEE0D0EAD}"/>
    <cellStyle name="Įprastas 3 2 9 2" xfId="492" xr:uid="{8166FFFB-EFC9-4EC0-AF4E-11304E896121}"/>
    <cellStyle name="Įprastas 3 2 9 2 2" xfId="976" xr:uid="{AE34CF75-C415-4989-9790-B7B40BE65C10}"/>
    <cellStyle name="Įprastas 3 2 9 2 2 2" xfId="2256" xr:uid="{E9B5B15B-2233-4A2E-A5F1-DBF5F8BF850D}"/>
    <cellStyle name="Įprastas 3 2 9 2 2 2 2" xfId="4818" xr:uid="{7C3C97F2-8932-4BFE-B899-6D384D67A925}"/>
    <cellStyle name="Įprastas 3 2 9 2 2 3" xfId="3538" xr:uid="{9C7CFE58-4B77-421A-A886-25B0198B79B6}"/>
    <cellStyle name="Įprastas 3 2 9 2 3" xfId="1773" xr:uid="{7D9D6912-8A69-4A8D-89A8-4F41DF9BE780}"/>
    <cellStyle name="Įprastas 3 2 9 2 3 2" xfId="4335" xr:uid="{39AB14B1-4CD9-4BF0-89F5-329B1A901606}"/>
    <cellStyle name="Įprastas 3 2 9 2 4" xfId="3055" xr:uid="{622E5F08-0A04-4CFB-BC49-15CBB6581C2D}"/>
    <cellStyle name="Įprastas 3 2 9 3" xfId="975" xr:uid="{55AC3C2C-682D-40A7-B2BA-6109C0DF8C78}"/>
    <cellStyle name="Įprastas 3 2 9 3 2" xfId="2255" xr:uid="{CE30F84A-F7E5-4095-9447-0F49ED118E55}"/>
    <cellStyle name="Įprastas 3 2 9 3 2 2" xfId="4817" xr:uid="{E7F0EFBC-F414-4164-B9E3-E91CBF155487}"/>
    <cellStyle name="Įprastas 3 2 9 3 3" xfId="3537" xr:uid="{66994DCF-4027-4BDB-9751-51810867223C}"/>
    <cellStyle name="Įprastas 3 2 9 4" xfId="1452" xr:uid="{0E8371E1-346F-4B29-BB2C-CB5DBCEA0B21}"/>
    <cellStyle name="Įprastas 3 2 9 4 2" xfId="4014" xr:uid="{CC5B98E5-5878-4531-AE51-85ECC7594904}"/>
    <cellStyle name="Įprastas 3 2 9 5" xfId="2734" xr:uid="{7A707523-05DE-4062-8798-95F7296043F6}"/>
    <cellStyle name="Įprastas 3 3" xfId="11" xr:uid="{00000000-0005-0000-0000-000013000000}"/>
    <cellStyle name="Įprastas 3 3 10" xfId="493" xr:uid="{5ECF70F0-AAEC-493F-937D-8D9BF9174E6A}"/>
    <cellStyle name="Įprastas 3 3 10 2" xfId="978" xr:uid="{EA87EBD6-D0E3-4B59-BF03-8B0950E45C7F}"/>
    <cellStyle name="Įprastas 3 3 10 2 2" xfId="2258" xr:uid="{CEA1913C-FE03-4B16-ABE9-085C2E1FBCFC}"/>
    <cellStyle name="Įprastas 3 3 10 2 2 2" xfId="4820" xr:uid="{13323173-9D13-4590-8E4F-7A6475E70E88}"/>
    <cellStyle name="Įprastas 3 3 10 2 3" xfId="3540" xr:uid="{A8301409-EBC4-4D7D-921A-73B890312F66}"/>
    <cellStyle name="Įprastas 3 3 10 3" xfId="1774" xr:uid="{C2BAF094-F7A2-42B9-A225-121EBBDAF08B}"/>
    <cellStyle name="Įprastas 3 3 10 3 2" xfId="4336" xr:uid="{2CD4C4D4-270F-43D2-8562-C3141A5D1DC9}"/>
    <cellStyle name="Įprastas 3 3 10 4" xfId="3056" xr:uid="{7ECFF59E-8AD3-4F5D-B46B-B1A7C7C38AB3}"/>
    <cellStyle name="Įprastas 3 3 11" xfId="977" xr:uid="{5618E0E4-5E95-4B1E-A229-4F91A68E998D}"/>
    <cellStyle name="Įprastas 3 3 11 2" xfId="2257" xr:uid="{A01C356D-496A-41C0-88A3-BC6F867A135B}"/>
    <cellStyle name="Įprastas 3 3 11 2 2" xfId="4819" xr:uid="{168E56F9-03C2-4F00-B1EC-1328E289998B}"/>
    <cellStyle name="Įprastas 3 3 11 3" xfId="3539" xr:uid="{26EB3714-9DBE-4085-A7CA-2020943351C8}"/>
    <cellStyle name="Įprastas 3 3 12" xfId="1293" xr:uid="{25075252-357A-4D96-B893-6E5AF39D3D46}"/>
    <cellStyle name="Įprastas 3 3 12 2" xfId="3855" xr:uid="{5CF0D3F0-0AB6-4EBF-AAC9-032E96AD8050}"/>
    <cellStyle name="Įprastas 3 3 13" xfId="2575" xr:uid="{BF881CF3-21BE-4D6D-B7D4-00714FDA0BC6}"/>
    <cellStyle name="Įprastas 3 3 2" xfId="16" xr:uid="{00000000-0005-0000-0000-000014000000}"/>
    <cellStyle name="Įprastas 3 3 2 10" xfId="1297" xr:uid="{C01B9AB5-757A-433D-8D8C-AA761DE131A1}"/>
    <cellStyle name="Įprastas 3 3 2 10 2" xfId="3859" xr:uid="{736AB305-3F15-491F-A32D-9BB63DDC2D92}"/>
    <cellStyle name="Įprastas 3 3 2 11" xfId="2579" xr:uid="{0903E430-C09A-4F6C-AD8C-6394D8323109}"/>
    <cellStyle name="Įprastas 3 3 2 2" xfId="24" xr:uid="{00000000-0005-0000-0000-000015000000}"/>
    <cellStyle name="Įprastas 3 3 2 2 10" xfId="2587" xr:uid="{48E494D8-3B6A-418D-B665-7529299DBABA}"/>
    <cellStyle name="Įprastas 3 3 2 2 2" xfId="44" xr:uid="{71F47444-8581-4514-A135-BBF0B1DB9ACD}"/>
    <cellStyle name="Įprastas 3 3 2 2 2 2" xfId="84" xr:uid="{FE2742C4-A203-48E8-84E3-3A0403B5F723}"/>
    <cellStyle name="Įprastas 3 3 2 2 2 2 2" xfId="164" xr:uid="{176A18A7-137D-4A0E-8E66-5F4EA1CACF59}"/>
    <cellStyle name="Įprastas 3 3 2 2 2 2 2 2" xfId="498" xr:uid="{94888491-4FA5-4A16-B7F1-22F39237845B}"/>
    <cellStyle name="Įprastas 3 3 2 2 2 2 2 2 2" xfId="984" xr:uid="{A47E469A-6A7A-4D84-AE5E-624F173A33EA}"/>
    <cellStyle name="Įprastas 3 3 2 2 2 2 2 2 2 2" xfId="2264" xr:uid="{2939F3CA-93F4-4076-A885-48B3BDE46F14}"/>
    <cellStyle name="Įprastas 3 3 2 2 2 2 2 2 2 2 2" xfId="4826" xr:uid="{53F2346B-988F-48C6-ADAF-ED9B4E0295C7}"/>
    <cellStyle name="Įprastas 3 3 2 2 2 2 2 2 2 3" xfId="3546" xr:uid="{A02A43C7-770E-42FA-BA89-4F9A09A68637}"/>
    <cellStyle name="Įprastas 3 3 2 2 2 2 2 2 3" xfId="1779" xr:uid="{72EF2E2D-F98B-44D7-BB82-9DD0158A209A}"/>
    <cellStyle name="Įprastas 3 3 2 2 2 2 2 2 3 2" xfId="4341" xr:uid="{6E4D3E68-B0ED-4DAF-8D9B-8C52BF63279C}"/>
    <cellStyle name="Įprastas 3 3 2 2 2 2 2 2 4" xfId="3061" xr:uid="{5F61EBFE-13A7-4A82-8753-ABEF54682B84}"/>
    <cellStyle name="Įprastas 3 3 2 2 2 2 2 3" xfId="983" xr:uid="{26B04509-958E-4379-AEA1-55ED8E2A2C64}"/>
    <cellStyle name="Įprastas 3 3 2 2 2 2 2 3 2" xfId="2263" xr:uid="{CC2289D8-DB92-4F0D-BD39-3276290A7402}"/>
    <cellStyle name="Įprastas 3 3 2 2 2 2 2 3 2 2" xfId="4825" xr:uid="{28883028-A69E-4AA2-814A-39DD3086E0D1}"/>
    <cellStyle name="Įprastas 3 3 2 2 2 2 2 3 3" xfId="3545" xr:uid="{978E2369-0703-46B7-9952-1734D3F427D5}"/>
    <cellStyle name="Įprastas 3 3 2 2 2 2 2 4" xfId="1445" xr:uid="{5DD637D8-4C36-4780-9C29-9D8906C2760D}"/>
    <cellStyle name="Įprastas 3 3 2 2 2 2 2 4 2" xfId="4007" xr:uid="{34BC5A7F-4FB3-48E5-966D-099A55078B51}"/>
    <cellStyle name="Įprastas 3 3 2 2 2 2 2 5" xfId="2727" xr:uid="{DAFBE308-6E1E-4558-8E1C-2C13A96A914A}"/>
    <cellStyle name="Įprastas 3 3 2 2 2 2 3" xfId="244" xr:uid="{36AD426A-F596-4C01-9090-5EE251C98F8B}"/>
    <cellStyle name="Įprastas 3 3 2 2 2 2 3 2" xfId="499" xr:uid="{9A499887-9CE2-4597-AFA9-0F6B789F437A}"/>
    <cellStyle name="Įprastas 3 3 2 2 2 2 3 2 2" xfId="986" xr:uid="{3895F2E6-4B23-433D-8328-D9EF4D5EC4FB}"/>
    <cellStyle name="Įprastas 3 3 2 2 2 2 3 2 2 2" xfId="2266" xr:uid="{A9A4B267-3C62-46C5-AA50-B0C44AEFACBA}"/>
    <cellStyle name="Įprastas 3 3 2 2 2 2 3 2 2 2 2" xfId="4828" xr:uid="{A2FB8511-7E00-4227-9C17-46FED4A890C7}"/>
    <cellStyle name="Įprastas 3 3 2 2 2 2 3 2 2 3" xfId="3548" xr:uid="{F8C8DBF8-E628-4A62-BD33-E6FB596CB5D2}"/>
    <cellStyle name="Įprastas 3 3 2 2 2 2 3 2 3" xfId="1780" xr:uid="{89E50AA2-8787-40EC-BC52-C7BA1BB7619C}"/>
    <cellStyle name="Įprastas 3 3 2 2 2 2 3 2 3 2" xfId="4342" xr:uid="{BA65DB0B-A45A-40E3-B7DE-2D635BE0DA2D}"/>
    <cellStyle name="Įprastas 3 3 2 2 2 2 3 2 4" xfId="3062" xr:uid="{94A004B1-4C67-47FA-A06F-6D5DB0D60BB9}"/>
    <cellStyle name="Įprastas 3 3 2 2 2 2 3 3" xfId="985" xr:uid="{BBE707DA-869E-4DE3-BD42-3C04298BD0F2}"/>
    <cellStyle name="Įprastas 3 3 2 2 2 2 3 3 2" xfId="2265" xr:uid="{A58AD48D-357E-4D13-A79F-C3ADDD4AEF22}"/>
    <cellStyle name="Įprastas 3 3 2 2 2 2 3 3 2 2" xfId="4827" xr:uid="{452E8037-BA69-4A20-90AB-0FDB4CA80775}"/>
    <cellStyle name="Įprastas 3 3 2 2 2 2 3 3 3" xfId="3547" xr:uid="{B0E59909-C2C1-4D24-B6FA-32F35D0C393F}"/>
    <cellStyle name="Įprastas 3 3 2 2 2 2 3 4" xfId="1525" xr:uid="{EF5312E2-47F0-4FF8-9290-924314CD0D85}"/>
    <cellStyle name="Įprastas 3 3 2 2 2 2 3 4 2" xfId="4087" xr:uid="{D6BDCE4E-688C-4C1D-BB29-9D1C0E7E1097}"/>
    <cellStyle name="Įprastas 3 3 2 2 2 2 3 5" xfId="2807" xr:uid="{A4A81F7F-964B-4694-8AD8-B79170B74914}"/>
    <cellStyle name="Įprastas 3 3 2 2 2 2 4" xfId="324" xr:uid="{F6A3C814-ACC2-4BB4-9434-4624BFCF7429}"/>
    <cellStyle name="Įprastas 3 3 2 2 2 2 4 2" xfId="500" xr:uid="{083B614A-DF89-4745-B842-1711A04EF4C4}"/>
    <cellStyle name="Įprastas 3 3 2 2 2 2 4 2 2" xfId="988" xr:uid="{FE758CED-5DFC-4CE1-935D-D14A5D27F951}"/>
    <cellStyle name="Įprastas 3 3 2 2 2 2 4 2 2 2" xfId="2268" xr:uid="{BCCAC62C-2123-4A01-B5BD-839A691C1C62}"/>
    <cellStyle name="Įprastas 3 3 2 2 2 2 4 2 2 2 2" xfId="4830" xr:uid="{CBCF5D1B-C33E-42EC-A222-096F3FB11F0B}"/>
    <cellStyle name="Įprastas 3 3 2 2 2 2 4 2 2 3" xfId="3550" xr:uid="{2912F7B3-FCDF-4427-87D2-C2C6D20CDF50}"/>
    <cellStyle name="Įprastas 3 3 2 2 2 2 4 2 3" xfId="1781" xr:uid="{C68BBA3B-71FC-45B2-807C-E0D17A8BBACD}"/>
    <cellStyle name="Įprastas 3 3 2 2 2 2 4 2 3 2" xfId="4343" xr:uid="{C7C91A1E-DB3F-4795-B2E2-1B1E228FA78F}"/>
    <cellStyle name="Įprastas 3 3 2 2 2 2 4 2 4" xfId="3063" xr:uid="{CCEF6E97-AD2A-49D4-9DAF-E415F7FEB0F8}"/>
    <cellStyle name="Įprastas 3 3 2 2 2 2 4 3" xfId="987" xr:uid="{CD399976-49C1-4B22-9B20-4F4B6290F449}"/>
    <cellStyle name="Įprastas 3 3 2 2 2 2 4 3 2" xfId="2267" xr:uid="{5FCAB91B-BACC-499D-BE29-88137E4AFC47}"/>
    <cellStyle name="Įprastas 3 3 2 2 2 2 4 3 2 2" xfId="4829" xr:uid="{773DE2B3-27AE-427B-B7F8-BDE889C9D566}"/>
    <cellStyle name="Įprastas 3 3 2 2 2 2 4 3 3" xfId="3549" xr:uid="{A79834C3-EB6D-4661-BBFE-09DECCE6B612}"/>
    <cellStyle name="Įprastas 3 3 2 2 2 2 4 4" xfId="1605" xr:uid="{E78E2FC5-3473-45C3-81BB-4D8ED63B1F4F}"/>
    <cellStyle name="Įprastas 3 3 2 2 2 2 4 4 2" xfId="4167" xr:uid="{DE7F50B5-DA96-4128-B025-8454576497D8}"/>
    <cellStyle name="Įprastas 3 3 2 2 2 2 4 5" xfId="2887" xr:uid="{F18CA0A3-B639-43BE-B018-7A7E096B78AB}"/>
    <cellStyle name="Įprastas 3 3 2 2 2 2 5" xfId="497" xr:uid="{91AC3176-D770-401D-A615-4960F7DBF602}"/>
    <cellStyle name="Įprastas 3 3 2 2 2 2 5 2" xfId="989" xr:uid="{6054CCA3-AEBB-446D-9EBC-23EAB897570D}"/>
    <cellStyle name="Įprastas 3 3 2 2 2 2 5 2 2" xfId="2269" xr:uid="{F9D0AF52-86D2-4D32-A9EC-757DEA9A20BC}"/>
    <cellStyle name="Įprastas 3 3 2 2 2 2 5 2 2 2" xfId="4831" xr:uid="{A476AD54-A754-4627-B211-465612968995}"/>
    <cellStyle name="Įprastas 3 3 2 2 2 2 5 2 3" xfId="3551" xr:uid="{E0476076-3E38-4D3A-9244-73DD88ED1931}"/>
    <cellStyle name="Įprastas 3 3 2 2 2 2 5 3" xfId="1778" xr:uid="{99554E95-0649-42F9-92EB-18C6CCF79966}"/>
    <cellStyle name="Įprastas 3 3 2 2 2 2 5 3 2" xfId="4340" xr:uid="{BC96D109-F187-4F84-B32A-1C6BCD53B1EF}"/>
    <cellStyle name="Įprastas 3 3 2 2 2 2 5 4" xfId="3060" xr:uid="{BCDA8C60-A776-4A5C-B823-D1703CEABB1E}"/>
    <cellStyle name="Įprastas 3 3 2 2 2 2 6" xfId="982" xr:uid="{697192E0-B24A-403B-9A55-495ACD6E00B2}"/>
    <cellStyle name="Įprastas 3 3 2 2 2 2 6 2" xfId="2262" xr:uid="{C4320131-C1F5-4DD0-9493-6B88EA7205ED}"/>
    <cellStyle name="Įprastas 3 3 2 2 2 2 6 2 2" xfId="4824" xr:uid="{4A47283F-D79B-4C7B-B7C6-623CD1CC32E5}"/>
    <cellStyle name="Įprastas 3 3 2 2 2 2 6 3" xfId="3544" xr:uid="{2609D632-13F9-496C-81AD-1CF4B38636FC}"/>
    <cellStyle name="Įprastas 3 3 2 2 2 2 7" xfId="1365" xr:uid="{1F182A7A-65E2-4441-9437-34FD1A1E6594}"/>
    <cellStyle name="Įprastas 3 3 2 2 2 2 7 2" xfId="3927" xr:uid="{CB3462DA-8148-48FF-A102-E78BE3706C47}"/>
    <cellStyle name="Įprastas 3 3 2 2 2 2 8" xfId="2647" xr:uid="{320DC6F5-FE79-4D78-85CA-016848C7BCDE}"/>
    <cellStyle name="Įprastas 3 3 2 2 2 3" xfId="124" xr:uid="{2D4E016F-7131-437D-9D26-706568F8BEEB}"/>
    <cellStyle name="Įprastas 3 3 2 2 2 3 2" xfId="501" xr:uid="{D6E7A735-79FF-4A0E-ADF0-7CAC50961F02}"/>
    <cellStyle name="Įprastas 3 3 2 2 2 3 2 2" xfId="991" xr:uid="{1C1C4D30-2FCE-46C5-8566-4980E47C0AB5}"/>
    <cellStyle name="Įprastas 3 3 2 2 2 3 2 2 2" xfId="2271" xr:uid="{4E6396E7-326A-441F-86E5-F95B12F6EAD4}"/>
    <cellStyle name="Įprastas 3 3 2 2 2 3 2 2 2 2" xfId="4833" xr:uid="{AE1F1B0B-CC96-4F92-B03D-5AE1ADEFAC81}"/>
    <cellStyle name="Įprastas 3 3 2 2 2 3 2 2 3" xfId="3553" xr:uid="{6E5BA473-F58B-4C66-AB60-F2EE6DA9D6F6}"/>
    <cellStyle name="Įprastas 3 3 2 2 2 3 2 3" xfId="1782" xr:uid="{95AACD10-DC7B-4CA4-941A-D9798FEC4F41}"/>
    <cellStyle name="Įprastas 3 3 2 2 2 3 2 3 2" xfId="4344" xr:uid="{0A0104B5-1621-49E7-8F3D-BBB6940C7D62}"/>
    <cellStyle name="Įprastas 3 3 2 2 2 3 2 4" xfId="3064" xr:uid="{F598A4A5-46BA-4001-9421-6CB0432F7AB4}"/>
    <cellStyle name="Įprastas 3 3 2 2 2 3 3" xfId="990" xr:uid="{43107188-4EE9-437E-8FE7-D8C141724DD4}"/>
    <cellStyle name="Įprastas 3 3 2 2 2 3 3 2" xfId="2270" xr:uid="{479239A3-EEAD-43CD-88DD-7FFFE049978A}"/>
    <cellStyle name="Įprastas 3 3 2 2 2 3 3 2 2" xfId="4832" xr:uid="{39D22D2D-2607-4E96-9AE2-C5AD8BB8A5DA}"/>
    <cellStyle name="Įprastas 3 3 2 2 2 3 3 3" xfId="3552" xr:uid="{88808F46-C3C5-4052-A2F8-A04025D9FB11}"/>
    <cellStyle name="Įprastas 3 3 2 2 2 3 4" xfId="1405" xr:uid="{24D06B31-887D-4128-B4B5-547A2A36E8C4}"/>
    <cellStyle name="Įprastas 3 3 2 2 2 3 4 2" xfId="3967" xr:uid="{C6D8CD47-EB91-45A7-A4F2-E1EEF9CED0C1}"/>
    <cellStyle name="Įprastas 3 3 2 2 2 3 5" xfId="2687" xr:uid="{4CACE7BF-0F42-4788-B994-103E9F572476}"/>
    <cellStyle name="Įprastas 3 3 2 2 2 4" xfId="204" xr:uid="{AF334B60-852F-4CE5-833E-77B575246BBA}"/>
    <cellStyle name="Įprastas 3 3 2 2 2 4 2" xfId="502" xr:uid="{0E8BFCD3-AA9E-4CA4-A328-BB4B051333CC}"/>
    <cellStyle name="Įprastas 3 3 2 2 2 4 2 2" xfId="993" xr:uid="{2AA2FC79-1110-4C35-9507-00D81AD43C1C}"/>
    <cellStyle name="Įprastas 3 3 2 2 2 4 2 2 2" xfId="2273" xr:uid="{5C216C60-6B92-4C19-8E51-A55FCB0F7811}"/>
    <cellStyle name="Įprastas 3 3 2 2 2 4 2 2 2 2" xfId="4835" xr:uid="{22C364D3-46F3-4F5F-818F-C619870186B9}"/>
    <cellStyle name="Įprastas 3 3 2 2 2 4 2 2 3" xfId="3555" xr:uid="{BE1A516F-C7D4-40B6-8582-FBD1CE52E855}"/>
    <cellStyle name="Įprastas 3 3 2 2 2 4 2 3" xfId="1783" xr:uid="{3CB5D37A-3B3C-400B-B2A5-BA0D7915E964}"/>
    <cellStyle name="Įprastas 3 3 2 2 2 4 2 3 2" xfId="4345" xr:uid="{B99E2E6E-8F06-428E-B1A4-9638C8231FFF}"/>
    <cellStyle name="Įprastas 3 3 2 2 2 4 2 4" xfId="3065" xr:uid="{6079AFB2-1AD3-4F3B-88A5-6E4F19258E23}"/>
    <cellStyle name="Įprastas 3 3 2 2 2 4 3" xfId="992" xr:uid="{B7C26B70-0C95-4AC5-B48E-E370B0B02B61}"/>
    <cellStyle name="Įprastas 3 3 2 2 2 4 3 2" xfId="2272" xr:uid="{8D55587D-21A6-4E2C-973B-4FBA3D6D177E}"/>
    <cellStyle name="Įprastas 3 3 2 2 2 4 3 2 2" xfId="4834" xr:uid="{2225CB58-9ACC-4F2D-8061-58A0C53A8852}"/>
    <cellStyle name="Įprastas 3 3 2 2 2 4 3 3" xfId="3554" xr:uid="{7C391699-2AE4-4F39-9D85-10CAD7631C36}"/>
    <cellStyle name="Įprastas 3 3 2 2 2 4 4" xfId="1485" xr:uid="{FDD386D1-38ED-41C3-AA20-EAD6FB1D1886}"/>
    <cellStyle name="Įprastas 3 3 2 2 2 4 4 2" xfId="4047" xr:uid="{88BF5404-F043-4F46-BE9B-7F13DD30FD5A}"/>
    <cellStyle name="Įprastas 3 3 2 2 2 4 5" xfId="2767" xr:uid="{8B743F70-9B79-49EE-BEA1-9669F8DD6D8E}"/>
    <cellStyle name="Įprastas 3 3 2 2 2 5" xfId="284" xr:uid="{50D58483-C3B2-4AA7-9D59-CAA8C197FB6A}"/>
    <cellStyle name="Įprastas 3 3 2 2 2 5 2" xfId="503" xr:uid="{36F31E02-83DB-430E-BE8E-F3E0AA4D56C4}"/>
    <cellStyle name="Įprastas 3 3 2 2 2 5 2 2" xfId="995" xr:uid="{02CFD7BE-940F-423F-8F42-36248E45C9EB}"/>
    <cellStyle name="Įprastas 3 3 2 2 2 5 2 2 2" xfId="2275" xr:uid="{E1576250-13CD-41BB-A355-20FA7D52AEA8}"/>
    <cellStyle name="Įprastas 3 3 2 2 2 5 2 2 2 2" xfId="4837" xr:uid="{EB8EED96-FB72-433E-8DE7-9E897B22A12E}"/>
    <cellStyle name="Įprastas 3 3 2 2 2 5 2 2 3" xfId="3557" xr:uid="{58799FE5-0C38-41D0-9B42-508C3D6AC0C9}"/>
    <cellStyle name="Įprastas 3 3 2 2 2 5 2 3" xfId="1784" xr:uid="{6391BD05-7B82-47F8-A7A3-B962C53DB9CE}"/>
    <cellStyle name="Įprastas 3 3 2 2 2 5 2 3 2" xfId="4346" xr:uid="{9E9729BA-6A6F-421F-BF94-DAF40A2D2C61}"/>
    <cellStyle name="Įprastas 3 3 2 2 2 5 2 4" xfId="3066" xr:uid="{57F11869-7F7C-4395-BFDB-0A48825DE6E6}"/>
    <cellStyle name="Įprastas 3 3 2 2 2 5 3" xfId="994" xr:uid="{16A01994-5EFD-4065-B383-08309C8BA823}"/>
    <cellStyle name="Įprastas 3 3 2 2 2 5 3 2" xfId="2274" xr:uid="{18C784A5-963B-4629-8562-65FFB99835F8}"/>
    <cellStyle name="Įprastas 3 3 2 2 2 5 3 2 2" xfId="4836" xr:uid="{58567188-5393-4B45-A8F7-F5763E2D8529}"/>
    <cellStyle name="Įprastas 3 3 2 2 2 5 3 3" xfId="3556" xr:uid="{FDBFEFEF-2F2E-48F8-A1BD-CFF2D8C10C9E}"/>
    <cellStyle name="Įprastas 3 3 2 2 2 5 4" xfId="1565" xr:uid="{9BD1B270-9EB6-4E34-B202-5D5069DC8D62}"/>
    <cellStyle name="Įprastas 3 3 2 2 2 5 4 2" xfId="4127" xr:uid="{EFCE1AB3-991B-41C8-B596-DF0734A92FD5}"/>
    <cellStyle name="Įprastas 3 3 2 2 2 5 5" xfId="2847" xr:uid="{965B7A2D-7615-4DED-86AC-C27F833D2E12}"/>
    <cellStyle name="Įprastas 3 3 2 2 2 6" xfId="496" xr:uid="{8C7ACC98-F540-425C-8728-970BE7BB627A}"/>
    <cellStyle name="Įprastas 3 3 2 2 2 6 2" xfId="996" xr:uid="{0977E8D1-C617-4CCC-AF86-90FD54ADEF87}"/>
    <cellStyle name="Įprastas 3 3 2 2 2 6 2 2" xfId="2276" xr:uid="{BA03A19E-7AF8-4989-989F-F04E8297837B}"/>
    <cellStyle name="Įprastas 3 3 2 2 2 6 2 2 2" xfId="4838" xr:uid="{EB453E89-142B-4046-B600-B07FFC245290}"/>
    <cellStyle name="Įprastas 3 3 2 2 2 6 2 3" xfId="3558" xr:uid="{B4898A10-514D-49EB-9916-F106C2F386F4}"/>
    <cellStyle name="Įprastas 3 3 2 2 2 6 3" xfId="1777" xr:uid="{9535FE76-83C7-4BCA-8850-0E7A848A1580}"/>
    <cellStyle name="Įprastas 3 3 2 2 2 6 3 2" xfId="4339" xr:uid="{ABB687A3-9E91-4C7C-8AF9-646E92CB5255}"/>
    <cellStyle name="Įprastas 3 3 2 2 2 6 4" xfId="3059" xr:uid="{27B5943D-3897-4507-AFF6-0DBA436EAA87}"/>
    <cellStyle name="Įprastas 3 3 2 2 2 7" xfId="981" xr:uid="{633ECB0B-8145-4198-93D3-6F94C1433F56}"/>
    <cellStyle name="Įprastas 3 3 2 2 2 7 2" xfId="2261" xr:uid="{4A226E73-C4E2-44AF-B9BC-6BD4CC8F0067}"/>
    <cellStyle name="Įprastas 3 3 2 2 2 7 2 2" xfId="4823" xr:uid="{3C77A330-D82D-4504-B1DA-6EF9F7AA0BCA}"/>
    <cellStyle name="Įprastas 3 3 2 2 2 7 3" xfId="3543" xr:uid="{5086551F-658A-4E96-BDAB-2B482018A566}"/>
    <cellStyle name="Įprastas 3 3 2 2 2 8" xfId="1325" xr:uid="{79577102-8AD0-4BBE-ACF0-3E5C56FA50B3}"/>
    <cellStyle name="Įprastas 3 3 2 2 2 8 2" xfId="3887" xr:uid="{C2F8573C-3271-4A85-9FCA-22DD10D4C407}"/>
    <cellStyle name="Įprastas 3 3 2 2 2 9" xfId="2607" xr:uid="{EA6174D2-B50A-4A9E-91F4-F1EA7AF41F1A}"/>
    <cellStyle name="Įprastas 3 3 2 2 3" xfId="64" xr:uid="{2BFB7764-41E1-4072-AC34-E079518F400F}"/>
    <cellStyle name="Įprastas 3 3 2 2 3 2" xfId="144" xr:uid="{D644590A-91CB-40D5-AE70-62C0A5397E2B}"/>
    <cellStyle name="Įprastas 3 3 2 2 3 2 2" xfId="505" xr:uid="{F56BA8D0-20EB-4930-A922-C35863913912}"/>
    <cellStyle name="Įprastas 3 3 2 2 3 2 2 2" xfId="999" xr:uid="{98838D94-8058-43F4-9DB4-8E2513B54CE9}"/>
    <cellStyle name="Įprastas 3 3 2 2 3 2 2 2 2" xfId="2279" xr:uid="{3765FC42-04F1-48D2-BCEA-D279F23A011B}"/>
    <cellStyle name="Įprastas 3 3 2 2 3 2 2 2 2 2" xfId="4841" xr:uid="{970CEBC4-D61B-46D7-AB81-BF52D82DC732}"/>
    <cellStyle name="Įprastas 3 3 2 2 3 2 2 2 3" xfId="3561" xr:uid="{305F558D-086C-47ED-97F5-1A085F1FD36F}"/>
    <cellStyle name="Įprastas 3 3 2 2 3 2 2 3" xfId="1786" xr:uid="{4032B41E-CFD2-41E8-8AF6-22B10EE43C0B}"/>
    <cellStyle name="Įprastas 3 3 2 2 3 2 2 3 2" xfId="4348" xr:uid="{606CBB62-C92D-434F-B563-5ED731D52218}"/>
    <cellStyle name="Įprastas 3 3 2 2 3 2 2 4" xfId="3068" xr:uid="{35BC76FB-26D7-4ADF-BDB5-511A8A6B671F}"/>
    <cellStyle name="Įprastas 3 3 2 2 3 2 3" xfId="998" xr:uid="{B1F8DF6F-0828-425F-BFC9-AB746C37EF79}"/>
    <cellStyle name="Įprastas 3 3 2 2 3 2 3 2" xfId="2278" xr:uid="{853CA93B-38C0-4E3E-A136-C746931C87E3}"/>
    <cellStyle name="Įprastas 3 3 2 2 3 2 3 2 2" xfId="4840" xr:uid="{4788F797-669B-4999-8E4D-7D0C3D326EE2}"/>
    <cellStyle name="Įprastas 3 3 2 2 3 2 3 3" xfId="3560" xr:uid="{1DCE5947-C882-4D97-A093-010796AF18EC}"/>
    <cellStyle name="Įprastas 3 3 2 2 3 2 4" xfId="1425" xr:uid="{BC2C2DFE-8173-4584-AA44-7BAE6005CB1B}"/>
    <cellStyle name="Įprastas 3 3 2 2 3 2 4 2" xfId="3987" xr:uid="{C48C2C13-2249-4AFC-844E-E3C073ECAA92}"/>
    <cellStyle name="Įprastas 3 3 2 2 3 2 5" xfId="2707" xr:uid="{AD0DD75A-BEB0-4710-A32D-9FA9871038A1}"/>
    <cellStyle name="Įprastas 3 3 2 2 3 3" xfId="224" xr:uid="{F208A43D-7179-42A4-9A88-47543ECD477F}"/>
    <cellStyle name="Įprastas 3 3 2 2 3 3 2" xfId="506" xr:uid="{5DCE0D66-EBA9-43A1-A152-D4974529027B}"/>
    <cellStyle name="Įprastas 3 3 2 2 3 3 2 2" xfId="1001" xr:uid="{5F014DFE-AE04-4B20-A66A-EC22C510DFA0}"/>
    <cellStyle name="Įprastas 3 3 2 2 3 3 2 2 2" xfId="2281" xr:uid="{D6B92F36-6071-4340-B786-5C4EEE37DFEF}"/>
    <cellStyle name="Įprastas 3 3 2 2 3 3 2 2 2 2" xfId="4843" xr:uid="{13360AFF-F92F-4FE9-B610-068406DD06C2}"/>
    <cellStyle name="Įprastas 3 3 2 2 3 3 2 2 3" xfId="3563" xr:uid="{5467D56E-4E21-4D0A-A4B1-31B53411F706}"/>
    <cellStyle name="Įprastas 3 3 2 2 3 3 2 3" xfId="1787" xr:uid="{4B5937CE-80AD-46BD-BB67-5708602B07E6}"/>
    <cellStyle name="Įprastas 3 3 2 2 3 3 2 3 2" xfId="4349" xr:uid="{213A299A-3469-43A9-91B9-70AAF46A1CA7}"/>
    <cellStyle name="Įprastas 3 3 2 2 3 3 2 4" xfId="3069" xr:uid="{02D14677-6981-4AE8-8C5E-375CCA06C914}"/>
    <cellStyle name="Įprastas 3 3 2 2 3 3 3" xfId="1000" xr:uid="{1D1B4439-D4D6-4E88-8006-07AD7522F335}"/>
    <cellStyle name="Įprastas 3 3 2 2 3 3 3 2" xfId="2280" xr:uid="{B80DA708-209E-496A-9826-7DD71927033C}"/>
    <cellStyle name="Įprastas 3 3 2 2 3 3 3 2 2" xfId="4842" xr:uid="{3DAE8259-1A19-4568-9CDF-8C3B6E384E2F}"/>
    <cellStyle name="Įprastas 3 3 2 2 3 3 3 3" xfId="3562" xr:uid="{4A146C63-909B-44BE-B47F-0005ABA4409E}"/>
    <cellStyle name="Įprastas 3 3 2 2 3 3 4" xfId="1505" xr:uid="{C5A52776-E07E-499A-91A1-C850FEB57D96}"/>
    <cellStyle name="Įprastas 3 3 2 2 3 3 4 2" xfId="4067" xr:uid="{12A7AC78-0651-499E-8BC0-2442C0EF1058}"/>
    <cellStyle name="Įprastas 3 3 2 2 3 3 5" xfId="2787" xr:uid="{BC9DF12D-19B2-481D-8B29-BDF472261C0C}"/>
    <cellStyle name="Įprastas 3 3 2 2 3 4" xfId="304" xr:uid="{2EB6EE53-D057-4138-85F5-7B97283CC700}"/>
    <cellStyle name="Įprastas 3 3 2 2 3 4 2" xfId="507" xr:uid="{084680C1-A755-4AD3-8CF1-554F49C42507}"/>
    <cellStyle name="Įprastas 3 3 2 2 3 4 2 2" xfId="1003" xr:uid="{7367CB5D-65EB-4C92-AB67-94A61BB8E88B}"/>
    <cellStyle name="Įprastas 3 3 2 2 3 4 2 2 2" xfId="2283" xr:uid="{DDC7D46F-0D31-4F88-B3F2-C3CFA90E36F6}"/>
    <cellStyle name="Įprastas 3 3 2 2 3 4 2 2 2 2" xfId="4845" xr:uid="{72B5D2E7-FBEE-46F8-9C2B-FBD65D7B4CEE}"/>
    <cellStyle name="Įprastas 3 3 2 2 3 4 2 2 3" xfId="3565" xr:uid="{6C7BEC84-A488-45F9-B7B6-5DAABF58A834}"/>
    <cellStyle name="Įprastas 3 3 2 2 3 4 2 3" xfId="1788" xr:uid="{95210521-5B97-4290-9CFE-A9B094C07E80}"/>
    <cellStyle name="Įprastas 3 3 2 2 3 4 2 3 2" xfId="4350" xr:uid="{D4FE6E07-E645-4255-BC5A-B9BB8893306E}"/>
    <cellStyle name="Įprastas 3 3 2 2 3 4 2 4" xfId="3070" xr:uid="{FEA20E41-9C8F-41F9-BF21-DB828D48C9AE}"/>
    <cellStyle name="Įprastas 3 3 2 2 3 4 3" xfId="1002" xr:uid="{49388567-10D8-4ECC-88B6-05B9EA51E891}"/>
    <cellStyle name="Įprastas 3 3 2 2 3 4 3 2" xfId="2282" xr:uid="{9BCB451D-D106-4DDA-B6A4-1234EB95F1AB}"/>
    <cellStyle name="Įprastas 3 3 2 2 3 4 3 2 2" xfId="4844" xr:uid="{C00B9745-DCBB-4393-BEBE-CFCFECF83C55}"/>
    <cellStyle name="Įprastas 3 3 2 2 3 4 3 3" xfId="3564" xr:uid="{24722590-CE86-4514-A22A-F1AD23CDA06A}"/>
    <cellStyle name="Įprastas 3 3 2 2 3 4 4" xfId="1585" xr:uid="{9601772C-1E7B-4D1D-A273-1ECE70AA6E02}"/>
    <cellStyle name="Įprastas 3 3 2 2 3 4 4 2" xfId="4147" xr:uid="{3036CF00-F867-4662-BAE3-15555442E3A4}"/>
    <cellStyle name="Įprastas 3 3 2 2 3 4 5" xfId="2867" xr:uid="{B500AA19-9BB0-43D6-813A-691EC6D280DB}"/>
    <cellStyle name="Įprastas 3 3 2 2 3 5" xfId="504" xr:uid="{E6EADA25-86BE-4282-AB96-A27E01739CFB}"/>
    <cellStyle name="Įprastas 3 3 2 2 3 5 2" xfId="1004" xr:uid="{6BD077D6-6423-4F93-81D4-A12BD2B0C031}"/>
    <cellStyle name="Įprastas 3 3 2 2 3 5 2 2" xfId="2284" xr:uid="{5104A19B-284F-4376-BD01-DB1D2BD7567C}"/>
    <cellStyle name="Įprastas 3 3 2 2 3 5 2 2 2" xfId="4846" xr:uid="{DD74B699-C75C-436A-A4FF-937655CBDF6D}"/>
    <cellStyle name="Įprastas 3 3 2 2 3 5 2 3" xfId="3566" xr:uid="{387539A6-DA43-4138-AAB7-ECF5C7C35E75}"/>
    <cellStyle name="Įprastas 3 3 2 2 3 5 3" xfId="1785" xr:uid="{DFDB325A-0C64-4886-88BF-BE0537E9EBCC}"/>
    <cellStyle name="Įprastas 3 3 2 2 3 5 3 2" xfId="4347" xr:uid="{24BAAA7D-7D52-4CAC-B3D7-48C9709657B8}"/>
    <cellStyle name="Įprastas 3 3 2 2 3 5 4" xfId="3067" xr:uid="{222571CD-47F5-42EB-8766-91A98A9EDCCE}"/>
    <cellStyle name="Įprastas 3 3 2 2 3 6" xfId="997" xr:uid="{ED5870D3-2294-4889-9D24-27B702AA5292}"/>
    <cellStyle name="Įprastas 3 3 2 2 3 6 2" xfId="2277" xr:uid="{B040F063-A984-4F79-8DE5-2E46349DDEA6}"/>
    <cellStyle name="Įprastas 3 3 2 2 3 6 2 2" xfId="4839" xr:uid="{E3BD3BEC-F017-419B-B18B-3CA8E44A4D51}"/>
    <cellStyle name="Įprastas 3 3 2 2 3 6 3" xfId="3559" xr:uid="{903DC8B5-79E6-455A-80FB-3E82F873E751}"/>
    <cellStyle name="Įprastas 3 3 2 2 3 7" xfId="1345" xr:uid="{C42D3A70-627D-4970-BC24-C0CB1767F171}"/>
    <cellStyle name="Įprastas 3 3 2 2 3 7 2" xfId="3907" xr:uid="{3419C752-B50B-4055-AB21-D5CDE3E1365B}"/>
    <cellStyle name="Įprastas 3 3 2 2 3 8" xfId="2627" xr:uid="{30FA16B3-318D-4FDB-8D3E-4C3E96B52295}"/>
    <cellStyle name="Įprastas 3 3 2 2 4" xfId="104" xr:uid="{54E415C7-A9C2-4508-8E9A-E23933E83F82}"/>
    <cellStyle name="Įprastas 3 3 2 2 4 2" xfId="508" xr:uid="{B2C5AC07-8377-48FD-9D52-6C8A0F67C9D6}"/>
    <cellStyle name="Įprastas 3 3 2 2 4 2 2" xfId="1006" xr:uid="{6A2D5A9B-EA6A-4821-9B4A-84571D8AAD7C}"/>
    <cellStyle name="Įprastas 3 3 2 2 4 2 2 2" xfId="2286" xr:uid="{0E657C22-7D06-47F4-B6BF-1CE74CA15F93}"/>
    <cellStyle name="Įprastas 3 3 2 2 4 2 2 2 2" xfId="4848" xr:uid="{0BB3B94C-486A-4B41-9790-0EC468EE8A29}"/>
    <cellStyle name="Įprastas 3 3 2 2 4 2 2 3" xfId="3568" xr:uid="{55747CE3-943F-4340-9721-868E34DB8899}"/>
    <cellStyle name="Įprastas 3 3 2 2 4 2 3" xfId="1789" xr:uid="{B434EB26-A8FE-42F9-BE86-7D1B9392BAC9}"/>
    <cellStyle name="Įprastas 3 3 2 2 4 2 3 2" xfId="4351" xr:uid="{ED4981E0-C4AF-44A2-910E-495F3C8D7517}"/>
    <cellStyle name="Įprastas 3 3 2 2 4 2 4" xfId="3071" xr:uid="{F69F7442-7C42-43FA-BA1E-6DED6A487B4A}"/>
    <cellStyle name="Įprastas 3 3 2 2 4 3" xfId="1005" xr:uid="{125A659D-C773-4619-BA0B-8C0ACE3FD72C}"/>
    <cellStyle name="Įprastas 3 3 2 2 4 3 2" xfId="2285" xr:uid="{8309BF69-8DEE-4DDC-A5F8-A97737DAE970}"/>
    <cellStyle name="Įprastas 3 3 2 2 4 3 2 2" xfId="4847" xr:uid="{83E3054F-D1A5-4217-960B-879DAABC55C0}"/>
    <cellStyle name="Įprastas 3 3 2 2 4 3 3" xfId="3567" xr:uid="{75F76B13-F994-434B-BEB5-2A808D1B2EF8}"/>
    <cellStyle name="Įprastas 3 3 2 2 4 4" xfId="1385" xr:uid="{AA9C0869-8FB0-4419-846C-7169A29DBFFE}"/>
    <cellStyle name="Įprastas 3 3 2 2 4 4 2" xfId="3947" xr:uid="{D3772CCC-EEFA-443A-A758-4A68E6553CCE}"/>
    <cellStyle name="Įprastas 3 3 2 2 4 5" xfId="2667" xr:uid="{1ADE522A-7133-4128-8382-14F981872921}"/>
    <cellStyle name="Įprastas 3 3 2 2 5" xfId="184" xr:uid="{3CBAECB6-2B1C-457C-B20B-D9BE4ADF8477}"/>
    <cellStyle name="Įprastas 3 3 2 2 5 2" xfId="509" xr:uid="{36618E79-A8F3-4B84-A41A-A967ED5D19E1}"/>
    <cellStyle name="Įprastas 3 3 2 2 5 2 2" xfId="1008" xr:uid="{2BEA6E92-210D-4495-BF37-D18C26772865}"/>
    <cellStyle name="Įprastas 3 3 2 2 5 2 2 2" xfId="2288" xr:uid="{B75C20C9-800C-4AE2-84F5-6FC9C2B7BF5F}"/>
    <cellStyle name="Įprastas 3 3 2 2 5 2 2 2 2" xfId="4850" xr:uid="{8B344F6F-6BD7-4EC5-81E7-B9B23117D800}"/>
    <cellStyle name="Įprastas 3 3 2 2 5 2 2 3" xfId="3570" xr:uid="{2E1ED1C0-15FB-47F0-81EC-997ABEC9065E}"/>
    <cellStyle name="Įprastas 3 3 2 2 5 2 3" xfId="1790" xr:uid="{47A6E4D1-1BBC-4672-BA75-B196D1B5D413}"/>
    <cellStyle name="Įprastas 3 3 2 2 5 2 3 2" xfId="4352" xr:uid="{AB6D6BE9-6F20-45BF-A408-2A29848CD728}"/>
    <cellStyle name="Įprastas 3 3 2 2 5 2 4" xfId="3072" xr:uid="{5F73EC85-4ADA-4B4E-B606-8CD111CDE32C}"/>
    <cellStyle name="Įprastas 3 3 2 2 5 3" xfId="1007" xr:uid="{CFCCB553-0C73-4653-8660-47E3C71D244C}"/>
    <cellStyle name="Įprastas 3 3 2 2 5 3 2" xfId="2287" xr:uid="{34CD03F3-B253-4B7C-AE1D-88F38AEFD398}"/>
    <cellStyle name="Įprastas 3 3 2 2 5 3 2 2" xfId="4849" xr:uid="{29CD48ED-EF00-4651-A2B3-6EBB0A33006D}"/>
    <cellStyle name="Įprastas 3 3 2 2 5 3 3" xfId="3569" xr:uid="{4E037A5A-9714-474C-8BDC-CFB0A0CCB6B7}"/>
    <cellStyle name="Įprastas 3 3 2 2 5 4" xfId="1465" xr:uid="{F041BAD7-F56C-4EFE-9213-A854057B92ED}"/>
    <cellStyle name="Įprastas 3 3 2 2 5 4 2" xfId="4027" xr:uid="{EB20BA1C-D5DF-41D8-ABAA-2864B9112154}"/>
    <cellStyle name="Įprastas 3 3 2 2 5 5" xfId="2747" xr:uid="{1C7D7BC8-1C9E-4A30-B847-EF5DE2F4BD2E}"/>
    <cellStyle name="Įprastas 3 3 2 2 6" xfId="264" xr:uid="{7ADC9E62-6A2D-4F4A-B0F7-8FC7D47AC1C6}"/>
    <cellStyle name="Įprastas 3 3 2 2 6 2" xfId="510" xr:uid="{D15D423E-2E08-4F6E-9AE8-2DCF66E1CBB6}"/>
    <cellStyle name="Įprastas 3 3 2 2 6 2 2" xfId="1010" xr:uid="{D524DA98-1BAB-4F5B-8A40-BCA10033370A}"/>
    <cellStyle name="Įprastas 3 3 2 2 6 2 2 2" xfId="2290" xr:uid="{C7E7AA60-C761-4524-84C8-B79E9D9CFBF9}"/>
    <cellStyle name="Įprastas 3 3 2 2 6 2 2 2 2" xfId="4852" xr:uid="{7981543A-9F76-4B22-8C42-FFF617FF2037}"/>
    <cellStyle name="Įprastas 3 3 2 2 6 2 2 3" xfId="3572" xr:uid="{A0C68412-6C55-41AF-904B-DAC879DCA296}"/>
    <cellStyle name="Įprastas 3 3 2 2 6 2 3" xfId="1791" xr:uid="{C553185E-11F6-4D48-B6BB-117879807F59}"/>
    <cellStyle name="Įprastas 3 3 2 2 6 2 3 2" xfId="4353" xr:uid="{621906DC-FA6C-45AB-A173-905343C394FF}"/>
    <cellStyle name="Įprastas 3 3 2 2 6 2 4" xfId="3073" xr:uid="{8739188A-6816-4F4C-9BD2-E0910B2C7942}"/>
    <cellStyle name="Įprastas 3 3 2 2 6 3" xfId="1009" xr:uid="{6734FB9F-6D3E-44A1-BA82-361B0AFF1B77}"/>
    <cellStyle name="Įprastas 3 3 2 2 6 3 2" xfId="2289" xr:uid="{01776076-1007-43B3-A7C2-C6250424B0B3}"/>
    <cellStyle name="Įprastas 3 3 2 2 6 3 2 2" xfId="4851" xr:uid="{D3DCE320-549A-48C3-99DD-7E14E1FC7AF5}"/>
    <cellStyle name="Įprastas 3 3 2 2 6 3 3" xfId="3571" xr:uid="{6476C09D-F31B-4AE1-83A4-02A3C1BC19B4}"/>
    <cellStyle name="Įprastas 3 3 2 2 6 4" xfId="1545" xr:uid="{AD48B7EE-D3D5-4B6D-B8B1-7144A563CC56}"/>
    <cellStyle name="Įprastas 3 3 2 2 6 4 2" xfId="4107" xr:uid="{E7484D1E-EAB6-4D93-885E-D8A9926AD10A}"/>
    <cellStyle name="Įprastas 3 3 2 2 6 5" xfId="2827" xr:uid="{9AB1C839-32F7-44F9-8805-D17FFE2C1BAF}"/>
    <cellStyle name="Įprastas 3 3 2 2 7" xfId="495" xr:uid="{D768645F-686D-4777-B14C-E07DC6353A7A}"/>
    <cellStyle name="Įprastas 3 3 2 2 7 2" xfId="1011" xr:uid="{3EA3DBF5-79B3-4566-9295-8BF68EA448B6}"/>
    <cellStyle name="Įprastas 3 3 2 2 7 2 2" xfId="2291" xr:uid="{A8CF00E2-C310-44BC-8409-7A4486FAB1E7}"/>
    <cellStyle name="Įprastas 3 3 2 2 7 2 2 2" xfId="4853" xr:uid="{C8F6A1BA-7D4C-4364-943E-24E081AD162A}"/>
    <cellStyle name="Įprastas 3 3 2 2 7 2 3" xfId="3573" xr:uid="{485716F6-41F1-49A7-AA21-745EF2190DC1}"/>
    <cellStyle name="Įprastas 3 3 2 2 7 3" xfId="1776" xr:uid="{317B908A-7597-42D0-A3FE-34D29D5A3271}"/>
    <cellStyle name="Įprastas 3 3 2 2 7 3 2" xfId="4338" xr:uid="{F4A282B8-8CED-4B46-B784-62981EDA5A56}"/>
    <cellStyle name="Įprastas 3 3 2 2 7 4" xfId="3058" xr:uid="{410FC665-F72C-4450-B2B2-578D3FD091B6}"/>
    <cellStyle name="Įprastas 3 3 2 2 8" xfId="980" xr:uid="{15D054B4-AC3E-4CCD-ADD0-E934925A22D1}"/>
    <cellStyle name="Įprastas 3 3 2 2 8 2" xfId="2260" xr:uid="{CFCC30F8-2864-4CA2-B853-D44445C20F00}"/>
    <cellStyle name="Įprastas 3 3 2 2 8 2 2" xfId="4822" xr:uid="{4B3D0F89-A664-4062-8175-A58E3C229AA9}"/>
    <cellStyle name="Įprastas 3 3 2 2 8 3" xfId="3542" xr:uid="{A5DC3692-0E68-48C3-B8A9-2584732F220E}"/>
    <cellStyle name="Įprastas 3 3 2 2 9" xfId="1305" xr:uid="{628D8568-3543-404B-BF1D-4B3F117B8B45}"/>
    <cellStyle name="Įprastas 3 3 2 2 9 2" xfId="3867" xr:uid="{5D764C80-0EF9-419F-B98E-A41F291C7E98}"/>
    <cellStyle name="Įprastas 3 3 2 3" xfId="36" xr:uid="{9E292EFE-E6BE-4868-BE2F-5575F7B7C2E8}"/>
    <cellStyle name="Įprastas 3 3 2 3 2" xfId="76" xr:uid="{B9D9C2E9-CE4D-4223-B5C6-97806D2DDBFC}"/>
    <cellStyle name="Įprastas 3 3 2 3 2 2" xfId="156" xr:uid="{ADE576B8-B539-42B6-8574-6B35355D1CA5}"/>
    <cellStyle name="Įprastas 3 3 2 3 2 2 2" xfId="513" xr:uid="{F07297ED-584E-4E85-9ABB-A86DE3D861A0}"/>
    <cellStyle name="Įprastas 3 3 2 3 2 2 2 2" xfId="1015" xr:uid="{CBB283F8-033C-4B52-A180-27E75E3A5443}"/>
    <cellStyle name="Įprastas 3 3 2 3 2 2 2 2 2" xfId="2295" xr:uid="{D9C05A32-5400-43BF-A33D-F99D748FC16F}"/>
    <cellStyle name="Įprastas 3 3 2 3 2 2 2 2 2 2" xfId="4857" xr:uid="{1EA52DD8-930A-472F-A9A5-BD2EC18ACB1E}"/>
    <cellStyle name="Įprastas 3 3 2 3 2 2 2 2 3" xfId="3577" xr:uid="{D93B84FA-B145-47B2-AC47-1E552398691B}"/>
    <cellStyle name="Įprastas 3 3 2 3 2 2 2 3" xfId="1794" xr:uid="{C8F349F3-AC40-49B2-A123-7946F1596A5C}"/>
    <cellStyle name="Įprastas 3 3 2 3 2 2 2 3 2" xfId="4356" xr:uid="{A1BD9896-6ACD-4F22-AD9B-67C8FD936B1B}"/>
    <cellStyle name="Įprastas 3 3 2 3 2 2 2 4" xfId="3076" xr:uid="{FCA2F5B6-7313-4896-BB16-59F61DB7324F}"/>
    <cellStyle name="Įprastas 3 3 2 3 2 2 3" xfId="1014" xr:uid="{5E320B3D-C202-47AD-9170-2632D5B41049}"/>
    <cellStyle name="Įprastas 3 3 2 3 2 2 3 2" xfId="2294" xr:uid="{FB72F26B-B9EC-4520-85A2-CDE8B86B1B32}"/>
    <cellStyle name="Įprastas 3 3 2 3 2 2 3 2 2" xfId="4856" xr:uid="{D951021D-7A1F-4CD4-ABFB-D5DC82B79B62}"/>
    <cellStyle name="Įprastas 3 3 2 3 2 2 3 3" xfId="3576" xr:uid="{499AEC8C-11AD-40E1-BE10-789CA7E9AA99}"/>
    <cellStyle name="Įprastas 3 3 2 3 2 2 4" xfId="1437" xr:uid="{256B796C-FEDF-4901-BC7D-86FA4CD9C8C1}"/>
    <cellStyle name="Įprastas 3 3 2 3 2 2 4 2" xfId="3999" xr:uid="{030D3C16-45CF-47CB-BBE7-E62F2B47830E}"/>
    <cellStyle name="Įprastas 3 3 2 3 2 2 5" xfId="2719" xr:uid="{F20ACC09-AD62-480D-8581-604EB1ED4769}"/>
    <cellStyle name="Įprastas 3 3 2 3 2 3" xfId="236" xr:uid="{8DA36F0C-4537-4EA8-9062-83DF1133FC0D}"/>
    <cellStyle name="Įprastas 3 3 2 3 2 3 2" xfId="514" xr:uid="{F4322382-38D1-44AA-A49A-094C15DCACE3}"/>
    <cellStyle name="Įprastas 3 3 2 3 2 3 2 2" xfId="1017" xr:uid="{2044ABE8-D4B7-483A-A9D6-973D12C5D436}"/>
    <cellStyle name="Įprastas 3 3 2 3 2 3 2 2 2" xfId="2297" xr:uid="{DFCC5AE7-F2BB-4786-975A-8A5E90651248}"/>
    <cellStyle name="Įprastas 3 3 2 3 2 3 2 2 2 2" xfId="4859" xr:uid="{D99FCF43-57B8-4EE6-A0A7-FEF64204D0DC}"/>
    <cellStyle name="Įprastas 3 3 2 3 2 3 2 2 3" xfId="3579" xr:uid="{80C4045A-DAD7-426C-97DE-1C632DA47BAC}"/>
    <cellStyle name="Įprastas 3 3 2 3 2 3 2 3" xfId="1795" xr:uid="{FFBCF034-B56F-46E1-901F-35E1573C7E3A}"/>
    <cellStyle name="Įprastas 3 3 2 3 2 3 2 3 2" xfId="4357" xr:uid="{0538DE26-5237-482C-9B5A-8916D1C19AF4}"/>
    <cellStyle name="Įprastas 3 3 2 3 2 3 2 4" xfId="3077" xr:uid="{7DEB6300-5391-4D3F-B6A9-3CA12D406AAA}"/>
    <cellStyle name="Įprastas 3 3 2 3 2 3 3" xfId="1016" xr:uid="{687B5C45-836E-46A7-927F-AA5B46D89FD0}"/>
    <cellStyle name="Įprastas 3 3 2 3 2 3 3 2" xfId="2296" xr:uid="{7F4DB295-2730-4ED1-960B-E88D86BF05A3}"/>
    <cellStyle name="Įprastas 3 3 2 3 2 3 3 2 2" xfId="4858" xr:uid="{1183C4A2-417B-4D72-A1E6-E5D4FDEE975A}"/>
    <cellStyle name="Įprastas 3 3 2 3 2 3 3 3" xfId="3578" xr:uid="{05C1924A-0CD8-41E5-8C54-88E95A725303}"/>
    <cellStyle name="Įprastas 3 3 2 3 2 3 4" xfId="1517" xr:uid="{99D4968B-FF18-4A26-82B4-F744E5C00F04}"/>
    <cellStyle name="Įprastas 3 3 2 3 2 3 4 2" xfId="4079" xr:uid="{6FF40921-C76B-4868-850D-BF060884844C}"/>
    <cellStyle name="Įprastas 3 3 2 3 2 3 5" xfId="2799" xr:uid="{E811C70B-6CD4-4BE7-83A9-2CAFECCB596B}"/>
    <cellStyle name="Įprastas 3 3 2 3 2 4" xfId="316" xr:uid="{01ECB9DC-E868-4F1F-BC3E-A37D43FF5F4E}"/>
    <cellStyle name="Įprastas 3 3 2 3 2 4 2" xfId="515" xr:uid="{05686D30-E919-49B5-B5B7-F1787A3D57C9}"/>
    <cellStyle name="Įprastas 3 3 2 3 2 4 2 2" xfId="1019" xr:uid="{A79F9354-FBD9-466B-B18C-F5FB33E0C5BB}"/>
    <cellStyle name="Įprastas 3 3 2 3 2 4 2 2 2" xfId="2299" xr:uid="{CAB79885-774B-4BA0-A16B-3AE8F3AC55FC}"/>
    <cellStyle name="Įprastas 3 3 2 3 2 4 2 2 2 2" xfId="4861" xr:uid="{6FC051A0-25CB-4432-81BB-CE0390A89876}"/>
    <cellStyle name="Įprastas 3 3 2 3 2 4 2 2 3" xfId="3581" xr:uid="{DED2A778-CC46-493A-8377-9B8F03D0515B}"/>
    <cellStyle name="Įprastas 3 3 2 3 2 4 2 3" xfId="1796" xr:uid="{BABFC3EC-48DA-4E24-B04C-2BC85CDCAF9F}"/>
    <cellStyle name="Įprastas 3 3 2 3 2 4 2 3 2" xfId="4358" xr:uid="{6166131E-9D19-4CA1-B53F-C2CD91BD99BC}"/>
    <cellStyle name="Įprastas 3 3 2 3 2 4 2 4" xfId="3078" xr:uid="{CC46F731-2790-4284-97BA-6E0345E0F995}"/>
    <cellStyle name="Įprastas 3 3 2 3 2 4 3" xfId="1018" xr:uid="{F249CEF2-AD68-4182-BAA7-14D805F63B4F}"/>
    <cellStyle name="Įprastas 3 3 2 3 2 4 3 2" xfId="2298" xr:uid="{2873DD9E-0F37-431F-80F5-5B4C643284FB}"/>
    <cellStyle name="Įprastas 3 3 2 3 2 4 3 2 2" xfId="4860" xr:uid="{EB059556-1140-43AE-BED3-139EED5103E0}"/>
    <cellStyle name="Įprastas 3 3 2 3 2 4 3 3" xfId="3580" xr:uid="{A5C06CFF-7882-46D8-BB61-6939BB717F68}"/>
    <cellStyle name="Įprastas 3 3 2 3 2 4 4" xfId="1597" xr:uid="{468A2421-5766-4755-89A9-B720D99CB1DA}"/>
    <cellStyle name="Įprastas 3 3 2 3 2 4 4 2" xfId="4159" xr:uid="{1C475686-B14F-4387-86C9-DF22CF8FE2C6}"/>
    <cellStyle name="Įprastas 3 3 2 3 2 4 5" xfId="2879" xr:uid="{BE4AA98D-EBE5-458D-8A3A-8DF1F31AAC41}"/>
    <cellStyle name="Įprastas 3 3 2 3 2 5" xfId="512" xr:uid="{729F54BD-36C6-42D7-B95F-849330B82D9E}"/>
    <cellStyle name="Įprastas 3 3 2 3 2 5 2" xfId="1020" xr:uid="{E2DD8811-303F-43E2-8F4E-0D016BEFB895}"/>
    <cellStyle name="Įprastas 3 3 2 3 2 5 2 2" xfId="2300" xr:uid="{67755F9A-0B0E-4EAC-B5FC-02E0F8333C35}"/>
    <cellStyle name="Įprastas 3 3 2 3 2 5 2 2 2" xfId="4862" xr:uid="{15B55C3D-E982-4D8F-8C8D-664B83857CCD}"/>
    <cellStyle name="Įprastas 3 3 2 3 2 5 2 3" xfId="3582" xr:uid="{57F81098-65FE-41EA-9E57-0E8AAA6B8718}"/>
    <cellStyle name="Įprastas 3 3 2 3 2 5 3" xfId="1793" xr:uid="{593381CA-36C2-49A6-8A41-C276359279C1}"/>
    <cellStyle name="Įprastas 3 3 2 3 2 5 3 2" xfId="4355" xr:uid="{530CCD7F-10E3-4B7C-8091-93C3A209B3EF}"/>
    <cellStyle name="Įprastas 3 3 2 3 2 5 4" xfId="3075" xr:uid="{A9F33EE2-759A-4F9E-8676-48C63E0DDA70}"/>
    <cellStyle name="Įprastas 3 3 2 3 2 6" xfId="1013" xr:uid="{CFC09F9A-8BFB-422E-95AD-0B627B864307}"/>
    <cellStyle name="Įprastas 3 3 2 3 2 6 2" xfId="2293" xr:uid="{E0626028-7EC6-4396-97E7-A61C80F272C8}"/>
    <cellStyle name="Įprastas 3 3 2 3 2 6 2 2" xfId="4855" xr:uid="{CC5BA179-2C5D-4737-BAB1-827291B10228}"/>
    <cellStyle name="Įprastas 3 3 2 3 2 6 3" xfId="3575" xr:uid="{81E11B2B-6BE5-4BFB-9A17-BA1F59FB13FA}"/>
    <cellStyle name="Įprastas 3 3 2 3 2 7" xfId="1357" xr:uid="{D6EEF44D-D8F0-48D6-A5F3-776927A91653}"/>
    <cellStyle name="Įprastas 3 3 2 3 2 7 2" xfId="3919" xr:uid="{0A9140C2-8751-473C-9A89-9326836A60F4}"/>
    <cellStyle name="Įprastas 3 3 2 3 2 8" xfId="2639" xr:uid="{2BCE1316-C11F-40FA-AA01-0DC8D3DC7613}"/>
    <cellStyle name="Įprastas 3 3 2 3 3" xfId="116" xr:uid="{3BB419D4-4DFB-43E6-AE89-527FBD9C9708}"/>
    <cellStyle name="Įprastas 3 3 2 3 3 2" xfId="516" xr:uid="{859A3D53-311D-4F15-815D-88766DD7C718}"/>
    <cellStyle name="Įprastas 3 3 2 3 3 2 2" xfId="1022" xr:uid="{3AAFA5C6-897A-471F-9EF9-894D005968E5}"/>
    <cellStyle name="Įprastas 3 3 2 3 3 2 2 2" xfId="2302" xr:uid="{5A40C11E-2B76-46DD-B3CC-E1912AA27C5C}"/>
    <cellStyle name="Įprastas 3 3 2 3 3 2 2 2 2" xfId="4864" xr:uid="{326B9480-6336-439D-B057-44E651F35C81}"/>
    <cellStyle name="Įprastas 3 3 2 3 3 2 2 3" xfId="3584" xr:uid="{E9F368C8-CCA3-482B-BBFF-0777F285B5A6}"/>
    <cellStyle name="Įprastas 3 3 2 3 3 2 3" xfId="1797" xr:uid="{76B14CE4-0943-4EF9-8838-A38009DC3AED}"/>
    <cellStyle name="Įprastas 3 3 2 3 3 2 3 2" xfId="4359" xr:uid="{5ECEEF69-F283-46AE-B101-EB746D4AFA89}"/>
    <cellStyle name="Įprastas 3 3 2 3 3 2 4" xfId="3079" xr:uid="{9099E7F2-8CBF-4E87-9FAE-5910FEA4BB08}"/>
    <cellStyle name="Įprastas 3 3 2 3 3 3" xfId="1021" xr:uid="{1D45DD7D-763F-4A25-BAE1-A51CAFB58775}"/>
    <cellStyle name="Įprastas 3 3 2 3 3 3 2" xfId="2301" xr:uid="{C7A926EE-51A5-49AA-BFAF-4A9218348C4C}"/>
    <cellStyle name="Įprastas 3 3 2 3 3 3 2 2" xfId="4863" xr:uid="{41D61A03-A7D3-42A7-B944-2FE903888AA5}"/>
    <cellStyle name="Įprastas 3 3 2 3 3 3 3" xfId="3583" xr:uid="{00EEBF50-805D-4295-8334-79774A9C843D}"/>
    <cellStyle name="Įprastas 3 3 2 3 3 4" xfId="1397" xr:uid="{B8E81599-5E77-4A37-89A6-24C75E2AF563}"/>
    <cellStyle name="Įprastas 3 3 2 3 3 4 2" xfId="3959" xr:uid="{59B584BE-6D67-4AFB-9132-97FFC19D7872}"/>
    <cellStyle name="Įprastas 3 3 2 3 3 5" xfId="2679" xr:uid="{0407A15B-DE1B-400D-80EB-C4D2A60E9405}"/>
    <cellStyle name="Įprastas 3 3 2 3 4" xfId="196" xr:uid="{008BA258-8B62-4436-957D-BECB1E281BAA}"/>
    <cellStyle name="Įprastas 3 3 2 3 4 2" xfId="517" xr:uid="{62EB3F09-3419-4CA9-AA71-E08B8496C0DB}"/>
    <cellStyle name="Įprastas 3 3 2 3 4 2 2" xfId="1024" xr:uid="{7FF19736-59A9-4EC9-ABD0-AE87CCDA9EE3}"/>
    <cellStyle name="Įprastas 3 3 2 3 4 2 2 2" xfId="2304" xr:uid="{D47E404B-75B0-4721-BD44-C29FFFDFF09B}"/>
    <cellStyle name="Įprastas 3 3 2 3 4 2 2 2 2" xfId="4866" xr:uid="{BD4990E2-45BC-47D3-ACB4-FDD772E7FD6D}"/>
    <cellStyle name="Įprastas 3 3 2 3 4 2 2 3" xfId="3586" xr:uid="{4881498D-4CD6-446D-B0A0-A647AC4E8978}"/>
    <cellStyle name="Įprastas 3 3 2 3 4 2 3" xfId="1798" xr:uid="{AE19D6D3-8424-41AD-B258-F634B2A702EB}"/>
    <cellStyle name="Įprastas 3 3 2 3 4 2 3 2" xfId="4360" xr:uid="{3B05B530-F81B-4FB9-93EF-19B20C458FDB}"/>
    <cellStyle name="Įprastas 3 3 2 3 4 2 4" xfId="3080" xr:uid="{1246A074-EB86-4E1F-A92A-B1B310B1D96E}"/>
    <cellStyle name="Įprastas 3 3 2 3 4 3" xfId="1023" xr:uid="{0B6FDE1A-E492-449A-B5DB-D03C7BFB7F98}"/>
    <cellStyle name="Įprastas 3 3 2 3 4 3 2" xfId="2303" xr:uid="{FCC41B37-55BA-42E5-97A4-B69440FD3368}"/>
    <cellStyle name="Įprastas 3 3 2 3 4 3 2 2" xfId="4865" xr:uid="{4D77A6E9-3085-4164-B2F2-E5D6D3790880}"/>
    <cellStyle name="Įprastas 3 3 2 3 4 3 3" xfId="3585" xr:uid="{20B6D660-97BF-4DE5-B12E-702DE7F4F406}"/>
    <cellStyle name="Įprastas 3 3 2 3 4 4" xfId="1477" xr:uid="{B41728EC-A14A-47F9-98E4-7CDE9BC73D5F}"/>
    <cellStyle name="Įprastas 3 3 2 3 4 4 2" xfId="4039" xr:uid="{391AFB70-60C8-40EE-8092-8F3F4997E37D}"/>
    <cellStyle name="Įprastas 3 3 2 3 4 5" xfId="2759" xr:uid="{8C607A3F-37B8-426A-AA27-164EA0C6AB6F}"/>
    <cellStyle name="Įprastas 3 3 2 3 5" xfId="276" xr:uid="{A646B3EE-BC9A-4CFD-9699-FA62A8F3B7DE}"/>
    <cellStyle name="Įprastas 3 3 2 3 5 2" xfId="518" xr:uid="{8A9B813B-A62B-4CE6-8D63-3B7835CF7BFB}"/>
    <cellStyle name="Įprastas 3 3 2 3 5 2 2" xfId="1026" xr:uid="{664732E7-319A-482D-BA8D-9BD82A0BAE46}"/>
    <cellStyle name="Įprastas 3 3 2 3 5 2 2 2" xfId="2306" xr:uid="{65E7EACE-D8D0-4F9E-946B-D24E791D1825}"/>
    <cellStyle name="Įprastas 3 3 2 3 5 2 2 2 2" xfId="4868" xr:uid="{7B755718-4A35-4C65-BA27-921140A873D5}"/>
    <cellStyle name="Įprastas 3 3 2 3 5 2 2 3" xfId="3588" xr:uid="{99153960-5036-48AF-8367-C6FF644551B1}"/>
    <cellStyle name="Įprastas 3 3 2 3 5 2 3" xfId="1799" xr:uid="{3EF0E873-29D4-4D61-B7FD-EB6D69B064B8}"/>
    <cellStyle name="Įprastas 3 3 2 3 5 2 3 2" xfId="4361" xr:uid="{0883B43E-AE2A-465E-B91E-43856D6614FD}"/>
    <cellStyle name="Įprastas 3 3 2 3 5 2 4" xfId="3081" xr:uid="{4FB40FF7-8FF8-4BA4-82FD-A43CB476B3E0}"/>
    <cellStyle name="Įprastas 3 3 2 3 5 3" xfId="1025" xr:uid="{A643068A-0CC2-46A1-92FC-C57D1C44BD0C}"/>
    <cellStyle name="Įprastas 3 3 2 3 5 3 2" xfId="2305" xr:uid="{C9FAF323-7D99-4DBA-B561-D660F3F69248}"/>
    <cellStyle name="Įprastas 3 3 2 3 5 3 2 2" xfId="4867" xr:uid="{1F09B860-1266-4637-B6E1-938A09D3517D}"/>
    <cellStyle name="Įprastas 3 3 2 3 5 3 3" xfId="3587" xr:uid="{037087C2-3D69-4735-B8D4-B3CD8C19C697}"/>
    <cellStyle name="Įprastas 3 3 2 3 5 4" xfId="1557" xr:uid="{A2A55334-BBC4-4A81-8D00-F5596C01DC2A}"/>
    <cellStyle name="Įprastas 3 3 2 3 5 4 2" xfId="4119" xr:uid="{0CD21698-9797-4C59-912B-B716F51E2FD4}"/>
    <cellStyle name="Įprastas 3 3 2 3 5 5" xfId="2839" xr:uid="{FEC1603D-1ADA-4E73-8FE2-A34E28E523FA}"/>
    <cellStyle name="Įprastas 3 3 2 3 6" xfId="511" xr:uid="{6307DDD2-7D42-4471-B11E-255387513B16}"/>
    <cellStyle name="Įprastas 3 3 2 3 6 2" xfId="1027" xr:uid="{369E455C-DD91-417F-B904-34BF282A9630}"/>
    <cellStyle name="Įprastas 3 3 2 3 6 2 2" xfId="2307" xr:uid="{0FEA2560-E526-48CD-B5D3-CA8E6F27F1D7}"/>
    <cellStyle name="Įprastas 3 3 2 3 6 2 2 2" xfId="4869" xr:uid="{C75E380D-6A2F-4093-851C-2235E5244879}"/>
    <cellStyle name="Įprastas 3 3 2 3 6 2 3" xfId="3589" xr:uid="{AE80E584-BF19-4D74-A81B-EC163F515C3F}"/>
    <cellStyle name="Įprastas 3 3 2 3 6 3" xfId="1792" xr:uid="{6E5F5449-5A4F-4104-B6D2-4AAAD299359B}"/>
    <cellStyle name="Įprastas 3 3 2 3 6 3 2" xfId="4354" xr:uid="{91828B3E-5DCD-4394-AE3E-10AC4C482119}"/>
    <cellStyle name="Įprastas 3 3 2 3 6 4" xfId="3074" xr:uid="{94C3666E-0C44-4E5C-A57F-7F3F090041D7}"/>
    <cellStyle name="Įprastas 3 3 2 3 7" xfId="1012" xr:uid="{7476521F-8847-46F3-8DAD-F27827E52E4D}"/>
    <cellStyle name="Įprastas 3 3 2 3 7 2" xfId="2292" xr:uid="{9E95DEFA-D49D-4F8C-B4B1-790D668645E5}"/>
    <cellStyle name="Įprastas 3 3 2 3 7 2 2" xfId="4854" xr:uid="{9EFA8BF9-F998-41A0-8652-43A4AC963A52}"/>
    <cellStyle name="Įprastas 3 3 2 3 7 3" xfId="3574" xr:uid="{B8DE4DAE-9B74-4D58-BECA-DD3E48AF5C8C}"/>
    <cellStyle name="Įprastas 3 3 2 3 8" xfId="1317" xr:uid="{94C6FE31-AAEB-417F-9C5B-B0E3E3030304}"/>
    <cellStyle name="Įprastas 3 3 2 3 8 2" xfId="3879" xr:uid="{A8BA1B80-2D2B-4831-B18D-7D2EFD5BE476}"/>
    <cellStyle name="Įprastas 3 3 2 3 9" xfId="2599" xr:uid="{FEEF3B9B-ACE0-479F-A63B-2A025F79E34E}"/>
    <cellStyle name="Įprastas 3 3 2 4" xfId="56" xr:uid="{B2DFD27C-F95E-42AC-9CA6-54E7B9E98E06}"/>
    <cellStyle name="Įprastas 3 3 2 4 2" xfId="136" xr:uid="{1CC1D8CF-3113-4209-881C-494E84B243AF}"/>
    <cellStyle name="Įprastas 3 3 2 4 2 2" xfId="520" xr:uid="{BA728BF6-CF37-4DFF-AE46-436EB879A025}"/>
    <cellStyle name="Įprastas 3 3 2 4 2 2 2" xfId="1030" xr:uid="{17A0E432-BA3E-4666-B39E-F13F02860331}"/>
    <cellStyle name="Įprastas 3 3 2 4 2 2 2 2" xfId="2310" xr:uid="{CB66E875-8142-4387-AB19-9BE5AD1B13F5}"/>
    <cellStyle name="Įprastas 3 3 2 4 2 2 2 2 2" xfId="4872" xr:uid="{CA33234F-997E-44C2-AB31-44B824724266}"/>
    <cellStyle name="Įprastas 3 3 2 4 2 2 2 3" xfId="3592" xr:uid="{BDF94F85-7841-4CB4-9ED4-7228E0CE8104}"/>
    <cellStyle name="Įprastas 3 3 2 4 2 2 3" xfId="1801" xr:uid="{468E67F5-99EF-4302-8C67-5F4FAFCAC2C5}"/>
    <cellStyle name="Įprastas 3 3 2 4 2 2 3 2" xfId="4363" xr:uid="{412159C3-A458-402D-A83D-C8AAA073B54A}"/>
    <cellStyle name="Įprastas 3 3 2 4 2 2 4" xfId="3083" xr:uid="{3B771166-74BF-4EA7-A1F3-9E36C687D83A}"/>
    <cellStyle name="Įprastas 3 3 2 4 2 3" xfId="1029" xr:uid="{76229636-2AFD-4584-8F3D-B48E16C98BD3}"/>
    <cellStyle name="Įprastas 3 3 2 4 2 3 2" xfId="2309" xr:uid="{B47443F9-3673-4F69-A6A8-2BACBC974220}"/>
    <cellStyle name="Įprastas 3 3 2 4 2 3 2 2" xfId="4871" xr:uid="{BE3A7289-A3E7-476E-8AEE-55FB9E5D0A0E}"/>
    <cellStyle name="Įprastas 3 3 2 4 2 3 3" xfId="3591" xr:uid="{C1F56441-FE7E-4A3B-9A6B-093A488B9F69}"/>
    <cellStyle name="Įprastas 3 3 2 4 2 4" xfId="1417" xr:uid="{62AF9925-C8A5-4703-925B-0F14039C9335}"/>
    <cellStyle name="Įprastas 3 3 2 4 2 4 2" xfId="3979" xr:uid="{F3FADCEA-B522-4CC9-A664-0CAAC121A26D}"/>
    <cellStyle name="Įprastas 3 3 2 4 2 5" xfId="2699" xr:uid="{AA098B82-AEA8-4551-A558-CF37D8373856}"/>
    <cellStyle name="Įprastas 3 3 2 4 3" xfId="216" xr:uid="{1774FAE2-44A7-4B9E-92A1-F3BE35EA0828}"/>
    <cellStyle name="Įprastas 3 3 2 4 3 2" xfId="521" xr:uid="{FAFF5B9A-530B-42DF-847C-239D94DECA12}"/>
    <cellStyle name="Įprastas 3 3 2 4 3 2 2" xfId="1032" xr:uid="{9326E003-1B95-489E-AC70-E7898B286B4D}"/>
    <cellStyle name="Įprastas 3 3 2 4 3 2 2 2" xfId="2312" xr:uid="{01991429-3E11-4B07-9643-20F8BEEF6BB7}"/>
    <cellStyle name="Įprastas 3 3 2 4 3 2 2 2 2" xfId="4874" xr:uid="{D7CA07DA-8C23-4D48-A5C6-7806009BB93E}"/>
    <cellStyle name="Įprastas 3 3 2 4 3 2 2 3" xfId="3594" xr:uid="{C3A5A106-8CE4-4310-B8E7-FE7143585D64}"/>
    <cellStyle name="Įprastas 3 3 2 4 3 2 3" xfId="1802" xr:uid="{6D991D4B-197F-4B4B-A4BF-281C8AED0D61}"/>
    <cellStyle name="Įprastas 3 3 2 4 3 2 3 2" xfId="4364" xr:uid="{23FFDA75-D8DB-49CA-986D-58E3E43BE22F}"/>
    <cellStyle name="Įprastas 3 3 2 4 3 2 4" xfId="3084" xr:uid="{1EEFDE6D-2E87-4770-B99B-437F2E3A8D75}"/>
    <cellStyle name="Įprastas 3 3 2 4 3 3" xfId="1031" xr:uid="{FB66EC30-FAFA-41EF-B176-3C6CD9DC6C10}"/>
    <cellStyle name="Įprastas 3 3 2 4 3 3 2" xfId="2311" xr:uid="{08F7CFF3-2AED-4D65-84ED-9AA89A238634}"/>
    <cellStyle name="Įprastas 3 3 2 4 3 3 2 2" xfId="4873" xr:uid="{8712B696-F33B-4B00-81E1-A5B2C88B0B48}"/>
    <cellStyle name="Įprastas 3 3 2 4 3 3 3" xfId="3593" xr:uid="{380599C3-9A4F-4BB3-AFB5-37816DFB3C12}"/>
    <cellStyle name="Įprastas 3 3 2 4 3 4" xfId="1497" xr:uid="{E6AEB665-86FD-46FA-BA18-4C25F72B0277}"/>
    <cellStyle name="Įprastas 3 3 2 4 3 4 2" xfId="4059" xr:uid="{BEC99756-2739-4C8A-BAFB-3E5FD75991F0}"/>
    <cellStyle name="Įprastas 3 3 2 4 3 5" xfId="2779" xr:uid="{F169215D-1352-4CAB-AC7C-E638B46ACCD6}"/>
    <cellStyle name="Įprastas 3 3 2 4 4" xfId="296" xr:uid="{263063F7-BEAE-4335-B05D-728C743DE74A}"/>
    <cellStyle name="Įprastas 3 3 2 4 4 2" xfId="522" xr:uid="{22F90432-B7C1-4DA1-BC8B-D1A33374CF2E}"/>
    <cellStyle name="Įprastas 3 3 2 4 4 2 2" xfId="1034" xr:uid="{C8883AAB-84C7-464C-A1AE-C9EA94B49E4E}"/>
    <cellStyle name="Įprastas 3 3 2 4 4 2 2 2" xfId="2314" xr:uid="{8C44E391-A7F8-427B-A483-B870D9939CC3}"/>
    <cellStyle name="Įprastas 3 3 2 4 4 2 2 2 2" xfId="4876" xr:uid="{F4C78B80-FF07-4BB4-B4EB-18918991AF2B}"/>
    <cellStyle name="Įprastas 3 3 2 4 4 2 2 3" xfId="3596" xr:uid="{ED9DC0A8-141F-4332-A3FC-D0DC4B0A9AFA}"/>
    <cellStyle name="Įprastas 3 3 2 4 4 2 3" xfId="1803" xr:uid="{8CDB95B8-2C76-489C-9DC1-18BE87A34710}"/>
    <cellStyle name="Įprastas 3 3 2 4 4 2 3 2" xfId="4365" xr:uid="{E0AE1975-68B0-4452-9188-99D1E81157DC}"/>
    <cellStyle name="Įprastas 3 3 2 4 4 2 4" xfId="3085" xr:uid="{FDA5E263-2DC5-4BAE-A6A3-6F1AE76EED2E}"/>
    <cellStyle name="Įprastas 3 3 2 4 4 3" xfId="1033" xr:uid="{FA5A6FA2-19CB-4AC8-83BB-CED537D516C7}"/>
    <cellStyle name="Įprastas 3 3 2 4 4 3 2" xfId="2313" xr:uid="{135C44C8-D707-4078-B050-9A38DD73CF3C}"/>
    <cellStyle name="Įprastas 3 3 2 4 4 3 2 2" xfId="4875" xr:uid="{7192F091-BEC0-457B-9C47-331C0D932C79}"/>
    <cellStyle name="Įprastas 3 3 2 4 4 3 3" xfId="3595" xr:uid="{7AF60609-7D84-4BFD-A2E5-ABB81C9862A0}"/>
    <cellStyle name="Įprastas 3 3 2 4 4 4" xfId="1577" xr:uid="{E7E53AD5-2969-4412-A46D-66E687CDAC06}"/>
    <cellStyle name="Įprastas 3 3 2 4 4 4 2" xfId="4139" xr:uid="{06177D3B-041E-4D67-9108-AD83362DA65A}"/>
    <cellStyle name="Įprastas 3 3 2 4 4 5" xfId="2859" xr:uid="{1D2A9827-8500-4EC4-9300-40C3213D5072}"/>
    <cellStyle name="Įprastas 3 3 2 4 5" xfId="519" xr:uid="{7956E545-AC1D-41F9-9A71-BD872A9B25EC}"/>
    <cellStyle name="Įprastas 3 3 2 4 5 2" xfId="1035" xr:uid="{D5147AE9-A284-4D3B-80C9-8974549C53CC}"/>
    <cellStyle name="Įprastas 3 3 2 4 5 2 2" xfId="2315" xr:uid="{66E12926-AFEA-4616-8079-96D390937D6D}"/>
    <cellStyle name="Įprastas 3 3 2 4 5 2 2 2" xfId="4877" xr:uid="{470C597A-F0C4-40F8-83E8-DFFBF5A27F04}"/>
    <cellStyle name="Įprastas 3 3 2 4 5 2 3" xfId="3597" xr:uid="{487F3617-173C-4228-9F3C-9B026F3EEC1D}"/>
    <cellStyle name="Įprastas 3 3 2 4 5 3" xfId="1800" xr:uid="{596821BF-C52A-45A7-8C2F-305E5ADC0879}"/>
    <cellStyle name="Įprastas 3 3 2 4 5 3 2" xfId="4362" xr:uid="{D786912F-160E-4FE6-8C24-82020B9772E7}"/>
    <cellStyle name="Įprastas 3 3 2 4 5 4" xfId="3082" xr:uid="{30B71C67-145D-434A-BA0E-3C44E417930C}"/>
    <cellStyle name="Įprastas 3 3 2 4 6" xfId="1028" xr:uid="{FCEF0E1F-4742-411A-A0AB-530208EFAC10}"/>
    <cellStyle name="Įprastas 3 3 2 4 6 2" xfId="2308" xr:uid="{DE77EDDD-D33A-4E61-BBDA-8653A69AF85E}"/>
    <cellStyle name="Įprastas 3 3 2 4 6 2 2" xfId="4870" xr:uid="{FFE2ACBF-2A5E-4BDF-9F5A-B1325F4C3165}"/>
    <cellStyle name="Įprastas 3 3 2 4 6 3" xfId="3590" xr:uid="{C202FF52-1347-4CF4-AFD8-5A222C7AE4EF}"/>
    <cellStyle name="Įprastas 3 3 2 4 7" xfId="1337" xr:uid="{796E1011-B0A0-4432-9CC0-3B3CE1F03B33}"/>
    <cellStyle name="Įprastas 3 3 2 4 7 2" xfId="3899" xr:uid="{6C3447C1-7DF7-4E43-B5B6-D42086A479C9}"/>
    <cellStyle name="Įprastas 3 3 2 4 8" xfId="2619" xr:uid="{22E466DC-CED6-4289-894E-47DEA2718468}"/>
    <cellStyle name="Įprastas 3 3 2 5" xfId="96" xr:uid="{9EC21FC1-657F-4285-BC83-6223C186619E}"/>
    <cellStyle name="Įprastas 3 3 2 5 2" xfId="523" xr:uid="{F10040A4-D0C5-417A-8EA0-BA33D03B77D2}"/>
    <cellStyle name="Įprastas 3 3 2 5 2 2" xfId="1037" xr:uid="{0EE69203-7807-490F-9F85-7FCD4D30747F}"/>
    <cellStyle name="Įprastas 3 3 2 5 2 2 2" xfId="2317" xr:uid="{FF0F7095-5EE3-430A-8381-FE2E1EF67413}"/>
    <cellStyle name="Įprastas 3 3 2 5 2 2 2 2" xfId="4879" xr:uid="{9A2B54E5-3072-4993-B1A5-23433406AB7C}"/>
    <cellStyle name="Įprastas 3 3 2 5 2 2 3" xfId="3599" xr:uid="{219B5F2E-2D49-407E-9860-4ED5CBED1C26}"/>
    <cellStyle name="Įprastas 3 3 2 5 2 3" xfId="1804" xr:uid="{E61C08F2-6B40-410D-916D-04210ECBAB30}"/>
    <cellStyle name="Įprastas 3 3 2 5 2 3 2" xfId="4366" xr:uid="{453D206A-E60F-47B5-B671-7085DC551870}"/>
    <cellStyle name="Įprastas 3 3 2 5 2 4" xfId="3086" xr:uid="{50E75614-DA10-40B3-9367-CDE8C59E2E48}"/>
    <cellStyle name="Įprastas 3 3 2 5 3" xfId="1036" xr:uid="{7B6D9209-D3E5-4C6E-AEBB-C7BC913BE5B8}"/>
    <cellStyle name="Įprastas 3 3 2 5 3 2" xfId="2316" xr:uid="{BC7CD4ED-EA35-4C17-B023-0F7D275B59DD}"/>
    <cellStyle name="Įprastas 3 3 2 5 3 2 2" xfId="4878" xr:uid="{781ABC26-1DC9-4072-8FB7-BC4E79A38642}"/>
    <cellStyle name="Įprastas 3 3 2 5 3 3" xfId="3598" xr:uid="{B59737F1-0659-4F3E-8D12-36E038A49E5B}"/>
    <cellStyle name="Įprastas 3 3 2 5 4" xfId="1377" xr:uid="{DB3F5A77-8B49-41C3-A576-C79DB473DBC8}"/>
    <cellStyle name="Įprastas 3 3 2 5 4 2" xfId="3939" xr:uid="{768273BC-E4CC-4531-8B72-190E8EB1C877}"/>
    <cellStyle name="Įprastas 3 3 2 5 5" xfId="2659" xr:uid="{4E71F442-74B0-4506-B131-0C17466BA1AA}"/>
    <cellStyle name="Įprastas 3 3 2 6" xfId="176" xr:uid="{E5823896-5EB5-46BD-ACB2-7A576B93B09E}"/>
    <cellStyle name="Įprastas 3 3 2 6 2" xfId="524" xr:uid="{9A9BC925-0096-4077-A551-8F145F8BD8A8}"/>
    <cellStyle name="Įprastas 3 3 2 6 2 2" xfId="1039" xr:uid="{CEDD12D0-D10D-4132-B532-5B5596D44824}"/>
    <cellStyle name="Įprastas 3 3 2 6 2 2 2" xfId="2319" xr:uid="{C8AE83A1-1809-4989-9BBB-D987F5A42866}"/>
    <cellStyle name="Įprastas 3 3 2 6 2 2 2 2" xfId="4881" xr:uid="{05E2E0BF-D24D-46DA-A114-6C224441FDB1}"/>
    <cellStyle name="Įprastas 3 3 2 6 2 2 3" xfId="3601" xr:uid="{D1FF44E3-301F-4D1B-B51E-4ED529293044}"/>
    <cellStyle name="Įprastas 3 3 2 6 2 3" xfId="1805" xr:uid="{27836316-DAE7-4B83-B22D-CF6D03AE540F}"/>
    <cellStyle name="Įprastas 3 3 2 6 2 3 2" xfId="4367" xr:uid="{9C5CB817-7D84-43C1-90A3-F4B73F9B7E72}"/>
    <cellStyle name="Įprastas 3 3 2 6 2 4" xfId="3087" xr:uid="{2ADD3773-6731-4A61-B386-678E991C12F3}"/>
    <cellStyle name="Įprastas 3 3 2 6 3" xfId="1038" xr:uid="{EF97FBF6-4AC1-4DE0-B40E-29863B4698DF}"/>
    <cellStyle name="Įprastas 3 3 2 6 3 2" xfId="2318" xr:uid="{B521B919-088C-453D-BCD2-4A31AF9FBDE9}"/>
    <cellStyle name="Įprastas 3 3 2 6 3 2 2" xfId="4880" xr:uid="{266B5703-F5DC-4A53-9602-9CAE80A2FF88}"/>
    <cellStyle name="Įprastas 3 3 2 6 3 3" xfId="3600" xr:uid="{2B35B683-2CEB-4397-A6D7-4BFB8F3F8204}"/>
    <cellStyle name="Įprastas 3 3 2 6 4" xfId="1457" xr:uid="{D6FA1E02-B020-4ABE-A6D7-79D83AB5875A}"/>
    <cellStyle name="Įprastas 3 3 2 6 4 2" xfId="4019" xr:uid="{882054EF-1771-4326-9453-FC37C4EC6130}"/>
    <cellStyle name="Įprastas 3 3 2 6 5" xfId="2739" xr:uid="{29E8CCBC-FE50-4138-A80A-83070C6A49E6}"/>
    <cellStyle name="Įprastas 3 3 2 7" xfId="256" xr:uid="{FD8D6B3B-349F-4A71-B9B0-9C0FC83D7E11}"/>
    <cellStyle name="Įprastas 3 3 2 7 2" xfId="525" xr:uid="{6D1F6C92-03BB-4C3A-B5BB-4F3B8272E1E5}"/>
    <cellStyle name="Įprastas 3 3 2 7 2 2" xfId="1041" xr:uid="{B353627A-97F7-426A-9BB5-5E94EA62361D}"/>
    <cellStyle name="Įprastas 3 3 2 7 2 2 2" xfId="2321" xr:uid="{9A052060-BD22-4F9F-9180-D4468F1C6C02}"/>
    <cellStyle name="Įprastas 3 3 2 7 2 2 2 2" xfId="4883" xr:uid="{9D76CF1A-DDD8-48CD-9B0D-0A586D161EA0}"/>
    <cellStyle name="Įprastas 3 3 2 7 2 2 3" xfId="3603" xr:uid="{DB141291-F115-4566-BCB4-9FB1F85E01B5}"/>
    <cellStyle name="Įprastas 3 3 2 7 2 3" xfId="1806" xr:uid="{31E8042B-DC83-484C-AA41-E61AA219AF1A}"/>
    <cellStyle name="Įprastas 3 3 2 7 2 3 2" xfId="4368" xr:uid="{386F6EE0-3A5A-4BEE-BF10-CB5EE1B7A7F7}"/>
    <cellStyle name="Įprastas 3 3 2 7 2 4" xfId="3088" xr:uid="{359576C9-C848-43B8-99AA-8EC7424B3A22}"/>
    <cellStyle name="Įprastas 3 3 2 7 3" xfId="1040" xr:uid="{43CB7E47-3ED0-4457-B034-4D7C82A9BA49}"/>
    <cellStyle name="Įprastas 3 3 2 7 3 2" xfId="2320" xr:uid="{CD8A1E83-C166-4D02-92C3-36D75528B8F7}"/>
    <cellStyle name="Įprastas 3 3 2 7 3 2 2" xfId="4882" xr:uid="{EB7A7A66-9884-48CB-906A-C8117C6CFD0A}"/>
    <cellStyle name="Įprastas 3 3 2 7 3 3" xfId="3602" xr:uid="{94B8E032-7D3C-4C3E-B4AB-D83058A6F6C1}"/>
    <cellStyle name="Įprastas 3 3 2 7 4" xfId="1537" xr:uid="{054319E1-ED8F-49B2-88B3-3F493BB4E0DD}"/>
    <cellStyle name="Įprastas 3 3 2 7 4 2" xfId="4099" xr:uid="{3E889B28-62A5-447B-A0DC-842D4DD10B7A}"/>
    <cellStyle name="Įprastas 3 3 2 7 5" xfId="2819" xr:uid="{1EC9F5E0-C852-4F61-BC2F-2DE2DABD71A0}"/>
    <cellStyle name="Įprastas 3 3 2 8" xfId="494" xr:uid="{EE8E157B-71A8-4FA9-8FD1-A1FEC85A6CB7}"/>
    <cellStyle name="Įprastas 3 3 2 8 2" xfId="1042" xr:uid="{6BE55159-2C2F-42D1-93B0-722902256EB1}"/>
    <cellStyle name="Įprastas 3 3 2 8 2 2" xfId="2322" xr:uid="{8E435EDA-0E57-4D19-8597-D9209F24BE4C}"/>
    <cellStyle name="Įprastas 3 3 2 8 2 2 2" xfId="4884" xr:uid="{A9CCE605-2518-45F0-9D03-86B2799009FC}"/>
    <cellStyle name="Įprastas 3 3 2 8 2 3" xfId="3604" xr:uid="{0AEC89C5-3A34-428F-9D48-A5610F6DDDD7}"/>
    <cellStyle name="Įprastas 3 3 2 8 3" xfId="1775" xr:uid="{A17BCB7C-93AB-4871-99CB-38B44B92EE30}"/>
    <cellStyle name="Įprastas 3 3 2 8 3 2" xfId="4337" xr:uid="{1991BC12-113E-49F7-AB1A-0E4B895DF803}"/>
    <cellStyle name="Įprastas 3 3 2 8 4" xfId="3057" xr:uid="{D0327841-CE18-4F18-8521-177BCE333E5F}"/>
    <cellStyle name="Įprastas 3 3 2 9" xfId="979" xr:uid="{BE84EA15-CA98-4C78-88F9-824AD8B45349}"/>
    <cellStyle name="Įprastas 3 3 2 9 2" xfId="2259" xr:uid="{22E120FA-A04F-4C27-B1A7-3BBC3E6831E3}"/>
    <cellStyle name="Įprastas 3 3 2 9 2 2" xfId="4821" xr:uid="{CD07943C-57FA-46DD-A43D-945BED774795}"/>
    <cellStyle name="Įprastas 3 3 2 9 3" xfId="3541" xr:uid="{7FA095CF-A0E8-45D9-BE04-6ABAFA73E996}"/>
    <cellStyle name="Įprastas 3 3 3" xfId="20" xr:uid="{00000000-0005-0000-0000-000016000000}"/>
    <cellStyle name="Įprastas 3 3 3 10" xfId="2583" xr:uid="{37E4B714-38A5-4402-934B-90F1AF5ACC80}"/>
    <cellStyle name="Įprastas 3 3 3 2" xfId="40" xr:uid="{0124ED32-E20C-4759-9B60-DFD7021E707B}"/>
    <cellStyle name="Įprastas 3 3 3 2 2" xfId="80" xr:uid="{40106A10-534D-4B60-AD0F-60CFE57754AA}"/>
    <cellStyle name="Įprastas 3 3 3 2 2 2" xfId="160" xr:uid="{290A4A26-325F-49F0-B127-E44435B59396}"/>
    <cellStyle name="Įprastas 3 3 3 2 2 2 2" xfId="529" xr:uid="{72504492-4F32-46CC-B2D6-190B9DD637E6}"/>
    <cellStyle name="Įprastas 3 3 3 2 2 2 2 2" xfId="1047" xr:uid="{FE56EB4D-9CE6-4734-8627-0888045A3885}"/>
    <cellStyle name="Įprastas 3 3 3 2 2 2 2 2 2" xfId="2327" xr:uid="{170BC537-86D0-4E6C-9CFA-72C44A67301A}"/>
    <cellStyle name="Įprastas 3 3 3 2 2 2 2 2 2 2" xfId="4889" xr:uid="{4FCAA3D2-9D4D-49E0-9AF0-0BAFF4B13919}"/>
    <cellStyle name="Įprastas 3 3 3 2 2 2 2 2 3" xfId="3609" xr:uid="{FFDD883F-67DD-46F2-8E75-1E7C79233F96}"/>
    <cellStyle name="Įprastas 3 3 3 2 2 2 2 3" xfId="1810" xr:uid="{FEE45B7B-60AE-455E-AD92-EDD87CAC9BFB}"/>
    <cellStyle name="Įprastas 3 3 3 2 2 2 2 3 2" xfId="4372" xr:uid="{F69F606E-6EB2-4AE6-B4C4-BDA6C1380DD2}"/>
    <cellStyle name="Įprastas 3 3 3 2 2 2 2 4" xfId="3092" xr:uid="{646975FE-87C3-48DE-8CF4-5E165664F94D}"/>
    <cellStyle name="Įprastas 3 3 3 2 2 2 3" xfId="1046" xr:uid="{1A659ED5-7C44-4C55-9F43-D2F8570F1526}"/>
    <cellStyle name="Įprastas 3 3 3 2 2 2 3 2" xfId="2326" xr:uid="{0D2AE80A-C2AD-4BD1-9DEB-CA6108B352F8}"/>
    <cellStyle name="Įprastas 3 3 3 2 2 2 3 2 2" xfId="4888" xr:uid="{58682FA2-B8A8-4F01-BBEF-0E5C905517CD}"/>
    <cellStyle name="Įprastas 3 3 3 2 2 2 3 3" xfId="3608" xr:uid="{5F0BAE4F-0336-4BB8-85B7-30E3C7E02A7E}"/>
    <cellStyle name="Įprastas 3 3 3 2 2 2 4" xfId="1441" xr:uid="{2619CBAC-9127-4311-8A37-A1EB5DE25E12}"/>
    <cellStyle name="Įprastas 3 3 3 2 2 2 4 2" xfId="4003" xr:uid="{D93CF5B8-49AB-42EE-9477-6D5F2436FB4B}"/>
    <cellStyle name="Įprastas 3 3 3 2 2 2 5" xfId="2723" xr:uid="{8A46874C-B472-4FF5-BBDF-A80B5A2BDE15}"/>
    <cellStyle name="Įprastas 3 3 3 2 2 3" xfId="240" xr:uid="{044A64F6-2E4A-4DD3-8FED-FE602EBAF0C5}"/>
    <cellStyle name="Įprastas 3 3 3 2 2 3 2" xfId="530" xr:uid="{2FB887D9-63A4-46D6-846C-215D10D0282D}"/>
    <cellStyle name="Įprastas 3 3 3 2 2 3 2 2" xfId="1049" xr:uid="{F26016F0-A93B-46D2-8680-8EBE6DD0D9C5}"/>
    <cellStyle name="Įprastas 3 3 3 2 2 3 2 2 2" xfId="2329" xr:uid="{B4D81BC0-D58C-42D8-AFA1-750B38E827A1}"/>
    <cellStyle name="Įprastas 3 3 3 2 2 3 2 2 2 2" xfId="4891" xr:uid="{96F1658C-98C4-4B58-9AF9-555D483260F3}"/>
    <cellStyle name="Įprastas 3 3 3 2 2 3 2 2 3" xfId="3611" xr:uid="{3344978F-12E8-41D6-9F0B-142144D2BAF7}"/>
    <cellStyle name="Įprastas 3 3 3 2 2 3 2 3" xfId="1811" xr:uid="{F5030719-45F6-4CAA-BA87-241BFC9C51D6}"/>
    <cellStyle name="Įprastas 3 3 3 2 2 3 2 3 2" xfId="4373" xr:uid="{CAA02510-8A0C-4C28-81CC-C0F2183FDC3D}"/>
    <cellStyle name="Įprastas 3 3 3 2 2 3 2 4" xfId="3093" xr:uid="{1095E561-8221-4FB8-A468-AE20921A29E3}"/>
    <cellStyle name="Įprastas 3 3 3 2 2 3 3" xfId="1048" xr:uid="{1E6A2999-D684-4B10-BCB7-CFFDDA611383}"/>
    <cellStyle name="Įprastas 3 3 3 2 2 3 3 2" xfId="2328" xr:uid="{54881FFE-4F90-468F-87DF-C577592DAB87}"/>
    <cellStyle name="Įprastas 3 3 3 2 2 3 3 2 2" xfId="4890" xr:uid="{704CDFC7-8D6C-4D5E-9F3D-2EB7002DAAEF}"/>
    <cellStyle name="Įprastas 3 3 3 2 2 3 3 3" xfId="3610" xr:uid="{BCCCE7EE-6577-47DE-98B2-69FF5CD143C1}"/>
    <cellStyle name="Įprastas 3 3 3 2 2 3 4" xfId="1521" xr:uid="{D937F830-AA7F-40CE-8192-B7CF6837FA79}"/>
    <cellStyle name="Įprastas 3 3 3 2 2 3 4 2" xfId="4083" xr:uid="{9304FFFB-C1A2-4528-8D8A-6F8676DD1188}"/>
    <cellStyle name="Įprastas 3 3 3 2 2 3 5" xfId="2803" xr:uid="{D4785EF9-965B-4F6E-BBE3-80F21864CD8C}"/>
    <cellStyle name="Įprastas 3 3 3 2 2 4" xfId="320" xr:uid="{7B9B1DA0-0308-4AFF-85AA-AAEDD1E47FB9}"/>
    <cellStyle name="Įprastas 3 3 3 2 2 4 2" xfId="531" xr:uid="{210FABCC-0E2D-473C-ACA1-65FE850D7631}"/>
    <cellStyle name="Įprastas 3 3 3 2 2 4 2 2" xfId="1051" xr:uid="{D2FCD432-A3AD-43D0-B92C-6482FA776E8B}"/>
    <cellStyle name="Įprastas 3 3 3 2 2 4 2 2 2" xfId="2331" xr:uid="{25EBE11A-5A20-47BF-A889-B4FA0E4B492E}"/>
    <cellStyle name="Įprastas 3 3 3 2 2 4 2 2 2 2" xfId="4893" xr:uid="{CA744513-FE54-42A6-A228-B8741A6404EE}"/>
    <cellStyle name="Įprastas 3 3 3 2 2 4 2 2 3" xfId="3613" xr:uid="{13CFB4A3-A242-4811-9EDA-7436D422BE9C}"/>
    <cellStyle name="Įprastas 3 3 3 2 2 4 2 3" xfId="1812" xr:uid="{0A6DBE97-CA99-45A3-8A16-AED20992FD51}"/>
    <cellStyle name="Įprastas 3 3 3 2 2 4 2 3 2" xfId="4374" xr:uid="{82B0BFC9-C4EF-45CF-9894-15803D71C448}"/>
    <cellStyle name="Įprastas 3 3 3 2 2 4 2 4" xfId="3094" xr:uid="{C45295C5-4A99-4F40-91C4-DF312BB8F4D4}"/>
    <cellStyle name="Įprastas 3 3 3 2 2 4 3" xfId="1050" xr:uid="{B983E24F-E279-40FF-A514-8FF02318722B}"/>
    <cellStyle name="Įprastas 3 3 3 2 2 4 3 2" xfId="2330" xr:uid="{0A86B423-3CE1-4AF7-907D-75FDFD871BD4}"/>
    <cellStyle name="Įprastas 3 3 3 2 2 4 3 2 2" xfId="4892" xr:uid="{212BF6A2-DEB3-495E-86A2-20C80F1CCC1A}"/>
    <cellStyle name="Įprastas 3 3 3 2 2 4 3 3" xfId="3612" xr:uid="{F7B62DB2-28B6-46CB-9E2A-EA3291D7E107}"/>
    <cellStyle name="Įprastas 3 3 3 2 2 4 4" xfId="1601" xr:uid="{9538806A-E1D0-403A-B17D-96511AE01D80}"/>
    <cellStyle name="Įprastas 3 3 3 2 2 4 4 2" xfId="4163" xr:uid="{8C19F9D0-BCFB-495F-9603-7898B3AC0A6F}"/>
    <cellStyle name="Įprastas 3 3 3 2 2 4 5" xfId="2883" xr:uid="{4D9C2D14-F609-4465-B2D5-493585874894}"/>
    <cellStyle name="Įprastas 3 3 3 2 2 5" xfId="528" xr:uid="{6446BE41-EB45-4D0F-A931-C89FDB607539}"/>
    <cellStyle name="Įprastas 3 3 3 2 2 5 2" xfId="1052" xr:uid="{992A8259-43D2-437F-8BC5-B15A8DD94F2A}"/>
    <cellStyle name="Įprastas 3 3 3 2 2 5 2 2" xfId="2332" xr:uid="{7D7D3DA8-3AE8-49EC-A4A1-7ACE2690E1A7}"/>
    <cellStyle name="Įprastas 3 3 3 2 2 5 2 2 2" xfId="4894" xr:uid="{D0598433-C8A4-408A-91EC-27A545CF9679}"/>
    <cellStyle name="Įprastas 3 3 3 2 2 5 2 3" xfId="3614" xr:uid="{7E7A10AB-DD0C-4920-BD40-0F55A98D9164}"/>
    <cellStyle name="Įprastas 3 3 3 2 2 5 3" xfId="1809" xr:uid="{AD689AEE-E8F1-4F8C-B845-E2D49F9C40BF}"/>
    <cellStyle name="Įprastas 3 3 3 2 2 5 3 2" xfId="4371" xr:uid="{6CC9D96B-5307-4B20-AA29-CC23939C658F}"/>
    <cellStyle name="Įprastas 3 3 3 2 2 5 4" xfId="3091" xr:uid="{47033FCC-C3E0-4B9B-85C6-BA584EB4FA88}"/>
    <cellStyle name="Įprastas 3 3 3 2 2 6" xfId="1045" xr:uid="{1F64408B-6A26-46F9-8236-950DD1F61D6A}"/>
    <cellStyle name="Įprastas 3 3 3 2 2 6 2" xfId="2325" xr:uid="{8DDAF027-32AF-4B4B-9DCF-E557B961427E}"/>
    <cellStyle name="Įprastas 3 3 3 2 2 6 2 2" xfId="4887" xr:uid="{6DF0B949-4A49-4649-A30A-B0F26C9ACDE0}"/>
    <cellStyle name="Įprastas 3 3 3 2 2 6 3" xfId="3607" xr:uid="{5551C3B1-910F-4271-8695-8E67DB8F842A}"/>
    <cellStyle name="Įprastas 3 3 3 2 2 7" xfId="1361" xr:uid="{0586C564-C38D-42E6-B04D-5699A2D21208}"/>
    <cellStyle name="Įprastas 3 3 3 2 2 7 2" xfId="3923" xr:uid="{187845B4-3402-4F64-A41E-820D62F3E60E}"/>
    <cellStyle name="Įprastas 3 3 3 2 2 8" xfId="2643" xr:uid="{ED3D2289-2B54-4763-92BA-CEAC5529E9EA}"/>
    <cellStyle name="Įprastas 3 3 3 2 3" xfId="120" xr:uid="{62E8A828-E410-4FBC-88E7-4030AE6DB031}"/>
    <cellStyle name="Įprastas 3 3 3 2 3 2" xfId="532" xr:uid="{E175BE29-B43E-4CE6-A027-36DE35E62C1A}"/>
    <cellStyle name="Įprastas 3 3 3 2 3 2 2" xfId="1054" xr:uid="{1E5421D0-E378-45E2-A42F-58D2F79C0A57}"/>
    <cellStyle name="Įprastas 3 3 3 2 3 2 2 2" xfId="2334" xr:uid="{BDB4D4D2-07B9-4513-9822-0BE0C090F33A}"/>
    <cellStyle name="Įprastas 3 3 3 2 3 2 2 2 2" xfId="4896" xr:uid="{99300361-9C74-4071-921F-022952C4902B}"/>
    <cellStyle name="Įprastas 3 3 3 2 3 2 2 3" xfId="3616" xr:uid="{6D8972E2-922D-4322-AAB5-5EB4BF77503D}"/>
    <cellStyle name="Įprastas 3 3 3 2 3 2 3" xfId="1813" xr:uid="{D5692F44-A672-4EBA-9793-57EAA69246EA}"/>
    <cellStyle name="Įprastas 3 3 3 2 3 2 3 2" xfId="4375" xr:uid="{EE37FE9F-F28A-45AA-8236-F960797B1941}"/>
    <cellStyle name="Įprastas 3 3 3 2 3 2 4" xfId="3095" xr:uid="{9BFDD718-CB3A-4AE0-A1EA-91829D58D5A9}"/>
    <cellStyle name="Įprastas 3 3 3 2 3 3" xfId="1053" xr:uid="{03063B5B-4D99-45FD-BB14-54F53FFFFB55}"/>
    <cellStyle name="Įprastas 3 3 3 2 3 3 2" xfId="2333" xr:uid="{CA8D3C96-F74C-4F05-8752-7451FB0BD806}"/>
    <cellStyle name="Įprastas 3 3 3 2 3 3 2 2" xfId="4895" xr:uid="{85C0EC42-530A-4994-95B0-AE9E19072D00}"/>
    <cellStyle name="Įprastas 3 3 3 2 3 3 3" xfId="3615" xr:uid="{21531FBF-00CB-421C-8454-E0B6E6947F77}"/>
    <cellStyle name="Įprastas 3 3 3 2 3 4" xfId="1401" xr:uid="{D757D188-040E-466B-A8F9-6AEEAAFD6F78}"/>
    <cellStyle name="Įprastas 3 3 3 2 3 4 2" xfId="3963" xr:uid="{1C449D17-6AF4-4C14-B000-C59331F047E7}"/>
    <cellStyle name="Įprastas 3 3 3 2 3 5" xfId="2683" xr:uid="{6546B2B0-65D5-4CDF-8AB0-F5FEE0DD1857}"/>
    <cellStyle name="Įprastas 3 3 3 2 4" xfId="200" xr:uid="{9C98F368-5EE4-4944-BB7C-9E662CFD3E98}"/>
    <cellStyle name="Įprastas 3 3 3 2 4 2" xfId="533" xr:uid="{6480D7BE-7362-46C7-B5C0-F617FB4B7DC4}"/>
    <cellStyle name="Įprastas 3 3 3 2 4 2 2" xfId="1056" xr:uid="{0E7145CD-7105-4848-AA8A-B217E0E9C987}"/>
    <cellStyle name="Įprastas 3 3 3 2 4 2 2 2" xfId="2336" xr:uid="{1D4A1E2A-1A4D-40EA-B96B-C2469D17CD47}"/>
    <cellStyle name="Įprastas 3 3 3 2 4 2 2 2 2" xfId="4898" xr:uid="{4E4276B2-96B3-45A2-8E08-283A6A7DC2EE}"/>
    <cellStyle name="Įprastas 3 3 3 2 4 2 2 3" xfId="3618" xr:uid="{E0B035D1-4647-499D-ACAD-C88CE7BBFD48}"/>
    <cellStyle name="Įprastas 3 3 3 2 4 2 3" xfId="1814" xr:uid="{1DFD78B9-0B1A-4926-8A2A-0BDD7ED58A4F}"/>
    <cellStyle name="Įprastas 3 3 3 2 4 2 3 2" xfId="4376" xr:uid="{7402651E-F4E8-4F92-BD87-16790AF4BDD9}"/>
    <cellStyle name="Įprastas 3 3 3 2 4 2 4" xfId="3096" xr:uid="{C2722430-EF66-4684-88D0-987E8364901D}"/>
    <cellStyle name="Įprastas 3 3 3 2 4 3" xfId="1055" xr:uid="{C0634DB0-824E-4825-9CC3-CEB22ECBBE25}"/>
    <cellStyle name="Įprastas 3 3 3 2 4 3 2" xfId="2335" xr:uid="{75E04033-F5FE-4D4B-92E5-9C772637B64F}"/>
    <cellStyle name="Įprastas 3 3 3 2 4 3 2 2" xfId="4897" xr:uid="{BB0A9326-C9B0-4AF6-8EBD-8F775E8CEA63}"/>
    <cellStyle name="Įprastas 3 3 3 2 4 3 3" xfId="3617" xr:uid="{08A0FAF5-3640-48D1-A731-DCA08EEAF1B6}"/>
    <cellStyle name="Įprastas 3 3 3 2 4 4" xfId="1481" xr:uid="{46F88D94-18CF-4133-A342-87B13D06576F}"/>
    <cellStyle name="Įprastas 3 3 3 2 4 4 2" xfId="4043" xr:uid="{1168C6BA-61E5-41CE-A86F-8504B44A8A39}"/>
    <cellStyle name="Įprastas 3 3 3 2 4 5" xfId="2763" xr:uid="{CFB8C3A2-6223-4744-8F5E-C088D98D3033}"/>
    <cellStyle name="Įprastas 3 3 3 2 5" xfId="280" xr:uid="{EFF3A9C9-9518-486F-BC3D-666ABB896110}"/>
    <cellStyle name="Įprastas 3 3 3 2 5 2" xfId="534" xr:uid="{978431AB-ED56-4933-84C0-18916A1F6D26}"/>
    <cellStyle name="Įprastas 3 3 3 2 5 2 2" xfId="1058" xr:uid="{FA05C121-7F5C-4916-8359-A2FF1DA9AF40}"/>
    <cellStyle name="Įprastas 3 3 3 2 5 2 2 2" xfId="2338" xr:uid="{B336FF48-8725-4992-A0C2-1EFE5831D49E}"/>
    <cellStyle name="Įprastas 3 3 3 2 5 2 2 2 2" xfId="4900" xr:uid="{0B2769EC-5B78-4176-8480-C3F33E8D49F1}"/>
    <cellStyle name="Įprastas 3 3 3 2 5 2 2 3" xfId="3620" xr:uid="{6F0648AC-E620-4900-952F-9B4D475E4A91}"/>
    <cellStyle name="Įprastas 3 3 3 2 5 2 3" xfId="1815" xr:uid="{6F60C060-1486-4393-AC3D-544C7197EE25}"/>
    <cellStyle name="Įprastas 3 3 3 2 5 2 3 2" xfId="4377" xr:uid="{84E17868-131C-4668-9FA6-F254577F265D}"/>
    <cellStyle name="Įprastas 3 3 3 2 5 2 4" xfId="3097" xr:uid="{74C16C11-03DC-4583-A5FF-FE3EF29DEDBE}"/>
    <cellStyle name="Įprastas 3 3 3 2 5 3" xfId="1057" xr:uid="{E5BCA811-84E5-4F90-B6F1-AC02B3A8E8C2}"/>
    <cellStyle name="Įprastas 3 3 3 2 5 3 2" xfId="2337" xr:uid="{B0A7EFB6-231B-465A-84D5-E33A62E771B0}"/>
    <cellStyle name="Įprastas 3 3 3 2 5 3 2 2" xfId="4899" xr:uid="{1AD3A755-17DC-45E2-B039-5C09FDF0A6F8}"/>
    <cellStyle name="Įprastas 3 3 3 2 5 3 3" xfId="3619" xr:uid="{D64252E1-D151-4B15-9442-0748CFCF973F}"/>
    <cellStyle name="Įprastas 3 3 3 2 5 4" xfId="1561" xr:uid="{A956DC77-8005-4F67-8B99-A08D97D52211}"/>
    <cellStyle name="Įprastas 3 3 3 2 5 4 2" xfId="4123" xr:uid="{07014902-1CB2-4418-B0EA-05002007C792}"/>
    <cellStyle name="Įprastas 3 3 3 2 5 5" xfId="2843" xr:uid="{321D85A6-5573-4125-89E7-FEC3B932CAA9}"/>
    <cellStyle name="Įprastas 3 3 3 2 6" xfId="527" xr:uid="{57E2661B-D5AD-45F2-BEBC-26BEFB2BF413}"/>
    <cellStyle name="Įprastas 3 3 3 2 6 2" xfId="1059" xr:uid="{FE1C3753-27CF-478C-87F8-8BD0F5E19AAE}"/>
    <cellStyle name="Įprastas 3 3 3 2 6 2 2" xfId="2339" xr:uid="{731533ED-A824-46E8-95B4-1B5876490411}"/>
    <cellStyle name="Įprastas 3 3 3 2 6 2 2 2" xfId="4901" xr:uid="{80DA0F45-F934-4EC2-8FF3-789406F73235}"/>
    <cellStyle name="Įprastas 3 3 3 2 6 2 3" xfId="3621" xr:uid="{E7E74D50-6800-46EF-97C6-8FBBFB740999}"/>
    <cellStyle name="Įprastas 3 3 3 2 6 3" xfId="1808" xr:uid="{BC1B717A-04CC-4F67-ABA7-9ABE91CC947D}"/>
    <cellStyle name="Įprastas 3 3 3 2 6 3 2" xfId="4370" xr:uid="{FD47879D-AAD7-436F-8FF8-27BADE11272D}"/>
    <cellStyle name="Įprastas 3 3 3 2 6 4" xfId="3090" xr:uid="{A4ECDC07-C048-4C5A-BB47-21F81A932D3E}"/>
    <cellStyle name="Įprastas 3 3 3 2 7" xfId="1044" xr:uid="{E73CAB31-DCDA-46FE-86EB-098D67BF4732}"/>
    <cellStyle name="Įprastas 3 3 3 2 7 2" xfId="2324" xr:uid="{E905FE63-346D-4DF7-92F5-9B801CD3BED7}"/>
    <cellStyle name="Įprastas 3 3 3 2 7 2 2" xfId="4886" xr:uid="{FAF7E57F-0D41-4679-864D-7C7240011810}"/>
    <cellStyle name="Įprastas 3 3 3 2 7 3" xfId="3606" xr:uid="{42F8F9B4-1998-4FB5-B873-05A9E4ECD3C9}"/>
    <cellStyle name="Įprastas 3 3 3 2 8" xfId="1321" xr:uid="{3CB28859-1F62-4F38-A9B5-0B34479DA183}"/>
    <cellStyle name="Įprastas 3 3 3 2 8 2" xfId="3883" xr:uid="{B5D01652-B939-49F9-8F39-ADE5AC4BCCE7}"/>
    <cellStyle name="Įprastas 3 3 3 2 9" xfId="2603" xr:uid="{13AF655B-EC06-4FA6-A692-B1BB19E639DC}"/>
    <cellStyle name="Įprastas 3 3 3 3" xfId="60" xr:uid="{1CE91428-A1C9-4D27-A7DC-848B0E23075E}"/>
    <cellStyle name="Įprastas 3 3 3 3 2" xfId="140" xr:uid="{987DC94C-E943-42FA-B169-FB6176372157}"/>
    <cellStyle name="Įprastas 3 3 3 3 2 2" xfId="536" xr:uid="{CDEAAE8E-0BD7-454A-9BFB-F1309BADC2E3}"/>
    <cellStyle name="Įprastas 3 3 3 3 2 2 2" xfId="1062" xr:uid="{827C2E62-3343-4E7C-98D4-ADDC5E4E8609}"/>
    <cellStyle name="Įprastas 3 3 3 3 2 2 2 2" xfId="2342" xr:uid="{44542347-CBBE-4270-9144-0E4FF1A575AA}"/>
    <cellStyle name="Įprastas 3 3 3 3 2 2 2 2 2" xfId="4904" xr:uid="{46FE9869-DB0A-40E3-9F64-74038F4A6F0E}"/>
    <cellStyle name="Įprastas 3 3 3 3 2 2 2 3" xfId="3624" xr:uid="{9AD49137-0B3F-4317-BFBE-B9A579B7BF82}"/>
    <cellStyle name="Įprastas 3 3 3 3 2 2 3" xfId="1817" xr:uid="{91C5EC0A-D403-4298-8F56-D134CF42FF22}"/>
    <cellStyle name="Įprastas 3 3 3 3 2 2 3 2" xfId="4379" xr:uid="{7E18005E-F694-4181-B031-4FC3E09B7F0F}"/>
    <cellStyle name="Įprastas 3 3 3 3 2 2 4" xfId="3099" xr:uid="{75C833E6-F91A-410D-8D26-CB3C28C1089E}"/>
    <cellStyle name="Įprastas 3 3 3 3 2 3" xfId="1061" xr:uid="{4ECB2ABC-ACD3-4160-9F80-3CF66B570402}"/>
    <cellStyle name="Įprastas 3 3 3 3 2 3 2" xfId="2341" xr:uid="{204F053A-C5FA-4B92-BBC1-30D59B506859}"/>
    <cellStyle name="Įprastas 3 3 3 3 2 3 2 2" xfId="4903" xr:uid="{485229F5-C84E-40C7-8EC3-DABAE988BD1A}"/>
    <cellStyle name="Įprastas 3 3 3 3 2 3 3" xfId="3623" xr:uid="{32257371-7AC7-4A44-ACF0-C47E89F98BDD}"/>
    <cellStyle name="Įprastas 3 3 3 3 2 4" xfId="1421" xr:uid="{79140708-E693-49EB-98C3-F0C8F99029CC}"/>
    <cellStyle name="Įprastas 3 3 3 3 2 4 2" xfId="3983" xr:uid="{BBCB650B-5AAC-45C2-93AB-E2F0177CEAEF}"/>
    <cellStyle name="Įprastas 3 3 3 3 2 5" xfId="2703" xr:uid="{C78802A4-0D91-4AF4-8740-B72B0D54414B}"/>
    <cellStyle name="Įprastas 3 3 3 3 3" xfId="220" xr:uid="{AE9A1D42-ACAF-4D6C-8567-FF0A088D931D}"/>
    <cellStyle name="Įprastas 3 3 3 3 3 2" xfId="537" xr:uid="{C3CC2CE9-A171-462C-8099-976138A6351A}"/>
    <cellStyle name="Įprastas 3 3 3 3 3 2 2" xfId="1064" xr:uid="{45D8040C-23EE-44AB-8348-F9086389A26A}"/>
    <cellStyle name="Įprastas 3 3 3 3 3 2 2 2" xfId="2344" xr:uid="{03CEFF6D-2757-4C1D-A72C-50BC70F952AD}"/>
    <cellStyle name="Įprastas 3 3 3 3 3 2 2 2 2" xfId="4906" xr:uid="{0AA91A0C-2E95-469D-9D86-D3BA09A159E5}"/>
    <cellStyle name="Įprastas 3 3 3 3 3 2 2 3" xfId="3626" xr:uid="{43CC7345-1269-4088-9925-8F9D564FB177}"/>
    <cellStyle name="Įprastas 3 3 3 3 3 2 3" xfId="1818" xr:uid="{259D2A28-B00B-4A0D-B529-888078B9CCA7}"/>
    <cellStyle name="Įprastas 3 3 3 3 3 2 3 2" xfId="4380" xr:uid="{756EDC0B-E664-4B13-AD68-9A62A9C391B9}"/>
    <cellStyle name="Įprastas 3 3 3 3 3 2 4" xfId="3100" xr:uid="{0206A5F7-E5BB-440B-819E-716102E013B7}"/>
    <cellStyle name="Įprastas 3 3 3 3 3 3" xfId="1063" xr:uid="{BDB38344-4EE6-488C-9AAC-3A43BA3D8CF2}"/>
    <cellStyle name="Įprastas 3 3 3 3 3 3 2" xfId="2343" xr:uid="{9BCE9C82-2900-493E-9B9B-377746E097CD}"/>
    <cellStyle name="Įprastas 3 3 3 3 3 3 2 2" xfId="4905" xr:uid="{9F421A78-323B-4EFB-B74A-765578E503EE}"/>
    <cellStyle name="Įprastas 3 3 3 3 3 3 3" xfId="3625" xr:uid="{4153A06A-F76F-4379-8CCA-FF43DE5567F7}"/>
    <cellStyle name="Įprastas 3 3 3 3 3 4" xfId="1501" xr:uid="{4B5A23D3-683C-4E8B-B219-3DC2D47F9D1A}"/>
    <cellStyle name="Įprastas 3 3 3 3 3 4 2" xfId="4063" xr:uid="{E3A0B069-4E1E-4F2C-95AB-C6C4A966FEAE}"/>
    <cellStyle name="Įprastas 3 3 3 3 3 5" xfId="2783" xr:uid="{2A4CD0B1-F37C-4385-8658-15B8050486B1}"/>
    <cellStyle name="Įprastas 3 3 3 3 4" xfId="300" xr:uid="{1BF90F6E-7CE2-41FC-8E10-CFF7AAA4838A}"/>
    <cellStyle name="Įprastas 3 3 3 3 4 2" xfId="538" xr:uid="{D409C81A-AE38-4F49-B122-DEDB6028DD98}"/>
    <cellStyle name="Įprastas 3 3 3 3 4 2 2" xfId="1066" xr:uid="{156EF1F9-FD68-4A25-AD88-6438701D53EA}"/>
    <cellStyle name="Įprastas 3 3 3 3 4 2 2 2" xfId="2346" xr:uid="{046AD857-F38A-4DBE-B404-1C0A7AEEA061}"/>
    <cellStyle name="Įprastas 3 3 3 3 4 2 2 2 2" xfId="4908" xr:uid="{0638E801-9AAE-430C-B4CF-908B6DCB3F7C}"/>
    <cellStyle name="Įprastas 3 3 3 3 4 2 2 3" xfId="3628" xr:uid="{0963D5FC-D96F-4D33-8847-099F82105BEF}"/>
    <cellStyle name="Įprastas 3 3 3 3 4 2 3" xfId="1819" xr:uid="{139E52DD-C9A2-49D4-9021-B47B47E89B67}"/>
    <cellStyle name="Įprastas 3 3 3 3 4 2 3 2" xfId="4381" xr:uid="{6D2827C5-55A5-41DF-A145-0C31337EDEAB}"/>
    <cellStyle name="Įprastas 3 3 3 3 4 2 4" xfId="3101" xr:uid="{9BAB4EA1-0CD0-43B7-8B00-1ED0398FA6B6}"/>
    <cellStyle name="Įprastas 3 3 3 3 4 3" xfId="1065" xr:uid="{393314A0-F55A-4558-9EB5-620BC19396C3}"/>
    <cellStyle name="Įprastas 3 3 3 3 4 3 2" xfId="2345" xr:uid="{686D1098-58B0-45FB-844A-C650C23737D9}"/>
    <cellStyle name="Įprastas 3 3 3 3 4 3 2 2" xfId="4907" xr:uid="{F5F2E8DB-0950-4E39-9448-1AD930873B38}"/>
    <cellStyle name="Įprastas 3 3 3 3 4 3 3" xfId="3627" xr:uid="{99078B59-7FC9-488C-B9D7-480DE0C78BA6}"/>
    <cellStyle name="Įprastas 3 3 3 3 4 4" xfId="1581" xr:uid="{EE315976-D22E-4837-AC9B-30892D406C99}"/>
    <cellStyle name="Įprastas 3 3 3 3 4 4 2" xfId="4143" xr:uid="{80D2D7E9-6174-4252-91C2-DBC15AB007C1}"/>
    <cellStyle name="Įprastas 3 3 3 3 4 5" xfId="2863" xr:uid="{9EC7D491-8232-4576-B893-47BF6821EB2D}"/>
    <cellStyle name="Įprastas 3 3 3 3 5" xfId="535" xr:uid="{11C38507-ADC6-428F-B800-6A0F521CB924}"/>
    <cellStyle name="Įprastas 3 3 3 3 5 2" xfId="1067" xr:uid="{7D5429C5-152D-410B-8D8C-4E099CCA6AC5}"/>
    <cellStyle name="Įprastas 3 3 3 3 5 2 2" xfId="2347" xr:uid="{FD2B9E07-9C7E-4956-BC1E-8192B67D5B83}"/>
    <cellStyle name="Įprastas 3 3 3 3 5 2 2 2" xfId="4909" xr:uid="{9C1E3B3F-4581-4C0E-804D-F357095A13AD}"/>
    <cellStyle name="Įprastas 3 3 3 3 5 2 3" xfId="3629" xr:uid="{6AC19BAD-882E-41F2-9930-9F50A23FE0B9}"/>
    <cellStyle name="Įprastas 3 3 3 3 5 3" xfId="1816" xr:uid="{A7D2AD6A-38B1-447F-80C0-EDA7B8E389D5}"/>
    <cellStyle name="Įprastas 3 3 3 3 5 3 2" xfId="4378" xr:uid="{769BC46E-604A-41D5-AB70-A485370AC7D5}"/>
    <cellStyle name="Įprastas 3 3 3 3 5 4" xfId="3098" xr:uid="{235B944D-5A09-4931-8044-2D7B351BFE12}"/>
    <cellStyle name="Įprastas 3 3 3 3 6" xfId="1060" xr:uid="{A14B4C81-2921-4EE1-90D5-98438DDBFFF6}"/>
    <cellStyle name="Įprastas 3 3 3 3 6 2" xfId="2340" xr:uid="{941FBE31-195B-4CB6-8729-5016073435F4}"/>
    <cellStyle name="Įprastas 3 3 3 3 6 2 2" xfId="4902" xr:uid="{FFDE85E6-9F2C-46E2-A636-37449780B689}"/>
    <cellStyle name="Įprastas 3 3 3 3 6 3" xfId="3622" xr:uid="{DCA7921F-663C-4F52-B188-EF58A715C551}"/>
    <cellStyle name="Įprastas 3 3 3 3 7" xfId="1341" xr:uid="{728FDC26-E3E8-4C68-B5E9-3E25BDE78E17}"/>
    <cellStyle name="Įprastas 3 3 3 3 7 2" xfId="3903" xr:uid="{C38D9600-3B5A-47FF-BECB-A700DDEF4AFC}"/>
    <cellStyle name="Įprastas 3 3 3 3 8" xfId="2623" xr:uid="{7CB520D0-E8BA-404D-A76B-258CF9FB94D0}"/>
    <cellStyle name="Įprastas 3 3 3 4" xfId="100" xr:uid="{7098E81A-57D4-4EDA-AA57-FDC1A94B11DC}"/>
    <cellStyle name="Įprastas 3 3 3 4 2" xfId="539" xr:uid="{2A59C9A8-D139-404F-A174-66F8492CAC99}"/>
    <cellStyle name="Įprastas 3 3 3 4 2 2" xfId="1069" xr:uid="{54C0C12E-84B5-45BB-8E04-F4C3C4B717AB}"/>
    <cellStyle name="Įprastas 3 3 3 4 2 2 2" xfId="2349" xr:uid="{52654C0D-AE86-434B-9258-3E8B46C0443C}"/>
    <cellStyle name="Įprastas 3 3 3 4 2 2 2 2" xfId="4911" xr:uid="{2FBF5DE2-A1E3-44B4-9049-38F1DB610E35}"/>
    <cellStyle name="Įprastas 3 3 3 4 2 2 3" xfId="3631" xr:uid="{C1437AF9-320D-473D-8300-5F08B3A2AF96}"/>
    <cellStyle name="Įprastas 3 3 3 4 2 3" xfId="1820" xr:uid="{4537BA48-A347-4362-AA73-B78F0726A91A}"/>
    <cellStyle name="Įprastas 3 3 3 4 2 3 2" xfId="4382" xr:uid="{06D695F1-49FE-4603-B301-60A55BDE82C0}"/>
    <cellStyle name="Įprastas 3 3 3 4 2 4" xfId="3102" xr:uid="{EDE5DB36-5DDD-46E7-B6E9-ED12F42BDA9F}"/>
    <cellStyle name="Įprastas 3 3 3 4 3" xfId="1068" xr:uid="{1B9D34E9-5CC7-41B7-A40D-55611BBF2720}"/>
    <cellStyle name="Įprastas 3 3 3 4 3 2" xfId="2348" xr:uid="{E634435B-C081-454F-811D-AA6E2F32EA42}"/>
    <cellStyle name="Įprastas 3 3 3 4 3 2 2" xfId="4910" xr:uid="{F21338BF-10E0-402A-B699-152FE16D8D89}"/>
    <cellStyle name="Įprastas 3 3 3 4 3 3" xfId="3630" xr:uid="{A1B24DD2-132A-4CD9-AFBD-C55117CE8026}"/>
    <cellStyle name="Įprastas 3 3 3 4 4" xfId="1381" xr:uid="{D8C1E511-A432-4010-A29D-443815BB9BAB}"/>
    <cellStyle name="Įprastas 3 3 3 4 4 2" xfId="3943" xr:uid="{1DC3AF31-C8BC-4F40-B196-ECDED9DB7898}"/>
    <cellStyle name="Įprastas 3 3 3 4 5" xfId="2663" xr:uid="{A8C829CE-3263-48D0-9AD4-983C674D4CF3}"/>
    <cellStyle name="Įprastas 3 3 3 5" xfId="180" xr:uid="{E0FE6A18-D1BE-476F-9201-3317BD100BFB}"/>
    <cellStyle name="Įprastas 3 3 3 5 2" xfId="540" xr:uid="{0F98C32E-B95B-4E7F-8874-6CF9F0A6DB75}"/>
    <cellStyle name="Įprastas 3 3 3 5 2 2" xfId="1071" xr:uid="{E6EABF37-23E4-469B-B86A-A0C09ABDF433}"/>
    <cellStyle name="Įprastas 3 3 3 5 2 2 2" xfId="2351" xr:uid="{F1FDAB31-473F-456E-A29D-F066926B14F1}"/>
    <cellStyle name="Įprastas 3 3 3 5 2 2 2 2" xfId="4913" xr:uid="{034D47A6-4F5D-4482-9E64-75D3F7CA192D}"/>
    <cellStyle name="Įprastas 3 3 3 5 2 2 3" xfId="3633" xr:uid="{B5D63C4E-13A6-450A-9DDE-186D6222B53C}"/>
    <cellStyle name="Įprastas 3 3 3 5 2 3" xfId="1821" xr:uid="{E63FB36F-86C0-46A1-B407-4E0BE2431083}"/>
    <cellStyle name="Įprastas 3 3 3 5 2 3 2" xfId="4383" xr:uid="{7B339CE2-35CE-4047-90BD-D726030C72D3}"/>
    <cellStyle name="Įprastas 3 3 3 5 2 4" xfId="3103" xr:uid="{F61DBF92-FDFA-4817-A807-B7C43D88E311}"/>
    <cellStyle name="Įprastas 3 3 3 5 3" xfId="1070" xr:uid="{AF73B64E-23B2-458E-8A19-F2967B587F20}"/>
    <cellStyle name="Įprastas 3 3 3 5 3 2" xfId="2350" xr:uid="{3C396E53-0632-485C-AFA9-BAF2B91F8268}"/>
    <cellStyle name="Įprastas 3 3 3 5 3 2 2" xfId="4912" xr:uid="{121B9406-C47E-4B1B-B101-A5022E4851A7}"/>
    <cellStyle name="Įprastas 3 3 3 5 3 3" xfId="3632" xr:uid="{4BEFBFA4-B5AA-41ED-9DB6-8F9F2D2C017F}"/>
    <cellStyle name="Įprastas 3 3 3 5 4" xfId="1461" xr:uid="{F2A5558A-7168-47D6-A3B0-4ECB32FE0801}"/>
    <cellStyle name="Įprastas 3 3 3 5 4 2" xfId="4023" xr:uid="{CF0DCB56-E3FD-4E24-8803-BC7A79896162}"/>
    <cellStyle name="Įprastas 3 3 3 5 5" xfId="2743" xr:uid="{887FF278-5FC4-4A87-B2C4-42B91F81E34B}"/>
    <cellStyle name="Įprastas 3 3 3 6" xfId="260" xr:uid="{FA43909E-4A9C-4F11-A61E-92DDEAD38FA0}"/>
    <cellStyle name="Įprastas 3 3 3 6 2" xfId="541" xr:uid="{210BD166-D3E5-44A2-BD4F-73DBA71D8C9B}"/>
    <cellStyle name="Įprastas 3 3 3 6 2 2" xfId="1073" xr:uid="{82470019-485F-415C-8B05-8BAA8989708B}"/>
    <cellStyle name="Įprastas 3 3 3 6 2 2 2" xfId="2353" xr:uid="{45655E81-E3A4-461B-A5AB-3A6F3EB1E46E}"/>
    <cellStyle name="Įprastas 3 3 3 6 2 2 2 2" xfId="4915" xr:uid="{DB652784-EB3D-4097-A0A2-2040298EC167}"/>
    <cellStyle name="Įprastas 3 3 3 6 2 2 3" xfId="3635" xr:uid="{22BF8879-7BD5-4FB2-8B8F-410289F7F986}"/>
    <cellStyle name="Įprastas 3 3 3 6 2 3" xfId="1822" xr:uid="{AD703B74-95C2-48FE-8EAB-6017878FF2A4}"/>
    <cellStyle name="Įprastas 3 3 3 6 2 3 2" xfId="4384" xr:uid="{99FE6D9A-ABDB-43E7-9920-799CAA373C99}"/>
    <cellStyle name="Įprastas 3 3 3 6 2 4" xfId="3104" xr:uid="{86F072F8-5CB9-477D-A6B3-B73BC992BB4A}"/>
    <cellStyle name="Įprastas 3 3 3 6 3" xfId="1072" xr:uid="{8530B86E-C065-41AF-A551-50AA1E19510F}"/>
    <cellStyle name="Įprastas 3 3 3 6 3 2" xfId="2352" xr:uid="{4BDB1085-BDA5-47E2-B252-AC7FDEF9082B}"/>
    <cellStyle name="Įprastas 3 3 3 6 3 2 2" xfId="4914" xr:uid="{C5E03A6A-F99C-4547-961B-F915CBD25E8C}"/>
    <cellStyle name="Įprastas 3 3 3 6 3 3" xfId="3634" xr:uid="{94B3E8C0-3461-4475-B278-BB3C9115D1DB}"/>
    <cellStyle name="Įprastas 3 3 3 6 4" xfId="1541" xr:uid="{3D517485-D1BE-4461-8A10-835DA7A85937}"/>
    <cellStyle name="Įprastas 3 3 3 6 4 2" xfId="4103" xr:uid="{5E2A670D-C0E4-4633-BE7A-F85D741CA325}"/>
    <cellStyle name="Įprastas 3 3 3 6 5" xfId="2823" xr:uid="{D02E90DC-9D12-4973-8271-61ECDF71BC6A}"/>
    <cellStyle name="Įprastas 3 3 3 7" xfId="526" xr:uid="{53D92349-2CA6-4940-A220-EEADCB329D25}"/>
    <cellStyle name="Įprastas 3 3 3 7 2" xfId="1074" xr:uid="{ABA763FF-09CE-4C23-9ABD-C20062394365}"/>
    <cellStyle name="Įprastas 3 3 3 7 2 2" xfId="2354" xr:uid="{4395347D-F67B-47F6-92E4-5F7854A9983D}"/>
    <cellStyle name="Įprastas 3 3 3 7 2 2 2" xfId="4916" xr:uid="{C7987626-8B87-4BE5-9CD5-A6C4D7FD3E3B}"/>
    <cellStyle name="Įprastas 3 3 3 7 2 3" xfId="3636" xr:uid="{7A93DD3C-ABC3-4100-A9D3-908E7065F63F}"/>
    <cellStyle name="Įprastas 3 3 3 7 3" xfId="1807" xr:uid="{13B168D1-2D81-4D90-9C11-DFF39D8DAD36}"/>
    <cellStyle name="Įprastas 3 3 3 7 3 2" xfId="4369" xr:uid="{22E4CB49-BE7A-46E8-A608-20B53F27CCE0}"/>
    <cellStyle name="Įprastas 3 3 3 7 4" xfId="3089" xr:uid="{5259A6E4-5790-4C65-905C-FF97F5DAFC15}"/>
    <cellStyle name="Įprastas 3 3 3 8" xfId="1043" xr:uid="{8694A6E5-9B68-4607-B875-D0B89DE1A16C}"/>
    <cellStyle name="Įprastas 3 3 3 8 2" xfId="2323" xr:uid="{950F76B3-C4E5-461D-AD8C-EC82219C5415}"/>
    <cellStyle name="Įprastas 3 3 3 8 2 2" xfId="4885" xr:uid="{74ACE42E-A407-4644-A940-845900231A2A}"/>
    <cellStyle name="Įprastas 3 3 3 8 3" xfId="3605" xr:uid="{2481A33B-B136-468E-AD3B-001AEBDD8A46}"/>
    <cellStyle name="Įprastas 3 3 3 9" xfId="1301" xr:uid="{BA40C2AA-6028-40D3-B765-34444030DC6A}"/>
    <cellStyle name="Įprastas 3 3 3 9 2" xfId="3863" xr:uid="{A3FFEB1F-8851-4409-811F-91542858A62B}"/>
    <cellStyle name="Įprastas 3 3 4" xfId="28" xr:uid="{00000000-0005-0000-0000-000017000000}"/>
    <cellStyle name="Įprastas 3 3 4 10" xfId="2591" xr:uid="{4CB8A914-59F1-4E96-A369-E896CA493003}"/>
    <cellStyle name="Įprastas 3 3 4 2" xfId="48" xr:uid="{37A355BE-A27A-4F40-A82B-48CEAF8A99C5}"/>
    <cellStyle name="Įprastas 3 3 4 2 2" xfId="88" xr:uid="{6A861814-DDEB-4E3D-BFD4-3F9D6691C543}"/>
    <cellStyle name="Įprastas 3 3 4 2 2 2" xfId="168" xr:uid="{051FC4A5-AC50-4665-A014-E9187BF8AE8C}"/>
    <cellStyle name="Įprastas 3 3 4 2 2 2 2" xfId="545" xr:uid="{97D80923-3B96-46B8-857C-F9758F168F90}"/>
    <cellStyle name="Įprastas 3 3 4 2 2 2 2 2" xfId="1079" xr:uid="{91EF7987-1753-494D-9B42-E9697D958235}"/>
    <cellStyle name="Įprastas 3 3 4 2 2 2 2 2 2" xfId="2359" xr:uid="{D04D0588-8274-40BF-B6DA-CFF624F66C0B}"/>
    <cellStyle name="Įprastas 3 3 4 2 2 2 2 2 2 2" xfId="4921" xr:uid="{331CEE84-D487-4BA7-834F-83DDEF7A9FDB}"/>
    <cellStyle name="Įprastas 3 3 4 2 2 2 2 2 3" xfId="3641" xr:uid="{CA607D91-F281-43A1-959D-0B56ADAD027C}"/>
    <cellStyle name="Įprastas 3 3 4 2 2 2 2 3" xfId="1826" xr:uid="{0ADF6E13-473C-418B-A473-26B13C4D99A9}"/>
    <cellStyle name="Įprastas 3 3 4 2 2 2 2 3 2" xfId="4388" xr:uid="{08B7DB02-2556-4D16-A88E-CD475F905430}"/>
    <cellStyle name="Įprastas 3 3 4 2 2 2 2 4" xfId="3108" xr:uid="{CDCFDE4E-160A-479F-8E55-60528486A1E9}"/>
    <cellStyle name="Įprastas 3 3 4 2 2 2 3" xfId="1078" xr:uid="{FAD3D321-9964-4B69-A509-F1D6D2684C71}"/>
    <cellStyle name="Įprastas 3 3 4 2 2 2 3 2" xfId="2358" xr:uid="{E5B5CA04-2D2C-4D0B-A704-3BE522B2EA4D}"/>
    <cellStyle name="Įprastas 3 3 4 2 2 2 3 2 2" xfId="4920" xr:uid="{0D779CA8-8664-40B7-965B-F5CBDE9A817E}"/>
    <cellStyle name="Įprastas 3 3 4 2 2 2 3 3" xfId="3640" xr:uid="{128D66DC-E27D-4E2E-8158-6D79C245E0CA}"/>
    <cellStyle name="Įprastas 3 3 4 2 2 2 4" xfId="1449" xr:uid="{75DCF0DA-9A92-4CAC-8E1D-F60CD48665F0}"/>
    <cellStyle name="Įprastas 3 3 4 2 2 2 4 2" xfId="4011" xr:uid="{A31503B9-9492-4493-A816-5A4BF9CFFE8D}"/>
    <cellStyle name="Įprastas 3 3 4 2 2 2 5" xfId="2731" xr:uid="{0046150E-7017-45A9-AAF3-3740ED8072D9}"/>
    <cellStyle name="Įprastas 3 3 4 2 2 3" xfId="248" xr:uid="{94CA99CE-C293-48FC-A0EB-8A7E51AEF375}"/>
    <cellStyle name="Įprastas 3 3 4 2 2 3 2" xfId="546" xr:uid="{BC01408E-29BC-4661-8661-00BFB227CF62}"/>
    <cellStyle name="Įprastas 3 3 4 2 2 3 2 2" xfId="1081" xr:uid="{98E7E084-3BBD-443D-86F5-6752D526C835}"/>
    <cellStyle name="Įprastas 3 3 4 2 2 3 2 2 2" xfId="2361" xr:uid="{C96E494E-D714-456D-80AD-2035737A098F}"/>
    <cellStyle name="Įprastas 3 3 4 2 2 3 2 2 2 2" xfId="4923" xr:uid="{39070A16-DC6F-47B7-8448-6B71F8841383}"/>
    <cellStyle name="Įprastas 3 3 4 2 2 3 2 2 3" xfId="3643" xr:uid="{84222B8D-D0CE-4769-9D5C-46F83FF352E4}"/>
    <cellStyle name="Įprastas 3 3 4 2 2 3 2 3" xfId="1827" xr:uid="{7D43C730-44C7-400F-BEF2-B35F28921D9E}"/>
    <cellStyle name="Įprastas 3 3 4 2 2 3 2 3 2" xfId="4389" xr:uid="{59524940-49A1-422F-AE3C-06433E980D12}"/>
    <cellStyle name="Įprastas 3 3 4 2 2 3 2 4" xfId="3109" xr:uid="{C6DED809-3686-4C1A-A658-12DFB25CD4C9}"/>
    <cellStyle name="Įprastas 3 3 4 2 2 3 3" xfId="1080" xr:uid="{694E4150-4627-4776-B59A-A2C4733D31C5}"/>
    <cellStyle name="Įprastas 3 3 4 2 2 3 3 2" xfId="2360" xr:uid="{B82E86C5-2EAE-4017-902D-DF219D450204}"/>
    <cellStyle name="Įprastas 3 3 4 2 2 3 3 2 2" xfId="4922" xr:uid="{1C8C1320-FFF4-4C34-BB7A-BE90559EC7DB}"/>
    <cellStyle name="Įprastas 3 3 4 2 2 3 3 3" xfId="3642" xr:uid="{F6E9833A-A0EF-4832-A84D-691F7BA751F7}"/>
    <cellStyle name="Įprastas 3 3 4 2 2 3 4" xfId="1529" xr:uid="{D3091245-BE58-40DC-8CCF-FECFB30EF233}"/>
    <cellStyle name="Įprastas 3 3 4 2 2 3 4 2" xfId="4091" xr:uid="{6623670C-96A1-456B-8297-BAC46658DE4C}"/>
    <cellStyle name="Įprastas 3 3 4 2 2 3 5" xfId="2811" xr:uid="{45E7BE52-268A-466B-A24D-8E0A70860E3A}"/>
    <cellStyle name="Įprastas 3 3 4 2 2 4" xfId="328" xr:uid="{AA0F5426-0AE2-408D-BBD1-C6ADACE97D4D}"/>
    <cellStyle name="Įprastas 3 3 4 2 2 4 2" xfId="547" xr:uid="{D0E0B014-C249-4E37-9E25-DD8910563CC1}"/>
    <cellStyle name="Įprastas 3 3 4 2 2 4 2 2" xfId="1083" xr:uid="{13977421-11E6-403A-A49E-535D96FB0130}"/>
    <cellStyle name="Įprastas 3 3 4 2 2 4 2 2 2" xfId="2363" xr:uid="{120FEF12-F6BB-4E04-B420-018F5641DF19}"/>
    <cellStyle name="Įprastas 3 3 4 2 2 4 2 2 2 2" xfId="4925" xr:uid="{E2D6BE74-982B-440A-87BA-00324B031B4E}"/>
    <cellStyle name="Įprastas 3 3 4 2 2 4 2 2 3" xfId="3645" xr:uid="{FD7A86F7-5F78-472A-AE55-CB1A27B05100}"/>
    <cellStyle name="Įprastas 3 3 4 2 2 4 2 3" xfId="1828" xr:uid="{F640A08E-B41C-42D6-B65A-F3A201500B78}"/>
    <cellStyle name="Įprastas 3 3 4 2 2 4 2 3 2" xfId="4390" xr:uid="{17453160-A23F-42D1-B2F2-CC7404896551}"/>
    <cellStyle name="Įprastas 3 3 4 2 2 4 2 4" xfId="3110" xr:uid="{DED0F3E6-380D-4EAA-A839-57AD225EE1FA}"/>
    <cellStyle name="Įprastas 3 3 4 2 2 4 3" xfId="1082" xr:uid="{62B12A5A-68BC-43E3-B610-D6A3BF668D42}"/>
    <cellStyle name="Įprastas 3 3 4 2 2 4 3 2" xfId="2362" xr:uid="{FD71EA55-C813-4925-A2D7-E5ECAB83CDCC}"/>
    <cellStyle name="Įprastas 3 3 4 2 2 4 3 2 2" xfId="4924" xr:uid="{6041C610-F8D5-4EF7-B348-4DE7430B974C}"/>
    <cellStyle name="Įprastas 3 3 4 2 2 4 3 3" xfId="3644" xr:uid="{0E0281B2-CC68-4473-9D5F-3FD8AF9A600F}"/>
    <cellStyle name="Įprastas 3 3 4 2 2 4 4" xfId="1609" xr:uid="{CF3891BF-70E0-4B89-8B73-D9E97B3CE401}"/>
    <cellStyle name="Įprastas 3 3 4 2 2 4 4 2" xfId="4171" xr:uid="{ADB9E97C-5618-4A66-BD8C-52B02E1AE8DD}"/>
    <cellStyle name="Įprastas 3 3 4 2 2 4 5" xfId="2891" xr:uid="{1A1B6B93-93AB-4B98-A360-0A651E0EB0E2}"/>
    <cellStyle name="Įprastas 3 3 4 2 2 5" xfId="544" xr:uid="{33488A63-42E8-487B-877B-982529B3D98C}"/>
    <cellStyle name="Įprastas 3 3 4 2 2 5 2" xfId="1084" xr:uid="{6E6C8FA2-918F-467F-AF0F-4736F5BB8691}"/>
    <cellStyle name="Įprastas 3 3 4 2 2 5 2 2" xfId="2364" xr:uid="{1D23D090-C41C-4A9E-9CC5-115226B25C64}"/>
    <cellStyle name="Įprastas 3 3 4 2 2 5 2 2 2" xfId="4926" xr:uid="{34F40DC0-0B85-4462-B42F-ECB84B80C335}"/>
    <cellStyle name="Įprastas 3 3 4 2 2 5 2 3" xfId="3646" xr:uid="{72AC6C15-8881-44E6-BE58-57984743BF31}"/>
    <cellStyle name="Įprastas 3 3 4 2 2 5 3" xfId="1825" xr:uid="{546D2F01-4D13-48FB-A14B-9D1EE942D81F}"/>
    <cellStyle name="Įprastas 3 3 4 2 2 5 3 2" xfId="4387" xr:uid="{FF13AF2F-9568-4CBB-9327-22B35D38459F}"/>
    <cellStyle name="Įprastas 3 3 4 2 2 5 4" xfId="3107" xr:uid="{664B20FB-8276-409C-89FA-4532AEE38E8C}"/>
    <cellStyle name="Įprastas 3 3 4 2 2 6" xfId="1077" xr:uid="{BF0474F8-5155-4DA4-9955-FD8A90596A06}"/>
    <cellStyle name="Įprastas 3 3 4 2 2 6 2" xfId="2357" xr:uid="{FE57C52E-5D46-441D-A06D-B4E372E803D5}"/>
    <cellStyle name="Įprastas 3 3 4 2 2 6 2 2" xfId="4919" xr:uid="{D70FC5B0-7039-4A93-B29C-42C317C8275F}"/>
    <cellStyle name="Įprastas 3 3 4 2 2 6 3" xfId="3639" xr:uid="{00F6F13B-75BC-4D4B-9862-AA3400870837}"/>
    <cellStyle name="Įprastas 3 3 4 2 2 7" xfId="1369" xr:uid="{509092FB-726B-427D-AD26-07AA104DD648}"/>
    <cellStyle name="Įprastas 3 3 4 2 2 7 2" xfId="3931" xr:uid="{A18C1A30-F20A-437A-8AFA-F9FD806741CE}"/>
    <cellStyle name="Įprastas 3 3 4 2 2 8" xfId="2651" xr:uid="{33B15D04-62C3-4148-A3FA-359F600E555F}"/>
    <cellStyle name="Įprastas 3 3 4 2 3" xfId="128" xr:uid="{43CCF8F7-C9D5-408B-A5BB-F4E396CBDF9F}"/>
    <cellStyle name="Įprastas 3 3 4 2 3 2" xfId="548" xr:uid="{C37AB02F-B231-4699-BDAB-85ECB88422F9}"/>
    <cellStyle name="Įprastas 3 3 4 2 3 2 2" xfId="1086" xr:uid="{D8A01801-9C8A-438E-B863-0EF7CE932C64}"/>
    <cellStyle name="Įprastas 3 3 4 2 3 2 2 2" xfId="2366" xr:uid="{6DE9A2BC-E749-4144-8998-291F4D3CD277}"/>
    <cellStyle name="Įprastas 3 3 4 2 3 2 2 2 2" xfId="4928" xr:uid="{4949E1C2-096A-4669-80FB-3572148E5A52}"/>
    <cellStyle name="Įprastas 3 3 4 2 3 2 2 3" xfId="3648" xr:uid="{F23E41A6-FA5A-4FA6-96AD-BA2F7F9FFD4C}"/>
    <cellStyle name="Įprastas 3 3 4 2 3 2 3" xfId="1829" xr:uid="{0C379834-031D-4085-85B0-30AC08AB33DE}"/>
    <cellStyle name="Įprastas 3 3 4 2 3 2 3 2" xfId="4391" xr:uid="{301340AF-F168-41CF-A101-544957F70EDD}"/>
    <cellStyle name="Įprastas 3 3 4 2 3 2 4" xfId="3111" xr:uid="{E94E90A4-A587-4C09-BDFD-C206C06F9036}"/>
    <cellStyle name="Įprastas 3 3 4 2 3 3" xfId="1085" xr:uid="{7033783E-E8E7-4D64-88EE-DAD802036229}"/>
    <cellStyle name="Įprastas 3 3 4 2 3 3 2" xfId="2365" xr:uid="{194BB79C-ECD5-4352-B2C6-EAC53AE6E9D3}"/>
    <cellStyle name="Įprastas 3 3 4 2 3 3 2 2" xfId="4927" xr:uid="{B0CD3AA2-55DB-42D3-A9A2-3CA7DDEA7E5E}"/>
    <cellStyle name="Įprastas 3 3 4 2 3 3 3" xfId="3647" xr:uid="{806FF7E5-A3D9-4723-BB1C-91817AA81BC3}"/>
    <cellStyle name="Įprastas 3 3 4 2 3 4" xfId="1409" xr:uid="{F8C752B3-DCBD-4792-9836-B0609D027716}"/>
    <cellStyle name="Įprastas 3 3 4 2 3 4 2" xfId="3971" xr:uid="{D3FFF848-024F-4F25-B17E-47B7C994689D}"/>
    <cellStyle name="Įprastas 3 3 4 2 3 5" xfId="2691" xr:uid="{3D843534-FFA6-4891-9269-BDC9C115487B}"/>
    <cellStyle name="Įprastas 3 3 4 2 4" xfId="208" xr:uid="{5C816FC5-E41E-4078-8DC5-6CC404E98D32}"/>
    <cellStyle name="Įprastas 3 3 4 2 4 2" xfId="549" xr:uid="{ED669AB2-EC74-4FED-8CFA-FF63369663A6}"/>
    <cellStyle name="Įprastas 3 3 4 2 4 2 2" xfId="1088" xr:uid="{75B73B4F-1E9F-4F32-9E9C-F6B5990C35B0}"/>
    <cellStyle name="Įprastas 3 3 4 2 4 2 2 2" xfId="2368" xr:uid="{6B7AB115-26C7-42DA-9E03-FA78F2808E61}"/>
    <cellStyle name="Įprastas 3 3 4 2 4 2 2 2 2" xfId="4930" xr:uid="{20173EAF-5009-4366-9E0C-AA55EF76985C}"/>
    <cellStyle name="Įprastas 3 3 4 2 4 2 2 3" xfId="3650" xr:uid="{018CEF7D-67F1-4DAD-BDD8-763D97282ADB}"/>
    <cellStyle name="Įprastas 3 3 4 2 4 2 3" xfId="1830" xr:uid="{2F7420A8-ECE1-42DF-9A29-F9E3D3AB6E7B}"/>
    <cellStyle name="Įprastas 3 3 4 2 4 2 3 2" xfId="4392" xr:uid="{F025E767-D669-4413-B9A1-54487C4FB8EA}"/>
    <cellStyle name="Įprastas 3 3 4 2 4 2 4" xfId="3112" xr:uid="{D5419F91-905A-4C46-86E7-B540DEAF4852}"/>
    <cellStyle name="Įprastas 3 3 4 2 4 3" xfId="1087" xr:uid="{EF5AF452-151E-4018-B9B8-92FDF9EF611D}"/>
    <cellStyle name="Įprastas 3 3 4 2 4 3 2" xfId="2367" xr:uid="{54B0F4D5-49A5-4988-89E4-A9D816C13CD1}"/>
    <cellStyle name="Įprastas 3 3 4 2 4 3 2 2" xfId="4929" xr:uid="{1F912E2F-39E3-4449-820B-5116D6D2BA3E}"/>
    <cellStyle name="Įprastas 3 3 4 2 4 3 3" xfId="3649" xr:uid="{F2C96581-C5BF-43D0-AC37-D90D4BC2F145}"/>
    <cellStyle name="Įprastas 3 3 4 2 4 4" xfId="1489" xr:uid="{1643A7AD-214A-4A53-A9F0-DCC3EF06CFAC}"/>
    <cellStyle name="Įprastas 3 3 4 2 4 4 2" xfId="4051" xr:uid="{0361FFA6-B28B-45D3-8714-029069F582DA}"/>
    <cellStyle name="Įprastas 3 3 4 2 4 5" xfId="2771" xr:uid="{51F2B02C-4309-47C3-A4E7-3F56848AB357}"/>
    <cellStyle name="Įprastas 3 3 4 2 5" xfId="288" xr:uid="{ECE61637-FEEC-4013-A6C6-AAFA94B3BDD4}"/>
    <cellStyle name="Įprastas 3 3 4 2 5 2" xfId="550" xr:uid="{AC92F8A8-20FD-41A2-A4D8-9416665A7536}"/>
    <cellStyle name="Įprastas 3 3 4 2 5 2 2" xfId="1090" xr:uid="{B010AB85-D8A6-4FFA-B458-6174A375A3C4}"/>
    <cellStyle name="Įprastas 3 3 4 2 5 2 2 2" xfId="2370" xr:uid="{3EDF6AA9-BB37-416C-868B-FFD59B4CB971}"/>
    <cellStyle name="Įprastas 3 3 4 2 5 2 2 2 2" xfId="4932" xr:uid="{CFD5619B-2BBB-48BD-9B04-4559A274A7E0}"/>
    <cellStyle name="Įprastas 3 3 4 2 5 2 2 3" xfId="3652" xr:uid="{B1EB9743-1DE3-4667-B63F-38630034D6FC}"/>
    <cellStyle name="Įprastas 3 3 4 2 5 2 3" xfId="1831" xr:uid="{49CB7C8F-A3F8-4C39-857B-39628194E20D}"/>
    <cellStyle name="Įprastas 3 3 4 2 5 2 3 2" xfId="4393" xr:uid="{1FAC644E-0D65-442A-85CC-7CD0478CFF9D}"/>
    <cellStyle name="Įprastas 3 3 4 2 5 2 4" xfId="3113" xr:uid="{6C284A37-19FF-4D7C-858E-FB64ED738689}"/>
    <cellStyle name="Įprastas 3 3 4 2 5 3" xfId="1089" xr:uid="{3CCC1162-459B-4B46-8B84-1172341410BC}"/>
    <cellStyle name="Įprastas 3 3 4 2 5 3 2" xfId="2369" xr:uid="{1D2290BA-855E-403C-AB1F-C2DC879C2B7B}"/>
    <cellStyle name="Įprastas 3 3 4 2 5 3 2 2" xfId="4931" xr:uid="{EE5A0F48-B889-415E-971D-2875D30C3B80}"/>
    <cellStyle name="Įprastas 3 3 4 2 5 3 3" xfId="3651" xr:uid="{7E560147-462C-48AA-99BA-0AF77AC7A97C}"/>
    <cellStyle name="Įprastas 3 3 4 2 5 4" xfId="1569" xr:uid="{D11E6691-B387-4A5A-B1C2-463855B34FFC}"/>
    <cellStyle name="Įprastas 3 3 4 2 5 4 2" xfId="4131" xr:uid="{18CF33FE-02F2-4DB9-B915-3AEE4DF448EA}"/>
    <cellStyle name="Įprastas 3 3 4 2 5 5" xfId="2851" xr:uid="{471DB45B-E153-49A8-B06A-0D1351359658}"/>
    <cellStyle name="Įprastas 3 3 4 2 6" xfId="543" xr:uid="{E08B8DAE-7396-4196-AD50-44A9DE048617}"/>
    <cellStyle name="Įprastas 3 3 4 2 6 2" xfId="1091" xr:uid="{236ECD43-E9B7-48DD-8D36-EC85FE3755AE}"/>
    <cellStyle name="Įprastas 3 3 4 2 6 2 2" xfId="2371" xr:uid="{173D596E-8B53-4A7D-B868-E5F85512C4AC}"/>
    <cellStyle name="Įprastas 3 3 4 2 6 2 2 2" xfId="4933" xr:uid="{99B4C409-00C6-4EB0-8E2D-5DC9B1D7ECC6}"/>
    <cellStyle name="Įprastas 3 3 4 2 6 2 3" xfId="3653" xr:uid="{A2C2F516-DAE2-4812-B0BC-EE49ACE88FDC}"/>
    <cellStyle name="Įprastas 3 3 4 2 6 3" xfId="1824" xr:uid="{EA982771-D1D9-48DB-BA89-92E2ED92BC8D}"/>
    <cellStyle name="Įprastas 3 3 4 2 6 3 2" xfId="4386" xr:uid="{1A675C0A-E979-4F27-AC04-0EA921301721}"/>
    <cellStyle name="Įprastas 3 3 4 2 6 4" xfId="3106" xr:uid="{274C6C21-B803-48E3-BD1B-1ACC5DAB4FB2}"/>
    <cellStyle name="Įprastas 3 3 4 2 7" xfId="1076" xr:uid="{CF32B66C-D470-4590-89F6-B6595F1B2C05}"/>
    <cellStyle name="Įprastas 3 3 4 2 7 2" xfId="2356" xr:uid="{28527FE4-1F1B-4844-8048-88D024A7F480}"/>
    <cellStyle name="Įprastas 3 3 4 2 7 2 2" xfId="4918" xr:uid="{40EC9B6C-1836-4968-A41D-9EA728FC493A}"/>
    <cellStyle name="Įprastas 3 3 4 2 7 3" xfId="3638" xr:uid="{0ADBA736-B6E9-483E-BC7F-A33E16DA1639}"/>
    <cellStyle name="Įprastas 3 3 4 2 8" xfId="1329" xr:uid="{48E1BA4B-C412-4A26-AE69-C3D874DE366F}"/>
    <cellStyle name="Įprastas 3 3 4 2 8 2" xfId="3891" xr:uid="{CEA7C5AD-F31C-4192-B33C-F8B220FD7FE3}"/>
    <cellStyle name="Įprastas 3 3 4 2 9" xfId="2611" xr:uid="{E6011523-9A83-434D-BD62-C2544E5608ED}"/>
    <cellStyle name="Įprastas 3 3 4 3" xfId="68" xr:uid="{1A7AF2F7-6CED-4883-9E64-88920ED5882E}"/>
    <cellStyle name="Įprastas 3 3 4 3 2" xfId="148" xr:uid="{B6BC56E3-912D-4D99-B551-B27B492EB40D}"/>
    <cellStyle name="Įprastas 3 3 4 3 2 2" xfId="552" xr:uid="{7C635569-994D-4259-AAE3-814374FA756A}"/>
    <cellStyle name="Įprastas 3 3 4 3 2 2 2" xfId="1094" xr:uid="{C1ECC802-56D2-444C-BED2-A1B97B097A30}"/>
    <cellStyle name="Įprastas 3 3 4 3 2 2 2 2" xfId="2374" xr:uid="{8A485DA2-B0F9-4178-865B-5D58C6231A38}"/>
    <cellStyle name="Įprastas 3 3 4 3 2 2 2 2 2" xfId="4936" xr:uid="{0D0B82B0-6EBF-488E-8A85-89DDCC825933}"/>
    <cellStyle name="Įprastas 3 3 4 3 2 2 2 3" xfId="3656" xr:uid="{3FFC25C2-5D84-4AA4-963F-82B30906C592}"/>
    <cellStyle name="Įprastas 3 3 4 3 2 2 3" xfId="1833" xr:uid="{95078505-F882-4F78-ABAF-A3CB9BBEA356}"/>
    <cellStyle name="Įprastas 3 3 4 3 2 2 3 2" xfId="4395" xr:uid="{AB638C6B-4643-4E2D-A327-E831E4891193}"/>
    <cellStyle name="Įprastas 3 3 4 3 2 2 4" xfId="3115" xr:uid="{AD2F2601-8BE2-444A-9220-FBC80C42B05A}"/>
    <cellStyle name="Įprastas 3 3 4 3 2 3" xfId="1093" xr:uid="{17BBA5FB-E4C0-41BC-8415-9007DB698171}"/>
    <cellStyle name="Įprastas 3 3 4 3 2 3 2" xfId="2373" xr:uid="{07A75FA6-1122-4963-9F81-5972EF07123F}"/>
    <cellStyle name="Įprastas 3 3 4 3 2 3 2 2" xfId="4935" xr:uid="{E95625AC-6EDB-4B78-9BE0-D2A2FD3A311A}"/>
    <cellStyle name="Įprastas 3 3 4 3 2 3 3" xfId="3655" xr:uid="{00ACD49E-5305-45D8-9900-F925B8D6E4D4}"/>
    <cellStyle name="Įprastas 3 3 4 3 2 4" xfId="1429" xr:uid="{32FE89B5-C825-4517-B5C5-E3CB16C98C2D}"/>
    <cellStyle name="Įprastas 3 3 4 3 2 4 2" xfId="3991" xr:uid="{B8B89FF6-28B0-4550-BD7E-B70601CE6119}"/>
    <cellStyle name="Įprastas 3 3 4 3 2 5" xfId="2711" xr:uid="{F179D987-245A-406F-98C5-70C41EE974DE}"/>
    <cellStyle name="Įprastas 3 3 4 3 3" xfId="228" xr:uid="{FF09F660-83F7-4152-8C1D-1ADF134B4A4A}"/>
    <cellStyle name="Įprastas 3 3 4 3 3 2" xfId="553" xr:uid="{00F93D7F-BF70-486B-B7B7-3C247E94EAB7}"/>
    <cellStyle name="Įprastas 3 3 4 3 3 2 2" xfId="1096" xr:uid="{8C76FDC7-4E4E-4165-A7EC-D3DACDF435C5}"/>
    <cellStyle name="Įprastas 3 3 4 3 3 2 2 2" xfId="2376" xr:uid="{4AB837B4-AA66-45C3-8FAB-F535A5B14C61}"/>
    <cellStyle name="Įprastas 3 3 4 3 3 2 2 2 2" xfId="4938" xr:uid="{B9829B63-E51B-4902-B30E-2A30748754E8}"/>
    <cellStyle name="Įprastas 3 3 4 3 3 2 2 3" xfId="3658" xr:uid="{F96966B4-8942-4C33-958D-AE764CB08EFE}"/>
    <cellStyle name="Įprastas 3 3 4 3 3 2 3" xfId="1834" xr:uid="{998E65D8-7A16-4073-AE4A-DDE532AA7FE1}"/>
    <cellStyle name="Įprastas 3 3 4 3 3 2 3 2" xfId="4396" xr:uid="{A01A2F85-E330-4C61-999C-F5A3C0506471}"/>
    <cellStyle name="Įprastas 3 3 4 3 3 2 4" xfId="3116" xr:uid="{36841026-316D-4A56-994A-1AFACEB0BC1E}"/>
    <cellStyle name="Įprastas 3 3 4 3 3 3" xfId="1095" xr:uid="{6B06C53E-F4C9-4A2B-A5EF-FB4B99BDDD81}"/>
    <cellStyle name="Įprastas 3 3 4 3 3 3 2" xfId="2375" xr:uid="{836E4329-9EEB-4661-8454-47F22D19F5C5}"/>
    <cellStyle name="Įprastas 3 3 4 3 3 3 2 2" xfId="4937" xr:uid="{BBD3D0E2-56A6-4956-91D3-CFE301AFB1E2}"/>
    <cellStyle name="Įprastas 3 3 4 3 3 3 3" xfId="3657" xr:uid="{924FFFAC-93E1-4A7B-917E-704DF09D66B5}"/>
    <cellStyle name="Įprastas 3 3 4 3 3 4" xfId="1509" xr:uid="{C33B1131-A5F8-4DC1-B513-0BCE3304F014}"/>
    <cellStyle name="Įprastas 3 3 4 3 3 4 2" xfId="4071" xr:uid="{B5CB20D8-6FAC-49AA-BBCD-BFB7BF780FE8}"/>
    <cellStyle name="Įprastas 3 3 4 3 3 5" xfId="2791" xr:uid="{1ED480C7-1684-48B4-9B7F-630772286886}"/>
    <cellStyle name="Įprastas 3 3 4 3 4" xfId="308" xr:uid="{F2AF9350-CFF2-476B-A7B7-BE9F632DFC73}"/>
    <cellStyle name="Įprastas 3 3 4 3 4 2" xfId="554" xr:uid="{EF8146B0-8E80-46F5-BD6B-ACE904C30BC3}"/>
    <cellStyle name="Įprastas 3 3 4 3 4 2 2" xfId="1098" xr:uid="{57198E88-E37D-4C88-B020-C076EEBC4D28}"/>
    <cellStyle name="Įprastas 3 3 4 3 4 2 2 2" xfId="2378" xr:uid="{40C13351-4741-4C65-AB98-435599D73002}"/>
    <cellStyle name="Įprastas 3 3 4 3 4 2 2 2 2" xfId="4940" xr:uid="{BB3232F2-7B46-4433-B3EB-0164FD47D209}"/>
    <cellStyle name="Įprastas 3 3 4 3 4 2 2 3" xfId="3660" xr:uid="{A9261323-1B6D-4750-B3E0-F70F7EA13238}"/>
    <cellStyle name="Įprastas 3 3 4 3 4 2 3" xfId="1835" xr:uid="{A91B99DC-5124-44C0-B7A5-23FE26774AE8}"/>
    <cellStyle name="Įprastas 3 3 4 3 4 2 3 2" xfId="4397" xr:uid="{CB6A2181-EE6A-49F5-8D0A-25A6AB9124D8}"/>
    <cellStyle name="Įprastas 3 3 4 3 4 2 4" xfId="3117" xr:uid="{4F337C95-9554-43DC-A1FA-D430FE249E9B}"/>
    <cellStyle name="Įprastas 3 3 4 3 4 3" xfId="1097" xr:uid="{4FAA412A-695B-409D-A84A-9D57155D55F1}"/>
    <cellStyle name="Įprastas 3 3 4 3 4 3 2" xfId="2377" xr:uid="{D2F4666E-5B2E-48F9-AEB8-FFDF913DC827}"/>
    <cellStyle name="Įprastas 3 3 4 3 4 3 2 2" xfId="4939" xr:uid="{D9552E66-CF29-4B0E-A3DE-88FD07796111}"/>
    <cellStyle name="Įprastas 3 3 4 3 4 3 3" xfId="3659" xr:uid="{977292A7-3DB8-4F9D-B3A0-D6DB5D6EDE49}"/>
    <cellStyle name="Įprastas 3 3 4 3 4 4" xfId="1589" xr:uid="{E96EF7D1-0335-48C4-AA75-F14277F1C13A}"/>
    <cellStyle name="Įprastas 3 3 4 3 4 4 2" xfId="4151" xr:uid="{E5077D42-9454-4A96-ABCE-BE112AB937B3}"/>
    <cellStyle name="Įprastas 3 3 4 3 4 5" xfId="2871" xr:uid="{5E124FAB-1D57-400A-87AB-D4195EB721F4}"/>
    <cellStyle name="Įprastas 3 3 4 3 5" xfId="551" xr:uid="{B412DBDA-AD34-4F56-888B-E595AC6150F3}"/>
    <cellStyle name="Įprastas 3 3 4 3 5 2" xfId="1099" xr:uid="{F9D9A6EF-6184-4F68-A7F7-63E93497DFBA}"/>
    <cellStyle name="Įprastas 3 3 4 3 5 2 2" xfId="2379" xr:uid="{B33373AF-A542-44BB-8F38-FC720754D80B}"/>
    <cellStyle name="Įprastas 3 3 4 3 5 2 2 2" xfId="4941" xr:uid="{FEDB1948-E669-4736-89BE-AB49A0789187}"/>
    <cellStyle name="Įprastas 3 3 4 3 5 2 3" xfId="3661" xr:uid="{5E0D96C9-575B-4E31-9F9B-80A22DAAA7B9}"/>
    <cellStyle name="Įprastas 3 3 4 3 5 3" xfId="1832" xr:uid="{7B046277-26E1-4B23-9074-C6440F9E544A}"/>
    <cellStyle name="Įprastas 3 3 4 3 5 3 2" xfId="4394" xr:uid="{1E6F665E-F45C-442D-A034-645789369F74}"/>
    <cellStyle name="Įprastas 3 3 4 3 5 4" xfId="3114" xr:uid="{45081CBC-E594-4CA9-9B20-22026D7D665F}"/>
    <cellStyle name="Įprastas 3 3 4 3 6" xfId="1092" xr:uid="{820C2ABE-E95A-404A-B598-31C8007B6052}"/>
    <cellStyle name="Įprastas 3 3 4 3 6 2" xfId="2372" xr:uid="{4BC94AE9-4643-4D70-B6F0-10BBFC0C9983}"/>
    <cellStyle name="Įprastas 3 3 4 3 6 2 2" xfId="4934" xr:uid="{DE2BA98D-0A68-4955-AA04-28526ADA548A}"/>
    <cellStyle name="Įprastas 3 3 4 3 6 3" xfId="3654" xr:uid="{6DEB9FA0-E508-403F-AD5C-97592D9C2621}"/>
    <cellStyle name="Įprastas 3 3 4 3 7" xfId="1349" xr:uid="{95763FB3-3069-4A85-B79D-7254E3A3FFE9}"/>
    <cellStyle name="Įprastas 3 3 4 3 7 2" xfId="3911" xr:uid="{F85BAC94-B0B7-497D-BC84-C04E87070E60}"/>
    <cellStyle name="Įprastas 3 3 4 3 8" xfId="2631" xr:uid="{9FBEFA4D-F586-41F7-9017-053895F7DDE3}"/>
    <cellStyle name="Įprastas 3 3 4 4" xfId="108" xr:uid="{E05ED27F-F615-49AD-8388-F9B113FC33CF}"/>
    <cellStyle name="Įprastas 3 3 4 4 2" xfId="555" xr:uid="{877C6729-D395-4D14-931C-810A08BF8FAC}"/>
    <cellStyle name="Įprastas 3 3 4 4 2 2" xfId="1101" xr:uid="{9AEBBDA5-E924-46FF-B17F-B9166655C293}"/>
    <cellStyle name="Įprastas 3 3 4 4 2 2 2" xfId="2381" xr:uid="{504E3F79-5BE4-44BF-B02E-35B897814D78}"/>
    <cellStyle name="Įprastas 3 3 4 4 2 2 2 2" xfId="4943" xr:uid="{1B43D420-D2B1-4E26-9F9C-D281BA573E6F}"/>
    <cellStyle name="Įprastas 3 3 4 4 2 2 3" xfId="3663" xr:uid="{2AAB5CC3-9990-4696-B409-7BE412A0E73B}"/>
    <cellStyle name="Įprastas 3 3 4 4 2 3" xfId="1836" xr:uid="{6F2D1B08-A7F0-45D2-BC7A-97EC6DB86903}"/>
    <cellStyle name="Įprastas 3 3 4 4 2 3 2" xfId="4398" xr:uid="{6C68A473-8993-43B2-B8A0-BA67F3011D96}"/>
    <cellStyle name="Įprastas 3 3 4 4 2 4" xfId="3118" xr:uid="{D54EB6AE-10F3-4EE2-B081-D2F11CFCDF6B}"/>
    <cellStyle name="Įprastas 3 3 4 4 3" xfId="1100" xr:uid="{57F97AEC-829F-47A7-9F26-30DC6A821F09}"/>
    <cellStyle name="Įprastas 3 3 4 4 3 2" xfId="2380" xr:uid="{FDCB7530-5A59-49E7-89F4-15CE98183D40}"/>
    <cellStyle name="Įprastas 3 3 4 4 3 2 2" xfId="4942" xr:uid="{8363E3DE-397A-48E9-8A44-3213CFEB3E76}"/>
    <cellStyle name="Įprastas 3 3 4 4 3 3" xfId="3662" xr:uid="{FCF89444-B880-4CF9-8D9F-A344AA012D55}"/>
    <cellStyle name="Įprastas 3 3 4 4 4" xfId="1389" xr:uid="{E65F88C5-8862-4F59-962B-758C156A8212}"/>
    <cellStyle name="Įprastas 3 3 4 4 4 2" xfId="3951" xr:uid="{646EDDA1-64B9-4106-A639-F06E67B9D601}"/>
    <cellStyle name="Įprastas 3 3 4 4 5" xfId="2671" xr:uid="{5B0E96FE-4319-4B8F-A889-D93F44A4041C}"/>
    <cellStyle name="Įprastas 3 3 4 5" xfId="188" xr:uid="{87111702-6D5F-4729-B4B9-9AD3A9C9714F}"/>
    <cellStyle name="Įprastas 3 3 4 5 2" xfId="556" xr:uid="{251E5ECA-86A8-4A11-9280-4CEA73D15F83}"/>
    <cellStyle name="Įprastas 3 3 4 5 2 2" xfId="1103" xr:uid="{A35A428B-3D9A-409C-B29F-A935C3BC7ADE}"/>
    <cellStyle name="Įprastas 3 3 4 5 2 2 2" xfId="2383" xr:uid="{FFBDF838-CDF0-4A5F-B01B-0FA07D58E9DA}"/>
    <cellStyle name="Įprastas 3 3 4 5 2 2 2 2" xfId="4945" xr:uid="{34DDBB91-C3CA-40A8-BEE1-28D016F5C50A}"/>
    <cellStyle name="Įprastas 3 3 4 5 2 2 3" xfId="3665" xr:uid="{595A9F89-9582-4BD7-A6E5-FA141F490A1D}"/>
    <cellStyle name="Įprastas 3 3 4 5 2 3" xfId="1837" xr:uid="{3D845D18-6EAA-491B-9F28-B603858C5AF1}"/>
    <cellStyle name="Įprastas 3 3 4 5 2 3 2" xfId="4399" xr:uid="{65FE4A36-3AEA-450F-BBC6-090D3F8CF249}"/>
    <cellStyle name="Įprastas 3 3 4 5 2 4" xfId="3119" xr:uid="{1BF7F3AB-DCBC-4952-9D93-C5564D4CE910}"/>
    <cellStyle name="Įprastas 3 3 4 5 3" xfId="1102" xr:uid="{D66BC303-FF81-46D0-890F-1CF684EDB141}"/>
    <cellStyle name="Įprastas 3 3 4 5 3 2" xfId="2382" xr:uid="{44633171-14EA-482F-AF5A-19057C9B5A5A}"/>
    <cellStyle name="Įprastas 3 3 4 5 3 2 2" xfId="4944" xr:uid="{EE6290C4-8D11-4280-8F50-7923BDF31C6B}"/>
    <cellStyle name="Įprastas 3 3 4 5 3 3" xfId="3664" xr:uid="{8F945CBB-5511-4F3B-AF60-363240617C8D}"/>
    <cellStyle name="Įprastas 3 3 4 5 4" xfId="1469" xr:uid="{EF2A428E-2A43-4702-8558-6287F732C751}"/>
    <cellStyle name="Įprastas 3 3 4 5 4 2" xfId="4031" xr:uid="{E0577CF5-95E8-4F0B-B3C4-4B60EE3BE93E}"/>
    <cellStyle name="Įprastas 3 3 4 5 5" xfId="2751" xr:uid="{768446DE-DF76-488B-8DBB-9313F0BFFC95}"/>
    <cellStyle name="Įprastas 3 3 4 6" xfId="268" xr:uid="{D688C8B8-FBE9-46C2-86B8-25B1DB4A9ACD}"/>
    <cellStyle name="Įprastas 3 3 4 6 2" xfId="557" xr:uid="{18B27125-4D1D-418A-B47D-5F06EE077D0E}"/>
    <cellStyle name="Įprastas 3 3 4 6 2 2" xfId="1105" xr:uid="{C76BFD9A-580C-4024-AB2B-C8871B064AF8}"/>
    <cellStyle name="Įprastas 3 3 4 6 2 2 2" xfId="2385" xr:uid="{781F74D4-D12C-42C2-928A-BE049C4ECF98}"/>
    <cellStyle name="Įprastas 3 3 4 6 2 2 2 2" xfId="4947" xr:uid="{9BBA3D03-F361-4CE7-B232-17F5E44CA1A7}"/>
    <cellStyle name="Įprastas 3 3 4 6 2 2 3" xfId="3667" xr:uid="{2F922B72-8E71-4CFD-83FA-EB84A4A370A4}"/>
    <cellStyle name="Įprastas 3 3 4 6 2 3" xfId="1838" xr:uid="{9E5B06FC-F4B2-4055-A8A0-F1688FA35B65}"/>
    <cellStyle name="Įprastas 3 3 4 6 2 3 2" xfId="4400" xr:uid="{3672413F-04C7-4F64-AC52-C3AE864AC5F7}"/>
    <cellStyle name="Įprastas 3 3 4 6 2 4" xfId="3120" xr:uid="{1E3B09D2-F801-4D90-9651-655975220DF7}"/>
    <cellStyle name="Įprastas 3 3 4 6 3" xfId="1104" xr:uid="{A56FFB90-8256-4754-961A-6926F19DE152}"/>
    <cellStyle name="Įprastas 3 3 4 6 3 2" xfId="2384" xr:uid="{64B9B672-D9F9-4C1E-A705-E190A65F836E}"/>
    <cellStyle name="Įprastas 3 3 4 6 3 2 2" xfId="4946" xr:uid="{87F10878-C345-457D-BF1B-0317A407F171}"/>
    <cellStyle name="Įprastas 3 3 4 6 3 3" xfId="3666" xr:uid="{AA2651AE-BE16-4D09-9621-58D1907D15C8}"/>
    <cellStyle name="Įprastas 3 3 4 6 4" xfId="1549" xr:uid="{29263DB3-4009-4585-947F-9BDFBDF67C50}"/>
    <cellStyle name="Įprastas 3 3 4 6 4 2" xfId="4111" xr:uid="{418D5973-812F-44FA-8B55-47F450A3D40A}"/>
    <cellStyle name="Įprastas 3 3 4 6 5" xfId="2831" xr:uid="{7BD0BC2A-3AC0-443F-B50E-592EA37A85C0}"/>
    <cellStyle name="Įprastas 3 3 4 7" xfId="542" xr:uid="{8B4DD1A6-2490-48FB-8448-0AC95E070309}"/>
    <cellStyle name="Įprastas 3 3 4 7 2" xfId="1106" xr:uid="{4065A81E-2238-4BA5-A64F-A3CDC4E4DA65}"/>
    <cellStyle name="Įprastas 3 3 4 7 2 2" xfId="2386" xr:uid="{FB26474D-480A-419B-9042-F7CAAAF131CE}"/>
    <cellStyle name="Įprastas 3 3 4 7 2 2 2" xfId="4948" xr:uid="{BDFC4037-DB25-4D4B-BF06-EB218923AF03}"/>
    <cellStyle name="Įprastas 3 3 4 7 2 3" xfId="3668" xr:uid="{FC52BF95-B720-4052-B7F0-1FCEC857AC07}"/>
    <cellStyle name="Įprastas 3 3 4 7 3" xfId="1823" xr:uid="{44809F2B-68CB-4CC3-819F-4B39C7BFA1D2}"/>
    <cellStyle name="Įprastas 3 3 4 7 3 2" xfId="4385" xr:uid="{BC9ADF18-1736-4900-B124-4E088F8F1939}"/>
    <cellStyle name="Įprastas 3 3 4 7 4" xfId="3105" xr:uid="{C4F317A7-F7C2-44D8-9191-6F5678FFAC52}"/>
    <cellStyle name="Įprastas 3 3 4 8" xfId="1075" xr:uid="{D0ADB1BC-A374-4DB2-AF5A-E41CF791174F}"/>
    <cellStyle name="Įprastas 3 3 4 8 2" xfId="2355" xr:uid="{FD56D5BC-C765-4EF9-87DD-4B20747F4165}"/>
    <cellStyle name="Įprastas 3 3 4 8 2 2" xfId="4917" xr:uid="{D51AF0F4-C45C-42C8-842F-F352BC1D8354}"/>
    <cellStyle name="Įprastas 3 3 4 8 3" xfId="3637" xr:uid="{CD7CFD21-91B2-43C0-AD78-51F175C68637}"/>
    <cellStyle name="Įprastas 3 3 4 9" xfId="1309" xr:uid="{CB659F3B-4293-46CE-9981-9BA19E6F2CD1}"/>
    <cellStyle name="Įprastas 3 3 4 9 2" xfId="3871" xr:uid="{9FB23859-BE11-4F10-A64B-37BA0FBC7890}"/>
    <cellStyle name="Įprastas 3 3 5" xfId="32" xr:uid="{D54308BC-3929-4180-B5C0-B0BD7163EC1B}"/>
    <cellStyle name="Įprastas 3 3 5 2" xfId="72" xr:uid="{D186C8C9-2F77-4552-9015-E69A2CFC863E}"/>
    <cellStyle name="Įprastas 3 3 5 2 2" xfId="152" xr:uid="{8E350601-D72D-4739-87CE-CE9D60CE2B44}"/>
    <cellStyle name="Įprastas 3 3 5 2 2 2" xfId="560" xr:uid="{7B5F89FF-48DC-4B94-A53B-1E603A0BBF2D}"/>
    <cellStyle name="Įprastas 3 3 5 2 2 2 2" xfId="1110" xr:uid="{C2FFF722-99F2-4A06-842C-906E2D8D2CB2}"/>
    <cellStyle name="Įprastas 3 3 5 2 2 2 2 2" xfId="2390" xr:uid="{98D446EE-DC44-4C7D-952D-87A5329884E9}"/>
    <cellStyle name="Įprastas 3 3 5 2 2 2 2 2 2" xfId="4952" xr:uid="{B8825D2E-0BCE-40E2-BD1D-E91B65B7EEA3}"/>
    <cellStyle name="Įprastas 3 3 5 2 2 2 2 3" xfId="3672" xr:uid="{73CDC116-DF47-4819-98F7-AFAD49658607}"/>
    <cellStyle name="Įprastas 3 3 5 2 2 2 3" xfId="1841" xr:uid="{D70699BC-3711-4C89-88F3-779C47620FA9}"/>
    <cellStyle name="Įprastas 3 3 5 2 2 2 3 2" xfId="4403" xr:uid="{E1F09FC7-703E-45A4-8C03-5A9D2CE21BE8}"/>
    <cellStyle name="Įprastas 3 3 5 2 2 2 4" xfId="3123" xr:uid="{89907011-28FB-413D-95A7-60F5CF44104A}"/>
    <cellStyle name="Įprastas 3 3 5 2 2 3" xfId="1109" xr:uid="{BD5857E2-DF0C-47B7-9836-CCFCA4F185EF}"/>
    <cellStyle name="Įprastas 3 3 5 2 2 3 2" xfId="2389" xr:uid="{9731913B-0A10-4B67-B7B3-21BFC7C227B5}"/>
    <cellStyle name="Įprastas 3 3 5 2 2 3 2 2" xfId="4951" xr:uid="{79E3053C-5266-4C89-BAA0-F5FDB3AFDF4F}"/>
    <cellStyle name="Įprastas 3 3 5 2 2 3 3" xfId="3671" xr:uid="{51D87D63-4BCE-40B9-A3C5-25F1D860FF16}"/>
    <cellStyle name="Įprastas 3 3 5 2 2 4" xfId="1433" xr:uid="{50444578-91B7-49C5-9F5E-15AEFA6B10CE}"/>
    <cellStyle name="Įprastas 3 3 5 2 2 4 2" xfId="3995" xr:uid="{E3CF8652-4400-47B5-960D-A44FEC513A0B}"/>
    <cellStyle name="Įprastas 3 3 5 2 2 5" xfId="2715" xr:uid="{213F79E2-2637-4479-BAA4-8A5CFC24D21D}"/>
    <cellStyle name="Įprastas 3 3 5 2 3" xfId="232" xr:uid="{6AEF6420-6FA4-423F-8DA6-63BE12CB5993}"/>
    <cellStyle name="Įprastas 3 3 5 2 3 2" xfId="561" xr:uid="{F1458946-EE98-49A9-8903-8EA936E4F630}"/>
    <cellStyle name="Įprastas 3 3 5 2 3 2 2" xfId="1112" xr:uid="{F250B501-A1AC-44B7-8968-C4B896016723}"/>
    <cellStyle name="Įprastas 3 3 5 2 3 2 2 2" xfId="2392" xr:uid="{F28090C8-F496-4D54-84C5-1DF984BECC3C}"/>
    <cellStyle name="Įprastas 3 3 5 2 3 2 2 2 2" xfId="4954" xr:uid="{D5B5A044-06FB-4B8C-862B-D3077C99D35C}"/>
    <cellStyle name="Įprastas 3 3 5 2 3 2 2 3" xfId="3674" xr:uid="{A211E645-340A-4C03-A1D4-331BE323429F}"/>
    <cellStyle name="Įprastas 3 3 5 2 3 2 3" xfId="1842" xr:uid="{2EC0AAA9-128E-4B49-9E66-130475ED2BC7}"/>
    <cellStyle name="Įprastas 3 3 5 2 3 2 3 2" xfId="4404" xr:uid="{C0F114E8-F0E0-4079-B463-971386F9AE7C}"/>
    <cellStyle name="Įprastas 3 3 5 2 3 2 4" xfId="3124" xr:uid="{618A9C44-5295-4149-ABB6-DF3F34C2DBF6}"/>
    <cellStyle name="Įprastas 3 3 5 2 3 3" xfId="1111" xr:uid="{AC16FB5F-1571-46E4-8C8C-456FC70DE78A}"/>
    <cellStyle name="Įprastas 3 3 5 2 3 3 2" xfId="2391" xr:uid="{9A7763B0-79B4-4EA8-9B1A-FD8711E746B6}"/>
    <cellStyle name="Įprastas 3 3 5 2 3 3 2 2" xfId="4953" xr:uid="{35263A29-17FE-4141-B40D-C4CAC3D87F4E}"/>
    <cellStyle name="Įprastas 3 3 5 2 3 3 3" xfId="3673" xr:uid="{58A0E46A-1B30-4AF4-B671-762E309668AC}"/>
    <cellStyle name="Įprastas 3 3 5 2 3 4" xfId="1513" xr:uid="{F3DC3F28-394F-4325-95E9-B3753E64DC08}"/>
    <cellStyle name="Įprastas 3 3 5 2 3 4 2" xfId="4075" xr:uid="{ED560B48-5C24-46EA-B055-55AE8FD2867A}"/>
    <cellStyle name="Įprastas 3 3 5 2 3 5" xfId="2795" xr:uid="{913CE24A-A2B0-4AF9-BA8C-F0DEF9519752}"/>
    <cellStyle name="Įprastas 3 3 5 2 4" xfId="312" xr:uid="{54EC736F-9544-4580-8A07-9C334AC3DCCE}"/>
    <cellStyle name="Įprastas 3 3 5 2 4 2" xfId="562" xr:uid="{93E5828E-9A6A-455B-B64C-096D7156706C}"/>
    <cellStyle name="Įprastas 3 3 5 2 4 2 2" xfId="1114" xr:uid="{94B07C0B-FC69-49E2-BEDE-A4E09FDE586D}"/>
    <cellStyle name="Įprastas 3 3 5 2 4 2 2 2" xfId="2394" xr:uid="{529ECDFE-8E38-45D6-8949-F994D20B2237}"/>
    <cellStyle name="Įprastas 3 3 5 2 4 2 2 2 2" xfId="4956" xr:uid="{14F9591F-BE74-4BDE-85E1-9FDA3D6443EF}"/>
    <cellStyle name="Įprastas 3 3 5 2 4 2 2 3" xfId="3676" xr:uid="{D735AB87-17A9-47F8-B5DD-4F12F1A33FC2}"/>
    <cellStyle name="Įprastas 3 3 5 2 4 2 3" xfId="1843" xr:uid="{348763F5-5EB0-4FF5-8486-BB48C0A67DBA}"/>
    <cellStyle name="Įprastas 3 3 5 2 4 2 3 2" xfId="4405" xr:uid="{FC3F07F0-A968-4927-AAE6-67A7615E50EE}"/>
    <cellStyle name="Įprastas 3 3 5 2 4 2 4" xfId="3125" xr:uid="{4127B9E6-C268-43FF-B13E-4B320E0A8853}"/>
    <cellStyle name="Įprastas 3 3 5 2 4 3" xfId="1113" xr:uid="{D2B21D44-5C63-4471-B2B2-E601612C498E}"/>
    <cellStyle name="Įprastas 3 3 5 2 4 3 2" xfId="2393" xr:uid="{39F31A62-1FE4-4D33-8017-A33E7D664DBA}"/>
    <cellStyle name="Įprastas 3 3 5 2 4 3 2 2" xfId="4955" xr:uid="{63496F49-CA8D-4F5C-8558-7F242033569C}"/>
    <cellStyle name="Įprastas 3 3 5 2 4 3 3" xfId="3675" xr:uid="{89F98528-D36D-4362-9420-3B42192256AA}"/>
    <cellStyle name="Įprastas 3 3 5 2 4 4" xfId="1593" xr:uid="{25F66162-21F6-45EE-88B0-D6432EFF6A08}"/>
    <cellStyle name="Įprastas 3 3 5 2 4 4 2" xfId="4155" xr:uid="{0BC8E59C-E160-4CE6-9745-515C21700606}"/>
    <cellStyle name="Įprastas 3 3 5 2 4 5" xfId="2875" xr:uid="{6DF066C8-FC58-499B-B207-5697DD0D2EDC}"/>
    <cellStyle name="Įprastas 3 3 5 2 5" xfId="559" xr:uid="{A5208E4A-515C-4125-84B2-51DE3BA38836}"/>
    <cellStyle name="Įprastas 3 3 5 2 5 2" xfId="1115" xr:uid="{341E78B3-EEB8-49E2-BDA3-450D71B7F647}"/>
    <cellStyle name="Įprastas 3 3 5 2 5 2 2" xfId="2395" xr:uid="{AAB1470D-4BFD-45DD-8882-FE8C814824BC}"/>
    <cellStyle name="Įprastas 3 3 5 2 5 2 2 2" xfId="4957" xr:uid="{E956F86A-C311-41DA-9E94-F5129E5046D6}"/>
    <cellStyle name="Įprastas 3 3 5 2 5 2 3" xfId="3677" xr:uid="{608304DD-E79E-4CB3-A457-FCD3F6D494E2}"/>
    <cellStyle name="Įprastas 3 3 5 2 5 3" xfId="1840" xr:uid="{F59EE01A-7870-4972-9342-028235AA8FEE}"/>
    <cellStyle name="Įprastas 3 3 5 2 5 3 2" xfId="4402" xr:uid="{E0DED957-7583-48FE-B6C3-1DE51044C42C}"/>
    <cellStyle name="Įprastas 3 3 5 2 5 4" xfId="3122" xr:uid="{3AD85A63-C70B-4966-A259-C779A3A84C1F}"/>
    <cellStyle name="Įprastas 3 3 5 2 6" xfId="1108" xr:uid="{BC22E617-090B-4DED-AF33-E4B752C620D0}"/>
    <cellStyle name="Įprastas 3 3 5 2 6 2" xfId="2388" xr:uid="{02D67CA3-F6B0-4AEA-8E1F-BBCCA517DA73}"/>
    <cellStyle name="Įprastas 3 3 5 2 6 2 2" xfId="4950" xr:uid="{B1BC30CC-27AF-4FE5-8975-FF1B9299AACF}"/>
    <cellStyle name="Įprastas 3 3 5 2 6 3" xfId="3670" xr:uid="{C806FA7F-24FF-48CD-8FCD-B9CA907DA412}"/>
    <cellStyle name="Įprastas 3 3 5 2 7" xfId="1353" xr:uid="{DE83D800-55D0-4E31-BA6D-10475315E70A}"/>
    <cellStyle name="Įprastas 3 3 5 2 7 2" xfId="3915" xr:uid="{45A23609-6613-44D9-9A33-256D08525183}"/>
    <cellStyle name="Įprastas 3 3 5 2 8" xfId="2635" xr:uid="{ED887C2A-8B9A-4EC4-A5C0-8ED476A9AEBA}"/>
    <cellStyle name="Įprastas 3 3 5 3" xfId="112" xr:uid="{27C4ED4B-088D-4AB9-944C-B9B6624D81F2}"/>
    <cellStyle name="Įprastas 3 3 5 3 2" xfId="563" xr:uid="{6313320C-8FF4-428E-87CC-6011FA40474E}"/>
    <cellStyle name="Įprastas 3 3 5 3 2 2" xfId="1117" xr:uid="{F3584EFA-B9DF-44DB-926A-724251429B75}"/>
    <cellStyle name="Įprastas 3 3 5 3 2 2 2" xfId="2397" xr:uid="{04C527CF-9BFA-46BA-A6E6-877BCE8F2640}"/>
    <cellStyle name="Įprastas 3 3 5 3 2 2 2 2" xfId="4959" xr:uid="{21E6D6AB-F828-471A-A224-3C71DDA99A8C}"/>
    <cellStyle name="Įprastas 3 3 5 3 2 2 3" xfId="3679" xr:uid="{210D633E-3C8D-4B07-979D-9D9017A00E78}"/>
    <cellStyle name="Įprastas 3 3 5 3 2 3" xfId="1844" xr:uid="{414E3781-F293-4508-B755-AA3BEC992739}"/>
    <cellStyle name="Įprastas 3 3 5 3 2 3 2" xfId="4406" xr:uid="{314505BB-6AA4-454F-AD59-7A1DFDD3B5E7}"/>
    <cellStyle name="Įprastas 3 3 5 3 2 4" xfId="3126" xr:uid="{F463117A-2ABA-41F8-B4A1-8E85FD5EC671}"/>
    <cellStyle name="Įprastas 3 3 5 3 3" xfId="1116" xr:uid="{8F676EAD-BB89-4C2E-B23C-9004B64A7AB5}"/>
    <cellStyle name="Įprastas 3 3 5 3 3 2" xfId="2396" xr:uid="{1012BFB6-FFBD-4C58-8AFA-A931E6398AA9}"/>
    <cellStyle name="Įprastas 3 3 5 3 3 2 2" xfId="4958" xr:uid="{FE986B18-C55B-4E0F-9FE8-195F69CD1277}"/>
    <cellStyle name="Įprastas 3 3 5 3 3 3" xfId="3678" xr:uid="{739A7B2B-981C-43AA-9E59-9F564FE7A3AF}"/>
    <cellStyle name="Įprastas 3 3 5 3 4" xfId="1393" xr:uid="{6C333070-F5D6-4CA6-A2D8-FB061212BC3F}"/>
    <cellStyle name="Įprastas 3 3 5 3 4 2" xfId="3955" xr:uid="{3962E921-E1AF-4638-9468-CCC87ACB73C9}"/>
    <cellStyle name="Įprastas 3 3 5 3 5" xfId="2675" xr:uid="{6362F555-81E0-4708-8725-7B0FFC9D956D}"/>
    <cellStyle name="Įprastas 3 3 5 4" xfId="192" xr:uid="{D20AC1A9-2FCA-45EA-8A56-A8252CF50B75}"/>
    <cellStyle name="Įprastas 3 3 5 4 2" xfId="564" xr:uid="{50F1637C-8410-410D-90C5-EBAC98953E89}"/>
    <cellStyle name="Įprastas 3 3 5 4 2 2" xfId="1119" xr:uid="{FD3C7F4C-3651-4626-9EC5-1A8EEE09AA91}"/>
    <cellStyle name="Įprastas 3 3 5 4 2 2 2" xfId="2399" xr:uid="{D23DAE2C-E8B5-4266-9CFA-216F19C0983F}"/>
    <cellStyle name="Įprastas 3 3 5 4 2 2 2 2" xfId="4961" xr:uid="{9B7530D1-D7DA-46E6-91A1-962134417280}"/>
    <cellStyle name="Įprastas 3 3 5 4 2 2 3" xfId="3681" xr:uid="{D003E863-282B-4394-AAB4-95115AF88C04}"/>
    <cellStyle name="Įprastas 3 3 5 4 2 3" xfId="1845" xr:uid="{BBC9EB62-0BB8-4613-AAF4-620267B75740}"/>
    <cellStyle name="Įprastas 3 3 5 4 2 3 2" xfId="4407" xr:uid="{56C84192-EB2B-4FD5-9280-A092C7AADF46}"/>
    <cellStyle name="Įprastas 3 3 5 4 2 4" xfId="3127" xr:uid="{3A67EB94-F6D2-4877-BA9F-073898DB32A0}"/>
    <cellStyle name="Įprastas 3 3 5 4 3" xfId="1118" xr:uid="{F6E158AF-5395-4FAB-B998-C445210ADC50}"/>
    <cellStyle name="Įprastas 3 3 5 4 3 2" xfId="2398" xr:uid="{3795B175-EFAB-47CF-B026-326106FA2381}"/>
    <cellStyle name="Įprastas 3 3 5 4 3 2 2" xfId="4960" xr:uid="{28D5087E-B53A-40B7-B6B9-A7149531654B}"/>
    <cellStyle name="Įprastas 3 3 5 4 3 3" xfId="3680" xr:uid="{85E7BA58-3E98-4A9C-835C-863CC41A45B1}"/>
    <cellStyle name="Įprastas 3 3 5 4 4" xfId="1473" xr:uid="{7881AD41-7046-4B80-A8F0-67F151FEA695}"/>
    <cellStyle name="Įprastas 3 3 5 4 4 2" xfId="4035" xr:uid="{3DE0AA86-CCB0-4E9A-9A27-DB5DE4B98792}"/>
    <cellStyle name="Įprastas 3 3 5 4 5" xfId="2755" xr:uid="{7989D334-D215-40A7-9F44-49A5626FD81E}"/>
    <cellStyle name="Įprastas 3 3 5 5" xfId="272" xr:uid="{830C2C21-A8F6-4BD5-8FD1-FF38CE4AC142}"/>
    <cellStyle name="Įprastas 3 3 5 5 2" xfId="565" xr:uid="{74C26FDD-6DAF-4091-B444-C611B9FC17BF}"/>
    <cellStyle name="Įprastas 3 3 5 5 2 2" xfId="1121" xr:uid="{3C4D1199-CC1F-4D15-BE53-EBFEC53C821A}"/>
    <cellStyle name="Įprastas 3 3 5 5 2 2 2" xfId="2401" xr:uid="{7123F800-533D-4D9E-AB6F-A30B9A42BD76}"/>
    <cellStyle name="Įprastas 3 3 5 5 2 2 2 2" xfId="4963" xr:uid="{D4846DEF-04D0-4C18-891A-49D14AF43003}"/>
    <cellStyle name="Įprastas 3 3 5 5 2 2 3" xfId="3683" xr:uid="{D8B7C5FD-2E38-4CA4-8C5F-33AC923AF75C}"/>
    <cellStyle name="Įprastas 3 3 5 5 2 3" xfId="1846" xr:uid="{89CD2B1D-C968-43AA-B94C-C8891160FB74}"/>
    <cellStyle name="Įprastas 3 3 5 5 2 3 2" xfId="4408" xr:uid="{040F2633-00E8-4C6C-AF3E-B569F3D64A80}"/>
    <cellStyle name="Įprastas 3 3 5 5 2 4" xfId="3128" xr:uid="{05C694C5-EFF1-40AA-8FDB-36A95A5D930D}"/>
    <cellStyle name="Įprastas 3 3 5 5 3" xfId="1120" xr:uid="{D19E7829-59D9-4081-85B8-822801A972DB}"/>
    <cellStyle name="Įprastas 3 3 5 5 3 2" xfId="2400" xr:uid="{1A72ADBC-7CAA-4AFA-9F69-F1EB1036B121}"/>
    <cellStyle name="Įprastas 3 3 5 5 3 2 2" xfId="4962" xr:uid="{A1738E2C-1C81-421A-A7AF-24EBB136D24B}"/>
    <cellStyle name="Įprastas 3 3 5 5 3 3" xfId="3682" xr:uid="{89F280AE-7352-4AC3-B0CE-ADDD7E159FF3}"/>
    <cellStyle name="Įprastas 3 3 5 5 4" xfId="1553" xr:uid="{4988E5AB-99B3-4C65-9F3A-BC5347CB683A}"/>
    <cellStyle name="Įprastas 3 3 5 5 4 2" xfId="4115" xr:uid="{0A96352D-486C-4914-805E-64280F23407F}"/>
    <cellStyle name="Įprastas 3 3 5 5 5" xfId="2835" xr:uid="{18F55621-23FC-47C5-812B-07D97E1D7A7E}"/>
    <cellStyle name="Įprastas 3 3 5 6" xfId="558" xr:uid="{D452CCA0-EACB-4461-A7D5-2A666F635B00}"/>
    <cellStyle name="Įprastas 3 3 5 6 2" xfId="1122" xr:uid="{82A4A993-6910-44C3-916D-CBB01384222B}"/>
    <cellStyle name="Įprastas 3 3 5 6 2 2" xfId="2402" xr:uid="{28CFFD72-489D-4A54-9707-190B5D4AA346}"/>
    <cellStyle name="Įprastas 3 3 5 6 2 2 2" xfId="4964" xr:uid="{0CD72354-E052-4AAB-AE2C-F1C65D989E10}"/>
    <cellStyle name="Įprastas 3 3 5 6 2 3" xfId="3684" xr:uid="{5B8628C8-F4E1-4789-9459-99DF78DAE6FD}"/>
    <cellStyle name="Įprastas 3 3 5 6 3" xfId="1839" xr:uid="{2236DF51-BB39-4721-AF21-4676AB7E4A23}"/>
    <cellStyle name="Įprastas 3 3 5 6 3 2" xfId="4401" xr:uid="{FB0D2DD7-EDE1-458F-A168-4D26A96AA9B2}"/>
    <cellStyle name="Įprastas 3 3 5 6 4" xfId="3121" xr:uid="{A079A4AC-248E-484B-8E76-32E63D56A3ED}"/>
    <cellStyle name="Įprastas 3 3 5 7" xfId="1107" xr:uid="{E0574B9A-2BF5-428B-B284-FC309C54E731}"/>
    <cellStyle name="Įprastas 3 3 5 7 2" xfId="2387" xr:uid="{144E0AAC-74A1-4DB7-9FB8-3C2A277A74B9}"/>
    <cellStyle name="Įprastas 3 3 5 7 2 2" xfId="4949" xr:uid="{585CA9D3-F2D7-4BBD-80F9-AA6AA03452A4}"/>
    <cellStyle name="Įprastas 3 3 5 7 3" xfId="3669" xr:uid="{6ED44C0B-2E1D-4A61-A40C-9DEF64B66D5A}"/>
    <cellStyle name="Įprastas 3 3 5 8" xfId="1313" xr:uid="{2D2DF10C-F267-4EAE-A9F8-4E7DE0267506}"/>
    <cellStyle name="Įprastas 3 3 5 8 2" xfId="3875" xr:uid="{4969EE33-6E80-449E-8522-B628138B0483}"/>
    <cellStyle name="Įprastas 3 3 5 9" xfId="2595" xr:uid="{A0197629-AB42-4482-9D2F-01F934E31924}"/>
    <cellStyle name="Įprastas 3 3 6" xfId="52" xr:uid="{C501AB01-0DA7-46E5-B989-7472338C6465}"/>
    <cellStyle name="Įprastas 3 3 6 2" xfId="132" xr:uid="{F794AAD0-3753-4646-BBE6-B56AF582ECD2}"/>
    <cellStyle name="Įprastas 3 3 6 2 2" xfId="567" xr:uid="{0A9E4234-FAF3-4BC0-BF36-BD34F088BE5D}"/>
    <cellStyle name="Įprastas 3 3 6 2 2 2" xfId="1125" xr:uid="{A3297F5B-0E02-4966-8A9E-4AB44E2ABB2F}"/>
    <cellStyle name="Įprastas 3 3 6 2 2 2 2" xfId="2405" xr:uid="{ED1E19A7-4425-4E49-B881-96E1B6F6BF2E}"/>
    <cellStyle name="Įprastas 3 3 6 2 2 2 2 2" xfId="4967" xr:uid="{FE2C2C1D-99F4-460E-9A6B-88C70DA3793F}"/>
    <cellStyle name="Įprastas 3 3 6 2 2 2 3" xfId="3687" xr:uid="{4605EF12-E5A8-46A2-9F1F-1A1A19103F7A}"/>
    <cellStyle name="Įprastas 3 3 6 2 2 3" xfId="1848" xr:uid="{5897D190-0D25-4B07-9873-B298FF4DAE04}"/>
    <cellStyle name="Įprastas 3 3 6 2 2 3 2" xfId="4410" xr:uid="{89253D51-26AD-41DB-A215-FA102732C014}"/>
    <cellStyle name="Įprastas 3 3 6 2 2 4" xfId="3130" xr:uid="{006BBB3E-193E-491B-A289-01D0831208A0}"/>
    <cellStyle name="Įprastas 3 3 6 2 3" xfId="1124" xr:uid="{0F33AF3E-8B90-4E4B-B509-A1D1845EC874}"/>
    <cellStyle name="Įprastas 3 3 6 2 3 2" xfId="2404" xr:uid="{30B310A7-1CF3-4D5C-92B7-B4F9AFFD3145}"/>
    <cellStyle name="Įprastas 3 3 6 2 3 2 2" xfId="4966" xr:uid="{BE375000-0692-449A-8D89-62856C2E5CB1}"/>
    <cellStyle name="Įprastas 3 3 6 2 3 3" xfId="3686" xr:uid="{541B1DB6-E246-4988-AA72-715CB3FAA79A}"/>
    <cellStyle name="Įprastas 3 3 6 2 4" xfId="1413" xr:uid="{F1173A05-B052-44F0-91E6-69B41D9B38FD}"/>
    <cellStyle name="Įprastas 3 3 6 2 4 2" xfId="3975" xr:uid="{55EAAA2D-AE1F-4969-8DAA-95C83A9DDAA1}"/>
    <cellStyle name="Įprastas 3 3 6 2 5" xfId="2695" xr:uid="{2C4D95E7-348F-4AF9-8FAC-79AE9D080487}"/>
    <cellStyle name="Įprastas 3 3 6 3" xfId="212" xr:uid="{BACA8DCE-E192-4FB2-BC1A-21B3469D3897}"/>
    <cellStyle name="Įprastas 3 3 6 3 2" xfId="568" xr:uid="{A5500AA7-3F54-4B4A-8BE1-7E3B6EC531FB}"/>
    <cellStyle name="Įprastas 3 3 6 3 2 2" xfId="1127" xr:uid="{E0FBF928-02F5-43AF-A06F-3FBB6BE99185}"/>
    <cellStyle name="Įprastas 3 3 6 3 2 2 2" xfId="2407" xr:uid="{134A7A76-ECC7-4702-8D33-0DD4CC3C15FE}"/>
    <cellStyle name="Įprastas 3 3 6 3 2 2 2 2" xfId="4969" xr:uid="{ED987E74-9D07-423B-966B-E454C1473083}"/>
    <cellStyle name="Įprastas 3 3 6 3 2 2 3" xfId="3689" xr:uid="{60F6BEE0-32E6-4B5F-892F-2B5DD1A6F758}"/>
    <cellStyle name="Įprastas 3 3 6 3 2 3" xfId="1849" xr:uid="{7EA11320-7248-4046-8B2D-C2241D08B6E7}"/>
    <cellStyle name="Įprastas 3 3 6 3 2 3 2" xfId="4411" xr:uid="{D897C416-63EA-4395-89A6-57F8DBE887F5}"/>
    <cellStyle name="Įprastas 3 3 6 3 2 4" xfId="3131" xr:uid="{29BC04A3-1BBF-43C9-95CB-B8920D21A87C}"/>
    <cellStyle name="Įprastas 3 3 6 3 3" xfId="1126" xr:uid="{0A2EEBBF-D112-4E0D-BB17-3EC5AB533568}"/>
    <cellStyle name="Įprastas 3 3 6 3 3 2" xfId="2406" xr:uid="{5BB377EE-C3A5-4366-B80F-3E3464CD08E2}"/>
    <cellStyle name="Įprastas 3 3 6 3 3 2 2" xfId="4968" xr:uid="{B07AD996-C9EA-44A0-88E4-099328950676}"/>
    <cellStyle name="Įprastas 3 3 6 3 3 3" xfId="3688" xr:uid="{02563AF6-1F8E-484A-BA6A-76C4FB799921}"/>
    <cellStyle name="Įprastas 3 3 6 3 4" xfId="1493" xr:uid="{B25919F0-E7EB-4C46-B913-517DEA8E2393}"/>
    <cellStyle name="Įprastas 3 3 6 3 4 2" xfId="4055" xr:uid="{EC799BFC-702B-4631-9A02-95B479B44716}"/>
    <cellStyle name="Įprastas 3 3 6 3 5" xfId="2775" xr:uid="{B07A29CB-3C5C-4D36-8AE2-A3D26AC4CBE5}"/>
    <cellStyle name="Įprastas 3 3 6 4" xfId="292" xr:uid="{2E997A68-66A7-4E15-88E2-6770E634EE8A}"/>
    <cellStyle name="Įprastas 3 3 6 4 2" xfId="569" xr:uid="{3A5C1D5E-DB48-48C6-AB3A-0A85E9649CB4}"/>
    <cellStyle name="Įprastas 3 3 6 4 2 2" xfId="1129" xr:uid="{A2332943-5944-4599-BC81-B00BA3F37915}"/>
    <cellStyle name="Įprastas 3 3 6 4 2 2 2" xfId="2409" xr:uid="{457A4F63-89E6-44C2-B8A9-7FDD405B164E}"/>
    <cellStyle name="Įprastas 3 3 6 4 2 2 2 2" xfId="4971" xr:uid="{DC15DA8A-DE96-435C-ABAC-6EF099059A47}"/>
    <cellStyle name="Įprastas 3 3 6 4 2 2 3" xfId="3691" xr:uid="{10CE0B87-D0A1-4D23-B1F7-DC51052BDAF5}"/>
    <cellStyle name="Įprastas 3 3 6 4 2 3" xfId="1850" xr:uid="{7EC26290-F431-406F-B49C-EF4CC7E48846}"/>
    <cellStyle name="Įprastas 3 3 6 4 2 3 2" xfId="4412" xr:uid="{0791285B-9D41-49D8-A9F7-BE4BBE27D560}"/>
    <cellStyle name="Įprastas 3 3 6 4 2 4" xfId="3132" xr:uid="{C60AFF71-3954-4D36-964D-8F3282CBB293}"/>
    <cellStyle name="Įprastas 3 3 6 4 3" xfId="1128" xr:uid="{84816846-F45E-4852-9305-70B28C66D14F}"/>
    <cellStyle name="Įprastas 3 3 6 4 3 2" xfId="2408" xr:uid="{3DB30DCB-8D78-4AFD-864C-F5F9776AF6CE}"/>
    <cellStyle name="Įprastas 3 3 6 4 3 2 2" xfId="4970" xr:uid="{84CA00FC-1EDC-4546-9450-25A1B85F1FBF}"/>
    <cellStyle name="Įprastas 3 3 6 4 3 3" xfId="3690" xr:uid="{6AE72444-1D68-40EA-A4D3-199B51DAB578}"/>
    <cellStyle name="Įprastas 3 3 6 4 4" xfId="1573" xr:uid="{416241EE-AB99-433F-B63A-2CA3F5A7772A}"/>
    <cellStyle name="Įprastas 3 3 6 4 4 2" xfId="4135" xr:uid="{5DDDC53B-6B25-4880-A331-784C4DA6BECD}"/>
    <cellStyle name="Įprastas 3 3 6 4 5" xfId="2855" xr:uid="{34D0D211-C0D4-46AF-9D8B-8B9127F18AAF}"/>
    <cellStyle name="Įprastas 3 3 6 5" xfId="566" xr:uid="{F529670B-CE5A-45FE-A842-689EC8EE1226}"/>
    <cellStyle name="Įprastas 3 3 6 5 2" xfId="1130" xr:uid="{151C63C2-FB85-4A18-9D37-D5A42FF8A101}"/>
    <cellStyle name="Įprastas 3 3 6 5 2 2" xfId="2410" xr:uid="{47E71C70-1EF7-4284-B675-AE08F2D36E49}"/>
    <cellStyle name="Įprastas 3 3 6 5 2 2 2" xfId="4972" xr:uid="{460CFE0C-FFE5-48BB-A82F-372A6A9A59EF}"/>
    <cellStyle name="Įprastas 3 3 6 5 2 3" xfId="3692" xr:uid="{3BC5F67E-A70F-4985-AFD6-93CFA6521013}"/>
    <cellStyle name="Įprastas 3 3 6 5 3" xfId="1847" xr:uid="{4629F4D2-5FF4-4F83-B011-5D58779AF6F7}"/>
    <cellStyle name="Įprastas 3 3 6 5 3 2" xfId="4409" xr:uid="{AE133923-0C0B-4878-94B3-4A5300328F3B}"/>
    <cellStyle name="Įprastas 3 3 6 5 4" xfId="3129" xr:uid="{3FAAE82B-0765-4BCF-BEE9-88A7B93E9B4F}"/>
    <cellStyle name="Įprastas 3 3 6 6" xfId="1123" xr:uid="{7593EFAA-9F02-4F19-8E5E-5BF89611AE7F}"/>
    <cellStyle name="Įprastas 3 3 6 6 2" xfId="2403" xr:uid="{5FA05BD4-2C27-4775-8FE7-EE85B0798527}"/>
    <cellStyle name="Įprastas 3 3 6 6 2 2" xfId="4965" xr:uid="{823054CF-82C1-4128-A9ED-1690FD83C50F}"/>
    <cellStyle name="Įprastas 3 3 6 6 3" xfId="3685" xr:uid="{25FAE8C5-92AE-424D-AD35-D1729D6AEA59}"/>
    <cellStyle name="Įprastas 3 3 6 7" xfId="1333" xr:uid="{7A9FAB41-2C53-4D2E-ADC3-F2483365E437}"/>
    <cellStyle name="Įprastas 3 3 6 7 2" xfId="3895" xr:uid="{7D122A1D-AA8B-41AC-A270-BCDDB3E9DE2B}"/>
    <cellStyle name="Įprastas 3 3 6 8" xfId="2615" xr:uid="{18914AD1-54A1-4318-AC68-FB1739054FED}"/>
    <cellStyle name="Įprastas 3 3 7" xfId="92" xr:uid="{ABB3AE03-0030-4D76-A39E-B08FACD57EDA}"/>
    <cellStyle name="Įprastas 3 3 7 2" xfId="570" xr:uid="{B36F1C49-59CC-4949-8C92-06A0007CCCF3}"/>
    <cellStyle name="Įprastas 3 3 7 2 2" xfId="1132" xr:uid="{3AF7D0C5-7425-4C73-8443-94E5AFBC5BB5}"/>
    <cellStyle name="Įprastas 3 3 7 2 2 2" xfId="2412" xr:uid="{2DE986C0-1D2A-40C1-8629-E37A7401ACDD}"/>
    <cellStyle name="Įprastas 3 3 7 2 2 2 2" xfId="4974" xr:uid="{E2AB8629-ACE8-468C-8149-78F0E73FF206}"/>
    <cellStyle name="Įprastas 3 3 7 2 2 3" xfId="3694" xr:uid="{BE10A963-B020-472D-9500-1F109542F48D}"/>
    <cellStyle name="Įprastas 3 3 7 2 3" xfId="1851" xr:uid="{53EB11EA-143C-400A-802E-015BEEB96894}"/>
    <cellStyle name="Įprastas 3 3 7 2 3 2" xfId="4413" xr:uid="{EDCBC824-E081-46C4-BC39-26587FD2EEA9}"/>
    <cellStyle name="Įprastas 3 3 7 2 4" xfId="3133" xr:uid="{CF794655-85C9-45F9-8E98-FD9C44F1E38F}"/>
    <cellStyle name="Įprastas 3 3 7 3" xfId="1131" xr:uid="{95B92672-C071-4AD2-B4DF-FE59C23CC3A1}"/>
    <cellStyle name="Įprastas 3 3 7 3 2" xfId="2411" xr:uid="{DC39F05B-307B-49EB-8183-7D68E46392F8}"/>
    <cellStyle name="Įprastas 3 3 7 3 2 2" xfId="4973" xr:uid="{D79D0FB8-7144-4D33-B345-05D658D3BFA8}"/>
    <cellStyle name="Įprastas 3 3 7 3 3" xfId="3693" xr:uid="{E2CFCE1A-30F4-4593-A03F-4553142E77C6}"/>
    <cellStyle name="Įprastas 3 3 7 4" xfId="1373" xr:uid="{E1A959A4-1905-4255-A9D9-A87851D199A5}"/>
    <cellStyle name="Įprastas 3 3 7 4 2" xfId="3935" xr:uid="{A732DBFA-4C95-4384-AB5A-7AFB828F1B25}"/>
    <cellStyle name="Įprastas 3 3 7 5" xfId="2655" xr:uid="{B1A9D334-59D6-4F44-91B2-BCC9BCA03065}"/>
    <cellStyle name="Įprastas 3 3 8" xfId="172" xr:uid="{3C05C610-87A5-4F03-80B2-6D55C7D7567B}"/>
    <cellStyle name="Įprastas 3 3 8 2" xfId="571" xr:uid="{9B9BE1E9-2C7A-4D4A-93EE-2FB6D09704EA}"/>
    <cellStyle name="Įprastas 3 3 8 2 2" xfId="1134" xr:uid="{B60B0E8B-7465-4863-A3F7-E397A7E30B57}"/>
    <cellStyle name="Įprastas 3 3 8 2 2 2" xfId="2414" xr:uid="{A4FC1F42-D20E-4641-86F7-09074F93421D}"/>
    <cellStyle name="Įprastas 3 3 8 2 2 2 2" xfId="4976" xr:uid="{66085E61-8F31-4AF5-B9E2-FB6887A60970}"/>
    <cellStyle name="Įprastas 3 3 8 2 2 3" xfId="3696" xr:uid="{CD5B0256-060A-40CF-9896-BA4C98418EB0}"/>
    <cellStyle name="Įprastas 3 3 8 2 3" xfId="1852" xr:uid="{1F18FA0D-5593-4C7E-B905-3F3077DC20BF}"/>
    <cellStyle name="Įprastas 3 3 8 2 3 2" xfId="4414" xr:uid="{EF367038-0C50-42FA-B629-AFBD9ACFB273}"/>
    <cellStyle name="Įprastas 3 3 8 2 4" xfId="3134" xr:uid="{8185367E-9E40-4919-86F8-1D830B5A4456}"/>
    <cellStyle name="Įprastas 3 3 8 3" xfId="1133" xr:uid="{2BB306A6-C9CC-499D-BEEF-558A060BEC53}"/>
    <cellStyle name="Įprastas 3 3 8 3 2" xfId="2413" xr:uid="{4948E452-2DFC-43D2-B8AF-9930A7F26B14}"/>
    <cellStyle name="Įprastas 3 3 8 3 2 2" xfId="4975" xr:uid="{4B19F489-44EE-4C25-931E-C1274F0EB957}"/>
    <cellStyle name="Įprastas 3 3 8 3 3" xfId="3695" xr:uid="{2FE42996-F1C0-4190-8984-B61BFEC0DED5}"/>
    <cellStyle name="Įprastas 3 3 8 4" xfId="1453" xr:uid="{639FBD8D-C5C8-45B3-8459-2951011EA93A}"/>
    <cellStyle name="Įprastas 3 3 8 4 2" xfId="4015" xr:uid="{D8B8E822-CDF3-4A17-AC03-C4ABFA59896D}"/>
    <cellStyle name="Įprastas 3 3 8 5" xfId="2735" xr:uid="{34095CE9-BD9C-4D60-9A55-F0285523CC8D}"/>
    <cellStyle name="Įprastas 3 3 9" xfId="252" xr:uid="{9C760776-9C89-4531-999E-5ABA47F829E0}"/>
    <cellStyle name="Įprastas 3 3 9 2" xfId="572" xr:uid="{E971F460-B233-4263-925B-6EAD81E3576A}"/>
    <cellStyle name="Įprastas 3 3 9 2 2" xfId="1136" xr:uid="{8C6EA39B-1CAB-4C56-92AA-1C77E54B7F11}"/>
    <cellStyle name="Įprastas 3 3 9 2 2 2" xfId="2416" xr:uid="{CBDA33FC-716A-4400-856F-8E9074ABFD02}"/>
    <cellStyle name="Įprastas 3 3 9 2 2 2 2" xfId="4978" xr:uid="{220F7844-BA90-4461-84DF-60B53E95171F}"/>
    <cellStyle name="Įprastas 3 3 9 2 2 3" xfId="3698" xr:uid="{B3834DCA-FD83-43F7-A1D6-812765407EA7}"/>
    <cellStyle name="Įprastas 3 3 9 2 3" xfId="1853" xr:uid="{24D04008-80D9-4B1C-A6B2-376CC0CA7F9B}"/>
    <cellStyle name="Įprastas 3 3 9 2 3 2" xfId="4415" xr:uid="{DA68367F-5AD8-4EFA-AA42-0EB4B1F663A2}"/>
    <cellStyle name="Įprastas 3 3 9 2 4" xfId="3135" xr:uid="{DE5CCC37-5492-48FE-810B-B6718BAE2E43}"/>
    <cellStyle name="Įprastas 3 3 9 3" xfId="1135" xr:uid="{DF518543-804C-47D9-9A0E-5D567F71E13D}"/>
    <cellStyle name="Įprastas 3 3 9 3 2" xfId="2415" xr:uid="{5F998634-9F13-4005-9694-3D3BC0ED6C59}"/>
    <cellStyle name="Įprastas 3 3 9 3 2 2" xfId="4977" xr:uid="{85732828-2F4E-4014-8AC6-2B9CCD91AED4}"/>
    <cellStyle name="Įprastas 3 3 9 3 3" xfId="3697" xr:uid="{2945047E-29EE-4BDB-BB53-C06B27A379C5}"/>
    <cellStyle name="Įprastas 3 3 9 4" xfId="1533" xr:uid="{70DA6F02-F4DD-4FBF-A716-276E5A767855}"/>
    <cellStyle name="Įprastas 3 3 9 4 2" xfId="4095" xr:uid="{F99098A5-65D4-4968-B02B-FF378707BE71}"/>
    <cellStyle name="Įprastas 3 3 9 5" xfId="2815" xr:uid="{0FDC8524-E3E7-459A-8A7F-38BCDCDC653E}"/>
    <cellStyle name="Įprastas 3 4" xfId="13" xr:uid="{00000000-0005-0000-0000-000018000000}"/>
    <cellStyle name="Įprastas 3 4 10" xfId="1295" xr:uid="{799BAB7C-3307-483C-97E7-401CE9E8BE70}"/>
    <cellStyle name="Įprastas 3 4 10 2" xfId="3857" xr:uid="{5717776B-ECA0-4143-A0DD-8BEA852113FF}"/>
    <cellStyle name="Įprastas 3 4 11" xfId="2577" xr:uid="{5A10DA89-0B91-453F-AD44-EDD01E64355B}"/>
    <cellStyle name="Įprastas 3 4 2" xfId="22" xr:uid="{00000000-0005-0000-0000-000019000000}"/>
    <cellStyle name="Įprastas 3 4 2 10" xfId="2585" xr:uid="{BDB93478-A401-4021-B05D-CF0FFA78A9B1}"/>
    <cellStyle name="Įprastas 3 4 2 2" xfId="42" xr:uid="{56426E05-37B0-4CA7-96FD-067CA7E62BB0}"/>
    <cellStyle name="Įprastas 3 4 2 2 2" xfId="82" xr:uid="{AA562B45-E9CA-4E3D-855A-92DCF80B94AA}"/>
    <cellStyle name="Įprastas 3 4 2 2 2 2" xfId="162" xr:uid="{3F9286AC-CC76-443F-8229-B90C083C0CF2}"/>
    <cellStyle name="Įprastas 3 4 2 2 2 2 2" xfId="577" xr:uid="{A526F9A7-5C5C-4FE2-B93C-C617CD6A8642}"/>
    <cellStyle name="Įprastas 3 4 2 2 2 2 2 2" xfId="1142" xr:uid="{76C4720F-E964-4908-88F6-F016B8242268}"/>
    <cellStyle name="Įprastas 3 4 2 2 2 2 2 2 2" xfId="2422" xr:uid="{01466AA6-5248-4678-A044-9AD1A9F756D5}"/>
    <cellStyle name="Įprastas 3 4 2 2 2 2 2 2 2 2" xfId="4984" xr:uid="{845C4A15-6162-466A-A8B0-6BA27058BAD6}"/>
    <cellStyle name="Įprastas 3 4 2 2 2 2 2 2 3" xfId="3704" xr:uid="{1335A5DA-E058-43C9-9288-35594F6835BA}"/>
    <cellStyle name="Įprastas 3 4 2 2 2 2 2 3" xfId="1858" xr:uid="{57B8D4D7-7B52-4B93-B745-3D2F611B2AFF}"/>
    <cellStyle name="Įprastas 3 4 2 2 2 2 2 3 2" xfId="4420" xr:uid="{3570EECC-D92E-4D57-9330-9B69719D4B29}"/>
    <cellStyle name="Įprastas 3 4 2 2 2 2 2 4" xfId="3140" xr:uid="{A05CF5E4-33AD-43BC-A45B-5E1D85942CB8}"/>
    <cellStyle name="Įprastas 3 4 2 2 2 2 3" xfId="1141" xr:uid="{F998E487-D2E7-4A86-BA6C-ECCB9DFE6AA0}"/>
    <cellStyle name="Įprastas 3 4 2 2 2 2 3 2" xfId="2421" xr:uid="{951F1634-7860-42DA-856E-21089E11213F}"/>
    <cellStyle name="Įprastas 3 4 2 2 2 2 3 2 2" xfId="4983" xr:uid="{4A74C78E-47B3-4BB1-A994-9428A95C385A}"/>
    <cellStyle name="Įprastas 3 4 2 2 2 2 3 3" xfId="3703" xr:uid="{4C4728CB-9AB4-47B2-9126-E425071627F8}"/>
    <cellStyle name="Įprastas 3 4 2 2 2 2 4" xfId="1443" xr:uid="{A72F9EA2-35CC-40AF-9D2A-12DC9C6CC0AA}"/>
    <cellStyle name="Įprastas 3 4 2 2 2 2 4 2" xfId="4005" xr:uid="{CEC70D25-BF59-42F3-9E83-D84870DAFF3A}"/>
    <cellStyle name="Įprastas 3 4 2 2 2 2 5" xfId="2725" xr:uid="{FD19EEA2-DF5D-4853-B266-F75860A5544A}"/>
    <cellStyle name="Įprastas 3 4 2 2 2 3" xfId="242" xr:uid="{4CA4F2C4-5D5B-4D94-91DC-842CA269A744}"/>
    <cellStyle name="Įprastas 3 4 2 2 2 3 2" xfId="578" xr:uid="{AF7C227D-9714-43CD-9BF5-67D0A972662D}"/>
    <cellStyle name="Įprastas 3 4 2 2 2 3 2 2" xfId="1144" xr:uid="{6DC47864-B674-43EC-8579-687F06FD097B}"/>
    <cellStyle name="Įprastas 3 4 2 2 2 3 2 2 2" xfId="2424" xr:uid="{66F4CBE0-A6CD-4E36-9114-D174E35B56CD}"/>
    <cellStyle name="Įprastas 3 4 2 2 2 3 2 2 2 2" xfId="4986" xr:uid="{EB3735FA-0B29-4D81-93B4-3D996C508996}"/>
    <cellStyle name="Įprastas 3 4 2 2 2 3 2 2 3" xfId="3706" xr:uid="{2B95D5E0-3CA7-429D-9738-879F1486F4E4}"/>
    <cellStyle name="Įprastas 3 4 2 2 2 3 2 3" xfId="1859" xr:uid="{02BC39AF-B617-4801-AA37-C19AD803B1D3}"/>
    <cellStyle name="Įprastas 3 4 2 2 2 3 2 3 2" xfId="4421" xr:uid="{71CDEE7E-10DD-4DE6-8DF0-22A258CFE2BC}"/>
    <cellStyle name="Įprastas 3 4 2 2 2 3 2 4" xfId="3141" xr:uid="{7D790799-2122-442B-AB5D-FC062B83F0DF}"/>
    <cellStyle name="Įprastas 3 4 2 2 2 3 3" xfId="1143" xr:uid="{247364D5-B52E-49C3-9233-E0E8D3B5998A}"/>
    <cellStyle name="Įprastas 3 4 2 2 2 3 3 2" xfId="2423" xr:uid="{7D5DB791-5AFD-4C87-9428-7035B5C4ADA9}"/>
    <cellStyle name="Įprastas 3 4 2 2 2 3 3 2 2" xfId="4985" xr:uid="{3F768C79-7F19-494C-8A76-A6D9ACEB19BE}"/>
    <cellStyle name="Įprastas 3 4 2 2 2 3 3 3" xfId="3705" xr:uid="{68696ED5-7B60-4CDD-B7E7-60F704FCF8CF}"/>
    <cellStyle name="Įprastas 3 4 2 2 2 3 4" xfId="1523" xr:uid="{CFD0FED1-6F50-4D15-BAED-22EC0EC72E97}"/>
    <cellStyle name="Įprastas 3 4 2 2 2 3 4 2" xfId="4085" xr:uid="{FC24867B-46FE-4822-9762-CC00397E3433}"/>
    <cellStyle name="Įprastas 3 4 2 2 2 3 5" xfId="2805" xr:uid="{1149B499-ADD5-48D0-82FC-95443D432EFA}"/>
    <cellStyle name="Įprastas 3 4 2 2 2 4" xfId="322" xr:uid="{3345366C-462B-4D50-A777-E2F0C11EF346}"/>
    <cellStyle name="Įprastas 3 4 2 2 2 4 2" xfId="579" xr:uid="{0C50BC85-208A-4A4C-894C-BBF36E6DA400}"/>
    <cellStyle name="Įprastas 3 4 2 2 2 4 2 2" xfId="1146" xr:uid="{AE4A39C3-BF0B-4F57-81E9-D26A7D63F7D8}"/>
    <cellStyle name="Įprastas 3 4 2 2 2 4 2 2 2" xfId="2426" xr:uid="{77054C20-F1FE-4651-81E7-055ABC4044D3}"/>
    <cellStyle name="Įprastas 3 4 2 2 2 4 2 2 2 2" xfId="4988" xr:uid="{EE309D32-A08A-48E1-BB54-ABCB9D9AFA00}"/>
    <cellStyle name="Įprastas 3 4 2 2 2 4 2 2 3" xfId="3708" xr:uid="{C46F9509-F232-40E9-80ED-2CA972BE6CC9}"/>
    <cellStyle name="Įprastas 3 4 2 2 2 4 2 3" xfId="1860" xr:uid="{667277EB-E602-4F9F-B235-F7F5FCFA17C4}"/>
    <cellStyle name="Įprastas 3 4 2 2 2 4 2 3 2" xfId="4422" xr:uid="{ADEAF5F2-670A-4549-9896-8D1945E062AD}"/>
    <cellStyle name="Įprastas 3 4 2 2 2 4 2 4" xfId="3142" xr:uid="{2DC971E4-23BF-42CF-9291-B6314FF398B6}"/>
    <cellStyle name="Įprastas 3 4 2 2 2 4 3" xfId="1145" xr:uid="{9874CD54-EE31-443E-A3F8-D32348502C4C}"/>
    <cellStyle name="Įprastas 3 4 2 2 2 4 3 2" xfId="2425" xr:uid="{B6AD3801-7ACC-4E13-BAED-54D283926B52}"/>
    <cellStyle name="Įprastas 3 4 2 2 2 4 3 2 2" xfId="4987" xr:uid="{6F65EC59-F5B4-433B-B493-EA20F49DAA41}"/>
    <cellStyle name="Įprastas 3 4 2 2 2 4 3 3" xfId="3707" xr:uid="{22232A73-B66C-4E95-B641-E35CECE4108B}"/>
    <cellStyle name="Įprastas 3 4 2 2 2 4 4" xfId="1603" xr:uid="{17185F28-D253-4E6D-A38E-DDB4FD6B95D1}"/>
    <cellStyle name="Įprastas 3 4 2 2 2 4 4 2" xfId="4165" xr:uid="{1F28AB36-BAFA-42AE-BAAB-C32BEC885797}"/>
    <cellStyle name="Įprastas 3 4 2 2 2 4 5" xfId="2885" xr:uid="{3A247380-B47D-416D-89A3-A625792C2229}"/>
    <cellStyle name="Įprastas 3 4 2 2 2 5" xfId="576" xr:uid="{3F256014-3F4E-4486-B165-C3ED120B4D2C}"/>
    <cellStyle name="Įprastas 3 4 2 2 2 5 2" xfId="1147" xr:uid="{31D4E841-96C1-46B2-98FE-54B5E8207406}"/>
    <cellStyle name="Įprastas 3 4 2 2 2 5 2 2" xfId="2427" xr:uid="{38ACA673-DD79-4DB8-AF06-624A94EB5F9A}"/>
    <cellStyle name="Įprastas 3 4 2 2 2 5 2 2 2" xfId="4989" xr:uid="{302C1803-D6D8-4983-9B2F-F15E6A7C712B}"/>
    <cellStyle name="Įprastas 3 4 2 2 2 5 2 3" xfId="3709" xr:uid="{E755CD14-8617-4CD7-8AFC-7129516AB89B}"/>
    <cellStyle name="Įprastas 3 4 2 2 2 5 3" xfId="1857" xr:uid="{F8F1C228-3643-4ECA-A9A5-C26D2966F075}"/>
    <cellStyle name="Įprastas 3 4 2 2 2 5 3 2" xfId="4419" xr:uid="{8857DAE4-78FC-403F-94B5-B2BA4E0F2274}"/>
    <cellStyle name="Įprastas 3 4 2 2 2 5 4" xfId="3139" xr:uid="{12FE6353-DD7B-45B8-B504-06FB0C2FF235}"/>
    <cellStyle name="Įprastas 3 4 2 2 2 6" xfId="1140" xr:uid="{D0D06D7F-97FA-4DD5-BA91-A0A12DBAAEB6}"/>
    <cellStyle name="Įprastas 3 4 2 2 2 6 2" xfId="2420" xr:uid="{3E32179D-4CB9-4DDC-9C7A-BEB57AADCEE0}"/>
    <cellStyle name="Įprastas 3 4 2 2 2 6 2 2" xfId="4982" xr:uid="{645DB443-1456-4760-8B01-01F1F7BF11F6}"/>
    <cellStyle name="Įprastas 3 4 2 2 2 6 3" xfId="3702" xr:uid="{5131C4D0-85D5-4E56-8BEB-F15A1BDB6C7B}"/>
    <cellStyle name="Įprastas 3 4 2 2 2 7" xfId="1363" xr:uid="{34D08A7B-5AB3-4784-8DB9-10314325D336}"/>
    <cellStyle name="Įprastas 3 4 2 2 2 7 2" xfId="3925" xr:uid="{996CA08B-7B11-448C-ACA8-6AE6627C4448}"/>
    <cellStyle name="Įprastas 3 4 2 2 2 8" xfId="2645" xr:uid="{14FD880C-E4B1-47BC-9254-9E6BA337D8A2}"/>
    <cellStyle name="Įprastas 3 4 2 2 3" xfId="122" xr:uid="{77BD73FE-A039-4CF5-9FB2-68C833D544D8}"/>
    <cellStyle name="Įprastas 3 4 2 2 3 2" xfId="580" xr:uid="{BED679AD-A9E3-48CD-AA3C-E02604E4673D}"/>
    <cellStyle name="Įprastas 3 4 2 2 3 2 2" xfId="1149" xr:uid="{887F41CE-8A18-4B9A-97E3-450D0628B3E6}"/>
    <cellStyle name="Įprastas 3 4 2 2 3 2 2 2" xfId="2429" xr:uid="{4002EC3A-1753-4A68-A3CE-59D143A1245F}"/>
    <cellStyle name="Įprastas 3 4 2 2 3 2 2 2 2" xfId="4991" xr:uid="{1425402E-C4EA-4B07-ACDB-1CB9AF56D6C5}"/>
    <cellStyle name="Įprastas 3 4 2 2 3 2 2 3" xfId="3711" xr:uid="{DFDD80EE-4728-4BF8-BEAF-E67C67210503}"/>
    <cellStyle name="Įprastas 3 4 2 2 3 2 3" xfId="1861" xr:uid="{D9F493BE-F2D8-447B-B06C-FC9F68BE07AC}"/>
    <cellStyle name="Įprastas 3 4 2 2 3 2 3 2" xfId="4423" xr:uid="{4209F31E-EA57-409E-86A0-17DD6ADB3DD9}"/>
    <cellStyle name="Įprastas 3 4 2 2 3 2 4" xfId="3143" xr:uid="{EF855146-A431-4B24-87AD-9C2CA2E28CE5}"/>
    <cellStyle name="Įprastas 3 4 2 2 3 3" xfId="1148" xr:uid="{D73021C0-5DCD-4D95-9BF3-854E4F97ADD1}"/>
    <cellStyle name="Įprastas 3 4 2 2 3 3 2" xfId="2428" xr:uid="{C8C62554-3C17-4A90-8395-3CE3FF176954}"/>
    <cellStyle name="Įprastas 3 4 2 2 3 3 2 2" xfId="4990" xr:uid="{C80C33A5-69BC-4E3F-81B3-5FB12E2A663E}"/>
    <cellStyle name="Įprastas 3 4 2 2 3 3 3" xfId="3710" xr:uid="{2983425A-B606-469D-B578-93921D8738A7}"/>
    <cellStyle name="Įprastas 3 4 2 2 3 4" xfId="1403" xr:uid="{8E2EBE68-75F6-4FD7-BB58-B71857B7AA6B}"/>
    <cellStyle name="Įprastas 3 4 2 2 3 4 2" xfId="3965" xr:uid="{6C9EB060-690D-4988-9214-4636AE85B606}"/>
    <cellStyle name="Įprastas 3 4 2 2 3 5" xfId="2685" xr:uid="{373C4337-3A5B-4D75-A57F-670DF245CC39}"/>
    <cellStyle name="Įprastas 3 4 2 2 4" xfId="202" xr:uid="{3F893544-F2D1-4945-B45D-F30834DFBEFB}"/>
    <cellStyle name="Įprastas 3 4 2 2 4 2" xfId="581" xr:uid="{711725EC-5208-4911-B0A6-410411CC98F2}"/>
    <cellStyle name="Įprastas 3 4 2 2 4 2 2" xfId="1151" xr:uid="{C57EC936-094B-466E-BAEE-3B11458F6A21}"/>
    <cellStyle name="Įprastas 3 4 2 2 4 2 2 2" xfId="2431" xr:uid="{A3C880EA-916C-47B3-A691-10A52F2102CC}"/>
    <cellStyle name="Įprastas 3 4 2 2 4 2 2 2 2" xfId="4993" xr:uid="{3519E576-E494-4810-B656-802F6D3DD106}"/>
    <cellStyle name="Įprastas 3 4 2 2 4 2 2 3" xfId="3713" xr:uid="{3742C9DE-9B31-4283-A3CC-9709D253AC03}"/>
    <cellStyle name="Įprastas 3 4 2 2 4 2 3" xfId="1862" xr:uid="{7D7DC270-3A94-4437-AAED-1184632ACD3C}"/>
    <cellStyle name="Įprastas 3 4 2 2 4 2 3 2" xfId="4424" xr:uid="{1CF617AE-1E60-49DA-9A1C-61BE187A6FFB}"/>
    <cellStyle name="Įprastas 3 4 2 2 4 2 4" xfId="3144" xr:uid="{A8C35F0C-506C-43D8-B8BD-47BE2A33AA0A}"/>
    <cellStyle name="Įprastas 3 4 2 2 4 3" xfId="1150" xr:uid="{7307AE4D-70C5-42D8-925F-326E5CAD0E82}"/>
    <cellStyle name="Įprastas 3 4 2 2 4 3 2" xfId="2430" xr:uid="{E8492393-193A-461A-8FBD-4C1043F1EF31}"/>
    <cellStyle name="Įprastas 3 4 2 2 4 3 2 2" xfId="4992" xr:uid="{BAC5DFFB-9C00-46E7-9D4E-3BB570980BC6}"/>
    <cellStyle name="Įprastas 3 4 2 2 4 3 3" xfId="3712" xr:uid="{5FC58FA3-7FB9-488C-AAA3-F1CE864C5830}"/>
    <cellStyle name="Įprastas 3 4 2 2 4 4" xfId="1483" xr:uid="{D398B24E-D7D6-44F7-AB8D-0D3C56FBAFD7}"/>
    <cellStyle name="Įprastas 3 4 2 2 4 4 2" xfId="4045" xr:uid="{A0E0F599-3044-47FC-9ED7-866E9EB16F90}"/>
    <cellStyle name="Įprastas 3 4 2 2 4 5" xfId="2765" xr:uid="{76CCDAD2-5B4C-4057-96EC-789CBE9E6D21}"/>
    <cellStyle name="Įprastas 3 4 2 2 5" xfId="282" xr:uid="{C21C96B7-77E0-4493-8408-C9F0596E376A}"/>
    <cellStyle name="Įprastas 3 4 2 2 5 2" xfId="582" xr:uid="{EB3341D1-9D57-43A3-BD00-0FCE42C83011}"/>
    <cellStyle name="Įprastas 3 4 2 2 5 2 2" xfId="1153" xr:uid="{11DAAD1E-9AEE-4CD1-9CF0-89495D998319}"/>
    <cellStyle name="Įprastas 3 4 2 2 5 2 2 2" xfId="2433" xr:uid="{2090BAF0-D7DD-4599-AF01-FC42FE6AF289}"/>
    <cellStyle name="Įprastas 3 4 2 2 5 2 2 2 2" xfId="4995" xr:uid="{19679B13-1C73-4AD2-B44C-F20B3A69C6CA}"/>
    <cellStyle name="Įprastas 3 4 2 2 5 2 2 3" xfId="3715" xr:uid="{8A363F70-F969-4363-8372-E0D85F43DB6A}"/>
    <cellStyle name="Įprastas 3 4 2 2 5 2 3" xfId="1863" xr:uid="{6EC77FFB-C410-48CF-94BB-4BF2267EB5FE}"/>
    <cellStyle name="Įprastas 3 4 2 2 5 2 3 2" xfId="4425" xr:uid="{96DF9C63-CF73-49BD-AC83-97C559FD743A}"/>
    <cellStyle name="Įprastas 3 4 2 2 5 2 4" xfId="3145" xr:uid="{1C4E85C2-A392-4E59-873D-C2EFC8CF5AF9}"/>
    <cellStyle name="Įprastas 3 4 2 2 5 3" xfId="1152" xr:uid="{0BC101D4-C470-4553-8792-2B09E128CACE}"/>
    <cellStyle name="Įprastas 3 4 2 2 5 3 2" xfId="2432" xr:uid="{BF877AC3-26D6-4197-94D3-E710180ED6C4}"/>
    <cellStyle name="Įprastas 3 4 2 2 5 3 2 2" xfId="4994" xr:uid="{F64BC397-F38E-4DC9-9C59-AB9893C85805}"/>
    <cellStyle name="Įprastas 3 4 2 2 5 3 3" xfId="3714" xr:uid="{7C8504B6-3E33-434A-8978-1EFA59ECDF14}"/>
    <cellStyle name="Įprastas 3 4 2 2 5 4" xfId="1563" xr:uid="{042D79A3-5A5B-4E0A-B167-7E75929B35AD}"/>
    <cellStyle name="Įprastas 3 4 2 2 5 4 2" xfId="4125" xr:uid="{107F3384-BC7B-46CF-9757-776A05E68D7B}"/>
    <cellStyle name="Įprastas 3 4 2 2 5 5" xfId="2845" xr:uid="{FBE92D4B-8606-4A39-A915-33BE13CC365F}"/>
    <cellStyle name="Įprastas 3 4 2 2 6" xfId="575" xr:uid="{EDF8396C-6856-4EB7-AEC3-F17B529CCD32}"/>
    <cellStyle name="Įprastas 3 4 2 2 6 2" xfId="1154" xr:uid="{E46AE91D-F857-4DD8-8714-4FACF59CF91D}"/>
    <cellStyle name="Įprastas 3 4 2 2 6 2 2" xfId="2434" xr:uid="{4EE7B5C1-94FA-4AC8-A1A1-CE15A1901A0A}"/>
    <cellStyle name="Įprastas 3 4 2 2 6 2 2 2" xfId="4996" xr:uid="{3F74A7B0-7B8D-4789-8253-A702EA4DED6C}"/>
    <cellStyle name="Įprastas 3 4 2 2 6 2 3" xfId="3716" xr:uid="{D60E183C-956F-4C2B-9CB4-C0EF085E3638}"/>
    <cellStyle name="Įprastas 3 4 2 2 6 3" xfId="1856" xr:uid="{8D100E3A-4F6D-4F44-866B-4A0EC0A3CCD2}"/>
    <cellStyle name="Įprastas 3 4 2 2 6 3 2" xfId="4418" xr:uid="{BB6C2416-909B-41D8-8CD3-6D0314F6F53C}"/>
    <cellStyle name="Įprastas 3 4 2 2 6 4" xfId="3138" xr:uid="{C7C8AE0D-A55C-4429-BAB7-DE08ACD0472D}"/>
    <cellStyle name="Įprastas 3 4 2 2 7" xfId="1139" xr:uid="{48619730-6052-403A-8963-98B4B0748E6D}"/>
    <cellStyle name="Įprastas 3 4 2 2 7 2" xfId="2419" xr:uid="{3EE2F550-766B-4CC0-BEA2-3B11E99D205F}"/>
    <cellStyle name="Įprastas 3 4 2 2 7 2 2" xfId="4981" xr:uid="{5C3A52A0-EF05-4705-BF70-2CE5CD37C72E}"/>
    <cellStyle name="Įprastas 3 4 2 2 7 3" xfId="3701" xr:uid="{0E4968C8-EE47-4D37-8598-DB4937AC32DF}"/>
    <cellStyle name="Įprastas 3 4 2 2 8" xfId="1323" xr:uid="{87F031A9-FA55-4FE7-B7FF-537BEA29462E}"/>
    <cellStyle name="Įprastas 3 4 2 2 8 2" xfId="3885" xr:uid="{5990CFA1-E2B5-4611-86CC-42943EF62D28}"/>
    <cellStyle name="Įprastas 3 4 2 2 9" xfId="2605" xr:uid="{6DFC2F9D-91C6-4A63-AA19-013E548ACE60}"/>
    <cellStyle name="Įprastas 3 4 2 3" xfId="62" xr:uid="{688251CA-0691-4F16-867E-C95F986DDC4D}"/>
    <cellStyle name="Įprastas 3 4 2 3 2" xfId="142" xr:uid="{68BAC3E9-B95A-4F20-954B-7C94E901EF5B}"/>
    <cellStyle name="Įprastas 3 4 2 3 2 2" xfId="584" xr:uid="{14AFC06E-0765-483F-A52D-7F235099CA91}"/>
    <cellStyle name="Įprastas 3 4 2 3 2 2 2" xfId="1157" xr:uid="{A56C334F-D1CF-49FF-8C29-B0F99989092D}"/>
    <cellStyle name="Įprastas 3 4 2 3 2 2 2 2" xfId="2437" xr:uid="{7B937EA7-6DB8-4286-B73F-880E7A516CFF}"/>
    <cellStyle name="Įprastas 3 4 2 3 2 2 2 2 2" xfId="4999" xr:uid="{A6DA8A11-2175-4097-B512-1CCABE3C671A}"/>
    <cellStyle name="Įprastas 3 4 2 3 2 2 2 3" xfId="3719" xr:uid="{1311B3DF-B7D2-41B3-90C5-9696464BF1A9}"/>
    <cellStyle name="Įprastas 3 4 2 3 2 2 3" xfId="1865" xr:uid="{DA8935EC-C328-4961-A93E-4EC49DAEE9CC}"/>
    <cellStyle name="Įprastas 3 4 2 3 2 2 3 2" xfId="4427" xr:uid="{BCD74C3E-EA58-4E53-B605-5CAE2B2E7DBB}"/>
    <cellStyle name="Įprastas 3 4 2 3 2 2 4" xfId="3147" xr:uid="{9B795BE9-4017-4752-A90F-FFFEB230EE8C}"/>
    <cellStyle name="Įprastas 3 4 2 3 2 3" xfId="1156" xr:uid="{0A95C597-2889-4488-9790-328BCD7180B7}"/>
    <cellStyle name="Įprastas 3 4 2 3 2 3 2" xfId="2436" xr:uid="{FB5B1AA6-E2EC-4316-BE9E-053E1CD1E1DF}"/>
    <cellStyle name="Įprastas 3 4 2 3 2 3 2 2" xfId="4998" xr:uid="{EED1CD4A-1093-43D8-A45C-C07DD0CCBEA0}"/>
    <cellStyle name="Įprastas 3 4 2 3 2 3 3" xfId="3718" xr:uid="{D3318D7F-EBDE-4C86-85CC-FD069D1D6221}"/>
    <cellStyle name="Įprastas 3 4 2 3 2 4" xfId="1423" xr:uid="{70C15769-98F5-4F0C-993E-835762769D43}"/>
    <cellStyle name="Įprastas 3 4 2 3 2 4 2" xfId="3985" xr:uid="{00190A6B-995B-4AE2-AA21-82AF94F7DC07}"/>
    <cellStyle name="Įprastas 3 4 2 3 2 5" xfId="2705" xr:uid="{D6FC9CC9-02FC-4874-9C1B-A72F64504B26}"/>
    <cellStyle name="Įprastas 3 4 2 3 3" xfId="222" xr:uid="{593ED1A4-2DAC-4F1F-B6FD-9394EFCC8239}"/>
    <cellStyle name="Įprastas 3 4 2 3 3 2" xfId="585" xr:uid="{CE89E8ED-2463-47F1-86D8-917564679642}"/>
    <cellStyle name="Įprastas 3 4 2 3 3 2 2" xfId="1159" xr:uid="{AB76A68B-89D3-4438-82F9-4C512B523429}"/>
    <cellStyle name="Įprastas 3 4 2 3 3 2 2 2" xfId="2439" xr:uid="{12DD354B-E604-4AC9-96B3-C0A6B67B910C}"/>
    <cellStyle name="Įprastas 3 4 2 3 3 2 2 2 2" xfId="5001" xr:uid="{2E38CDD9-46A4-4F6F-B090-9C13BC01B30F}"/>
    <cellStyle name="Įprastas 3 4 2 3 3 2 2 3" xfId="3721" xr:uid="{D5C818E2-FFA0-4EE6-93B9-753B2CFB7584}"/>
    <cellStyle name="Įprastas 3 4 2 3 3 2 3" xfId="1866" xr:uid="{5EF80A74-2BB0-41EC-AFDF-7F2C218F473A}"/>
    <cellStyle name="Įprastas 3 4 2 3 3 2 3 2" xfId="4428" xr:uid="{D34D1B52-C144-4606-BBAA-B04B261CBF8B}"/>
    <cellStyle name="Įprastas 3 4 2 3 3 2 4" xfId="3148" xr:uid="{B22DD980-B6AA-473D-885D-A05895ADD39F}"/>
    <cellStyle name="Įprastas 3 4 2 3 3 3" xfId="1158" xr:uid="{820627C8-C059-4051-92CF-AB762D257486}"/>
    <cellStyle name="Įprastas 3 4 2 3 3 3 2" xfId="2438" xr:uid="{01E2DCDE-0186-40B3-A55B-D94C4C2BECF8}"/>
    <cellStyle name="Įprastas 3 4 2 3 3 3 2 2" xfId="5000" xr:uid="{D9EE3A05-0BA5-4CBC-A691-859325F741ED}"/>
    <cellStyle name="Įprastas 3 4 2 3 3 3 3" xfId="3720" xr:uid="{47363E08-931B-40F2-B1BC-D1B19A394801}"/>
    <cellStyle name="Įprastas 3 4 2 3 3 4" xfId="1503" xr:uid="{3BE951A4-C1E3-4752-8D66-1C640DFA2443}"/>
    <cellStyle name="Įprastas 3 4 2 3 3 4 2" xfId="4065" xr:uid="{C8F347E1-02F8-4E0A-B1F8-ADF6CAA4BF8A}"/>
    <cellStyle name="Įprastas 3 4 2 3 3 5" xfId="2785" xr:uid="{D443F2E8-2E48-41CF-A17A-7F324494B4C2}"/>
    <cellStyle name="Įprastas 3 4 2 3 4" xfId="302" xr:uid="{82C526B3-B709-432A-892B-8896A71FE22D}"/>
    <cellStyle name="Įprastas 3 4 2 3 4 2" xfId="586" xr:uid="{A4FDA4FF-58AD-4343-8230-D161F8DD60E7}"/>
    <cellStyle name="Įprastas 3 4 2 3 4 2 2" xfId="1161" xr:uid="{11825F35-7C23-4002-A879-D06EC6760B04}"/>
    <cellStyle name="Įprastas 3 4 2 3 4 2 2 2" xfId="2441" xr:uid="{61FDF03E-439D-48A4-80E7-BFB334A630F9}"/>
    <cellStyle name="Įprastas 3 4 2 3 4 2 2 2 2" xfId="5003" xr:uid="{27FB4D30-A734-428E-BBA2-5D7AB5C15673}"/>
    <cellStyle name="Įprastas 3 4 2 3 4 2 2 3" xfId="3723" xr:uid="{A0D4DCC3-3009-4F96-9CB2-638EF088C0EC}"/>
    <cellStyle name="Įprastas 3 4 2 3 4 2 3" xfId="1867" xr:uid="{AEDED85B-E187-4E8C-87E1-7E48668D1580}"/>
    <cellStyle name="Įprastas 3 4 2 3 4 2 3 2" xfId="4429" xr:uid="{FD71CADF-10CB-4B24-91BA-B3AA7D23FBED}"/>
    <cellStyle name="Įprastas 3 4 2 3 4 2 4" xfId="3149" xr:uid="{EF982CFA-2B7F-476A-B777-8F48B6C92B81}"/>
    <cellStyle name="Įprastas 3 4 2 3 4 3" xfId="1160" xr:uid="{00DC0743-810E-442E-B90A-DE05187B8364}"/>
    <cellStyle name="Įprastas 3 4 2 3 4 3 2" xfId="2440" xr:uid="{F4471C47-7C51-4EDA-A3F9-2DABFCB69BEE}"/>
    <cellStyle name="Įprastas 3 4 2 3 4 3 2 2" xfId="5002" xr:uid="{659BEE71-2401-4D27-A94C-5FEAE63966D7}"/>
    <cellStyle name="Įprastas 3 4 2 3 4 3 3" xfId="3722" xr:uid="{09C7A1AF-0892-4409-9A45-1785A567588E}"/>
    <cellStyle name="Įprastas 3 4 2 3 4 4" xfId="1583" xr:uid="{1618F80E-6153-49E3-89F2-961AB576452B}"/>
    <cellStyle name="Įprastas 3 4 2 3 4 4 2" xfId="4145" xr:uid="{6C1827AB-4248-42BB-B63D-CBD999710CCF}"/>
    <cellStyle name="Įprastas 3 4 2 3 4 5" xfId="2865" xr:uid="{8AE4FF16-1936-49EF-A4BD-091EE057B2B5}"/>
    <cellStyle name="Įprastas 3 4 2 3 5" xfId="583" xr:uid="{DBB8B706-1994-4B29-BCC6-841AEB6D07CD}"/>
    <cellStyle name="Įprastas 3 4 2 3 5 2" xfId="1162" xr:uid="{14017139-3C1E-4C65-9E0B-C7003C656B66}"/>
    <cellStyle name="Įprastas 3 4 2 3 5 2 2" xfId="2442" xr:uid="{12CF984B-BDDE-4455-B366-4A71BCF5BCA0}"/>
    <cellStyle name="Įprastas 3 4 2 3 5 2 2 2" xfId="5004" xr:uid="{DA15FCA4-3BD6-448C-8D95-96DAAFDDB847}"/>
    <cellStyle name="Įprastas 3 4 2 3 5 2 3" xfId="3724" xr:uid="{79E20DD8-DBA0-408F-9CA6-7D7729FDB894}"/>
    <cellStyle name="Įprastas 3 4 2 3 5 3" xfId="1864" xr:uid="{E79A0204-C1D6-409E-9432-43F3E16BA2EC}"/>
    <cellStyle name="Įprastas 3 4 2 3 5 3 2" xfId="4426" xr:uid="{0E062BDB-D2F0-4E18-970C-0BAD03095764}"/>
    <cellStyle name="Įprastas 3 4 2 3 5 4" xfId="3146" xr:uid="{7AB936F9-3762-4E78-9301-62AF92E9F25E}"/>
    <cellStyle name="Įprastas 3 4 2 3 6" xfId="1155" xr:uid="{95CFA12F-1536-449B-8F83-C0F82F2A83D1}"/>
    <cellStyle name="Įprastas 3 4 2 3 6 2" xfId="2435" xr:uid="{63B5A31F-A005-440C-A562-CC4122920A66}"/>
    <cellStyle name="Įprastas 3 4 2 3 6 2 2" xfId="4997" xr:uid="{2B3F0980-F491-4284-9A50-1CAED395D078}"/>
    <cellStyle name="Įprastas 3 4 2 3 6 3" xfId="3717" xr:uid="{65061838-7A6D-40BA-ACC2-A6581D6C2D71}"/>
    <cellStyle name="Įprastas 3 4 2 3 7" xfId="1343" xr:uid="{F8317CEF-33A2-42C3-9350-137F41DD6827}"/>
    <cellStyle name="Įprastas 3 4 2 3 7 2" xfId="3905" xr:uid="{D82F1B9B-0D9C-418D-BB82-FC9CD8B5E63C}"/>
    <cellStyle name="Įprastas 3 4 2 3 8" xfId="2625" xr:uid="{A05B42E5-C186-4FA6-8098-9BF2113DD72A}"/>
    <cellStyle name="Įprastas 3 4 2 4" xfId="102" xr:uid="{7B9F7189-C380-4206-867E-EADF92BE5912}"/>
    <cellStyle name="Įprastas 3 4 2 4 2" xfId="587" xr:uid="{D56224DD-8922-4487-8A42-F16E00B02199}"/>
    <cellStyle name="Įprastas 3 4 2 4 2 2" xfId="1164" xr:uid="{3CE7CA75-7BF3-41C4-B11C-49AC08BBB9D8}"/>
    <cellStyle name="Įprastas 3 4 2 4 2 2 2" xfId="2444" xr:uid="{688682D7-CC3C-4E4B-BDE9-1B32A48E9117}"/>
    <cellStyle name="Įprastas 3 4 2 4 2 2 2 2" xfId="5006" xr:uid="{5EFB76BD-C451-4409-92FC-67363D077D23}"/>
    <cellStyle name="Įprastas 3 4 2 4 2 2 3" xfId="3726" xr:uid="{83F8D1A7-23F0-40B2-A4B6-C983D83C7AAB}"/>
    <cellStyle name="Įprastas 3 4 2 4 2 3" xfId="1868" xr:uid="{AEA1E917-9F5D-42C0-8845-C7ACAE93D59F}"/>
    <cellStyle name="Įprastas 3 4 2 4 2 3 2" xfId="4430" xr:uid="{6F0BF922-25EB-4083-8048-5A68D6498BC2}"/>
    <cellStyle name="Įprastas 3 4 2 4 2 4" xfId="3150" xr:uid="{E5D67BCD-0C57-4681-855D-4F367A384A11}"/>
    <cellStyle name="Įprastas 3 4 2 4 3" xfId="1163" xr:uid="{BFB95596-E577-4D3C-A93D-FEEB2F7535B9}"/>
    <cellStyle name="Įprastas 3 4 2 4 3 2" xfId="2443" xr:uid="{4DCC4CA5-D972-479D-8C0E-BAD44446DB32}"/>
    <cellStyle name="Įprastas 3 4 2 4 3 2 2" xfId="5005" xr:uid="{18640D35-7316-485A-AD44-2843847A7B76}"/>
    <cellStyle name="Įprastas 3 4 2 4 3 3" xfId="3725" xr:uid="{3E9387EB-85CE-464C-8A48-9D42DAD4B58E}"/>
    <cellStyle name="Įprastas 3 4 2 4 4" xfId="1383" xr:uid="{A92FB92A-E675-4C34-BFEA-4A7062E3C0F2}"/>
    <cellStyle name="Įprastas 3 4 2 4 4 2" xfId="3945" xr:uid="{5730DAA1-C425-40AC-9830-C8C145C7CB78}"/>
    <cellStyle name="Įprastas 3 4 2 4 5" xfId="2665" xr:uid="{FFC6A611-0D28-48D7-A70F-0CA47CFBBB70}"/>
    <cellStyle name="Įprastas 3 4 2 5" xfId="182" xr:uid="{28D0216C-C694-45C0-8975-13D5B24CE301}"/>
    <cellStyle name="Įprastas 3 4 2 5 2" xfId="588" xr:uid="{84D4488D-8737-4AD8-866A-2A4067AFFA6D}"/>
    <cellStyle name="Įprastas 3 4 2 5 2 2" xfId="1166" xr:uid="{95C01F1F-B8DB-4D9F-B66F-99069E6CE22A}"/>
    <cellStyle name="Įprastas 3 4 2 5 2 2 2" xfId="2446" xr:uid="{1FFCC278-CAFE-4B2C-B09B-171180AD5243}"/>
    <cellStyle name="Įprastas 3 4 2 5 2 2 2 2" xfId="5008" xr:uid="{91C3656E-EE5E-4C11-8D1E-21AEFCA222F4}"/>
    <cellStyle name="Įprastas 3 4 2 5 2 2 3" xfId="3728" xr:uid="{40AFB76D-77B0-4BEB-942F-117C7B643B80}"/>
    <cellStyle name="Įprastas 3 4 2 5 2 3" xfId="1869" xr:uid="{B2AE42A1-038B-49DB-90C6-46875514BABF}"/>
    <cellStyle name="Įprastas 3 4 2 5 2 3 2" xfId="4431" xr:uid="{5317CA46-1241-4B3D-9826-CB18D924D4B9}"/>
    <cellStyle name="Įprastas 3 4 2 5 2 4" xfId="3151" xr:uid="{8A8052D2-1CC6-4B15-BFB9-CFE2DA4C23DD}"/>
    <cellStyle name="Įprastas 3 4 2 5 3" xfId="1165" xr:uid="{AD068C9D-57F2-45BF-816E-A753A1BB1E13}"/>
    <cellStyle name="Įprastas 3 4 2 5 3 2" xfId="2445" xr:uid="{2C2BD0D8-98A3-4DC1-A260-EFC992C03513}"/>
    <cellStyle name="Įprastas 3 4 2 5 3 2 2" xfId="5007" xr:uid="{F8860766-926F-4418-86D0-138171305252}"/>
    <cellStyle name="Įprastas 3 4 2 5 3 3" xfId="3727" xr:uid="{E3504903-9BC5-46CD-BE2F-F3D8FD307245}"/>
    <cellStyle name="Įprastas 3 4 2 5 4" xfId="1463" xr:uid="{D2A465BA-153E-4B6D-9258-91B862E5B4B3}"/>
    <cellStyle name="Įprastas 3 4 2 5 4 2" xfId="4025" xr:uid="{08667119-58EE-4D0F-B6E6-EFA832016D48}"/>
    <cellStyle name="Įprastas 3 4 2 5 5" xfId="2745" xr:uid="{6591E16C-9BCB-4D8A-A71E-B5B832702B02}"/>
    <cellStyle name="Įprastas 3 4 2 6" xfId="262" xr:uid="{D3DDA46B-BAEC-4C42-A0D4-87FECA5164BA}"/>
    <cellStyle name="Įprastas 3 4 2 6 2" xfId="589" xr:uid="{A8C68FCA-210C-430D-9C4B-79C5BB445E0F}"/>
    <cellStyle name="Įprastas 3 4 2 6 2 2" xfId="1168" xr:uid="{52EF8FEF-28A7-4C15-A6FB-C98CF44F4A5F}"/>
    <cellStyle name="Įprastas 3 4 2 6 2 2 2" xfId="2448" xr:uid="{4B2B9AF5-3333-410F-B730-47948F61EECB}"/>
    <cellStyle name="Įprastas 3 4 2 6 2 2 2 2" xfId="5010" xr:uid="{C77C030F-56DD-4B4C-BB52-AA083EA9D494}"/>
    <cellStyle name="Įprastas 3 4 2 6 2 2 3" xfId="3730" xr:uid="{E9464011-A4AD-4A21-A5AC-BC610673CBDC}"/>
    <cellStyle name="Įprastas 3 4 2 6 2 3" xfId="1870" xr:uid="{DD9ADF38-DFC4-4535-B863-2AD50E95458F}"/>
    <cellStyle name="Įprastas 3 4 2 6 2 3 2" xfId="4432" xr:uid="{8A21DBF5-5982-4B26-8CD6-BAAF07E024EE}"/>
    <cellStyle name="Įprastas 3 4 2 6 2 4" xfId="3152" xr:uid="{C220BE73-8492-469A-A8D4-7731ACF13E48}"/>
    <cellStyle name="Įprastas 3 4 2 6 3" xfId="1167" xr:uid="{B9C785FC-B33E-49F2-A57A-F93608ABC1D5}"/>
    <cellStyle name="Įprastas 3 4 2 6 3 2" xfId="2447" xr:uid="{1D904605-2175-4A7D-BCFD-1A0D8C148838}"/>
    <cellStyle name="Įprastas 3 4 2 6 3 2 2" xfId="5009" xr:uid="{DA239E57-9E0F-4ADC-80DC-FCFFD4F4B645}"/>
    <cellStyle name="Įprastas 3 4 2 6 3 3" xfId="3729" xr:uid="{8E8BE3C3-CFCA-4B57-BCC3-067DEF704377}"/>
    <cellStyle name="Įprastas 3 4 2 6 4" xfId="1543" xr:uid="{137DC101-ED5E-4BCA-91D6-0EA4377A9D80}"/>
    <cellStyle name="Įprastas 3 4 2 6 4 2" xfId="4105" xr:uid="{5F6879A7-F1DF-442B-8D7C-521DF1E72DDF}"/>
    <cellStyle name="Įprastas 3 4 2 6 5" xfId="2825" xr:uid="{3B8371E5-7730-42BA-BF29-FBD393DDC34F}"/>
    <cellStyle name="Įprastas 3 4 2 7" xfId="574" xr:uid="{330D7E93-3110-40AB-ADE7-4222F646AA86}"/>
    <cellStyle name="Įprastas 3 4 2 7 2" xfId="1169" xr:uid="{76FF99A8-CA23-4808-8D68-34D5C4E0F77B}"/>
    <cellStyle name="Įprastas 3 4 2 7 2 2" xfId="2449" xr:uid="{E2879AD9-9123-4CFB-B058-CFB11B54A6DB}"/>
    <cellStyle name="Įprastas 3 4 2 7 2 2 2" xfId="5011" xr:uid="{B5186245-7001-4460-8E91-D31521F311D6}"/>
    <cellStyle name="Įprastas 3 4 2 7 2 3" xfId="3731" xr:uid="{1688D515-7843-4AEB-82AD-A49897894F17}"/>
    <cellStyle name="Įprastas 3 4 2 7 3" xfId="1855" xr:uid="{3BEF92E1-12B8-4E7E-87F5-C3E4FF465EA4}"/>
    <cellStyle name="Įprastas 3 4 2 7 3 2" xfId="4417" xr:uid="{A6682069-DD0D-48FC-8AB4-E1DB993DFF4A}"/>
    <cellStyle name="Įprastas 3 4 2 7 4" xfId="3137" xr:uid="{3F1F08AB-0998-4402-89A1-02395B55C502}"/>
    <cellStyle name="Įprastas 3 4 2 8" xfId="1138" xr:uid="{1F9CB0BB-C632-4724-8303-D7041C7AEDB5}"/>
    <cellStyle name="Įprastas 3 4 2 8 2" xfId="2418" xr:uid="{D7580CCC-E274-45F9-878C-BBA54934A4C0}"/>
    <cellStyle name="Įprastas 3 4 2 8 2 2" xfId="4980" xr:uid="{43582513-6E4D-4BAC-BA03-7DA2A8966091}"/>
    <cellStyle name="Įprastas 3 4 2 8 3" xfId="3700" xr:uid="{0A97BAB0-A26D-4314-B8EF-F3ECF3AEEA57}"/>
    <cellStyle name="Įprastas 3 4 2 9" xfId="1303" xr:uid="{339367BA-CED1-406D-AC0D-E728058E22D5}"/>
    <cellStyle name="Įprastas 3 4 2 9 2" xfId="3865" xr:uid="{E62F8846-0777-4819-9D80-E9ADEA5D176F}"/>
    <cellStyle name="Įprastas 3 4 3" xfId="34" xr:uid="{A6183DA0-0A4C-4E5A-A148-B79A08DF88F0}"/>
    <cellStyle name="Įprastas 3 4 3 2" xfId="74" xr:uid="{F69C75E1-C90F-4A26-9B1E-C9AB99FDFF34}"/>
    <cellStyle name="Įprastas 3 4 3 2 2" xfId="154" xr:uid="{9D38862D-876C-4A21-B918-314A566602D9}"/>
    <cellStyle name="Įprastas 3 4 3 2 2 2" xfId="592" xr:uid="{421E8CEA-31B8-4750-8F70-194233C23FB3}"/>
    <cellStyle name="Įprastas 3 4 3 2 2 2 2" xfId="1173" xr:uid="{5E4873B9-BAD7-4385-B11D-CEA730155EDD}"/>
    <cellStyle name="Įprastas 3 4 3 2 2 2 2 2" xfId="2453" xr:uid="{9847F708-87E1-4F60-8151-325B0DA2A84B}"/>
    <cellStyle name="Įprastas 3 4 3 2 2 2 2 2 2" xfId="5015" xr:uid="{9CAF9C40-FA2B-41B3-9AA2-A4900829539C}"/>
    <cellStyle name="Įprastas 3 4 3 2 2 2 2 3" xfId="3735" xr:uid="{6B2532C9-84E4-4C26-9F02-2CE0E4D8FFA9}"/>
    <cellStyle name="Įprastas 3 4 3 2 2 2 3" xfId="1873" xr:uid="{BBBBD3F7-09E3-4AEC-9659-1901924F11D5}"/>
    <cellStyle name="Įprastas 3 4 3 2 2 2 3 2" xfId="4435" xr:uid="{5BA5163D-0AB1-491A-AA68-E4D9C992B6B9}"/>
    <cellStyle name="Įprastas 3 4 3 2 2 2 4" xfId="3155" xr:uid="{F4A34782-46AD-452B-99DA-D50B3A2DDCB2}"/>
    <cellStyle name="Įprastas 3 4 3 2 2 3" xfId="1172" xr:uid="{92AA0AEC-4B57-42F8-9D42-3B193E328C74}"/>
    <cellStyle name="Įprastas 3 4 3 2 2 3 2" xfId="2452" xr:uid="{3A5874BF-0B64-4F4E-AC27-509D39EF99B4}"/>
    <cellStyle name="Įprastas 3 4 3 2 2 3 2 2" xfId="5014" xr:uid="{886BD1B5-5989-438D-AAD2-FBD048F660D5}"/>
    <cellStyle name="Įprastas 3 4 3 2 2 3 3" xfId="3734" xr:uid="{D81F74CB-F095-4F46-BF95-4F2B170C4794}"/>
    <cellStyle name="Įprastas 3 4 3 2 2 4" xfId="1435" xr:uid="{FE25D27A-4BF1-49AF-A15C-DCA7CDBEED82}"/>
    <cellStyle name="Įprastas 3 4 3 2 2 4 2" xfId="3997" xr:uid="{C7659982-EB93-438A-9868-DD34772BC239}"/>
    <cellStyle name="Įprastas 3 4 3 2 2 5" xfId="2717" xr:uid="{F9AFC9B7-3001-497E-919F-32746DC42D61}"/>
    <cellStyle name="Įprastas 3 4 3 2 3" xfId="234" xr:uid="{4A7F1B90-FB24-459A-8F92-5D51BC7F50DE}"/>
    <cellStyle name="Įprastas 3 4 3 2 3 2" xfId="593" xr:uid="{A478389B-B317-4D71-BE04-5FF0FFFC6CC2}"/>
    <cellStyle name="Įprastas 3 4 3 2 3 2 2" xfId="1175" xr:uid="{D478A386-6AB5-493F-A06F-142F0BBD8314}"/>
    <cellStyle name="Įprastas 3 4 3 2 3 2 2 2" xfId="2455" xr:uid="{C70F38DC-E7E5-46E7-AFC1-0EBD7DA6C0DA}"/>
    <cellStyle name="Įprastas 3 4 3 2 3 2 2 2 2" xfId="5017" xr:uid="{F53B928F-DA10-4D23-B29B-ED62622E4085}"/>
    <cellStyle name="Įprastas 3 4 3 2 3 2 2 3" xfId="3737" xr:uid="{179A62E8-6396-4A6B-AD03-1218E95CD02F}"/>
    <cellStyle name="Įprastas 3 4 3 2 3 2 3" xfId="1874" xr:uid="{93AACD7A-B2AB-4427-AEAA-48EDF84B642C}"/>
    <cellStyle name="Įprastas 3 4 3 2 3 2 3 2" xfId="4436" xr:uid="{57820370-20DD-4FB8-ACBC-3CFE6690C610}"/>
    <cellStyle name="Įprastas 3 4 3 2 3 2 4" xfId="3156" xr:uid="{FD124900-4BFC-41A7-B785-A9F6AF3DAC97}"/>
    <cellStyle name="Įprastas 3 4 3 2 3 3" xfId="1174" xr:uid="{69A28116-2BDD-430D-97E8-FC9E061B5EB9}"/>
    <cellStyle name="Įprastas 3 4 3 2 3 3 2" xfId="2454" xr:uid="{CE00D716-0261-426F-9B07-1D64BAA192DE}"/>
    <cellStyle name="Įprastas 3 4 3 2 3 3 2 2" xfId="5016" xr:uid="{46B27F07-9576-487F-BDF5-1B7DA8F8FBD3}"/>
    <cellStyle name="Įprastas 3 4 3 2 3 3 3" xfId="3736" xr:uid="{30D27F00-1E41-4205-A641-D1016BDA87D8}"/>
    <cellStyle name="Įprastas 3 4 3 2 3 4" xfId="1515" xr:uid="{EA55A8C1-88BA-448B-8870-98F97D0A955F}"/>
    <cellStyle name="Įprastas 3 4 3 2 3 4 2" xfId="4077" xr:uid="{D244C07C-D9EE-4856-8D2E-D1F5D10FACF7}"/>
    <cellStyle name="Įprastas 3 4 3 2 3 5" xfId="2797" xr:uid="{6D9D580D-7B5E-4913-9CE3-28F9B0EB770B}"/>
    <cellStyle name="Įprastas 3 4 3 2 4" xfId="314" xr:uid="{82AE7F74-0E40-4777-A635-9F8BC8FE4E38}"/>
    <cellStyle name="Įprastas 3 4 3 2 4 2" xfId="594" xr:uid="{DECF340D-EEBB-4B6A-A2A9-471F6C8AEAB5}"/>
    <cellStyle name="Įprastas 3 4 3 2 4 2 2" xfId="1177" xr:uid="{8887663C-5709-4A96-8F72-6ACA2B93F3F9}"/>
    <cellStyle name="Įprastas 3 4 3 2 4 2 2 2" xfId="2457" xr:uid="{9DEC5741-E589-4129-835A-071AC4FEA06B}"/>
    <cellStyle name="Įprastas 3 4 3 2 4 2 2 2 2" xfId="5019" xr:uid="{B0787390-58AC-49E8-B3CD-B474CAC786A1}"/>
    <cellStyle name="Įprastas 3 4 3 2 4 2 2 3" xfId="3739" xr:uid="{2FC3B407-AB36-403E-B1B2-A49A2CC26FA6}"/>
    <cellStyle name="Įprastas 3 4 3 2 4 2 3" xfId="1875" xr:uid="{5EC93ED4-C5A7-4341-9710-EE131D5CF6C9}"/>
    <cellStyle name="Įprastas 3 4 3 2 4 2 3 2" xfId="4437" xr:uid="{9DFEE72D-FF76-4C8A-8719-BE61E5DB9898}"/>
    <cellStyle name="Įprastas 3 4 3 2 4 2 4" xfId="3157" xr:uid="{87431E5A-E5CA-45FA-B2B9-31EBC9B564AC}"/>
    <cellStyle name="Įprastas 3 4 3 2 4 3" xfId="1176" xr:uid="{60F33F43-8D1A-4598-AFA1-A1301822929F}"/>
    <cellStyle name="Įprastas 3 4 3 2 4 3 2" xfId="2456" xr:uid="{FBA8FACF-5C24-475E-9AC6-9A8E889576BF}"/>
    <cellStyle name="Įprastas 3 4 3 2 4 3 2 2" xfId="5018" xr:uid="{33326F8B-DF3F-47C1-869E-94615793432F}"/>
    <cellStyle name="Įprastas 3 4 3 2 4 3 3" xfId="3738" xr:uid="{1CF6A7F2-4286-4AA3-A582-8C8C87F19911}"/>
    <cellStyle name="Įprastas 3 4 3 2 4 4" xfId="1595" xr:uid="{15119AC8-F7CA-4DCA-9D66-A38AA30FEBFB}"/>
    <cellStyle name="Įprastas 3 4 3 2 4 4 2" xfId="4157" xr:uid="{94871A27-D5F0-44A0-8340-38A82239E1B5}"/>
    <cellStyle name="Įprastas 3 4 3 2 4 5" xfId="2877" xr:uid="{541FE477-DFD0-4144-82E3-73E6CC08FF2D}"/>
    <cellStyle name="Įprastas 3 4 3 2 5" xfId="591" xr:uid="{12A037DF-F6CF-4D3B-9F32-55AD175CF468}"/>
    <cellStyle name="Įprastas 3 4 3 2 5 2" xfId="1178" xr:uid="{56D9A793-B089-464B-95D3-DFD015078424}"/>
    <cellStyle name="Įprastas 3 4 3 2 5 2 2" xfId="2458" xr:uid="{F8FD3BD3-514B-4AF6-8F67-DA1C8A7A15DB}"/>
    <cellStyle name="Įprastas 3 4 3 2 5 2 2 2" xfId="5020" xr:uid="{184F4C24-168B-4648-861A-60005D871ADE}"/>
    <cellStyle name="Įprastas 3 4 3 2 5 2 3" xfId="3740" xr:uid="{2D2C6088-9A0D-41C2-B534-C1E6E9BEE7F0}"/>
    <cellStyle name="Įprastas 3 4 3 2 5 3" xfId="1872" xr:uid="{54D745F7-52BC-4204-952E-EFF6015FFFC9}"/>
    <cellStyle name="Įprastas 3 4 3 2 5 3 2" xfId="4434" xr:uid="{9E7CB7B9-B742-4BBA-8058-C5017FAF1771}"/>
    <cellStyle name="Įprastas 3 4 3 2 5 4" xfId="3154" xr:uid="{27E146DA-7A56-4645-AF0C-F484B479929D}"/>
    <cellStyle name="Įprastas 3 4 3 2 6" xfId="1171" xr:uid="{672DA017-A4CA-42AD-A9DC-9F6F5582EF95}"/>
    <cellStyle name="Įprastas 3 4 3 2 6 2" xfId="2451" xr:uid="{2F29EA8E-ABE3-4C36-BD08-7DB39D0775D2}"/>
    <cellStyle name="Įprastas 3 4 3 2 6 2 2" xfId="5013" xr:uid="{82212F17-7891-4ECA-A2A8-0F09A68CFA2B}"/>
    <cellStyle name="Įprastas 3 4 3 2 6 3" xfId="3733" xr:uid="{F45C5851-E3C0-455C-B9C8-17047D011C09}"/>
    <cellStyle name="Įprastas 3 4 3 2 7" xfId="1355" xr:uid="{E2700A08-737A-4F67-8B45-7AB0F429AE52}"/>
    <cellStyle name="Įprastas 3 4 3 2 7 2" xfId="3917" xr:uid="{4750CDF1-4398-4B53-BAAD-B28E72F3F967}"/>
    <cellStyle name="Įprastas 3 4 3 2 8" xfId="2637" xr:uid="{327982BA-C6CE-440A-932A-4B71453D61C0}"/>
    <cellStyle name="Įprastas 3 4 3 3" xfId="114" xr:uid="{A6D00510-6DD4-4AC9-BB45-79CF0AFF4B27}"/>
    <cellStyle name="Įprastas 3 4 3 3 2" xfId="595" xr:uid="{4A2490D9-C77F-4967-BA92-1A5C5823D7AE}"/>
    <cellStyle name="Įprastas 3 4 3 3 2 2" xfId="1180" xr:uid="{B7E1ACA9-610F-4C5B-8772-65FC69B4261D}"/>
    <cellStyle name="Įprastas 3 4 3 3 2 2 2" xfId="2460" xr:uid="{6A01D4A6-5E36-4839-BF7E-8A225707DDA9}"/>
    <cellStyle name="Įprastas 3 4 3 3 2 2 2 2" xfId="5022" xr:uid="{23AB0D65-9E7B-4EA4-8842-A425C0B40745}"/>
    <cellStyle name="Įprastas 3 4 3 3 2 2 3" xfId="3742" xr:uid="{92CF1053-CC11-44BE-A6F6-6B6B44D66E69}"/>
    <cellStyle name="Įprastas 3 4 3 3 2 3" xfId="1876" xr:uid="{0CA1329E-3370-474B-9169-3D6AF779CC6C}"/>
    <cellStyle name="Įprastas 3 4 3 3 2 3 2" xfId="4438" xr:uid="{176D8C48-A84A-4116-9E02-0358F0B09C45}"/>
    <cellStyle name="Įprastas 3 4 3 3 2 4" xfId="3158" xr:uid="{6A18E121-A5C2-4990-9D9D-DB30D362560F}"/>
    <cellStyle name="Įprastas 3 4 3 3 3" xfId="1179" xr:uid="{56647150-285F-4FE7-B6F3-ED8DAFAA3769}"/>
    <cellStyle name="Įprastas 3 4 3 3 3 2" xfId="2459" xr:uid="{F9D27506-32F6-4C32-B6CF-F78BAD37A8ED}"/>
    <cellStyle name="Įprastas 3 4 3 3 3 2 2" xfId="5021" xr:uid="{42CE7B90-28BD-4CBB-A002-BD021DE5B9CD}"/>
    <cellStyle name="Įprastas 3 4 3 3 3 3" xfId="3741" xr:uid="{BE1415E9-87F9-4B8E-935E-022A64A5492B}"/>
    <cellStyle name="Įprastas 3 4 3 3 4" xfId="1395" xr:uid="{26B6E302-706A-4C05-9566-1A46E4E800A1}"/>
    <cellStyle name="Įprastas 3 4 3 3 4 2" xfId="3957" xr:uid="{7BCD1C67-12AF-4D35-81A5-266976F80F93}"/>
    <cellStyle name="Įprastas 3 4 3 3 5" xfId="2677" xr:uid="{E267CE15-6AE1-4201-B68F-61B1FA4286DA}"/>
    <cellStyle name="Įprastas 3 4 3 4" xfId="194" xr:uid="{894EFB43-E064-44F7-A0D2-008D6EBA1253}"/>
    <cellStyle name="Įprastas 3 4 3 4 2" xfId="596" xr:uid="{1E5603B5-314A-4AD3-A417-1797CBD9D14E}"/>
    <cellStyle name="Įprastas 3 4 3 4 2 2" xfId="1182" xr:uid="{FBFD5CB8-B0A7-40F2-899E-956F2915F964}"/>
    <cellStyle name="Įprastas 3 4 3 4 2 2 2" xfId="2462" xr:uid="{66816130-5D9F-42B6-8CB8-7A7C42376384}"/>
    <cellStyle name="Įprastas 3 4 3 4 2 2 2 2" xfId="5024" xr:uid="{B5DB1EB3-76AC-4646-AA9B-2A87E6288F81}"/>
    <cellStyle name="Įprastas 3 4 3 4 2 2 3" xfId="3744" xr:uid="{80AADEDA-D97E-489F-BB33-C3B2E64F445B}"/>
    <cellStyle name="Įprastas 3 4 3 4 2 3" xfId="1877" xr:uid="{39049320-5F1E-4F5B-A2B2-26EA169C299A}"/>
    <cellStyle name="Įprastas 3 4 3 4 2 3 2" xfId="4439" xr:uid="{D0C0CAE7-5C7E-4896-AC80-55C6D595F061}"/>
    <cellStyle name="Įprastas 3 4 3 4 2 4" xfId="3159" xr:uid="{6D8B4C8C-38BC-480A-925F-3C80BFFE6978}"/>
    <cellStyle name="Įprastas 3 4 3 4 3" xfId="1181" xr:uid="{FC5BF084-90AB-476E-AFC6-2E19413C201C}"/>
    <cellStyle name="Įprastas 3 4 3 4 3 2" xfId="2461" xr:uid="{580B25C0-EDD9-4A1C-891B-B9D3B0AAA967}"/>
    <cellStyle name="Įprastas 3 4 3 4 3 2 2" xfId="5023" xr:uid="{7BB3510B-8E70-4DB4-91A5-C8A6B1DF0A51}"/>
    <cellStyle name="Įprastas 3 4 3 4 3 3" xfId="3743" xr:uid="{6DE8C0D2-D0A4-4209-8AFD-730A593D75B8}"/>
    <cellStyle name="Įprastas 3 4 3 4 4" xfId="1475" xr:uid="{CE767A7A-F20B-4F59-A035-AEF698E36DE4}"/>
    <cellStyle name="Įprastas 3 4 3 4 4 2" xfId="4037" xr:uid="{626E21A2-764A-4844-A801-ECF6AD5C5455}"/>
    <cellStyle name="Įprastas 3 4 3 4 5" xfId="2757" xr:uid="{8CF58EE6-C484-4A1D-9FE9-74BC26617672}"/>
    <cellStyle name="Įprastas 3 4 3 5" xfId="274" xr:uid="{95BEA725-1BC6-4C03-A7DD-84947EE2696B}"/>
    <cellStyle name="Įprastas 3 4 3 5 2" xfId="597" xr:uid="{E46D5413-495F-4D8F-BB57-E786A9527E89}"/>
    <cellStyle name="Įprastas 3 4 3 5 2 2" xfId="1184" xr:uid="{6C71CCE9-4748-4B51-AC4A-86B9FA5D4D3D}"/>
    <cellStyle name="Įprastas 3 4 3 5 2 2 2" xfId="2464" xr:uid="{842229AC-D1CB-438A-9F20-CA6AAFC9EE34}"/>
    <cellStyle name="Įprastas 3 4 3 5 2 2 2 2" xfId="5026" xr:uid="{1965CC69-129E-4BB5-99B1-39581471D593}"/>
    <cellStyle name="Įprastas 3 4 3 5 2 2 3" xfId="3746" xr:uid="{3597BFEE-4194-4425-8566-08AA0559E330}"/>
    <cellStyle name="Įprastas 3 4 3 5 2 3" xfId="1878" xr:uid="{34D3EBD8-4CD8-4995-AE28-6969847953FD}"/>
    <cellStyle name="Įprastas 3 4 3 5 2 3 2" xfId="4440" xr:uid="{03D99779-FFD0-43DC-8EB8-86D84644CCA9}"/>
    <cellStyle name="Įprastas 3 4 3 5 2 4" xfId="3160" xr:uid="{97B00CD7-46CC-44B0-8929-2DE2E0072479}"/>
    <cellStyle name="Įprastas 3 4 3 5 3" xfId="1183" xr:uid="{ED6FFFB7-1061-4F7C-990D-467614F124B6}"/>
    <cellStyle name="Įprastas 3 4 3 5 3 2" xfId="2463" xr:uid="{49F7E453-825A-419B-8AE2-57CDA043AD22}"/>
    <cellStyle name="Įprastas 3 4 3 5 3 2 2" xfId="5025" xr:uid="{AC16F080-AD7A-4CAB-8330-420F96113237}"/>
    <cellStyle name="Įprastas 3 4 3 5 3 3" xfId="3745" xr:uid="{3AD4A9D9-0BAA-4E49-A970-49DBF2BE496A}"/>
    <cellStyle name="Įprastas 3 4 3 5 4" xfId="1555" xr:uid="{F861B387-D6D6-4590-BAB9-EB7CF10EE8C0}"/>
    <cellStyle name="Įprastas 3 4 3 5 4 2" xfId="4117" xr:uid="{A15F2954-87E2-4E42-8AED-C9B62FD59EB8}"/>
    <cellStyle name="Įprastas 3 4 3 5 5" xfId="2837" xr:uid="{A2217A3E-B7CA-4DC2-B357-6D4E36ABC17D}"/>
    <cellStyle name="Įprastas 3 4 3 6" xfId="590" xr:uid="{78A0B9EA-B710-4486-A9B0-C8D3D3741505}"/>
    <cellStyle name="Įprastas 3 4 3 6 2" xfId="1185" xr:uid="{429BB8DE-8677-4631-B921-49628BD37D64}"/>
    <cellStyle name="Įprastas 3 4 3 6 2 2" xfId="2465" xr:uid="{2C54FB37-D67B-4156-9F31-CFC8782AF824}"/>
    <cellStyle name="Įprastas 3 4 3 6 2 2 2" xfId="5027" xr:uid="{6D792035-FEBF-4A6E-A703-13448E2CFEA4}"/>
    <cellStyle name="Įprastas 3 4 3 6 2 3" xfId="3747" xr:uid="{668D522A-3372-4D4D-9DBF-0B9AD319473C}"/>
    <cellStyle name="Įprastas 3 4 3 6 3" xfId="1871" xr:uid="{C669CF07-E8F4-4E0E-9C32-A5D2DBCDAFB5}"/>
    <cellStyle name="Įprastas 3 4 3 6 3 2" xfId="4433" xr:uid="{0D9EA69E-4343-4A90-B579-EBCE08F8119E}"/>
    <cellStyle name="Įprastas 3 4 3 6 4" xfId="3153" xr:uid="{79108B37-1FFA-4F76-8B8C-A3931CC57F93}"/>
    <cellStyle name="Įprastas 3 4 3 7" xfId="1170" xr:uid="{E9B17A85-B0F8-40C7-AA22-38ABFE7D35C1}"/>
    <cellStyle name="Įprastas 3 4 3 7 2" xfId="2450" xr:uid="{D116240A-6D23-45CA-B7E4-C18642CD4B80}"/>
    <cellStyle name="Įprastas 3 4 3 7 2 2" xfId="5012" xr:uid="{C12E51CD-7B3B-4C5D-9D25-BC5E5BC922E3}"/>
    <cellStyle name="Įprastas 3 4 3 7 3" xfId="3732" xr:uid="{FD5DE1CC-0A26-4E8B-83A3-14C4DB59787F}"/>
    <cellStyle name="Įprastas 3 4 3 8" xfId="1315" xr:uid="{92E25C11-5BBD-4C76-922E-51D594A5A7F5}"/>
    <cellStyle name="Įprastas 3 4 3 8 2" xfId="3877" xr:uid="{1B6CA596-60DC-4C82-AA32-8F4F21EDAA91}"/>
    <cellStyle name="Įprastas 3 4 3 9" xfId="2597" xr:uid="{DA73E125-3E7D-42D6-8CD7-F012597AAE98}"/>
    <cellStyle name="Įprastas 3 4 4" xfId="54" xr:uid="{0C769D85-95B8-42C8-AA67-5B6E36CC3B20}"/>
    <cellStyle name="Įprastas 3 4 4 2" xfId="134" xr:uid="{D8EA3382-9FDC-45A1-A496-86349CD21018}"/>
    <cellStyle name="Įprastas 3 4 4 2 2" xfId="599" xr:uid="{7B124EED-B873-4364-B8F3-F98AA6761C19}"/>
    <cellStyle name="Įprastas 3 4 4 2 2 2" xfId="1188" xr:uid="{FB5E4696-998E-4382-BB7A-75DF1FFD0C2B}"/>
    <cellStyle name="Įprastas 3 4 4 2 2 2 2" xfId="2468" xr:uid="{C37FBB1D-DC56-4DA9-B4F3-0B22F5BAC4E2}"/>
    <cellStyle name="Įprastas 3 4 4 2 2 2 2 2" xfId="5030" xr:uid="{306FEC21-F476-432C-A81C-4EE9A1374C1C}"/>
    <cellStyle name="Įprastas 3 4 4 2 2 2 3" xfId="3750" xr:uid="{10F0C369-F5F8-4C59-BCDA-4E6E131842D2}"/>
    <cellStyle name="Įprastas 3 4 4 2 2 3" xfId="1880" xr:uid="{D58D91A7-018D-4221-95F1-3FCA09020A4C}"/>
    <cellStyle name="Įprastas 3 4 4 2 2 3 2" xfId="4442" xr:uid="{BB680D96-7391-442F-BC16-EB9D4A41ECBF}"/>
    <cellStyle name="Įprastas 3 4 4 2 2 4" xfId="3162" xr:uid="{1F1A4D74-CB7B-452A-9861-C70CCE3F601E}"/>
    <cellStyle name="Įprastas 3 4 4 2 3" xfId="1187" xr:uid="{C3847FB6-AA4E-42F9-A4D1-6FD8BE0DF24E}"/>
    <cellStyle name="Įprastas 3 4 4 2 3 2" xfId="2467" xr:uid="{408F8824-B386-4E0F-8275-E25AB110FDCF}"/>
    <cellStyle name="Įprastas 3 4 4 2 3 2 2" xfId="5029" xr:uid="{17268D6F-3DB4-4A74-8D3D-915A699D9C8D}"/>
    <cellStyle name="Įprastas 3 4 4 2 3 3" xfId="3749" xr:uid="{912D7E97-7DC3-4247-8FD5-F4D5D408D245}"/>
    <cellStyle name="Įprastas 3 4 4 2 4" xfId="1415" xr:uid="{00A8FDE1-00E9-477A-8839-A382B5658951}"/>
    <cellStyle name="Įprastas 3 4 4 2 4 2" xfId="3977" xr:uid="{284A61E6-E966-4039-8220-33E274A8230B}"/>
    <cellStyle name="Įprastas 3 4 4 2 5" xfId="2697" xr:uid="{9DC344AD-4F31-4BB8-A4CC-D267ECDEEB36}"/>
    <cellStyle name="Įprastas 3 4 4 3" xfId="214" xr:uid="{D0453060-3596-47E8-A8A1-D7D06B206E89}"/>
    <cellStyle name="Įprastas 3 4 4 3 2" xfId="600" xr:uid="{AAC24DE0-71B6-4B32-B304-FDEC6CA83646}"/>
    <cellStyle name="Įprastas 3 4 4 3 2 2" xfId="1190" xr:uid="{7F5067E2-20A1-4339-B701-788942599F70}"/>
    <cellStyle name="Įprastas 3 4 4 3 2 2 2" xfId="2470" xr:uid="{52CE6B9C-8E83-40DA-BDD8-72308EDD9893}"/>
    <cellStyle name="Įprastas 3 4 4 3 2 2 2 2" xfId="5032" xr:uid="{626C25CB-7227-4C33-8DAB-2D63F8192E6F}"/>
    <cellStyle name="Įprastas 3 4 4 3 2 2 3" xfId="3752" xr:uid="{FCC61B1B-65C4-4FF4-8C11-BD9D2F2A43ED}"/>
    <cellStyle name="Įprastas 3 4 4 3 2 3" xfId="1881" xr:uid="{67987F4E-3EDC-47BF-8804-EFFF302BB140}"/>
    <cellStyle name="Įprastas 3 4 4 3 2 3 2" xfId="4443" xr:uid="{F6272097-8367-4FAD-BA75-0FC8628172C4}"/>
    <cellStyle name="Įprastas 3 4 4 3 2 4" xfId="3163" xr:uid="{581BB454-BFB2-4CE7-8616-4CC6A46C14DC}"/>
    <cellStyle name="Įprastas 3 4 4 3 3" xfId="1189" xr:uid="{91C119C6-043E-48A9-AD1C-BF3A7D0EF6B8}"/>
    <cellStyle name="Įprastas 3 4 4 3 3 2" xfId="2469" xr:uid="{7FAD8D52-4CCE-4238-AE48-780C3F5ED912}"/>
    <cellStyle name="Įprastas 3 4 4 3 3 2 2" xfId="5031" xr:uid="{2AE4331D-1820-4947-AE76-AB3E2724A8FD}"/>
    <cellStyle name="Įprastas 3 4 4 3 3 3" xfId="3751" xr:uid="{31D578DE-7279-4987-9CCF-9E6C09962A2F}"/>
    <cellStyle name="Įprastas 3 4 4 3 4" xfId="1495" xr:uid="{568F8E35-669C-4C02-8C15-B841D224431C}"/>
    <cellStyle name="Įprastas 3 4 4 3 4 2" xfId="4057" xr:uid="{FB343748-EF76-46D8-841A-1C14E6FA391A}"/>
    <cellStyle name="Įprastas 3 4 4 3 5" xfId="2777" xr:uid="{4BA7A869-F5B6-4675-844E-D375C11E12AF}"/>
    <cellStyle name="Įprastas 3 4 4 4" xfId="294" xr:uid="{CFA8E2C6-FA91-4264-8ADC-167D010F87EF}"/>
    <cellStyle name="Įprastas 3 4 4 4 2" xfId="601" xr:uid="{AFE79568-DA10-4618-835D-4C019474E216}"/>
    <cellStyle name="Įprastas 3 4 4 4 2 2" xfId="1192" xr:uid="{18CC4858-55C7-407E-A3C1-753CB7B0BA95}"/>
    <cellStyle name="Įprastas 3 4 4 4 2 2 2" xfId="2472" xr:uid="{B479AC46-0D95-464A-A5E2-203ADB13FF4F}"/>
    <cellStyle name="Įprastas 3 4 4 4 2 2 2 2" xfId="5034" xr:uid="{C07B0154-D0EB-44B4-A369-359DB85BDBE0}"/>
    <cellStyle name="Įprastas 3 4 4 4 2 2 3" xfId="3754" xr:uid="{605D080E-A5C9-4DAF-BDA6-738BBE740BAB}"/>
    <cellStyle name="Įprastas 3 4 4 4 2 3" xfId="1882" xr:uid="{53895B24-C86A-48EF-82ED-1786000D00CA}"/>
    <cellStyle name="Įprastas 3 4 4 4 2 3 2" xfId="4444" xr:uid="{DA7D3719-D17B-47A4-B4D4-6D1683F9573D}"/>
    <cellStyle name="Įprastas 3 4 4 4 2 4" xfId="3164" xr:uid="{CD13A3D2-735C-4A2F-99C1-5AC7AB7DB90F}"/>
    <cellStyle name="Įprastas 3 4 4 4 3" xfId="1191" xr:uid="{C1EEE0F3-6556-4432-A326-AA18454EA397}"/>
    <cellStyle name="Įprastas 3 4 4 4 3 2" xfId="2471" xr:uid="{F91A83F3-E1D1-4924-9E07-4777EBD25CF8}"/>
    <cellStyle name="Įprastas 3 4 4 4 3 2 2" xfId="5033" xr:uid="{822271C3-5B44-406A-9DCC-B6AA7B03197A}"/>
    <cellStyle name="Įprastas 3 4 4 4 3 3" xfId="3753" xr:uid="{A6688A6B-7D10-47A9-93B5-2D15242AFA58}"/>
    <cellStyle name="Įprastas 3 4 4 4 4" xfId="1575" xr:uid="{076176AE-AC09-4BBD-A762-D1AD414BB09C}"/>
    <cellStyle name="Įprastas 3 4 4 4 4 2" xfId="4137" xr:uid="{457A9315-B251-41D0-8FC8-27806EC758BA}"/>
    <cellStyle name="Įprastas 3 4 4 4 5" xfId="2857" xr:uid="{4C6C245E-5321-43D0-8541-B869018B7D28}"/>
    <cellStyle name="Įprastas 3 4 4 5" xfId="598" xr:uid="{480425B8-1631-425A-82D0-3249755ED986}"/>
    <cellStyle name="Įprastas 3 4 4 5 2" xfId="1193" xr:uid="{717AE07F-855A-4107-8448-0802388AA1DB}"/>
    <cellStyle name="Įprastas 3 4 4 5 2 2" xfId="2473" xr:uid="{3F009050-89ED-439D-84C1-2A3EC9C146E7}"/>
    <cellStyle name="Įprastas 3 4 4 5 2 2 2" xfId="5035" xr:uid="{1F7CD57E-7B06-49E9-B8C6-C801BFD35017}"/>
    <cellStyle name="Įprastas 3 4 4 5 2 3" xfId="3755" xr:uid="{AA2EA6E8-B151-42C3-9909-D4E7FC9121EF}"/>
    <cellStyle name="Įprastas 3 4 4 5 3" xfId="1879" xr:uid="{7A373790-AB68-4881-BBD6-924AA38626A2}"/>
    <cellStyle name="Įprastas 3 4 4 5 3 2" xfId="4441" xr:uid="{320C7464-1A21-44BE-A05B-88D03B4CDC95}"/>
    <cellStyle name="Įprastas 3 4 4 5 4" xfId="3161" xr:uid="{2E8964AC-5AFD-42E9-89D0-D8194C0BBAF5}"/>
    <cellStyle name="Įprastas 3 4 4 6" xfId="1186" xr:uid="{1D800841-BB32-4E46-A58A-479FA7BF3D0B}"/>
    <cellStyle name="Įprastas 3 4 4 6 2" xfId="2466" xr:uid="{264B58DF-117C-4714-9F09-C85215D8B021}"/>
    <cellStyle name="Įprastas 3 4 4 6 2 2" xfId="5028" xr:uid="{593572A4-F125-4419-9599-0BB7FBDFBA35}"/>
    <cellStyle name="Įprastas 3 4 4 6 3" xfId="3748" xr:uid="{DE959BD7-DF19-437A-A224-66A683E2DB31}"/>
    <cellStyle name="Įprastas 3 4 4 7" xfId="1335" xr:uid="{845D3F42-50EF-4F2C-AF8A-3D1A3421B967}"/>
    <cellStyle name="Įprastas 3 4 4 7 2" xfId="3897" xr:uid="{2AC9801C-9B0C-4FC0-92ED-5020A852AD3B}"/>
    <cellStyle name="Įprastas 3 4 4 8" xfId="2617" xr:uid="{C79BB5DC-3D9D-4D11-8099-40F446184C31}"/>
    <cellStyle name="Įprastas 3 4 5" xfId="94" xr:uid="{12D58771-AC70-4522-8654-59F22F925907}"/>
    <cellStyle name="Įprastas 3 4 5 2" xfId="602" xr:uid="{E8ADC51A-FAB7-4D51-B730-806369EEECE1}"/>
    <cellStyle name="Įprastas 3 4 5 2 2" xfId="1195" xr:uid="{1CF1B4F4-76AA-4DC4-8E34-C24367780BAA}"/>
    <cellStyle name="Įprastas 3 4 5 2 2 2" xfId="2475" xr:uid="{B4D9BFFD-0C26-4C8D-BD0B-1B4835BFBB95}"/>
    <cellStyle name="Įprastas 3 4 5 2 2 2 2" xfId="5037" xr:uid="{C56ED32A-E294-4193-B234-34C10A45D8D0}"/>
    <cellStyle name="Įprastas 3 4 5 2 2 3" xfId="3757" xr:uid="{51241416-E627-4187-8C19-11EEF482AFFF}"/>
    <cellStyle name="Įprastas 3 4 5 2 3" xfId="1883" xr:uid="{41C71B9B-F420-4715-B199-8642E79FA3F5}"/>
    <cellStyle name="Įprastas 3 4 5 2 3 2" xfId="4445" xr:uid="{1EEC85AA-DE23-48D1-9983-F9F4F9214F49}"/>
    <cellStyle name="Įprastas 3 4 5 2 4" xfId="3165" xr:uid="{C72F4DD1-814E-415A-908D-9D40E08DB44D}"/>
    <cellStyle name="Įprastas 3 4 5 3" xfId="1194" xr:uid="{5A956AA5-85E4-4E58-8A37-6D0C6044636A}"/>
    <cellStyle name="Įprastas 3 4 5 3 2" xfId="2474" xr:uid="{46BDB3D9-AB1E-46C7-A7AB-62A67C6C8EDA}"/>
    <cellStyle name="Įprastas 3 4 5 3 2 2" xfId="5036" xr:uid="{C188F1E9-4982-4174-9A26-68D790F83EC7}"/>
    <cellStyle name="Įprastas 3 4 5 3 3" xfId="3756" xr:uid="{1AD1FB35-75C0-4867-BE5B-99CFFAADB6E2}"/>
    <cellStyle name="Įprastas 3 4 5 4" xfId="1375" xr:uid="{AAEA0168-4A5B-4314-9079-073CAD648F63}"/>
    <cellStyle name="Įprastas 3 4 5 4 2" xfId="3937" xr:uid="{4366FEEB-3152-44DA-84A7-A05648BE4A42}"/>
    <cellStyle name="Įprastas 3 4 5 5" xfId="2657" xr:uid="{5025DEB8-30BC-4C73-92CE-31CD97391A52}"/>
    <cellStyle name="Įprastas 3 4 6" xfId="174" xr:uid="{BAD1A819-7C46-4EAE-997E-D739CAA494ED}"/>
    <cellStyle name="Įprastas 3 4 6 2" xfId="603" xr:uid="{F5EB9EEC-0468-4DFE-8074-C69E20A11E68}"/>
    <cellStyle name="Įprastas 3 4 6 2 2" xfId="1197" xr:uid="{18CFFFA8-EBA9-4EA2-A54F-B7DB73979AB6}"/>
    <cellStyle name="Įprastas 3 4 6 2 2 2" xfId="2477" xr:uid="{FCB0C87B-5B55-496D-9A0F-B2FCE36E6A5C}"/>
    <cellStyle name="Įprastas 3 4 6 2 2 2 2" xfId="5039" xr:uid="{1015BB36-49BE-4D87-BA1D-DE522CE5A48C}"/>
    <cellStyle name="Įprastas 3 4 6 2 2 3" xfId="3759" xr:uid="{ABA748B0-95A9-4132-8B55-2335DBDD528D}"/>
    <cellStyle name="Įprastas 3 4 6 2 3" xfId="1884" xr:uid="{7F742100-03CA-4E5C-B6C2-312A64B84E0E}"/>
    <cellStyle name="Įprastas 3 4 6 2 3 2" xfId="4446" xr:uid="{0DDC3E10-686B-4280-9325-EBAD75F1F250}"/>
    <cellStyle name="Įprastas 3 4 6 2 4" xfId="3166" xr:uid="{3C0A4658-70C5-4606-BF7C-798104D861C9}"/>
    <cellStyle name="Įprastas 3 4 6 3" xfId="1196" xr:uid="{06DFCA57-38EA-4DBB-8C03-0945832E45B8}"/>
    <cellStyle name="Įprastas 3 4 6 3 2" xfId="2476" xr:uid="{277FDDCD-BC06-4B0F-9BB4-5511C0D74D0C}"/>
    <cellStyle name="Įprastas 3 4 6 3 2 2" xfId="5038" xr:uid="{93FBD180-E471-457F-BE90-E3D991667301}"/>
    <cellStyle name="Įprastas 3 4 6 3 3" xfId="3758" xr:uid="{902CF465-5B7B-4C40-B69C-58CCF3050649}"/>
    <cellStyle name="Įprastas 3 4 6 4" xfId="1455" xr:uid="{E1711EB6-2125-4ABA-B6F0-E4EA49310588}"/>
    <cellStyle name="Įprastas 3 4 6 4 2" xfId="4017" xr:uid="{2BAB7C11-23EA-4AA4-A512-24858DDC64E3}"/>
    <cellStyle name="Įprastas 3 4 6 5" xfId="2737" xr:uid="{DC489828-19E0-43C9-8CDB-23707F4C3F24}"/>
    <cellStyle name="Įprastas 3 4 7" xfId="254" xr:uid="{6885CF5D-7E99-4F4F-A4D8-0963F4CA98B8}"/>
    <cellStyle name="Įprastas 3 4 7 2" xfId="604" xr:uid="{3190714B-1044-4C00-A4BE-4BBCBBA3CA58}"/>
    <cellStyle name="Įprastas 3 4 7 2 2" xfId="1199" xr:uid="{384598B3-3A1C-4DD8-AE57-2CB340E01306}"/>
    <cellStyle name="Įprastas 3 4 7 2 2 2" xfId="2479" xr:uid="{FDFE5FE0-E0CF-4A61-B8EF-31C33D042242}"/>
    <cellStyle name="Įprastas 3 4 7 2 2 2 2" xfId="5041" xr:uid="{2627CC67-48DD-462C-826E-B8086833E562}"/>
    <cellStyle name="Įprastas 3 4 7 2 2 3" xfId="3761" xr:uid="{6F218DBC-94BD-43C6-9227-30123483C785}"/>
    <cellStyle name="Įprastas 3 4 7 2 3" xfId="1885" xr:uid="{DB57F807-A045-453E-BA26-687B0014681C}"/>
    <cellStyle name="Įprastas 3 4 7 2 3 2" xfId="4447" xr:uid="{858D353C-4FE7-47C1-9D39-BE2D93D4B024}"/>
    <cellStyle name="Įprastas 3 4 7 2 4" xfId="3167" xr:uid="{B85F8177-E6D5-46EC-B59B-980232B2A042}"/>
    <cellStyle name="Įprastas 3 4 7 3" xfId="1198" xr:uid="{A2958848-556F-43A1-A9BC-20F651922033}"/>
    <cellStyle name="Įprastas 3 4 7 3 2" xfId="2478" xr:uid="{5D2C7A1D-4A7F-4652-B95A-B47676924539}"/>
    <cellStyle name="Įprastas 3 4 7 3 2 2" xfId="5040" xr:uid="{C19759DE-7D0E-4016-9E4E-44FFF936DFD5}"/>
    <cellStyle name="Įprastas 3 4 7 3 3" xfId="3760" xr:uid="{6629DCDD-0E48-469A-B35D-19B01E76E5EF}"/>
    <cellStyle name="Įprastas 3 4 7 4" xfId="1535" xr:uid="{4649AB3A-B063-4544-B80B-6C79A9E71BA1}"/>
    <cellStyle name="Įprastas 3 4 7 4 2" xfId="4097" xr:uid="{897827FF-10E1-4C4D-9203-C2D012D201A9}"/>
    <cellStyle name="Įprastas 3 4 7 5" xfId="2817" xr:uid="{4F16B60D-BF65-42A9-8E92-98F90DBDCFEA}"/>
    <cellStyle name="Įprastas 3 4 8" xfId="573" xr:uid="{25F30898-B899-485A-B7E3-2D5EE0527915}"/>
    <cellStyle name="Įprastas 3 4 8 2" xfId="1200" xr:uid="{0C5CA546-7272-4578-9553-EF1892B0EC23}"/>
    <cellStyle name="Įprastas 3 4 8 2 2" xfId="2480" xr:uid="{65CD5B95-A9D0-496D-814C-34F9AC9DA00D}"/>
    <cellStyle name="Įprastas 3 4 8 2 2 2" xfId="5042" xr:uid="{E14E3895-C13D-44F9-889E-C4621CB68EB1}"/>
    <cellStyle name="Įprastas 3 4 8 2 3" xfId="3762" xr:uid="{8B527DC9-CD6B-4218-B593-321235232372}"/>
    <cellStyle name="Įprastas 3 4 8 3" xfId="1854" xr:uid="{499F79F8-BC7B-4C74-A3EE-E7CBD54E3ABB}"/>
    <cellStyle name="Įprastas 3 4 8 3 2" xfId="4416" xr:uid="{9C4B80A5-8047-422F-B4D1-59FD081F97FC}"/>
    <cellStyle name="Įprastas 3 4 8 4" xfId="3136" xr:uid="{ECD8044F-EA25-4E13-9CD5-B7728EA7D2DA}"/>
    <cellStyle name="Įprastas 3 4 9" xfId="1137" xr:uid="{7D0E8D16-A784-4F26-AB85-C6A6BDF0B473}"/>
    <cellStyle name="Įprastas 3 4 9 2" xfId="2417" xr:uid="{12412407-99FB-4438-99F7-6B85F4D9BD5E}"/>
    <cellStyle name="Įprastas 3 4 9 2 2" xfId="4979" xr:uid="{CC491B9D-6C0C-4553-A747-34E38BCAA28B}"/>
    <cellStyle name="Įprastas 3 4 9 3" xfId="3699" xr:uid="{7F9E22C4-3314-4388-9D5B-C477B0864632}"/>
    <cellStyle name="Įprastas 3 5" xfId="18" xr:uid="{00000000-0005-0000-0000-00001A000000}"/>
    <cellStyle name="Įprastas 3 5 10" xfId="2581" xr:uid="{85D499FE-820F-43FC-A204-FF5D85CE88CF}"/>
    <cellStyle name="Įprastas 3 5 2" xfId="38" xr:uid="{5532F4D8-B1F5-44B2-AC73-7337AFCC376F}"/>
    <cellStyle name="Įprastas 3 5 2 2" xfId="78" xr:uid="{7B27C665-BF41-4AAA-9846-ABAFE4AFB8B1}"/>
    <cellStyle name="Įprastas 3 5 2 2 2" xfId="158" xr:uid="{39F69037-1B12-4FED-AD67-379411C37277}"/>
    <cellStyle name="Įprastas 3 5 2 2 2 2" xfId="608" xr:uid="{C4C1CC8B-5454-4F1F-90D3-9B72B6C1733A}"/>
    <cellStyle name="Įprastas 3 5 2 2 2 2 2" xfId="1205" xr:uid="{B1D63DAC-9904-4385-A203-13003C08322E}"/>
    <cellStyle name="Įprastas 3 5 2 2 2 2 2 2" xfId="2485" xr:uid="{4B2657C8-3B34-4A7A-9E6E-4EF75A5BD8B1}"/>
    <cellStyle name="Įprastas 3 5 2 2 2 2 2 2 2" xfId="5047" xr:uid="{3A295768-4158-4BE4-8BDD-7D68DA140554}"/>
    <cellStyle name="Įprastas 3 5 2 2 2 2 2 3" xfId="3767" xr:uid="{7796DB00-3393-42A8-ACC3-25BB056F0BBB}"/>
    <cellStyle name="Įprastas 3 5 2 2 2 2 3" xfId="1889" xr:uid="{29E0BF55-80EF-42A4-A9E5-6C0483A6E184}"/>
    <cellStyle name="Įprastas 3 5 2 2 2 2 3 2" xfId="4451" xr:uid="{9CFCA9F2-9158-4620-B205-D087F15AD423}"/>
    <cellStyle name="Įprastas 3 5 2 2 2 2 4" xfId="3171" xr:uid="{36EE8544-3E17-45AE-BC76-F93D04C508E1}"/>
    <cellStyle name="Įprastas 3 5 2 2 2 3" xfId="1204" xr:uid="{0EBD3F2F-9BB7-437A-A6F5-B52926B2BE1E}"/>
    <cellStyle name="Įprastas 3 5 2 2 2 3 2" xfId="2484" xr:uid="{0D9AB7FE-92A1-424D-968D-928871CEF778}"/>
    <cellStyle name="Įprastas 3 5 2 2 2 3 2 2" xfId="5046" xr:uid="{FFAE3F57-3924-4151-BAE9-A0804F7BCCA3}"/>
    <cellStyle name="Įprastas 3 5 2 2 2 3 3" xfId="3766" xr:uid="{7CD8F49F-3607-47CE-AFAF-90FB4E0EE81B}"/>
    <cellStyle name="Įprastas 3 5 2 2 2 4" xfId="1439" xr:uid="{72A9DC5C-BB28-4D6D-A168-921E068DF559}"/>
    <cellStyle name="Įprastas 3 5 2 2 2 4 2" xfId="4001" xr:uid="{5C8071DF-FF65-46F2-8B43-D3553B9AC011}"/>
    <cellStyle name="Įprastas 3 5 2 2 2 5" xfId="2721" xr:uid="{33C71ABB-DC69-46FD-9CC1-90A8C7EE8DB9}"/>
    <cellStyle name="Įprastas 3 5 2 2 3" xfId="238" xr:uid="{27C1679C-9130-4D12-83AE-F2B32E70076D}"/>
    <cellStyle name="Įprastas 3 5 2 2 3 2" xfId="609" xr:uid="{92EDADF6-5A29-4492-B107-05B03D5D93B3}"/>
    <cellStyle name="Įprastas 3 5 2 2 3 2 2" xfId="1207" xr:uid="{8C77B277-53EF-462B-8AF2-4277EBB6C031}"/>
    <cellStyle name="Įprastas 3 5 2 2 3 2 2 2" xfId="2487" xr:uid="{A153362F-0C88-41CC-B405-419A35808C10}"/>
    <cellStyle name="Įprastas 3 5 2 2 3 2 2 2 2" xfId="5049" xr:uid="{0582AB02-0942-4F24-9930-7F472AF541E1}"/>
    <cellStyle name="Įprastas 3 5 2 2 3 2 2 3" xfId="3769" xr:uid="{788A99FE-3705-491D-9597-3EAC240F9B16}"/>
    <cellStyle name="Įprastas 3 5 2 2 3 2 3" xfId="1890" xr:uid="{026416BC-EEFE-4E03-B2B5-DA1D6E920C80}"/>
    <cellStyle name="Įprastas 3 5 2 2 3 2 3 2" xfId="4452" xr:uid="{BD0BDD2E-DCFC-41E5-9815-E52806051E6E}"/>
    <cellStyle name="Įprastas 3 5 2 2 3 2 4" xfId="3172" xr:uid="{4ACD1DAF-DF9B-470E-8CB0-6A9364673C4F}"/>
    <cellStyle name="Įprastas 3 5 2 2 3 3" xfId="1206" xr:uid="{D1DF3523-B2AE-41BD-AAA3-DF9ACE0B9404}"/>
    <cellStyle name="Įprastas 3 5 2 2 3 3 2" xfId="2486" xr:uid="{1067E169-3343-4327-A8D4-C80686A8A807}"/>
    <cellStyle name="Įprastas 3 5 2 2 3 3 2 2" xfId="5048" xr:uid="{1D3328C6-73CC-404B-A447-69955777A878}"/>
    <cellStyle name="Įprastas 3 5 2 2 3 3 3" xfId="3768" xr:uid="{CE9CE806-840D-4169-82B0-7F136E19AA0D}"/>
    <cellStyle name="Įprastas 3 5 2 2 3 4" xfId="1519" xr:uid="{812AD69A-862B-47EA-B61D-4EBC075793A9}"/>
    <cellStyle name="Įprastas 3 5 2 2 3 4 2" xfId="4081" xr:uid="{397917F8-684D-41B9-97C9-678144BC1205}"/>
    <cellStyle name="Įprastas 3 5 2 2 3 5" xfId="2801" xr:uid="{9D09AB59-DE93-4129-9CE5-409166EA9A9F}"/>
    <cellStyle name="Įprastas 3 5 2 2 4" xfId="318" xr:uid="{66210199-B23E-4B5A-9876-9F4A9D783BE4}"/>
    <cellStyle name="Įprastas 3 5 2 2 4 2" xfId="610" xr:uid="{D3747D4F-F085-41F3-9E10-19B383D5652F}"/>
    <cellStyle name="Įprastas 3 5 2 2 4 2 2" xfId="1209" xr:uid="{0EA450C6-7074-4EF9-8C0C-BF9E9D9AB88D}"/>
    <cellStyle name="Įprastas 3 5 2 2 4 2 2 2" xfId="2489" xr:uid="{A8FFA156-DDA6-4299-9B45-5F48329D75F7}"/>
    <cellStyle name="Įprastas 3 5 2 2 4 2 2 2 2" xfId="5051" xr:uid="{8855E74A-8E5A-4B0D-B4B4-254F521EFFAE}"/>
    <cellStyle name="Įprastas 3 5 2 2 4 2 2 3" xfId="3771" xr:uid="{C5F74EA1-A2CD-4E92-881B-A29CF159551D}"/>
    <cellStyle name="Įprastas 3 5 2 2 4 2 3" xfId="1891" xr:uid="{F03C1973-0D36-4934-9E92-6DB8435470CB}"/>
    <cellStyle name="Įprastas 3 5 2 2 4 2 3 2" xfId="4453" xr:uid="{C9647A3C-C99C-4E0F-B520-5F5124848B61}"/>
    <cellStyle name="Įprastas 3 5 2 2 4 2 4" xfId="3173" xr:uid="{9525A3C0-4F96-4E45-A743-9C113A095885}"/>
    <cellStyle name="Įprastas 3 5 2 2 4 3" xfId="1208" xr:uid="{7C9C3F94-4A87-4C11-8347-5B633AAAA3FF}"/>
    <cellStyle name="Įprastas 3 5 2 2 4 3 2" xfId="2488" xr:uid="{D88544F6-83B2-46E3-87EE-35E4434017DA}"/>
    <cellStyle name="Įprastas 3 5 2 2 4 3 2 2" xfId="5050" xr:uid="{804E2A9A-03B8-42DB-83FD-1813F88A8E0D}"/>
    <cellStyle name="Įprastas 3 5 2 2 4 3 3" xfId="3770" xr:uid="{FD0318ED-D6BD-4A53-ACD8-A92F271C0955}"/>
    <cellStyle name="Įprastas 3 5 2 2 4 4" xfId="1599" xr:uid="{F9EB9F51-A8D9-4000-8D70-E04EFB8AEC38}"/>
    <cellStyle name="Įprastas 3 5 2 2 4 4 2" xfId="4161" xr:uid="{AD512785-C1EB-4331-ADED-A56A47049699}"/>
    <cellStyle name="Įprastas 3 5 2 2 4 5" xfId="2881" xr:uid="{7650D906-5B2C-4C93-A1B0-B793948B6C10}"/>
    <cellStyle name="Įprastas 3 5 2 2 5" xfId="607" xr:uid="{00F4201A-1FC1-4C0B-9602-F4B5E287B357}"/>
    <cellStyle name="Įprastas 3 5 2 2 5 2" xfId="1210" xr:uid="{FFAB7BA5-F80A-4ADA-9EAC-71DDB84ABE07}"/>
    <cellStyle name="Įprastas 3 5 2 2 5 2 2" xfId="2490" xr:uid="{989A0156-F421-42D3-A133-A9DEA29A97A6}"/>
    <cellStyle name="Įprastas 3 5 2 2 5 2 2 2" xfId="5052" xr:uid="{26F4BBB6-3BA5-49A8-8366-5483EAA9FE70}"/>
    <cellStyle name="Įprastas 3 5 2 2 5 2 3" xfId="3772" xr:uid="{5BF62E05-354F-434D-A745-933A54EF7D6F}"/>
    <cellStyle name="Įprastas 3 5 2 2 5 3" xfId="1888" xr:uid="{047F839A-E0D7-485F-A4BE-FCBF82D2BF56}"/>
    <cellStyle name="Įprastas 3 5 2 2 5 3 2" xfId="4450" xr:uid="{9257AEA1-C05C-4061-96D8-43167C8A6A2E}"/>
    <cellStyle name="Įprastas 3 5 2 2 5 4" xfId="3170" xr:uid="{46BFA6CF-03DE-4D1E-BAC3-A901146B6F16}"/>
    <cellStyle name="Įprastas 3 5 2 2 6" xfId="1203" xr:uid="{30F4F4B4-11F5-4F05-8325-A2BA551160B1}"/>
    <cellStyle name="Įprastas 3 5 2 2 6 2" xfId="2483" xr:uid="{E2482319-C2BC-4B0A-9454-C40BDA169D0B}"/>
    <cellStyle name="Įprastas 3 5 2 2 6 2 2" xfId="5045" xr:uid="{A9B7AB79-481C-4DD2-B6B0-5F23FD746F40}"/>
    <cellStyle name="Įprastas 3 5 2 2 6 3" xfId="3765" xr:uid="{24504B72-DF73-44F1-9244-87F9F33F4639}"/>
    <cellStyle name="Įprastas 3 5 2 2 7" xfId="1359" xr:uid="{F8495E1F-F0BB-48E2-A1BB-9C01F54F9B04}"/>
    <cellStyle name="Įprastas 3 5 2 2 7 2" xfId="3921" xr:uid="{AB4736D5-AEB8-4A12-B402-FB00C9D58314}"/>
    <cellStyle name="Įprastas 3 5 2 2 8" xfId="2641" xr:uid="{21807F51-97CE-4005-9502-23FBA88A1EF0}"/>
    <cellStyle name="Įprastas 3 5 2 3" xfId="118" xr:uid="{37859F69-DB9C-4617-B404-FB076DF7CE23}"/>
    <cellStyle name="Įprastas 3 5 2 3 2" xfId="611" xr:uid="{837A82D2-DFD5-4EB6-9750-045027B6C9F9}"/>
    <cellStyle name="Įprastas 3 5 2 3 2 2" xfId="1212" xr:uid="{3F84DF8A-1CB9-4DC2-978A-561BF48450B7}"/>
    <cellStyle name="Įprastas 3 5 2 3 2 2 2" xfId="2492" xr:uid="{AAADC016-5B50-4999-B5F5-0A1D83ABF507}"/>
    <cellStyle name="Įprastas 3 5 2 3 2 2 2 2" xfId="5054" xr:uid="{816D8AAD-6AD3-431F-8E5F-917FC399572C}"/>
    <cellStyle name="Įprastas 3 5 2 3 2 2 3" xfId="3774" xr:uid="{68F68B63-9F51-44E4-A8CF-D680DC5BB5FE}"/>
    <cellStyle name="Įprastas 3 5 2 3 2 3" xfId="1892" xr:uid="{9FD0629C-8135-47CE-B889-4C60045ECE34}"/>
    <cellStyle name="Įprastas 3 5 2 3 2 3 2" xfId="4454" xr:uid="{7B446492-EB96-4143-A55B-A7BA4DD7FD3F}"/>
    <cellStyle name="Įprastas 3 5 2 3 2 4" xfId="3174" xr:uid="{452BE67B-41AD-44E6-A9EA-7CC64735DC16}"/>
    <cellStyle name="Įprastas 3 5 2 3 3" xfId="1211" xr:uid="{B1A4097A-9C4B-458C-B943-77C427805AEF}"/>
    <cellStyle name="Įprastas 3 5 2 3 3 2" xfId="2491" xr:uid="{81183EF3-7D2E-4C91-BEEF-7E0AB4FC6A4A}"/>
    <cellStyle name="Įprastas 3 5 2 3 3 2 2" xfId="5053" xr:uid="{ADD2F48E-81B4-4155-807C-F505EF1FB549}"/>
    <cellStyle name="Įprastas 3 5 2 3 3 3" xfId="3773" xr:uid="{A7A264B3-54C9-41CF-A64E-F7031577E066}"/>
    <cellStyle name="Įprastas 3 5 2 3 4" xfId="1399" xr:uid="{552BF87A-2F37-4138-82F7-5CA71C2BC0EC}"/>
    <cellStyle name="Įprastas 3 5 2 3 4 2" xfId="3961" xr:uid="{659F7A8D-9C31-4784-93D3-3E7FE18474E1}"/>
    <cellStyle name="Įprastas 3 5 2 3 5" xfId="2681" xr:uid="{3578F841-C848-45D5-8B59-EF4887ECF0EB}"/>
    <cellStyle name="Įprastas 3 5 2 4" xfId="198" xr:uid="{4B937830-DB19-4D7A-AD3A-59898E8EEFFC}"/>
    <cellStyle name="Įprastas 3 5 2 4 2" xfId="612" xr:uid="{33897025-9090-4E3A-ADEF-4561A29B73CE}"/>
    <cellStyle name="Įprastas 3 5 2 4 2 2" xfId="1214" xr:uid="{80D89B24-37E1-4A73-83D2-07ADB3D45E0F}"/>
    <cellStyle name="Įprastas 3 5 2 4 2 2 2" xfId="2494" xr:uid="{3803642E-084A-461B-93F9-734E95000D33}"/>
    <cellStyle name="Įprastas 3 5 2 4 2 2 2 2" xfId="5056" xr:uid="{AF1C4704-6EA6-42E4-8F0D-2FD56F8173FA}"/>
    <cellStyle name="Įprastas 3 5 2 4 2 2 3" xfId="3776" xr:uid="{5EEEED4F-85E9-40D3-AD7F-87C8925EEEDE}"/>
    <cellStyle name="Įprastas 3 5 2 4 2 3" xfId="1893" xr:uid="{5888A04C-9208-4371-902E-98364FB6E10E}"/>
    <cellStyle name="Įprastas 3 5 2 4 2 3 2" xfId="4455" xr:uid="{27CF9706-0EFA-4B0B-AFE2-645980BA7FFC}"/>
    <cellStyle name="Įprastas 3 5 2 4 2 4" xfId="3175" xr:uid="{8BC6C78F-E9CA-43E0-8595-EE4988EBF500}"/>
    <cellStyle name="Įprastas 3 5 2 4 3" xfId="1213" xr:uid="{1BAAEA0C-FDF2-455A-A2DC-23D66FE07B7F}"/>
    <cellStyle name="Įprastas 3 5 2 4 3 2" xfId="2493" xr:uid="{CFD1FB7A-57EA-456F-978E-67E94D0DA3F1}"/>
    <cellStyle name="Įprastas 3 5 2 4 3 2 2" xfId="5055" xr:uid="{3728BC75-A57A-4402-89BF-A295CD740751}"/>
    <cellStyle name="Įprastas 3 5 2 4 3 3" xfId="3775" xr:uid="{3290CD2D-8A7A-41F7-952D-CDC88F194E96}"/>
    <cellStyle name="Įprastas 3 5 2 4 4" xfId="1479" xr:uid="{1861596C-3DC2-4CFD-8387-9FB7E291B1AD}"/>
    <cellStyle name="Įprastas 3 5 2 4 4 2" xfId="4041" xr:uid="{E277325F-C5F3-4D21-A485-BAD5BD741E1C}"/>
    <cellStyle name="Įprastas 3 5 2 4 5" xfId="2761" xr:uid="{579A3760-C4F5-4C9B-B4C4-CFA20EDF8B16}"/>
    <cellStyle name="Įprastas 3 5 2 5" xfId="278" xr:uid="{BB3E7AE8-88F8-45D0-9B6D-97F957266770}"/>
    <cellStyle name="Įprastas 3 5 2 5 2" xfId="613" xr:uid="{A5CC4127-F8B1-4E3D-A5F6-3402499E15D6}"/>
    <cellStyle name="Įprastas 3 5 2 5 2 2" xfId="1216" xr:uid="{B4EF5EC0-248E-4D9E-9A2E-86AABFD6B264}"/>
    <cellStyle name="Įprastas 3 5 2 5 2 2 2" xfId="2496" xr:uid="{D75D6616-F2CF-4CBA-B721-5612A3B8EF86}"/>
    <cellStyle name="Įprastas 3 5 2 5 2 2 2 2" xfId="5058" xr:uid="{8042B193-25D0-4103-B7C0-44DF3BDB7663}"/>
    <cellStyle name="Įprastas 3 5 2 5 2 2 3" xfId="3778" xr:uid="{8CF5FDBE-4769-4A11-B1BA-F6D5C3F9C0F4}"/>
    <cellStyle name="Įprastas 3 5 2 5 2 3" xfId="1894" xr:uid="{A8C1DE54-6EBE-4B83-8D34-0E689DDB2D02}"/>
    <cellStyle name="Įprastas 3 5 2 5 2 3 2" xfId="4456" xr:uid="{29810DCB-599A-45FC-982C-D6E54CCA5714}"/>
    <cellStyle name="Įprastas 3 5 2 5 2 4" xfId="3176" xr:uid="{D0835573-7FC3-4D69-A765-4EAF21B6B2A6}"/>
    <cellStyle name="Įprastas 3 5 2 5 3" xfId="1215" xr:uid="{9732444C-84D3-45AC-9C13-296940D3FF22}"/>
    <cellStyle name="Įprastas 3 5 2 5 3 2" xfId="2495" xr:uid="{1148DB34-624A-439D-A0DC-4E277CD9920E}"/>
    <cellStyle name="Įprastas 3 5 2 5 3 2 2" xfId="5057" xr:uid="{1E1462C8-E0BA-4524-BB16-20056C46A4CB}"/>
    <cellStyle name="Įprastas 3 5 2 5 3 3" xfId="3777" xr:uid="{9C5BEEB4-C0F7-42A9-B057-022A94B65143}"/>
    <cellStyle name="Įprastas 3 5 2 5 4" xfId="1559" xr:uid="{EF14CBC6-0736-4818-8E93-4697DA9119C3}"/>
    <cellStyle name="Įprastas 3 5 2 5 4 2" xfId="4121" xr:uid="{BC4051A4-D797-4A4F-B9B1-928ED211AC1D}"/>
    <cellStyle name="Įprastas 3 5 2 5 5" xfId="2841" xr:uid="{F56BB964-3FFD-432F-9330-726FB0EBB5DB}"/>
    <cellStyle name="Įprastas 3 5 2 6" xfId="606" xr:uid="{2D363244-747D-4187-93EC-494B0D35A1AB}"/>
    <cellStyle name="Įprastas 3 5 2 6 2" xfId="1217" xr:uid="{943B019B-B99A-4EF2-9BEB-A140DDCA3AF9}"/>
    <cellStyle name="Įprastas 3 5 2 6 2 2" xfId="2497" xr:uid="{C7A74F21-69C9-484D-8ACA-437957AACDC6}"/>
    <cellStyle name="Įprastas 3 5 2 6 2 2 2" xfId="5059" xr:uid="{70FAD8EB-A4C5-4DEA-8472-E3B7AAA80C9F}"/>
    <cellStyle name="Įprastas 3 5 2 6 2 3" xfId="3779" xr:uid="{4A64C444-F86D-4AC7-9C56-89C8F3AAA6F5}"/>
    <cellStyle name="Įprastas 3 5 2 6 3" xfId="1887" xr:uid="{EA82509C-BDC4-4FE9-B16D-48E9AF05C7B1}"/>
    <cellStyle name="Įprastas 3 5 2 6 3 2" xfId="4449" xr:uid="{B0793367-CACC-4E64-8FE7-3CF0C2A7A07F}"/>
    <cellStyle name="Įprastas 3 5 2 6 4" xfId="3169" xr:uid="{32BE5E9A-61F6-4239-BCA9-321EBA0918A7}"/>
    <cellStyle name="Įprastas 3 5 2 7" xfId="1202" xr:uid="{0D783F5E-5DE4-4F5C-B32C-D12DA04A29AA}"/>
    <cellStyle name="Įprastas 3 5 2 7 2" xfId="2482" xr:uid="{1191BBE9-A6B1-40DC-B5E3-3ADE40A101AA}"/>
    <cellStyle name="Įprastas 3 5 2 7 2 2" xfId="5044" xr:uid="{1F037F58-7F37-4E53-99E7-138DFDEDCDD6}"/>
    <cellStyle name="Įprastas 3 5 2 7 3" xfId="3764" xr:uid="{48385D0C-209B-4B06-AD26-DA8C0F4FFB65}"/>
    <cellStyle name="Įprastas 3 5 2 8" xfId="1319" xr:uid="{A040884F-8E57-4CB3-911B-3CC6D0D08528}"/>
    <cellStyle name="Įprastas 3 5 2 8 2" xfId="3881" xr:uid="{7313573F-1A76-415B-B6E8-44BB4CA593C5}"/>
    <cellStyle name="Įprastas 3 5 2 9" xfId="2601" xr:uid="{7DAE693D-4719-4D4F-B759-118B031B1118}"/>
    <cellStyle name="Įprastas 3 5 3" xfId="58" xr:uid="{F078F417-913E-4E73-B733-A87107CDBACA}"/>
    <cellStyle name="Įprastas 3 5 3 2" xfId="138" xr:uid="{C8A2BEC8-6429-4526-94FB-7D301270E046}"/>
    <cellStyle name="Įprastas 3 5 3 2 2" xfId="615" xr:uid="{60221347-A5A8-46E1-B01E-0DDFEA9DF859}"/>
    <cellStyle name="Įprastas 3 5 3 2 2 2" xfId="1220" xr:uid="{17E65A3A-2ACE-4A19-8947-A23F29409C00}"/>
    <cellStyle name="Įprastas 3 5 3 2 2 2 2" xfId="2500" xr:uid="{FEC9B666-26A2-4335-B71C-DC0144A1E3C1}"/>
    <cellStyle name="Įprastas 3 5 3 2 2 2 2 2" xfId="5062" xr:uid="{8DB40557-318B-46F0-9071-CF2E89837139}"/>
    <cellStyle name="Įprastas 3 5 3 2 2 2 3" xfId="3782" xr:uid="{4042CA39-68A7-4B0D-98B3-6F5E372967C7}"/>
    <cellStyle name="Įprastas 3 5 3 2 2 3" xfId="1896" xr:uid="{409F5ECB-2156-48F5-8960-9AB3F5291551}"/>
    <cellStyle name="Įprastas 3 5 3 2 2 3 2" xfId="4458" xr:uid="{FD4873A8-AD41-4851-A005-16046F4805F4}"/>
    <cellStyle name="Įprastas 3 5 3 2 2 4" xfId="3178" xr:uid="{E8BD9C5F-FB57-4F2A-88FF-D50758DBBE85}"/>
    <cellStyle name="Įprastas 3 5 3 2 3" xfId="1219" xr:uid="{B3A1075B-E129-4CC7-934E-25192ECEB8FA}"/>
    <cellStyle name="Įprastas 3 5 3 2 3 2" xfId="2499" xr:uid="{9352BC4E-C013-4310-86AC-258354ACD9A9}"/>
    <cellStyle name="Įprastas 3 5 3 2 3 2 2" xfId="5061" xr:uid="{41677062-0C58-444B-B24F-D54FE88B924A}"/>
    <cellStyle name="Įprastas 3 5 3 2 3 3" xfId="3781" xr:uid="{6405FB38-72F8-4C1B-9190-5CDD2D80E7FC}"/>
    <cellStyle name="Įprastas 3 5 3 2 4" xfId="1419" xr:uid="{82CFFFEA-4A7E-4C61-8168-81D389D034CA}"/>
    <cellStyle name="Įprastas 3 5 3 2 4 2" xfId="3981" xr:uid="{3A639940-B327-4E01-BC93-14F9A49795EB}"/>
    <cellStyle name="Įprastas 3 5 3 2 5" xfId="2701" xr:uid="{8A2BD9C6-61F3-4A3D-8210-9B545A6ACE07}"/>
    <cellStyle name="Įprastas 3 5 3 3" xfId="218" xr:uid="{582D2E68-79EF-4D66-9BDF-94CBDC79D1C5}"/>
    <cellStyle name="Įprastas 3 5 3 3 2" xfId="616" xr:uid="{A1D1CC6D-7930-4941-93F3-AE10B6442ABB}"/>
    <cellStyle name="Įprastas 3 5 3 3 2 2" xfId="1222" xr:uid="{79487600-1D05-4927-A72F-70115107BD4B}"/>
    <cellStyle name="Įprastas 3 5 3 3 2 2 2" xfId="2502" xr:uid="{DC888884-67E3-4A4C-9D02-EC4B93042139}"/>
    <cellStyle name="Įprastas 3 5 3 3 2 2 2 2" xfId="5064" xr:uid="{037A5AEF-AA6C-4966-BDAD-43F5CA6CB817}"/>
    <cellStyle name="Įprastas 3 5 3 3 2 2 3" xfId="3784" xr:uid="{A4FD6E57-041B-4E4D-ACE4-E87F37DD7566}"/>
    <cellStyle name="Įprastas 3 5 3 3 2 3" xfId="1897" xr:uid="{1053DEF0-19B7-4C7A-B571-3129CB397CF3}"/>
    <cellStyle name="Įprastas 3 5 3 3 2 3 2" xfId="4459" xr:uid="{55055C55-392B-4210-A2A6-3C682470329A}"/>
    <cellStyle name="Įprastas 3 5 3 3 2 4" xfId="3179" xr:uid="{7ED2463C-03B0-4AAD-8D51-22AEBBCCDAA3}"/>
    <cellStyle name="Įprastas 3 5 3 3 3" xfId="1221" xr:uid="{D4B68160-FBC5-4E18-BEC5-6C18DE8A0F16}"/>
    <cellStyle name="Įprastas 3 5 3 3 3 2" xfId="2501" xr:uid="{03CDA4AE-49AA-4C46-A40D-28DFA87DEFDE}"/>
    <cellStyle name="Įprastas 3 5 3 3 3 2 2" xfId="5063" xr:uid="{655E583D-73EA-4FA0-9E2F-FB49B72B3A86}"/>
    <cellStyle name="Įprastas 3 5 3 3 3 3" xfId="3783" xr:uid="{26C566B1-03BB-4288-B4A7-40322E69529B}"/>
    <cellStyle name="Įprastas 3 5 3 3 4" xfId="1499" xr:uid="{D7D56814-271C-4A4C-B77C-6AE3C8BD85D5}"/>
    <cellStyle name="Įprastas 3 5 3 3 4 2" xfId="4061" xr:uid="{B852D8F6-E946-42A9-8322-262E78E0A7D4}"/>
    <cellStyle name="Įprastas 3 5 3 3 5" xfId="2781" xr:uid="{956DAA32-FB29-4E6D-A52A-25201659BFC0}"/>
    <cellStyle name="Įprastas 3 5 3 4" xfId="298" xr:uid="{BC01F081-D2C9-46F0-8D4D-7A34CCF9AB03}"/>
    <cellStyle name="Įprastas 3 5 3 4 2" xfId="617" xr:uid="{3378C820-01E3-4928-B1E4-DB2C6FC4A0C6}"/>
    <cellStyle name="Įprastas 3 5 3 4 2 2" xfId="1224" xr:uid="{DFDC2B28-C021-48BC-B08B-020B469CE6F2}"/>
    <cellStyle name="Įprastas 3 5 3 4 2 2 2" xfId="2504" xr:uid="{B060DE8F-2233-407E-B84B-BE2B9ABA8EF1}"/>
    <cellStyle name="Įprastas 3 5 3 4 2 2 2 2" xfId="5066" xr:uid="{6CFA10A1-BF89-4456-AA3C-0246515BB655}"/>
    <cellStyle name="Įprastas 3 5 3 4 2 2 3" xfId="3786" xr:uid="{C00B60FD-A02F-4CFF-8E2E-6E9D9B4DDC81}"/>
    <cellStyle name="Įprastas 3 5 3 4 2 3" xfId="1898" xr:uid="{0B3F3EBD-73E6-4890-B8E7-B42855C9A8C5}"/>
    <cellStyle name="Įprastas 3 5 3 4 2 3 2" xfId="4460" xr:uid="{EAC07BB2-7E80-43FF-AF7C-725A01458AB0}"/>
    <cellStyle name="Įprastas 3 5 3 4 2 4" xfId="3180" xr:uid="{6C55446C-AA05-4A29-A36D-4E8A346EAD60}"/>
    <cellStyle name="Įprastas 3 5 3 4 3" xfId="1223" xr:uid="{05FAE257-0E20-4555-9A5E-8DD8B2AF45BE}"/>
    <cellStyle name="Įprastas 3 5 3 4 3 2" xfId="2503" xr:uid="{C4997E2E-012F-47C2-B3A9-74F73B98F0D8}"/>
    <cellStyle name="Įprastas 3 5 3 4 3 2 2" xfId="5065" xr:uid="{115D93BC-1A0F-4F17-A179-E51A17B68C78}"/>
    <cellStyle name="Įprastas 3 5 3 4 3 3" xfId="3785" xr:uid="{AA9E96B8-7347-4149-B7DA-99A2ED66462A}"/>
    <cellStyle name="Įprastas 3 5 3 4 4" xfId="1579" xr:uid="{994F6566-F810-4EEE-8E05-0BF99E150908}"/>
    <cellStyle name="Įprastas 3 5 3 4 4 2" xfId="4141" xr:uid="{63FC0F40-7BA7-4D0C-A507-8E10704222C1}"/>
    <cellStyle name="Įprastas 3 5 3 4 5" xfId="2861" xr:uid="{781E5512-C036-4778-A960-A1372B0D36A3}"/>
    <cellStyle name="Įprastas 3 5 3 5" xfId="614" xr:uid="{41AEA867-5535-4EC8-B7FD-219395362B0A}"/>
    <cellStyle name="Įprastas 3 5 3 5 2" xfId="1225" xr:uid="{94092D00-50F0-4010-A76C-8F7CDD5C4829}"/>
    <cellStyle name="Įprastas 3 5 3 5 2 2" xfId="2505" xr:uid="{7EE34356-9D34-4D6C-B7E7-DB9151408A48}"/>
    <cellStyle name="Įprastas 3 5 3 5 2 2 2" xfId="5067" xr:uid="{45FA8282-C72A-4E27-8828-B99A956D1566}"/>
    <cellStyle name="Įprastas 3 5 3 5 2 3" xfId="3787" xr:uid="{30724B6D-056D-4DF1-AAD8-B22233E00DF6}"/>
    <cellStyle name="Įprastas 3 5 3 5 3" xfId="1895" xr:uid="{A0025374-74E1-4451-BDBC-CE77CDFCBABC}"/>
    <cellStyle name="Įprastas 3 5 3 5 3 2" xfId="4457" xr:uid="{9B3EAA68-C34E-4B4D-B5BA-1CEF7271AC98}"/>
    <cellStyle name="Įprastas 3 5 3 5 4" xfId="3177" xr:uid="{D609C580-F308-4112-8880-A910E65441D2}"/>
    <cellStyle name="Įprastas 3 5 3 6" xfId="1218" xr:uid="{10EFAE2B-3F29-4163-A49B-8296BB9DF72D}"/>
    <cellStyle name="Įprastas 3 5 3 6 2" xfId="2498" xr:uid="{30C2F573-3511-4993-8697-D4B30726C7B0}"/>
    <cellStyle name="Įprastas 3 5 3 6 2 2" xfId="5060" xr:uid="{F7A8DAC0-0032-4F89-88D9-197ACF2D877F}"/>
    <cellStyle name="Įprastas 3 5 3 6 3" xfId="3780" xr:uid="{6C9E8BF7-E704-4C46-B715-EBD1F754D822}"/>
    <cellStyle name="Įprastas 3 5 3 7" xfId="1339" xr:uid="{713147D5-7E9F-457C-8622-0456DD38BB6D}"/>
    <cellStyle name="Įprastas 3 5 3 7 2" xfId="3901" xr:uid="{8B9CC3DA-530C-453C-8B55-D31DD9ABEF6A}"/>
    <cellStyle name="Įprastas 3 5 3 8" xfId="2621" xr:uid="{23638A2C-1E74-4B6D-8247-470794AFB50E}"/>
    <cellStyle name="Įprastas 3 5 4" xfId="98" xr:uid="{D65A2EC3-6D14-47C2-BEE1-B368E49BE916}"/>
    <cellStyle name="Įprastas 3 5 4 2" xfId="618" xr:uid="{97F992BF-7C4F-421C-B44E-43E647CD8319}"/>
    <cellStyle name="Įprastas 3 5 4 2 2" xfId="1227" xr:uid="{A71A5254-19B6-4415-ACE8-793A194DFF0D}"/>
    <cellStyle name="Įprastas 3 5 4 2 2 2" xfId="2507" xr:uid="{4517F51A-FAA3-4F5C-AA5B-C3B703846DBB}"/>
    <cellStyle name="Įprastas 3 5 4 2 2 2 2" xfId="5069" xr:uid="{1AB9CA53-C91A-4E5C-B342-2D018A2F7444}"/>
    <cellStyle name="Įprastas 3 5 4 2 2 3" xfId="3789" xr:uid="{19D1558A-D10B-4775-A6D4-45CB53BE2DA8}"/>
    <cellStyle name="Įprastas 3 5 4 2 3" xfId="1899" xr:uid="{5140376E-29C8-4550-AB43-B5F05893280F}"/>
    <cellStyle name="Įprastas 3 5 4 2 3 2" xfId="4461" xr:uid="{A20089BB-3623-4123-AEFF-BACD570A1EE6}"/>
    <cellStyle name="Įprastas 3 5 4 2 4" xfId="3181" xr:uid="{D35FE68E-5528-4EB9-BA55-35E8323D5405}"/>
    <cellStyle name="Įprastas 3 5 4 3" xfId="1226" xr:uid="{E64DBEE0-8981-4BA9-AA36-32D8FE5071BD}"/>
    <cellStyle name="Įprastas 3 5 4 3 2" xfId="2506" xr:uid="{F2098F3D-F0DE-42AD-94CF-125270606D1F}"/>
    <cellStyle name="Įprastas 3 5 4 3 2 2" xfId="5068" xr:uid="{183FA071-863B-4836-8BFF-93931AC36023}"/>
    <cellStyle name="Įprastas 3 5 4 3 3" xfId="3788" xr:uid="{EE58E34C-88E8-41A2-AA92-4891061C0906}"/>
    <cellStyle name="Įprastas 3 5 4 4" xfId="1379" xr:uid="{70FC71F9-2A45-4ED8-A1AD-4F290DA629AD}"/>
    <cellStyle name="Įprastas 3 5 4 4 2" xfId="3941" xr:uid="{3BCB96CA-95C2-401B-9E90-005C05BE0F51}"/>
    <cellStyle name="Įprastas 3 5 4 5" xfId="2661" xr:uid="{445E23B3-5906-46D8-A119-523F87EBF213}"/>
    <cellStyle name="Įprastas 3 5 5" xfId="178" xr:uid="{3A42363A-3602-42AF-923B-6C4406F51A50}"/>
    <cellStyle name="Įprastas 3 5 5 2" xfId="619" xr:uid="{B3C3F377-A3EB-48D1-8AC6-46EEDD4521CB}"/>
    <cellStyle name="Įprastas 3 5 5 2 2" xfId="1229" xr:uid="{8E64C4DC-ADDB-4E2F-AC09-AD804859E6CB}"/>
    <cellStyle name="Įprastas 3 5 5 2 2 2" xfId="2509" xr:uid="{6609B6BD-B06C-416B-ABF8-61A1608B5BE3}"/>
    <cellStyle name="Įprastas 3 5 5 2 2 2 2" xfId="5071" xr:uid="{0F2C2072-FCF4-496C-A4C3-D24E5C6DBB8B}"/>
    <cellStyle name="Įprastas 3 5 5 2 2 3" xfId="3791" xr:uid="{9ED1BB26-53D8-4398-9C8E-EC716C71B576}"/>
    <cellStyle name="Įprastas 3 5 5 2 3" xfId="1900" xr:uid="{4F3474DE-5E75-4F71-A829-1EBF124C4169}"/>
    <cellStyle name="Įprastas 3 5 5 2 3 2" xfId="4462" xr:uid="{4711C322-DCA4-44A1-A579-DD4677EF731D}"/>
    <cellStyle name="Įprastas 3 5 5 2 4" xfId="3182" xr:uid="{A8EE3E0D-8DF9-4450-B98B-568DE39E2E2E}"/>
    <cellStyle name="Įprastas 3 5 5 3" xfId="1228" xr:uid="{FF043366-8D93-4327-8751-5E7B1B7EB088}"/>
    <cellStyle name="Įprastas 3 5 5 3 2" xfId="2508" xr:uid="{2EDEC961-5524-46A1-BBD5-422BFE3E1007}"/>
    <cellStyle name="Įprastas 3 5 5 3 2 2" xfId="5070" xr:uid="{869032BE-E5BC-42B3-9540-6EDEC31EEEA9}"/>
    <cellStyle name="Įprastas 3 5 5 3 3" xfId="3790" xr:uid="{457CD4B5-3D97-4236-BC5C-C18A6A737A22}"/>
    <cellStyle name="Įprastas 3 5 5 4" xfId="1459" xr:uid="{55A50B18-8910-42E1-943D-2C6E61D0CCF2}"/>
    <cellStyle name="Įprastas 3 5 5 4 2" xfId="4021" xr:uid="{D7DDC16C-6C42-47A1-AF02-3647B12AE8A5}"/>
    <cellStyle name="Įprastas 3 5 5 5" xfId="2741" xr:uid="{714FF9D8-F844-454D-99DC-E0D5F76030FF}"/>
    <cellStyle name="Įprastas 3 5 6" xfId="258" xr:uid="{FD246142-DE33-4C8F-B8F6-A3DB6D8686C6}"/>
    <cellStyle name="Įprastas 3 5 6 2" xfId="620" xr:uid="{73D7739D-AB2B-4939-AD69-B784EA3B2F01}"/>
    <cellStyle name="Įprastas 3 5 6 2 2" xfId="1231" xr:uid="{3DE787BC-A7C5-46BB-B977-883B7DE8F55A}"/>
    <cellStyle name="Įprastas 3 5 6 2 2 2" xfId="2511" xr:uid="{2D24E69A-E7EA-49C8-930A-206F3DDFBE1B}"/>
    <cellStyle name="Įprastas 3 5 6 2 2 2 2" xfId="5073" xr:uid="{ED8BBE4C-371E-44D2-81CB-B802C7B05D5F}"/>
    <cellStyle name="Įprastas 3 5 6 2 2 3" xfId="3793" xr:uid="{EBE523EE-54C9-43BE-A494-5239D4A3BCA0}"/>
    <cellStyle name="Įprastas 3 5 6 2 3" xfId="1901" xr:uid="{EA520E2A-86AF-421F-87C5-9E2211B01E4D}"/>
    <cellStyle name="Įprastas 3 5 6 2 3 2" xfId="4463" xr:uid="{17F772D6-2A3E-4826-BC07-4D1BE5A7A782}"/>
    <cellStyle name="Įprastas 3 5 6 2 4" xfId="3183" xr:uid="{6E70E130-CFAB-456B-AB91-254297DBF34B}"/>
    <cellStyle name="Įprastas 3 5 6 3" xfId="1230" xr:uid="{8F2CF688-6974-47B0-A6A6-5A900DB4424F}"/>
    <cellStyle name="Įprastas 3 5 6 3 2" xfId="2510" xr:uid="{160B3D0B-4DD7-4CE3-8B55-4D10604EDA11}"/>
    <cellStyle name="Įprastas 3 5 6 3 2 2" xfId="5072" xr:uid="{22F1ACE3-D57D-41A0-8938-A6EE5489490A}"/>
    <cellStyle name="Įprastas 3 5 6 3 3" xfId="3792" xr:uid="{1980FF0C-94A4-48A4-B1E1-AEFFB312AFE9}"/>
    <cellStyle name="Įprastas 3 5 6 4" xfId="1539" xr:uid="{48AC601A-FCDE-417B-8B04-3A1B972BE20D}"/>
    <cellStyle name="Įprastas 3 5 6 4 2" xfId="4101" xr:uid="{08A58C7F-3DFB-48D5-A785-12E18FBF46B5}"/>
    <cellStyle name="Įprastas 3 5 6 5" xfId="2821" xr:uid="{02EAB0FF-1D86-4CEE-B597-4C6BE186072A}"/>
    <cellStyle name="Įprastas 3 5 7" xfId="605" xr:uid="{8D1A5CB9-343A-41B2-8300-D20F8F250438}"/>
    <cellStyle name="Įprastas 3 5 7 2" xfId="1232" xr:uid="{9F5A9D05-964E-4A81-86C0-687E967FDDEA}"/>
    <cellStyle name="Įprastas 3 5 7 2 2" xfId="2512" xr:uid="{CE2099DC-6649-4978-9C94-F275375B5F96}"/>
    <cellStyle name="Įprastas 3 5 7 2 2 2" xfId="5074" xr:uid="{1B7B31EF-DEF6-4984-91E1-B283C3A321C4}"/>
    <cellStyle name="Įprastas 3 5 7 2 3" xfId="3794" xr:uid="{A671DB2E-69D1-4F3D-99B2-88DCA507673F}"/>
    <cellStyle name="Įprastas 3 5 7 3" xfId="1886" xr:uid="{F14556F4-2BC5-4336-A575-C94473491C5C}"/>
    <cellStyle name="Įprastas 3 5 7 3 2" xfId="4448" xr:uid="{EF01D489-6E5F-4523-8594-196760C2BD23}"/>
    <cellStyle name="Įprastas 3 5 7 4" xfId="3168" xr:uid="{F86CF4AB-4329-405A-B781-85CACE3150BC}"/>
    <cellStyle name="Įprastas 3 5 8" xfId="1201" xr:uid="{FC0320D1-949B-4C1A-A3CF-B6A68BF1B915}"/>
    <cellStyle name="Įprastas 3 5 8 2" xfId="2481" xr:uid="{9C0F1BD1-A2FD-480A-98D6-816B6744F8CB}"/>
    <cellStyle name="Įprastas 3 5 8 2 2" xfId="5043" xr:uid="{996118D5-1FB8-4839-9113-CBD5EE6DE45E}"/>
    <cellStyle name="Įprastas 3 5 8 3" xfId="3763" xr:uid="{122FAF90-FFED-4FC9-BEA0-D1497D585600}"/>
    <cellStyle name="Įprastas 3 5 9" xfId="1299" xr:uid="{7764D5B7-877E-43D6-8DC8-D843880D1B60}"/>
    <cellStyle name="Įprastas 3 5 9 2" xfId="3861" xr:uid="{51550657-21F6-436D-B0CA-A881F477F19E}"/>
    <cellStyle name="Įprastas 3 6" xfId="26" xr:uid="{00000000-0005-0000-0000-00001B000000}"/>
    <cellStyle name="Įprastas 3 6 10" xfId="2589" xr:uid="{26A79010-6E5A-4585-8C2D-3AA229FAB4DC}"/>
    <cellStyle name="Įprastas 3 6 2" xfId="46" xr:uid="{01EF8DB2-DC18-41AE-AC00-DBC22577058D}"/>
    <cellStyle name="Įprastas 3 6 2 2" xfId="86" xr:uid="{503EDCE5-B24F-40F5-B634-AF0C7337EE23}"/>
    <cellStyle name="Įprastas 3 6 2 2 2" xfId="166" xr:uid="{D906318A-9AFB-46D4-90BD-2B506CB05A4D}"/>
    <cellStyle name="Įprastas 3 6 2 2 2 2" xfId="624" xr:uid="{5D2454AE-9DDD-46C4-9F9A-D0AA07E7260B}"/>
    <cellStyle name="Įprastas 3 6 2 2 2 2 2" xfId="1237" xr:uid="{D44CD00D-46D4-4CD2-B6DC-D2DB141EF5D9}"/>
    <cellStyle name="Įprastas 3 6 2 2 2 2 2 2" xfId="2517" xr:uid="{FE8D6260-87E8-4EB8-8A09-6A41E895504F}"/>
    <cellStyle name="Įprastas 3 6 2 2 2 2 2 2 2" xfId="5079" xr:uid="{D0381477-DE53-4978-B615-89F4F284486F}"/>
    <cellStyle name="Įprastas 3 6 2 2 2 2 2 3" xfId="3799" xr:uid="{E0796C07-2CA5-4146-B1D8-EF886B767776}"/>
    <cellStyle name="Įprastas 3 6 2 2 2 2 3" xfId="1905" xr:uid="{9A801280-2D1C-42D5-9F85-CE1C35EE08A4}"/>
    <cellStyle name="Įprastas 3 6 2 2 2 2 3 2" xfId="4467" xr:uid="{367F84AD-7AF8-4A0B-B23C-0100DB54B9A5}"/>
    <cellStyle name="Įprastas 3 6 2 2 2 2 4" xfId="3187" xr:uid="{EA47D284-3871-4869-B6AB-BC629E3F969B}"/>
    <cellStyle name="Įprastas 3 6 2 2 2 3" xfId="1236" xr:uid="{AFE0456E-EF9E-4645-A91E-00637E004599}"/>
    <cellStyle name="Įprastas 3 6 2 2 2 3 2" xfId="2516" xr:uid="{2FD50E7F-DFC1-4F48-840F-EAFB39598B94}"/>
    <cellStyle name="Įprastas 3 6 2 2 2 3 2 2" xfId="5078" xr:uid="{B40BFDDC-5886-4CE7-BD87-9CEA74531E69}"/>
    <cellStyle name="Įprastas 3 6 2 2 2 3 3" xfId="3798" xr:uid="{0372BDE1-E058-4074-8CB5-3F3E821164C3}"/>
    <cellStyle name="Įprastas 3 6 2 2 2 4" xfId="1447" xr:uid="{8727EBB8-385A-4FF7-B966-ECA54D163743}"/>
    <cellStyle name="Įprastas 3 6 2 2 2 4 2" xfId="4009" xr:uid="{5B27367E-DE78-4016-886E-C8CDFBF7E12A}"/>
    <cellStyle name="Įprastas 3 6 2 2 2 5" xfId="2729" xr:uid="{B9AF6C40-F5D8-4DF0-BBC2-9A1E5BE82229}"/>
    <cellStyle name="Įprastas 3 6 2 2 3" xfId="246" xr:uid="{54A930DA-3B3E-4483-B4C0-367C473ABEA6}"/>
    <cellStyle name="Įprastas 3 6 2 2 3 2" xfId="625" xr:uid="{6A6ECF34-91DC-4A02-955A-1C0BF9CB1398}"/>
    <cellStyle name="Įprastas 3 6 2 2 3 2 2" xfId="1239" xr:uid="{C05BB974-569A-468B-9F14-D744A490AD7A}"/>
    <cellStyle name="Įprastas 3 6 2 2 3 2 2 2" xfId="2519" xr:uid="{8DC7FF61-6206-4630-8E5C-834D49B0EF51}"/>
    <cellStyle name="Įprastas 3 6 2 2 3 2 2 2 2" xfId="5081" xr:uid="{4E27A9D6-AC58-4F2E-B2A8-F6F2961CEDD1}"/>
    <cellStyle name="Įprastas 3 6 2 2 3 2 2 3" xfId="3801" xr:uid="{8960CDB1-23A5-4E94-8B09-4D8F725D156F}"/>
    <cellStyle name="Įprastas 3 6 2 2 3 2 3" xfId="1906" xr:uid="{BE2CC15F-192B-43E6-A710-FD07CF8F43FB}"/>
    <cellStyle name="Įprastas 3 6 2 2 3 2 3 2" xfId="4468" xr:uid="{84AE56ED-01E9-420C-9F24-F82049729A14}"/>
    <cellStyle name="Įprastas 3 6 2 2 3 2 4" xfId="3188" xr:uid="{EAD4E427-4171-447B-B836-3B09F221A5CA}"/>
    <cellStyle name="Įprastas 3 6 2 2 3 3" xfId="1238" xr:uid="{E58A017D-5488-40AA-ACB4-5DA6EC579131}"/>
    <cellStyle name="Įprastas 3 6 2 2 3 3 2" xfId="2518" xr:uid="{527149CA-C7A5-4DD5-A68E-84C786457176}"/>
    <cellStyle name="Įprastas 3 6 2 2 3 3 2 2" xfId="5080" xr:uid="{11DD9867-2C01-4471-B82F-FDB2206719EA}"/>
    <cellStyle name="Įprastas 3 6 2 2 3 3 3" xfId="3800" xr:uid="{33222571-86BB-49F7-A67F-3DC2C88963AF}"/>
    <cellStyle name="Įprastas 3 6 2 2 3 4" xfId="1527" xr:uid="{EE143B9B-F6E4-4AF3-A26D-16AB0CFB3214}"/>
    <cellStyle name="Įprastas 3 6 2 2 3 4 2" xfId="4089" xr:uid="{A0F10590-6C20-445D-8C0D-31F50AF427F4}"/>
    <cellStyle name="Įprastas 3 6 2 2 3 5" xfId="2809" xr:uid="{24A6AED0-816D-4802-AE38-A5699EEBFB65}"/>
    <cellStyle name="Įprastas 3 6 2 2 4" xfId="326" xr:uid="{0D49D9D3-CCB0-40D4-A686-C9F37B73D47F}"/>
    <cellStyle name="Įprastas 3 6 2 2 4 2" xfId="626" xr:uid="{5400CE68-89C4-4403-8CC4-B6B0BC619C38}"/>
    <cellStyle name="Įprastas 3 6 2 2 4 2 2" xfId="1241" xr:uid="{3BCE961C-C2E0-439E-B495-01947AF99087}"/>
    <cellStyle name="Įprastas 3 6 2 2 4 2 2 2" xfId="2521" xr:uid="{8D08C03A-B16F-40B5-9869-1EDA2163EB15}"/>
    <cellStyle name="Įprastas 3 6 2 2 4 2 2 2 2" xfId="5083" xr:uid="{ECAE9C22-37E2-49FE-89A3-6FF4A4BC402F}"/>
    <cellStyle name="Įprastas 3 6 2 2 4 2 2 3" xfId="3803" xr:uid="{5B3A4FBF-C894-4726-9CC8-94CAE7184DA9}"/>
    <cellStyle name="Įprastas 3 6 2 2 4 2 3" xfId="1907" xr:uid="{5897CEEF-24F9-4A84-9DB4-4AE855ECF5C9}"/>
    <cellStyle name="Įprastas 3 6 2 2 4 2 3 2" xfId="4469" xr:uid="{828265AF-2A6B-415D-90D1-1F70380337F0}"/>
    <cellStyle name="Įprastas 3 6 2 2 4 2 4" xfId="3189" xr:uid="{4DBA4B07-6A34-41A1-B45A-22A55258D247}"/>
    <cellStyle name="Įprastas 3 6 2 2 4 3" xfId="1240" xr:uid="{12AD1F3F-4809-4688-8D95-B0DD2A256421}"/>
    <cellStyle name="Įprastas 3 6 2 2 4 3 2" xfId="2520" xr:uid="{3D295DE8-D95F-4466-9C7D-2DB946C9660B}"/>
    <cellStyle name="Įprastas 3 6 2 2 4 3 2 2" xfId="5082" xr:uid="{096E88DD-1FF2-4F38-BF16-214A2D1DE2B6}"/>
    <cellStyle name="Įprastas 3 6 2 2 4 3 3" xfId="3802" xr:uid="{CC537884-9D00-4496-8296-EEF7AAA409A1}"/>
    <cellStyle name="Įprastas 3 6 2 2 4 4" xfId="1607" xr:uid="{28BC80D1-3FD0-43B8-AA66-3977DB97E28A}"/>
    <cellStyle name="Įprastas 3 6 2 2 4 4 2" xfId="4169" xr:uid="{678FAAA2-D776-436A-B93B-BA5F8BE72E87}"/>
    <cellStyle name="Įprastas 3 6 2 2 4 5" xfId="2889" xr:uid="{D91E2E52-E195-45DE-9C2A-1C48C2816F0E}"/>
    <cellStyle name="Įprastas 3 6 2 2 5" xfId="623" xr:uid="{4AFCF5D0-3CF8-48B3-8439-50E9294519B6}"/>
    <cellStyle name="Įprastas 3 6 2 2 5 2" xfId="1242" xr:uid="{9186B679-CBA1-413C-A028-7F602698B0D8}"/>
    <cellStyle name="Įprastas 3 6 2 2 5 2 2" xfId="2522" xr:uid="{C34A70F5-6DCF-4BFF-ADB7-721B29FBD776}"/>
    <cellStyle name="Įprastas 3 6 2 2 5 2 2 2" xfId="5084" xr:uid="{CB45B0DB-EF8D-4D9A-A80F-5FE086240029}"/>
    <cellStyle name="Įprastas 3 6 2 2 5 2 3" xfId="3804" xr:uid="{3214C87E-FA89-4447-A3C3-548EF579C8AD}"/>
    <cellStyle name="Įprastas 3 6 2 2 5 3" xfId="1904" xr:uid="{CF3BD344-0174-41DA-B862-761D0FD67276}"/>
    <cellStyle name="Įprastas 3 6 2 2 5 3 2" xfId="4466" xr:uid="{1702EA91-6B58-4B5C-BFE6-C550B8C03C08}"/>
    <cellStyle name="Įprastas 3 6 2 2 5 4" xfId="3186" xr:uid="{DE99BC3B-9017-47D4-94C4-6DB3DA75CE88}"/>
    <cellStyle name="Įprastas 3 6 2 2 6" xfId="1235" xr:uid="{235BE21D-461C-4AEE-9B56-B90201BF6F37}"/>
    <cellStyle name="Įprastas 3 6 2 2 6 2" xfId="2515" xr:uid="{B61BFEE6-09E3-4D75-A47B-56CF084ED736}"/>
    <cellStyle name="Įprastas 3 6 2 2 6 2 2" xfId="5077" xr:uid="{E6031309-AC3E-4658-8D10-3C48900FA21E}"/>
    <cellStyle name="Įprastas 3 6 2 2 6 3" xfId="3797" xr:uid="{69B63B15-CFA3-452B-91E6-5BC1A77A01CA}"/>
    <cellStyle name="Įprastas 3 6 2 2 7" xfId="1367" xr:uid="{2460B2A0-3477-4CCF-AA89-F2BDCEF20FA7}"/>
    <cellStyle name="Įprastas 3 6 2 2 7 2" xfId="3929" xr:uid="{962DA7A0-1685-4925-9503-FD4FFF3C3602}"/>
    <cellStyle name="Įprastas 3 6 2 2 8" xfId="2649" xr:uid="{CAD32894-B6C6-47E8-B2A9-F43D9BEC9629}"/>
    <cellStyle name="Įprastas 3 6 2 3" xfId="126" xr:uid="{F10903D0-AD2E-437C-81E3-3183D77A33FB}"/>
    <cellStyle name="Įprastas 3 6 2 3 2" xfId="627" xr:uid="{710AB69A-5FCB-4EFA-8A97-2DC399F63645}"/>
    <cellStyle name="Įprastas 3 6 2 3 2 2" xfId="1244" xr:uid="{D1962103-38AF-4DD2-B2F8-02EFCB0FB235}"/>
    <cellStyle name="Įprastas 3 6 2 3 2 2 2" xfId="2524" xr:uid="{011ACDDF-C3C4-414D-8A40-6383196D3111}"/>
    <cellStyle name="Įprastas 3 6 2 3 2 2 2 2" xfId="5086" xr:uid="{29BFCC9C-3861-4A10-A646-DC2144E08B12}"/>
    <cellStyle name="Įprastas 3 6 2 3 2 2 3" xfId="3806" xr:uid="{7A4AFF49-55FB-4F5D-8089-E5371B86AFA2}"/>
    <cellStyle name="Įprastas 3 6 2 3 2 3" xfId="1908" xr:uid="{48C0D608-CE2B-44DE-8798-24EBDF54F952}"/>
    <cellStyle name="Įprastas 3 6 2 3 2 3 2" xfId="4470" xr:uid="{08535AB4-8212-4F54-9386-79D3375FFAE3}"/>
    <cellStyle name="Įprastas 3 6 2 3 2 4" xfId="3190" xr:uid="{16A02B30-0091-45BA-BCCE-D660E18E5BEC}"/>
    <cellStyle name="Įprastas 3 6 2 3 3" xfId="1243" xr:uid="{9592943B-718D-404F-954A-F61A528975C6}"/>
    <cellStyle name="Įprastas 3 6 2 3 3 2" xfId="2523" xr:uid="{4C7649D8-4555-4434-975C-9A5512A378E6}"/>
    <cellStyle name="Įprastas 3 6 2 3 3 2 2" xfId="5085" xr:uid="{5F211560-3579-47AC-B511-9398D136CF0B}"/>
    <cellStyle name="Įprastas 3 6 2 3 3 3" xfId="3805" xr:uid="{5EF79F96-88BB-403C-8ACF-898CD7F27E90}"/>
    <cellStyle name="Įprastas 3 6 2 3 4" xfId="1407" xr:uid="{D223BA1A-9D5B-403B-994A-CE7783D7A6B6}"/>
    <cellStyle name="Įprastas 3 6 2 3 4 2" xfId="3969" xr:uid="{A37F1E20-C39F-48A1-9587-D372707A7A10}"/>
    <cellStyle name="Įprastas 3 6 2 3 5" xfId="2689" xr:uid="{E3B292E7-9495-4B37-8D77-7508409D3933}"/>
    <cellStyle name="Įprastas 3 6 2 4" xfId="206" xr:uid="{E0B44E09-672C-471A-BC98-F00E7A5319E6}"/>
    <cellStyle name="Įprastas 3 6 2 4 2" xfId="628" xr:uid="{4D240FDA-7C77-4122-8A8A-DFAB06562770}"/>
    <cellStyle name="Įprastas 3 6 2 4 2 2" xfId="1246" xr:uid="{91AA1352-ABC0-4323-89BC-BD392ADC2652}"/>
    <cellStyle name="Įprastas 3 6 2 4 2 2 2" xfId="2526" xr:uid="{C065830A-AC68-4CDE-8819-B8396D53B568}"/>
    <cellStyle name="Įprastas 3 6 2 4 2 2 2 2" xfId="5088" xr:uid="{8227630A-55D0-4EB5-BC7E-FE5BA5A72281}"/>
    <cellStyle name="Įprastas 3 6 2 4 2 2 3" xfId="3808" xr:uid="{DEADE6F4-39B6-4EEB-A801-38B81EEB11A7}"/>
    <cellStyle name="Įprastas 3 6 2 4 2 3" xfId="1909" xr:uid="{2280FBDF-FD1A-4652-B140-F63F0F2E1F55}"/>
    <cellStyle name="Įprastas 3 6 2 4 2 3 2" xfId="4471" xr:uid="{CC67BE69-4546-4748-99E3-FC7EC9C6443B}"/>
    <cellStyle name="Įprastas 3 6 2 4 2 4" xfId="3191" xr:uid="{10428A6B-D39A-4FA3-8B24-814E84B53FC1}"/>
    <cellStyle name="Įprastas 3 6 2 4 3" xfId="1245" xr:uid="{52F2DAD4-1988-4D55-A210-D95EAC93B685}"/>
    <cellStyle name="Įprastas 3 6 2 4 3 2" xfId="2525" xr:uid="{1DC4A2BB-0AF8-466D-9620-3436D224E6CC}"/>
    <cellStyle name="Įprastas 3 6 2 4 3 2 2" xfId="5087" xr:uid="{F91A90E7-3CCE-420A-BEEE-1B30872DB37F}"/>
    <cellStyle name="Įprastas 3 6 2 4 3 3" xfId="3807" xr:uid="{F483CB3B-15A8-4B03-B855-7431A8065C5B}"/>
    <cellStyle name="Įprastas 3 6 2 4 4" xfId="1487" xr:uid="{1A553BC8-BB9F-4C4B-9CB1-688673BCC0A4}"/>
    <cellStyle name="Įprastas 3 6 2 4 4 2" xfId="4049" xr:uid="{57930655-A5FF-411D-A5BC-8D0EC6C3812A}"/>
    <cellStyle name="Įprastas 3 6 2 4 5" xfId="2769" xr:uid="{54B32FA9-D035-4431-A86F-4926D30D418F}"/>
    <cellStyle name="Įprastas 3 6 2 5" xfId="286" xr:uid="{A55CE548-5AB2-413F-998A-5C7DDEBD7114}"/>
    <cellStyle name="Įprastas 3 6 2 5 2" xfId="629" xr:uid="{CE41FCED-0CF4-4171-AC91-D54B1C0FB116}"/>
    <cellStyle name="Įprastas 3 6 2 5 2 2" xfId="1248" xr:uid="{92E144F6-34D6-4972-9DC4-30C96CB652F9}"/>
    <cellStyle name="Įprastas 3 6 2 5 2 2 2" xfId="2528" xr:uid="{BEDB2D9C-5C7A-4BBE-9524-96BB478EA124}"/>
    <cellStyle name="Įprastas 3 6 2 5 2 2 2 2" xfId="5090" xr:uid="{43C2E0A5-32AC-4BA6-8BC6-C085461B60E8}"/>
    <cellStyle name="Įprastas 3 6 2 5 2 2 3" xfId="3810" xr:uid="{5AED5BD6-E9C3-4FE3-801B-785D4FCCF31E}"/>
    <cellStyle name="Įprastas 3 6 2 5 2 3" xfId="1910" xr:uid="{D13B89FD-A8DF-48C0-9BB2-20EEF98D989E}"/>
    <cellStyle name="Įprastas 3 6 2 5 2 3 2" xfId="4472" xr:uid="{57363B8E-4752-4E9A-95E8-EE4E18E73289}"/>
    <cellStyle name="Įprastas 3 6 2 5 2 4" xfId="3192" xr:uid="{6831D3DA-FE69-45E7-83BF-1EC5A7B73024}"/>
    <cellStyle name="Įprastas 3 6 2 5 3" xfId="1247" xr:uid="{726F11BB-5CC7-4BE0-B635-15C42004F807}"/>
    <cellStyle name="Įprastas 3 6 2 5 3 2" xfId="2527" xr:uid="{0392E161-0F37-466A-923A-1E52FB870B86}"/>
    <cellStyle name="Įprastas 3 6 2 5 3 2 2" xfId="5089" xr:uid="{F2F6D993-BF58-49DF-9192-6582C8EDC5FA}"/>
    <cellStyle name="Įprastas 3 6 2 5 3 3" xfId="3809" xr:uid="{17BB7B79-EB1C-4EEF-9505-3D9D23BDB0AF}"/>
    <cellStyle name="Įprastas 3 6 2 5 4" xfId="1567" xr:uid="{05FB9D5B-7111-454A-95FB-83FCFD6BAE5D}"/>
    <cellStyle name="Įprastas 3 6 2 5 4 2" xfId="4129" xr:uid="{FD647572-2893-4938-9099-DD505A31CDAC}"/>
    <cellStyle name="Įprastas 3 6 2 5 5" xfId="2849" xr:uid="{B6BC9986-8EDB-45B9-ABAD-23CE8C920864}"/>
    <cellStyle name="Įprastas 3 6 2 6" xfId="622" xr:uid="{9995142D-BBF2-439E-A5C0-1A01A2715015}"/>
    <cellStyle name="Įprastas 3 6 2 6 2" xfId="1249" xr:uid="{7B0870EF-D73A-4378-A9AB-8732FAD23985}"/>
    <cellStyle name="Įprastas 3 6 2 6 2 2" xfId="2529" xr:uid="{8DB3EE0A-84AF-4126-B34C-D247C26A0B40}"/>
    <cellStyle name="Įprastas 3 6 2 6 2 2 2" xfId="5091" xr:uid="{B14BFB67-9177-4C19-8573-88A73214036C}"/>
    <cellStyle name="Įprastas 3 6 2 6 2 3" xfId="3811" xr:uid="{7B7392AD-B2B0-4903-BF5F-E2264F2FC57A}"/>
    <cellStyle name="Įprastas 3 6 2 6 3" xfId="1903" xr:uid="{A3ADB046-048F-4846-BF30-6EE5B33E2EA1}"/>
    <cellStyle name="Įprastas 3 6 2 6 3 2" xfId="4465" xr:uid="{FBBEAD0E-969B-46D9-A62E-11811EFDE4B4}"/>
    <cellStyle name="Įprastas 3 6 2 6 4" xfId="3185" xr:uid="{77AE3867-C7E3-4D36-9EF6-ED6EA21E6286}"/>
    <cellStyle name="Įprastas 3 6 2 7" xfId="1234" xr:uid="{A7688D47-86DC-4507-B6A6-6D96583EDF21}"/>
    <cellStyle name="Įprastas 3 6 2 7 2" xfId="2514" xr:uid="{FA778FEA-D7B3-4058-9275-587EE83CDED3}"/>
    <cellStyle name="Įprastas 3 6 2 7 2 2" xfId="5076" xr:uid="{F5054DB5-6908-4A05-8554-936AE94CB9AB}"/>
    <cellStyle name="Įprastas 3 6 2 7 3" xfId="3796" xr:uid="{C7BF96D3-97DF-49EB-8310-FBC547895651}"/>
    <cellStyle name="Įprastas 3 6 2 8" xfId="1327" xr:uid="{32CB9701-5416-4F0F-8B7C-0353472FF9D6}"/>
    <cellStyle name="Įprastas 3 6 2 8 2" xfId="3889" xr:uid="{1C52D3C3-A55E-44D1-A311-CD9F60322000}"/>
    <cellStyle name="Įprastas 3 6 2 9" xfId="2609" xr:uid="{9F57797A-DD53-417A-BB45-CBE93825F5BE}"/>
    <cellStyle name="Įprastas 3 6 3" xfId="66" xr:uid="{0B985077-67DF-4EA3-84BF-40285BF039B9}"/>
    <cellStyle name="Įprastas 3 6 3 2" xfId="146" xr:uid="{1F71E09C-D9BE-4853-8A45-BFDB337CC0D2}"/>
    <cellStyle name="Įprastas 3 6 3 2 2" xfId="631" xr:uid="{C893ECA4-0B00-4818-B80B-BB9F14CF1F5B}"/>
    <cellStyle name="Įprastas 3 6 3 2 2 2" xfId="1252" xr:uid="{854A7368-9AC3-4ED5-9FD3-F27446DC1BE5}"/>
    <cellStyle name="Įprastas 3 6 3 2 2 2 2" xfId="2532" xr:uid="{9305CCB7-05F1-4EF8-A05F-7799A6C1A0E2}"/>
    <cellStyle name="Įprastas 3 6 3 2 2 2 2 2" xfId="5094" xr:uid="{2BA40E0E-BBC0-49B8-92E3-41D724D407B1}"/>
    <cellStyle name="Įprastas 3 6 3 2 2 2 3" xfId="3814" xr:uid="{9F9AA83D-A307-4D02-9DD3-19DA8AAD6051}"/>
    <cellStyle name="Įprastas 3 6 3 2 2 3" xfId="1912" xr:uid="{450AC054-1431-448A-A4E1-61A22F95199D}"/>
    <cellStyle name="Įprastas 3 6 3 2 2 3 2" xfId="4474" xr:uid="{D655EE64-6EA6-4E91-81E6-323DD95AE2B1}"/>
    <cellStyle name="Įprastas 3 6 3 2 2 4" xfId="3194" xr:uid="{7A7A14AE-7C07-456B-A7F7-3D714E011C20}"/>
    <cellStyle name="Įprastas 3 6 3 2 3" xfId="1251" xr:uid="{7A177589-846C-4305-92C7-80CADD6F47E2}"/>
    <cellStyle name="Įprastas 3 6 3 2 3 2" xfId="2531" xr:uid="{21768614-04EB-4046-955D-59EEB0400B1C}"/>
    <cellStyle name="Įprastas 3 6 3 2 3 2 2" xfId="5093" xr:uid="{A5551A80-AF1C-477C-8C7D-599B138E586A}"/>
    <cellStyle name="Įprastas 3 6 3 2 3 3" xfId="3813" xr:uid="{A710DFD7-91DA-4694-87F8-0F363DF2038D}"/>
    <cellStyle name="Įprastas 3 6 3 2 4" xfId="1427" xr:uid="{1EF322B4-4B21-490F-94CC-0CBC37EDEC23}"/>
    <cellStyle name="Įprastas 3 6 3 2 4 2" xfId="3989" xr:uid="{7ACA09F4-4DE5-454D-8B88-142788D6B58E}"/>
    <cellStyle name="Įprastas 3 6 3 2 5" xfId="2709" xr:uid="{80E1AADF-9413-401A-AC0A-92CA3AB35A80}"/>
    <cellStyle name="Įprastas 3 6 3 3" xfId="226" xr:uid="{EA422D1E-72C6-465E-8437-B012608906B0}"/>
    <cellStyle name="Įprastas 3 6 3 3 2" xfId="632" xr:uid="{DE0967AF-4805-4561-8A00-119B2628CA3D}"/>
    <cellStyle name="Įprastas 3 6 3 3 2 2" xfId="1254" xr:uid="{8A0CD245-E9B2-4658-BEB5-0501A25FCB5F}"/>
    <cellStyle name="Įprastas 3 6 3 3 2 2 2" xfId="2534" xr:uid="{7956B20B-1A76-4434-8DA8-BCDEC19BB384}"/>
    <cellStyle name="Įprastas 3 6 3 3 2 2 2 2" xfId="5096" xr:uid="{D0A4E482-EC68-49FE-B83C-74E10F583BC5}"/>
    <cellStyle name="Įprastas 3 6 3 3 2 2 3" xfId="3816" xr:uid="{E5991ABB-4232-4C65-8694-C240E87B49FF}"/>
    <cellStyle name="Įprastas 3 6 3 3 2 3" xfId="1913" xr:uid="{49235C10-7491-4C68-8F06-7E27A97D9888}"/>
    <cellStyle name="Įprastas 3 6 3 3 2 3 2" xfId="4475" xr:uid="{0280DAA2-EDC5-4961-A977-22293FD70725}"/>
    <cellStyle name="Įprastas 3 6 3 3 2 4" xfId="3195" xr:uid="{BAD42CF0-1D58-4B93-B15C-1C06AD8179B6}"/>
    <cellStyle name="Įprastas 3 6 3 3 3" xfId="1253" xr:uid="{6950B471-7B92-4191-880D-480F72F5A8BD}"/>
    <cellStyle name="Įprastas 3 6 3 3 3 2" xfId="2533" xr:uid="{BD59251B-10D4-48B3-BD3D-B45198E5644C}"/>
    <cellStyle name="Įprastas 3 6 3 3 3 2 2" xfId="5095" xr:uid="{8634BBA1-48E2-4F6A-AB90-E3B0BF7FE24E}"/>
    <cellStyle name="Įprastas 3 6 3 3 3 3" xfId="3815" xr:uid="{E57F9C93-12F0-43E9-ABF9-AE50694E4777}"/>
    <cellStyle name="Įprastas 3 6 3 3 4" xfId="1507" xr:uid="{3DCC96AE-5DE5-4F72-872A-88DDF72E11CE}"/>
    <cellStyle name="Įprastas 3 6 3 3 4 2" xfId="4069" xr:uid="{93F6328D-3456-43C4-A0A8-F0EA59C5910C}"/>
    <cellStyle name="Įprastas 3 6 3 3 5" xfId="2789" xr:uid="{03D9DD4B-C809-43ED-ADA7-6C30AE817F93}"/>
    <cellStyle name="Įprastas 3 6 3 4" xfId="306" xr:uid="{9B48F656-DE03-4622-8FB5-C36369DCB81E}"/>
    <cellStyle name="Įprastas 3 6 3 4 2" xfId="633" xr:uid="{1EB543EA-D5F8-4A10-84C1-720E62152C7B}"/>
    <cellStyle name="Įprastas 3 6 3 4 2 2" xfId="1256" xr:uid="{BF763D23-5EE4-4FC0-BDC1-A2E78A4B3919}"/>
    <cellStyle name="Įprastas 3 6 3 4 2 2 2" xfId="2536" xr:uid="{E6212360-DD11-429D-94E7-9690593B3936}"/>
    <cellStyle name="Įprastas 3 6 3 4 2 2 2 2" xfId="5098" xr:uid="{5833EA75-E0CB-4493-A2A0-4A53B7A01642}"/>
    <cellStyle name="Įprastas 3 6 3 4 2 2 3" xfId="3818" xr:uid="{0964B309-CBBC-490D-B332-0BA38DA602CA}"/>
    <cellStyle name="Įprastas 3 6 3 4 2 3" xfId="1914" xr:uid="{7192E4D6-14F4-4B8D-9E4E-F30ED23B4D44}"/>
    <cellStyle name="Įprastas 3 6 3 4 2 3 2" xfId="4476" xr:uid="{B599D0E0-501A-4E76-BAE5-B74214C58818}"/>
    <cellStyle name="Įprastas 3 6 3 4 2 4" xfId="3196" xr:uid="{A3EF9365-B862-4F02-8D71-CA1CA1ADAAB6}"/>
    <cellStyle name="Įprastas 3 6 3 4 3" xfId="1255" xr:uid="{EC612021-D5C9-47BB-851F-92A2DC7C16F7}"/>
    <cellStyle name="Įprastas 3 6 3 4 3 2" xfId="2535" xr:uid="{92A07131-DE0A-48CA-A213-267833CFFE61}"/>
    <cellStyle name="Įprastas 3 6 3 4 3 2 2" xfId="5097" xr:uid="{BCCACEE8-9BA7-481C-AAE6-9F2BB61E4E93}"/>
    <cellStyle name="Įprastas 3 6 3 4 3 3" xfId="3817" xr:uid="{328A6480-B2E8-4C64-8571-2C07A1E96DBE}"/>
    <cellStyle name="Įprastas 3 6 3 4 4" xfId="1587" xr:uid="{E91941DE-619F-446E-93B4-DFE879FC8ED7}"/>
    <cellStyle name="Įprastas 3 6 3 4 4 2" xfId="4149" xr:uid="{E6EA6B92-9BC3-4F46-93F7-0AA83B20FF6E}"/>
    <cellStyle name="Įprastas 3 6 3 4 5" xfId="2869" xr:uid="{7DDDB040-0507-4D98-BB25-00FA4E54AB27}"/>
    <cellStyle name="Įprastas 3 6 3 5" xfId="630" xr:uid="{7C83568B-3E99-4FBB-9BDE-85B2BB43D754}"/>
    <cellStyle name="Įprastas 3 6 3 5 2" xfId="1257" xr:uid="{7E35F325-F8F5-45B5-8715-29760CB5B9EE}"/>
    <cellStyle name="Įprastas 3 6 3 5 2 2" xfId="2537" xr:uid="{8450CE5C-5E64-4EEA-938D-EB3F5B0ECD7E}"/>
    <cellStyle name="Įprastas 3 6 3 5 2 2 2" xfId="5099" xr:uid="{F37C1C86-F4F6-40C7-8E0A-0007C29169E7}"/>
    <cellStyle name="Įprastas 3 6 3 5 2 3" xfId="3819" xr:uid="{C054FB03-6B05-49EC-AAA5-171AF45087E4}"/>
    <cellStyle name="Įprastas 3 6 3 5 3" xfId="1911" xr:uid="{A6C8654E-0427-4B56-B8B8-ABD8DAAC5FCC}"/>
    <cellStyle name="Įprastas 3 6 3 5 3 2" xfId="4473" xr:uid="{62638F3A-1043-4E9E-A241-5CEA39AE6D65}"/>
    <cellStyle name="Įprastas 3 6 3 5 4" xfId="3193" xr:uid="{A29F0E3C-1AF2-441E-8D99-6C972726373A}"/>
    <cellStyle name="Įprastas 3 6 3 6" xfId="1250" xr:uid="{E51DD066-BD96-4060-A919-28D6FABF53BA}"/>
    <cellStyle name="Įprastas 3 6 3 6 2" xfId="2530" xr:uid="{AB08F2BD-CFC7-4D34-B2EC-2D4A91E61175}"/>
    <cellStyle name="Įprastas 3 6 3 6 2 2" xfId="5092" xr:uid="{F36AE26F-FCE9-4C32-A7B5-357CB78191E4}"/>
    <cellStyle name="Įprastas 3 6 3 6 3" xfId="3812" xr:uid="{79A49B4F-D4F0-41D9-ABDB-998DA79A3F3F}"/>
    <cellStyle name="Įprastas 3 6 3 7" xfId="1347" xr:uid="{BC3A9696-97A5-4E4C-956B-72E7F109C501}"/>
    <cellStyle name="Įprastas 3 6 3 7 2" xfId="3909" xr:uid="{F79F6DEC-32D2-404B-854F-D86770D70502}"/>
    <cellStyle name="Įprastas 3 6 3 8" xfId="2629" xr:uid="{C5E2D26B-11F2-4F57-86C6-1B4CF833681D}"/>
    <cellStyle name="Įprastas 3 6 4" xfId="106" xr:uid="{902CFD46-CB43-4320-A085-88BD372C72C4}"/>
    <cellStyle name="Įprastas 3 6 4 2" xfId="634" xr:uid="{81BC93BF-0C6C-43C1-94E4-7F234CE81A8F}"/>
    <cellStyle name="Įprastas 3 6 4 2 2" xfId="1259" xr:uid="{C82A30DD-1EC9-4A28-A47F-0B7A2C381409}"/>
    <cellStyle name="Įprastas 3 6 4 2 2 2" xfId="2539" xr:uid="{CA59A03B-9991-41BE-A487-88423306710E}"/>
    <cellStyle name="Įprastas 3 6 4 2 2 2 2" xfId="5101" xr:uid="{0B539DF4-38DD-478F-8BE4-E628BFF07D1D}"/>
    <cellStyle name="Įprastas 3 6 4 2 2 3" xfId="3821" xr:uid="{A916F4AF-2117-4185-AE26-2BCD4FA8DA17}"/>
    <cellStyle name="Įprastas 3 6 4 2 3" xfId="1915" xr:uid="{89E9EE90-D2E3-4A28-8DD6-F20C6A9B26FF}"/>
    <cellStyle name="Įprastas 3 6 4 2 3 2" xfId="4477" xr:uid="{87DD01E6-6C3A-4DF9-BF1F-A59ABBF56B38}"/>
    <cellStyle name="Įprastas 3 6 4 2 4" xfId="3197" xr:uid="{170EB426-3FD1-455C-8E79-19BB306C4765}"/>
    <cellStyle name="Įprastas 3 6 4 3" xfId="1258" xr:uid="{B98B706E-13A6-4A72-A470-17EFCB4DDA0A}"/>
    <cellStyle name="Įprastas 3 6 4 3 2" xfId="2538" xr:uid="{B409C4B8-08D9-4503-8FBB-577D3D9CE6FE}"/>
    <cellStyle name="Įprastas 3 6 4 3 2 2" xfId="5100" xr:uid="{6B4FF25A-1401-44EF-99E1-C96BECD6AA82}"/>
    <cellStyle name="Įprastas 3 6 4 3 3" xfId="3820" xr:uid="{4164C666-1CC5-450F-AE15-C3BA98DFA13B}"/>
    <cellStyle name="Įprastas 3 6 4 4" xfId="1387" xr:uid="{EB7218DF-E25E-451A-AB49-8D6C69F9C55E}"/>
    <cellStyle name="Įprastas 3 6 4 4 2" xfId="3949" xr:uid="{48265DE4-8B36-47EA-B400-D8A3EB7BB1FA}"/>
    <cellStyle name="Įprastas 3 6 4 5" xfId="2669" xr:uid="{2BB647B5-294B-443A-AFC0-944443959275}"/>
    <cellStyle name="Įprastas 3 6 5" xfId="186" xr:uid="{884968AE-9D52-46F4-B273-BA7FD53184C2}"/>
    <cellStyle name="Įprastas 3 6 5 2" xfId="635" xr:uid="{D29C5575-A64A-4EFA-9928-2D725A75502A}"/>
    <cellStyle name="Įprastas 3 6 5 2 2" xfId="1261" xr:uid="{75DA5CD5-BEDE-44E0-9CA1-D5BD84AA5BE1}"/>
    <cellStyle name="Įprastas 3 6 5 2 2 2" xfId="2541" xr:uid="{F89AC377-C9E5-44F5-A045-D09E20DAB3B7}"/>
    <cellStyle name="Įprastas 3 6 5 2 2 2 2" xfId="5103" xr:uid="{76EA1675-5241-4384-98C1-F6E44B7C1B4B}"/>
    <cellStyle name="Įprastas 3 6 5 2 2 3" xfId="3823" xr:uid="{D6B60F09-85BC-423F-BE68-6AA765BB909D}"/>
    <cellStyle name="Įprastas 3 6 5 2 3" xfId="1916" xr:uid="{337171D4-78F4-46CC-A8EB-44FC22C3F0A0}"/>
    <cellStyle name="Įprastas 3 6 5 2 3 2" xfId="4478" xr:uid="{7392BDBE-8090-41B3-AAB8-5DCFB4106A66}"/>
    <cellStyle name="Įprastas 3 6 5 2 4" xfId="3198" xr:uid="{6E2A51F6-7769-4F09-9053-6DBFC8136C05}"/>
    <cellStyle name="Įprastas 3 6 5 3" xfId="1260" xr:uid="{2A69F9ED-FA9F-4FD3-B38A-3F4E00055790}"/>
    <cellStyle name="Įprastas 3 6 5 3 2" xfId="2540" xr:uid="{7187A116-14BB-4BF3-A9EF-F7C120A2DFC6}"/>
    <cellStyle name="Įprastas 3 6 5 3 2 2" xfId="5102" xr:uid="{361B740B-87AD-4DB4-989F-5A58CD121546}"/>
    <cellStyle name="Įprastas 3 6 5 3 3" xfId="3822" xr:uid="{484DB9FF-54DD-414E-974B-250BFD64E5CF}"/>
    <cellStyle name="Įprastas 3 6 5 4" xfId="1467" xr:uid="{7F0EC165-7C07-4112-ACC1-D7A931B748FA}"/>
    <cellStyle name="Įprastas 3 6 5 4 2" xfId="4029" xr:uid="{CCB3015C-2551-42C9-9780-B51680833BDD}"/>
    <cellStyle name="Įprastas 3 6 5 5" xfId="2749" xr:uid="{85DED23C-83EE-483E-A362-E6AD118D1DAB}"/>
    <cellStyle name="Įprastas 3 6 6" xfId="266" xr:uid="{FAEE2913-9D57-4C79-A590-19032715685C}"/>
    <cellStyle name="Įprastas 3 6 6 2" xfId="636" xr:uid="{B60F1B4A-F3F4-4B49-8DE9-6C036C184C4D}"/>
    <cellStyle name="Įprastas 3 6 6 2 2" xfId="1263" xr:uid="{CF4713EC-F927-465F-9679-3129A8D8142B}"/>
    <cellStyle name="Įprastas 3 6 6 2 2 2" xfId="2543" xr:uid="{47EAD273-E9AC-468B-97A4-6BDA9EFE2656}"/>
    <cellStyle name="Įprastas 3 6 6 2 2 2 2" xfId="5105" xr:uid="{4FD7F222-F25A-4926-9E8E-21130CDED7B6}"/>
    <cellStyle name="Įprastas 3 6 6 2 2 3" xfId="3825" xr:uid="{2DEED282-FF38-44F4-9A84-668F2DD52A00}"/>
    <cellStyle name="Įprastas 3 6 6 2 3" xfId="1917" xr:uid="{FDE3A7CB-A70F-4D0A-9B92-888F1EF93EAC}"/>
    <cellStyle name="Įprastas 3 6 6 2 3 2" xfId="4479" xr:uid="{D21F75A6-E004-468D-85DF-76C68183B6F2}"/>
    <cellStyle name="Įprastas 3 6 6 2 4" xfId="3199" xr:uid="{34FAEDD9-21ED-42B0-AA20-49E38ABA787A}"/>
    <cellStyle name="Įprastas 3 6 6 3" xfId="1262" xr:uid="{8EA437E2-2666-4D96-8956-0F54C4D60CF6}"/>
    <cellStyle name="Įprastas 3 6 6 3 2" xfId="2542" xr:uid="{3BF33A6C-B24B-47AE-B07A-22C278A14A81}"/>
    <cellStyle name="Įprastas 3 6 6 3 2 2" xfId="5104" xr:uid="{830AD868-A2D8-41EE-A33D-8624C3D56A19}"/>
    <cellStyle name="Įprastas 3 6 6 3 3" xfId="3824" xr:uid="{DF57E687-95E7-4519-9522-E21F901D9C2C}"/>
    <cellStyle name="Įprastas 3 6 6 4" xfId="1547" xr:uid="{EFAF6DB5-8A59-4BFD-8C6C-531A7B24AAB0}"/>
    <cellStyle name="Įprastas 3 6 6 4 2" xfId="4109" xr:uid="{7DB268DE-4EF5-404D-A5CB-CD7B23275EB0}"/>
    <cellStyle name="Įprastas 3 6 6 5" xfId="2829" xr:uid="{DCFF9384-5535-42CA-B34D-920C563DFEC2}"/>
    <cellStyle name="Įprastas 3 6 7" xfId="621" xr:uid="{49C6161F-96AE-4324-BF15-54D259E73D7E}"/>
    <cellStyle name="Įprastas 3 6 7 2" xfId="1264" xr:uid="{B96F91F0-6FBE-4BA6-A1D8-2A4B82EDD45B}"/>
    <cellStyle name="Įprastas 3 6 7 2 2" xfId="2544" xr:uid="{8AA8EDAB-9AFF-4291-B3E6-84FFC3C8D9DE}"/>
    <cellStyle name="Įprastas 3 6 7 2 2 2" xfId="5106" xr:uid="{FE402C91-2D62-4E72-8B9D-30FBB1665C2A}"/>
    <cellStyle name="Įprastas 3 6 7 2 3" xfId="3826" xr:uid="{1BFD84E0-DB3F-45A3-9FC6-50DD34A836D0}"/>
    <cellStyle name="Įprastas 3 6 7 3" xfId="1902" xr:uid="{0B3AF7E9-5E09-499B-A457-25D2AC70C2D1}"/>
    <cellStyle name="Įprastas 3 6 7 3 2" xfId="4464" xr:uid="{C29D6401-F4E5-4F39-B27C-1A7B18B3DF5F}"/>
    <cellStyle name="Įprastas 3 6 7 4" xfId="3184" xr:uid="{3F4E6BA7-BBCA-4BB3-BCA8-F5382074A260}"/>
    <cellStyle name="Įprastas 3 6 8" xfId="1233" xr:uid="{CF5EDCA6-7308-4E94-8549-A46345A59A41}"/>
    <cellStyle name="Įprastas 3 6 8 2" xfId="2513" xr:uid="{B94FA84A-53D6-45A7-A576-D499C23ECE55}"/>
    <cellStyle name="Įprastas 3 6 8 2 2" xfId="5075" xr:uid="{48769510-8A0A-42FC-A9D6-95F17C5DAC64}"/>
    <cellStyle name="Įprastas 3 6 8 3" xfId="3795" xr:uid="{6129B9FC-BC33-461D-8174-FDA477B82D15}"/>
    <cellStyle name="Įprastas 3 6 9" xfId="1307" xr:uid="{B9CCDE44-6554-4171-B7FB-DA42AA9E39E2}"/>
    <cellStyle name="Įprastas 3 6 9 2" xfId="3869" xr:uid="{0666AA79-5147-4208-88E2-D6D70BEACAC9}"/>
    <cellStyle name="Įprastas 3 7" xfId="30" xr:uid="{4DBF2E76-B33D-4AF3-910B-AD3A8BB3E6DA}"/>
    <cellStyle name="Įprastas 3 7 2" xfId="70" xr:uid="{FF289DFC-A4CE-479D-9E48-9F9DB281E88A}"/>
    <cellStyle name="Įprastas 3 7 2 2" xfId="150" xr:uid="{7E43623B-BC14-47C3-9ACF-8A714A6E23D5}"/>
    <cellStyle name="Įprastas 3 7 2 2 2" xfId="639" xr:uid="{03E614EA-E045-4C75-9191-2E618604592F}"/>
    <cellStyle name="Įprastas 3 7 2 2 2 2" xfId="1268" xr:uid="{F28B89D1-894A-4AE2-94D9-B7EF347BA0F0}"/>
    <cellStyle name="Įprastas 3 7 2 2 2 2 2" xfId="2548" xr:uid="{85489212-6859-47B0-973F-7AB21A886F15}"/>
    <cellStyle name="Įprastas 3 7 2 2 2 2 2 2" xfId="5110" xr:uid="{502A8518-6908-4673-AE4D-E1D0FBF88C7D}"/>
    <cellStyle name="Įprastas 3 7 2 2 2 2 3" xfId="3830" xr:uid="{5CB5D175-C4EA-4AD7-AA04-F30690816C33}"/>
    <cellStyle name="Įprastas 3 7 2 2 2 3" xfId="1920" xr:uid="{1CF643C4-419A-46DF-ACB2-5014294B9713}"/>
    <cellStyle name="Įprastas 3 7 2 2 2 3 2" xfId="4482" xr:uid="{C0BED722-C751-48A8-81F1-E26748EEC05C}"/>
    <cellStyle name="Įprastas 3 7 2 2 2 4" xfId="3202" xr:uid="{750160C9-D394-4B0D-A991-3AEBDBA713C4}"/>
    <cellStyle name="Įprastas 3 7 2 2 3" xfId="1267" xr:uid="{62431A29-ECBF-443A-B64F-58F43664DBE3}"/>
    <cellStyle name="Įprastas 3 7 2 2 3 2" xfId="2547" xr:uid="{14E4986B-38E6-4414-97AC-BBE82482839A}"/>
    <cellStyle name="Įprastas 3 7 2 2 3 2 2" xfId="5109" xr:uid="{E81D5B8F-2744-447E-8226-6E0CCBD2E918}"/>
    <cellStyle name="Įprastas 3 7 2 2 3 3" xfId="3829" xr:uid="{2C6DAC94-AD36-461D-A6DB-8CA8901D2016}"/>
    <cellStyle name="Įprastas 3 7 2 2 4" xfId="1431" xr:uid="{769D759A-64C6-4359-9440-449DDCD82A88}"/>
    <cellStyle name="Įprastas 3 7 2 2 4 2" xfId="3993" xr:uid="{62A7F334-955B-4DC1-A57F-1FB179BB6BC2}"/>
    <cellStyle name="Įprastas 3 7 2 2 5" xfId="2713" xr:uid="{55212781-4C1F-483F-971E-1D51EA19D24E}"/>
    <cellStyle name="Įprastas 3 7 2 3" xfId="230" xr:uid="{8F5C7535-4950-4031-A4F8-0F4B2F40940F}"/>
    <cellStyle name="Įprastas 3 7 2 3 2" xfId="640" xr:uid="{1F21E703-7E95-4BF1-9B54-44F972699C15}"/>
    <cellStyle name="Įprastas 3 7 2 3 2 2" xfId="1270" xr:uid="{738843D8-6F11-465A-B309-10D80DDD3440}"/>
    <cellStyle name="Įprastas 3 7 2 3 2 2 2" xfId="2550" xr:uid="{9AAA4BB9-881D-403D-9CD0-E036D3788A9F}"/>
    <cellStyle name="Įprastas 3 7 2 3 2 2 2 2" xfId="5112" xr:uid="{0DA40136-D7FC-4424-B75F-D4D80B8B8E7D}"/>
    <cellStyle name="Įprastas 3 7 2 3 2 2 3" xfId="3832" xr:uid="{CA5C3590-3B36-47E7-9B1C-B1E090740950}"/>
    <cellStyle name="Įprastas 3 7 2 3 2 3" xfId="1921" xr:uid="{F9A77375-F0FB-4CF4-BBCA-594C0ECE29EE}"/>
    <cellStyle name="Įprastas 3 7 2 3 2 3 2" xfId="4483" xr:uid="{0EDAD860-2623-4E72-A1B0-619E73304979}"/>
    <cellStyle name="Įprastas 3 7 2 3 2 4" xfId="3203" xr:uid="{53169C9B-0BD3-40F3-9F91-63A426DA183D}"/>
    <cellStyle name="Įprastas 3 7 2 3 3" xfId="1269" xr:uid="{B8165F9D-BA32-4D56-8463-2D9B1D3E2D3B}"/>
    <cellStyle name="Įprastas 3 7 2 3 3 2" xfId="2549" xr:uid="{1F3375C0-60D0-431B-A400-766B2E3130DF}"/>
    <cellStyle name="Įprastas 3 7 2 3 3 2 2" xfId="5111" xr:uid="{19BEF6E4-4003-443E-BF73-249D0C7E3694}"/>
    <cellStyle name="Įprastas 3 7 2 3 3 3" xfId="3831" xr:uid="{9D394472-52ED-40A5-A77F-36E98A09234B}"/>
    <cellStyle name="Įprastas 3 7 2 3 4" xfId="1511" xr:uid="{72416318-F9C1-4F53-B4EE-F9C78EA4E30D}"/>
    <cellStyle name="Įprastas 3 7 2 3 4 2" xfId="4073" xr:uid="{4257ED33-3748-42C6-AEEE-5D4A24D16DEE}"/>
    <cellStyle name="Įprastas 3 7 2 3 5" xfId="2793" xr:uid="{030AA760-3EE7-49C5-8C31-61B19DB94A8D}"/>
    <cellStyle name="Įprastas 3 7 2 4" xfId="310" xr:uid="{A86078B6-B20B-4CB1-8873-F2417CBAC990}"/>
    <cellStyle name="Įprastas 3 7 2 4 2" xfId="641" xr:uid="{5B378AEE-DEF4-4CFD-9DFE-B279486797BC}"/>
    <cellStyle name="Įprastas 3 7 2 4 2 2" xfId="1272" xr:uid="{E69D0D11-FA9D-4181-BA41-229D6E1F5F2D}"/>
    <cellStyle name="Įprastas 3 7 2 4 2 2 2" xfId="2552" xr:uid="{5235A41B-8CEC-4958-BEA9-FD1BEF327DC3}"/>
    <cellStyle name="Įprastas 3 7 2 4 2 2 2 2" xfId="5114" xr:uid="{27B035FC-D72C-47C4-9EBD-0AF0D91259EF}"/>
    <cellStyle name="Įprastas 3 7 2 4 2 2 3" xfId="3834" xr:uid="{1FA5CCDB-C205-489A-8CBE-970EBACFE129}"/>
    <cellStyle name="Įprastas 3 7 2 4 2 3" xfId="1922" xr:uid="{CA616023-6F33-4B1E-8962-007A1BF849EF}"/>
    <cellStyle name="Įprastas 3 7 2 4 2 3 2" xfId="4484" xr:uid="{D53FACA3-78D7-4587-967F-BA90270C3200}"/>
    <cellStyle name="Įprastas 3 7 2 4 2 4" xfId="3204" xr:uid="{27788D7C-0CEE-43FB-B837-1D9E91A88D51}"/>
    <cellStyle name="Įprastas 3 7 2 4 3" xfId="1271" xr:uid="{C2A3D223-8DE9-4A49-85C0-CD734BDC829E}"/>
    <cellStyle name="Įprastas 3 7 2 4 3 2" xfId="2551" xr:uid="{7A706652-9807-4F75-8069-37EE17390D96}"/>
    <cellStyle name="Įprastas 3 7 2 4 3 2 2" xfId="5113" xr:uid="{1747D8E6-4EF8-4723-B6C7-1D0E6134BBD0}"/>
    <cellStyle name="Įprastas 3 7 2 4 3 3" xfId="3833" xr:uid="{1DEB4F2A-BC85-4EAF-9C2F-63836E38E8CA}"/>
    <cellStyle name="Įprastas 3 7 2 4 4" xfId="1591" xr:uid="{3450AAC4-A177-4002-8EF0-FE1D3258A16A}"/>
    <cellStyle name="Įprastas 3 7 2 4 4 2" xfId="4153" xr:uid="{858C5069-DD0C-4BC3-99E7-15DEF71FD697}"/>
    <cellStyle name="Įprastas 3 7 2 4 5" xfId="2873" xr:uid="{E8685B4C-3FEC-431F-9097-7FDF00C4B40D}"/>
    <cellStyle name="Įprastas 3 7 2 5" xfId="638" xr:uid="{9F542002-B663-4F06-926E-BB055CCFCA45}"/>
    <cellStyle name="Įprastas 3 7 2 5 2" xfId="1273" xr:uid="{CBC097AC-8B3B-4AF7-9258-AE5E2FE8A095}"/>
    <cellStyle name="Įprastas 3 7 2 5 2 2" xfId="2553" xr:uid="{CAA5C2DD-59FE-49B6-A155-3E2E570F53A5}"/>
    <cellStyle name="Įprastas 3 7 2 5 2 2 2" xfId="5115" xr:uid="{53DE60D1-BE10-41CE-8515-69327B5FF7B0}"/>
    <cellStyle name="Įprastas 3 7 2 5 2 3" xfId="3835" xr:uid="{3F1707AA-49AB-4D94-968F-AAA942C6EDE2}"/>
    <cellStyle name="Įprastas 3 7 2 5 3" xfId="1919" xr:uid="{AA303CBD-4F6C-43B1-84C0-8E1A3274F29D}"/>
    <cellStyle name="Įprastas 3 7 2 5 3 2" xfId="4481" xr:uid="{715610D5-8235-4508-8F8A-D618B23AD790}"/>
    <cellStyle name="Įprastas 3 7 2 5 4" xfId="3201" xr:uid="{1CCD5096-6795-4068-B549-FA6EC9B02FEA}"/>
    <cellStyle name="Įprastas 3 7 2 6" xfId="1266" xr:uid="{0C6B79BD-C431-4CD1-8994-6B2BAA65CC49}"/>
    <cellStyle name="Įprastas 3 7 2 6 2" xfId="2546" xr:uid="{8CB79784-74D5-47F8-8536-891E42A56F80}"/>
    <cellStyle name="Įprastas 3 7 2 6 2 2" xfId="5108" xr:uid="{8728F451-6E5D-4D36-B896-52C01D561CCB}"/>
    <cellStyle name="Įprastas 3 7 2 6 3" xfId="3828" xr:uid="{5120CC86-649A-4ED9-802A-7D5BFBE427AE}"/>
    <cellStyle name="Įprastas 3 7 2 7" xfId="1351" xr:uid="{40CCE7FA-4B94-4A7D-A68D-E6934CCDD45B}"/>
    <cellStyle name="Įprastas 3 7 2 7 2" xfId="3913" xr:uid="{7D257626-F622-4EA2-BEB7-B585F837D8CD}"/>
    <cellStyle name="Įprastas 3 7 2 8" xfId="2633" xr:uid="{C09433D7-C1AE-4C85-AD21-9B90066690AE}"/>
    <cellStyle name="Įprastas 3 7 3" xfId="110" xr:uid="{689F8750-0EDE-4E8D-BFD2-0A071865FBFA}"/>
    <cellStyle name="Įprastas 3 7 3 2" xfId="642" xr:uid="{03A93F56-EA10-45C3-9D99-8B718C8461ED}"/>
    <cellStyle name="Įprastas 3 7 3 2 2" xfId="1275" xr:uid="{EC1B7C5A-517E-4952-AB66-04A1605B6A92}"/>
    <cellStyle name="Įprastas 3 7 3 2 2 2" xfId="2555" xr:uid="{9D44B72E-5C4B-4F58-BCF0-4D5D72C33217}"/>
    <cellStyle name="Įprastas 3 7 3 2 2 2 2" xfId="5117" xr:uid="{07CFC217-8EB3-4850-86F2-53AD74B6D7C5}"/>
    <cellStyle name="Įprastas 3 7 3 2 2 3" xfId="3837" xr:uid="{3D61B007-A062-4FF7-B4EA-F1B39E133E30}"/>
    <cellStyle name="Įprastas 3 7 3 2 3" xfId="1923" xr:uid="{8D87A2FE-579E-4A39-9934-8BEB456C03B6}"/>
    <cellStyle name="Įprastas 3 7 3 2 3 2" xfId="4485" xr:uid="{38FBF2C7-0D0F-445E-8F00-B9CC3CC9CAF8}"/>
    <cellStyle name="Įprastas 3 7 3 2 4" xfId="3205" xr:uid="{04E17E49-FBBF-4E1D-9AD0-51E2ED83D251}"/>
    <cellStyle name="Įprastas 3 7 3 3" xfId="1274" xr:uid="{4966EE69-71B5-4814-8ACB-ECEFDB23A22D}"/>
    <cellStyle name="Įprastas 3 7 3 3 2" xfId="2554" xr:uid="{F861EE06-44AB-422A-8C3E-FE9016E4DDF9}"/>
    <cellStyle name="Įprastas 3 7 3 3 2 2" xfId="5116" xr:uid="{DBFCE1D1-D414-4316-A18D-4E18954A3460}"/>
    <cellStyle name="Įprastas 3 7 3 3 3" xfId="3836" xr:uid="{65369538-3836-47CF-B483-9F8A1D2EC634}"/>
    <cellStyle name="Įprastas 3 7 3 4" xfId="1391" xr:uid="{400B64CD-E9D4-4CD2-83BC-DE3231398A5E}"/>
    <cellStyle name="Įprastas 3 7 3 4 2" xfId="3953" xr:uid="{DF6A6627-2BCF-4C6C-A40C-4490708705BF}"/>
    <cellStyle name="Įprastas 3 7 3 5" xfId="2673" xr:uid="{46683CE3-DADD-49C2-BE8F-B3FDE4E43E2D}"/>
    <cellStyle name="Įprastas 3 7 4" xfId="190" xr:uid="{2D2019CD-21D2-465B-B434-870188A0C66F}"/>
    <cellStyle name="Įprastas 3 7 4 2" xfId="643" xr:uid="{088A93AC-0389-4A63-B4A8-3D947C952262}"/>
    <cellStyle name="Įprastas 3 7 4 2 2" xfId="1277" xr:uid="{570F5CDF-EE32-49D5-BAFC-2F2C5E53441B}"/>
    <cellStyle name="Įprastas 3 7 4 2 2 2" xfId="2557" xr:uid="{34049584-8A34-4F6C-8907-399C5D7DBF3D}"/>
    <cellStyle name="Įprastas 3 7 4 2 2 2 2" xfId="5119" xr:uid="{1D1D23C3-41C0-41A6-8E34-3D95664DC929}"/>
    <cellStyle name="Įprastas 3 7 4 2 2 3" xfId="3839" xr:uid="{54B6C2D7-B414-4EE2-971C-901759E8538A}"/>
    <cellStyle name="Įprastas 3 7 4 2 3" xfId="1924" xr:uid="{ECA45829-8733-4197-BBAD-72A6465F5DB4}"/>
    <cellStyle name="Įprastas 3 7 4 2 3 2" xfId="4486" xr:uid="{43DDAD6F-73DE-4C77-93D1-DD60AB203D77}"/>
    <cellStyle name="Įprastas 3 7 4 2 4" xfId="3206" xr:uid="{DBE2F4A8-A246-448F-A95D-C40DF0AA39F4}"/>
    <cellStyle name="Įprastas 3 7 4 3" xfId="1276" xr:uid="{02B8B2D0-B841-4E3B-B376-DA5122F4DB7D}"/>
    <cellStyle name="Įprastas 3 7 4 3 2" xfId="2556" xr:uid="{5BE4189A-66AD-4E33-8CFC-89D210423025}"/>
    <cellStyle name="Įprastas 3 7 4 3 2 2" xfId="5118" xr:uid="{E9263111-E233-4B55-A1ED-CCD6B1E611D4}"/>
    <cellStyle name="Įprastas 3 7 4 3 3" xfId="3838" xr:uid="{164D98FA-A463-427D-B855-EE72F2C10731}"/>
    <cellStyle name="Įprastas 3 7 4 4" xfId="1471" xr:uid="{63CF744E-2437-44E6-9878-0C4A38350E5A}"/>
    <cellStyle name="Įprastas 3 7 4 4 2" xfId="4033" xr:uid="{E63BAF52-6388-4EC0-AB9D-4BF2471D3C23}"/>
    <cellStyle name="Įprastas 3 7 4 5" xfId="2753" xr:uid="{4A0C7186-73EA-4E3C-B080-1C24DCDA1AB1}"/>
    <cellStyle name="Įprastas 3 7 5" xfId="270" xr:uid="{73AC6913-BD60-4F1F-B57D-B41F625C4785}"/>
    <cellStyle name="Įprastas 3 7 5 2" xfId="644" xr:uid="{304536D2-EC05-4C9A-A977-0E1113439484}"/>
    <cellStyle name="Įprastas 3 7 5 2 2" xfId="1279" xr:uid="{42765279-1158-42C9-BF47-0279A7FC5804}"/>
    <cellStyle name="Įprastas 3 7 5 2 2 2" xfId="2559" xr:uid="{CEB6F2C7-0C50-4D1A-A7B0-3401D6A4A6FB}"/>
    <cellStyle name="Įprastas 3 7 5 2 2 2 2" xfId="5121" xr:uid="{BF46D10C-48B7-4B49-87C6-BCD6061DB970}"/>
    <cellStyle name="Įprastas 3 7 5 2 2 3" xfId="3841" xr:uid="{FF898E42-9F85-46DE-BCE4-3040507F4BD7}"/>
    <cellStyle name="Įprastas 3 7 5 2 3" xfId="1925" xr:uid="{BC205260-58FC-46C1-952D-0E745602A003}"/>
    <cellStyle name="Įprastas 3 7 5 2 3 2" xfId="4487" xr:uid="{D77A1139-F9BF-4461-B864-097BD39380AF}"/>
    <cellStyle name="Įprastas 3 7 5 2 4" xfId="3207" xr:uid="{B5A77D99-3BAB-4F8E-83B1-6B5B1A9F9FC6}"/>
    <cellStyle name="Įprastas 3 7 5 3" xfId="1278" xr:uid="{00081980-3F15-42B2-B55A-24C13EEF2C24}"/>
    <cellStyle name="Įprastas 3 7 5 3 2" xfId="2558" xr:uid="{1A12166A-806C-4639-9BCA-98ED9FE9AF31}"/>
    <cellStyle name="Įprastas 3 7 5 3 2 2" xfId="5120" xr:uid="{4AA56303-5641-439D-8D34-B60016686779}"/>
    <cellStyle name="Įprastas 3 7 5 3 3" xfId="3840" xr:uid="{7DEBE29C-DAE5-4BC2-B893-5B409795E610}"/>
    <cellStyle name="Įprastas 3 7 5 4" xfId="1551" xr:uid="{A45A5B8A-B5B9-418C-B8D9-69133946E4C9}"/>
    <cellStyle name="Įprastas 3 7 5 4 2" xfId="4113" xr:uid="{EA47C63D-C560-485E-96D4-1932662BFC1E}"/>
    <cellStyle name="Įprastas 3 7 5 5" xfId="2833" xr:uid="{9EF58352-4C62-4BE8-AF2B-BB8E763ECBE1}"/>
    <cellStyle name="Įprastas 3 7 6" xfId="637" xr:uid="{EAB1B3C5-F775-4B6B-BE5F-F056ADECA4E5}"/>
    <cellStyle name="Įprastas 3 7 6 2" xfId="1280" xr:uid="{6575683E-7B5B-4223-A438-259E3293EC27}"/>
    <cellStyle name="Įprastas 3 7 6 2 2" xfId="2560" xr:uid="{71A04DA2-788C-4399-8229-892DF371F0CD}"/>
    <cellStyle name="Įprastas 3 7 6 2 2 2" xfId="5122" xr:uid="{1C1223AC-1F3A-4B3A-9193-582FA856EB5F}"/>
    <cellStyle name="Įprastas 3 7 6 2 3" xfId="3842" xr:uid="{E5323A59-8D56-4F3E-AF2A-D7504DDCE894}"/>
    <cellStyle name="Įprastas 3 7 6 3" xfId="1918" xr:uid="{041333E8-287D-4712-8AC1-998F79925A64}"/>
    <cellStyle name="Įprastas 3 7 6 3 2" xfId="4480" xr:uid="{0A0B3DE8-CABA-4D89-B3AD-A5AE914BF8A6}"/>
    <cellStyle name="Įprastas 3 7 6 4" xfId="3200" xr:uid="{BAE669DF-2AEC-4FFA-985E-0114D16AA3D2}"/>
    <cellStyle name="Įprastas 3 7 7" xfId="1265" xr:uid="{841114A8-7ED2-41BA-8F9A-532F17C0EB2B}"/>
    <cellStyle name="Įprastas 3 7 7 2" xfId="2545" xr:uid="{C6A0D1C0-B34C-44BD-84A9-8850768BDCE5}"/>
    <cellStyle name="Įprastas 3 7 7 2 2" xfId="5107" xr:uid="{141E0B9A-96F8-4135-95FA-710002383C4C}"/>
    <cellStyle name="Įprastas 3 7 7 3" xfId="3827" xr:uid="{A452B23E-407D-43D4-B061-729E86F67741}"/>
    <cellStyle name="Įprastas 3 7 8" xfId="1311" xr:uid="{3065EA01-357C-470F-BED4-990C2C554A32}"/>
    <cellStyle name="Įprastas 3 7 8 2" xfId="3873" xr:uid="{A31CA77F-D068-4DB2-B94F-F9B7911C36F7}"/>
    <cellStyle name="Įprastas 3 7 9" xfId="2593" xr:uid="{C8FA9AF3-9A2A-43BD-8A67-D3E83FECE830}"/>
    <cellStyle name="Įprastas 3 8" xfId="50" xr:uid="{FA7BF0AB-16E9-4DA9-AD48-DF5489295D26}"/>
    <cellStyle name="Įprastas 3 8 2" xfId="130" xr:uid="{72C9BBCB-C6AD-48F2-98A3-688E6AB65630}"/>
    <cellStyle name="Įprastas 3 8 2 2" xfId="646" xr:uid="{F055ABD3-78B8-4605-AA94-3A4B232BEDC5}"/>
    <cellStyle name="Įprastas 3 8 2 2 2" xfId="1283" xr:uid="{48FB5133-F77B-4BA2-963C-C858B50E200E}"/>
    <cellStyle name="Įprastas 3 8 2 2 2 2" xfId="2563" xr:uid="{7A74BADF-E60F-40CA-BA67-188C042F72FD}"/>
    <cellStyle name="Įprastas 3 8 2 2 2 2 2" xfId="5125" xr:uid="{18C73BBB-F7A6-44BE-929C-98351C90E237}"/>
    <cellStyle name="Įprastas 3 8 2 2 2 3" xfId="3845" xr:uid="{9FCA13EF-FE27-40C8-9F0E-45533ED1545E}"/>
    <cellStyle name="Įprastas 3 8 2 2 3" xfId="1927" xr:uid="{FA904046-FFE7-426B-8357-92B7691B6FA4}"/>
    <cellStyle name="Įprastas 3 8 2 2 3 2" xfId="4489" xr:uid="{44A42C7D-899E-4B35-9598-760723883899}"/>
    <cellStyle name="Įprastas 3 8 2 2 4" xfId="3209" xr:uid="{AD94111D-1BD0-40A9-9A03-9F34A1660635}"/>
    <cellStyle name="Įprastas 3 8 2 3" xfId="1282" xr:uid="{A26B5EBF-EAC9-429C-8977-4650AFC73673}"/>
    <cellStyle name="Įprastas 3 8 2 3 2" xfId="2562" xr:uid="{22B962DD-DABD-4962-B628-E22AB43FE42A}"/>
    <cellStyle name="Įprastas 3 8 2 3 2 2" xfId="5124" xr:uid="{2D8191E5-CCCE-4977-A94D-8089F8A9AFE7}"/>
    <cellStyle name="Įprastas 3 8 2 3 3" xfId="3844" xr:uid="{51F4CF53-7B4C-4077-BB90-7500D1AEAB39}"/>
    <cellStyle name="Įprastas 3 8 2 4" xfId="1411" xr:uid="{CE022669-B372-40B0-B28F-77D8C2FA91FA}"/>
    <cellStyle name="Įprastas 3 8 2 4 2" xfId="3973" xr:uid="{584B8B09-F198-48AC-9E95-10DA35A80573}"/>
    <cellStyle name="Įprastas 3 8 2 5" xfId="2693" xr:uid="{5343CA8C-0731-48D5-BC88-C7B78194F15C}"/>
    <cellStyle name="Įprastas 3 8 3" xfId="210" xr:uid="{74C7BBE7-5373-4F9A-8EC7-666529BAB8D2}"/>
    <cellStyle name="Įprastas 3 8 3 2" xfId="647" xr:uid="{CAB9B03A-D72F-4068-BEB3-86FF900D2F44}"/>
    <cellStyle name="Įprastas 3 8 3 2 2" xfId="1285" xr:uid="{28C3CFCE-64FC-4AE1-A640-037E8DDC66A6}"/>
    <cellStyle name="Įprastas 3 8 3 2 2 2" xfId="2565" xr:uid="{8A67275B-2DB5-41DF-9BE0-183208275CA6}"/>
    <cellStyle name="Įprastas 3 8 3 2 2 2 2" xfId="5127" xr:uid="{3DB1A189-2122-488E-9388-2D2BABB54EC2}"/>
    <cellStyle name="Įprastas 3 8 3 2 2 3" xfId="3847" xr:uid="{8DE04B90-D481-4591-8259-AD273501DDFE}"/>
    <cellStyle name="Įprastas 3 8 3 2 3" xfId="1928" xr:uid="{39C0D78F-4A28-4240-BA12-2FC19AC8CCC1}"/>
    <cellStyle name="Įprastas 3 8 3 2 3 2" xfId="4490" xr:uid="{0CB36FF8-ACB5-4C3D-BF8A-5A1FE9C97F67}"/>
    <cellStyle name="Įprastas 3 8 3 2 4" xfId="3210" xr:uid="{4B40B79C-29F1-4AC0-8989-9B89CBABFD6A}"/>
    <cellStyle name="Įprastas 3 8 3 3" xfId="1284" xr:uid="{2485B5C8-6FFF-4163-B553-59856D645D90}"/>
    <cellStyle name="Įprastas 3 8 3 3 2" xfId="2564" xr:uid="{395589FD-7941-4F5F-B009-07183D2B2EC1}"/>
    <cellStyle name="Įprastas 3 8 3 3 2 2" xfId="5126" xr:uid="{5878BC50-06A6-4013-9419-C6D67B15E3C7}"/>
    <cellStyle name="Įprastas 3 8 3 3 3" xfId="3846" xr:uid="{AF3AC3D9-F6EE-4981-977D-CE25333678F1}"/>
    <cellStyle name="Įprastas 3 8 3 4" xfId="1491" xr:uid="{F10F3333-836A-4094-8E4A-3DC3FA77D728}"/>
    <cellStyle name="Įprastas 3 8 3 4 2" xfId="4053" xr:uid="{132D2F81-7654-4F77-BCBE-FA8F2ACF53DD}"/>
    <cellStyle name="Įprastas 3 8 3 5" xfId="2773" xr:uid="{E5C0C370-F42F-4007-A427-C87C12320D05}"/>
    <cellStyle name="Įprastas 3 8 4" xfId="290" xr:uid="{84046A36-4CDB-4F63-A096-E74903C8832D}"/>
    <cellStyle name="Įprastas 3 8 4 2" xfId="648" xr:uid="{B3B64599-D07A-45BF-A9D6-16285F8966CC}"/>
    <cellStyle name="Įprastas 3 8 4 2 2" xfId="1287" xr:uid="{54C54A56-09B0-4B21-9C52-7F8FE2EEBCC6}"/>
    <cellStyle name="Įprastas 3 8 4 2 2 2" xfId="2567" xr:uid="{3F35188A-3788-48AB-A1CA-87DF7217746D}"/>
    <cellStyle name="Įprastas 3 8 4 2 2 2 2" xfId="5129" xr:uid="{A6F67E46-DC97-4DC8-B2CA-A47D65CA9651}"/>
    <cellStyle name="Įprastas 3 8 4 2 2 3" xfId="3849" xr:uid="{60EA4A5E-2EE8-4E0F-BD06-9B0B60C28354}"/>
    <cellStyle name="Įprastas 3 8 4 2 3" xfId="1929" xr:uid="{DB2DB77B-8708-47A1-9C3D-981DEA1FE455}"/>
    <cellStyle name="Įprastas 3 8 4 2 3 2" xfId="4491" xr:uid="{F2439F86-ABFB-43C1-A942-8EF48E9D5D95}"/>
    <cellStyle name="Įprastas 3 8 4 2 4" xfId="3211" xr:uid="{0628B489-6B1A-49C4-9C85-D37F0CAF132F}"/>
    <cellStyle name="Įprastas 3 8 4 3" xfId="1286" xr:uid="{39DEB0D6-16DB-4E6A-AAFD-5EE5E8C3DC16}"/>
    <cellStyle name="Įprastas 3 8 4 3 2" xfId="2566" xr:uid="{EF8D5B1E-1824-4227-93B0-D7E079AE0247}"/>
    <cellStyle name="Įprastas 3 8 4 3 2 2" xfId="5128" xr:uid="{B21D3964-4D80-416E-B982-F3EFBE57B6D8}"/>
    <cellStyle name="Įprastas 3 8 4 3 3" xfId="3848" xr:uid="{A7159D5B-F62A-4B72-B092-DEC682A2802B}"/>
    <cellStyle name="Įprastas 3 8 4 4" xfId="1571" xr:uid="{38DAB346-483C-4ED1-A3C4-7D3E01415EC2}"/>
    <cellStyle name="Įprastas 3 8 4 4 2" xfId="4133" xr:uid="{E25B295F-97B6-485F-9794-FB169F81B7FC}"/>
    <cellStyle name="Įprastas 3 8 4 5" xfId="2853" xr:uid="{14180D6B-7B0D-45C6-B9A6-BCE2162CF49E}"/>
    <cellStyle name="Įprastas 3 8 5" xfId="645" xr:uid="{96EACC33-BFC2-44D8-8426-772E1B3397A6}"/>
    <cellStyle name="Įprastas 3 8 5 2" xfId="1288" xr:uid="{BC92AE39-BD77-48F4-B6F6-618AF43159D1}"/>
    <cellStyle name="Įprastas 3 8 5 2 2" xfId="2568" xr:uid="{63713572-B836-4D7D-BC2D-D3A673BBA618}"/>
    <cellStyle name="Įprastas 3 8 5 2 2 2" xfId="5130" xr:uid="{A5D715AF-7643-4352-B461-D6BACB7DAA10}"/>
    <cellStyle name="Įprastas 3 8 5 2 3" xfId="3850" xr:uid="{10C6D036-22DD-4E3B-86C7-9C61F6368E8F}"/>
    <cellStyle name="Įprastas 3 8 5 3" xfId="1926" xr:uid="{D5AC8025-CDE3-40BE-9ADA-CFF2B19621AC}"/>
    <cellStyle name="Įprastas 3 8 5 3 2" xfId="4488" xr:uid="{6F5D3C2F-E8B5-4F04-A2E5-C75B9DE442DF}"/>
    <cellStyle name="Įprastas 3 8 5 4" xfId="3208" xr:uid="{A6F8BF8F-9348-4BE3-A316-58C5B5A7C025}"/>
    <cellStyle name="Įprastas 3 8 6" xfId="1281" xr:uid="{535A7F16-9235-4FA5-B986-E1E800E87336}"/>
    <cellStyle name="Įprastas 3 8 6 2" xfId="2561" xr:uid="{83BED075-0934-43A4-A27E-2236E137F765}"/>
    <cellStyle name="Įprastas 3 8 6 2 2" xfId="5123" xr:uid="{F1818553-4B2B-4707-AFA7-BCBFA9BA40A1}"/>
    <cellStyle name="Įprastas 3 8 6 3" xfId="3843" xr:uid="{58301A92-CCDF-42AE-9F1A-046E0DA6B81A}"/>
    <cellStyle name="Įprastas 3 8 7" xfId="1331" xr:uid="{404EBA60-E53F-4834-9E53-C5D78C2A501B}"/>
    <cellStyle name="Įprastas 3 8 7 2" xfId="3893" xr:uid="{A272FEFD-EE73-4221-A852-5454DE3E1EBD}"/>
    <cellStyle name="Įprastas 3 8 8" xfId="2613" xr:uid="{940D13DB-3FA7-40D5-8701-09D1CC25174D}"/>
    <cellStyle name="Įprastas 3 9" xfId="90" xr:uid="{A3AFFE7F-0DB1-41D1-A81D-06A6AE4E1010}"/>
    <cellStyle name="Įprastas 3 9 2" xfId="649" xr:uid="{9514A1CA-2B86-429E-A514-7F40B6BB3C27}"/>
    <cellStyle name="Įprastas 3 9 2 2" xfId="1290" xr:uid="{E80CC266-43E4-426B-BA4B-788A2C55B5A2}"/>
    <cellStyle name="Įprastas 3 9 2 2 2" xfId="2570" xr:uid="{3049FA38-CD66-4165-B404-E26C4DBB83CB}"/>
    <cellStyle name="Įprastas 3 9 2 2 2 2" xfId="5132" xr:uid="{45377914-BA1D-4280-9145-172BF5EBA784}"/>
    <cellStyle name="Įprastas 3 9 2 2 3" xfId="3852" xr:uid="{8BE9C467-3811-4B73-972B-00090E3E7879}"/>
    <cellStyle name="Įprastas 3 9 2 3" xfId="1930" xr:uid="{A1BF038D-CF46-465A-AF78-5A4D91AA8C0E}"/>
    <cellStyle name="Įprastas 3 9 2 3 2" xfId="4492" xr:uid="{71839629-5984-463C-B951-710054E4A450}"/>
    <cellStyle name="Įprastas 3 9 2 4" xfId="3212" xr:uid="{94B31897-624A-4823-A924-7EC9C16D67F2}"/>
    <cellStyle name="Įprastas 3 9 3" xfId="1289" xr:uid="{C7B4B012-FC18-43B1-88F0-BE6F2973773B}"/>
    <cellStyle name="Įprastas 3 9 3 2" xfId="2569" xr:uid="{95AEEB32-8B75-4122-871A-27A0A123FAF6}"/>
    <cellStyle name="Įprastas 3 9 3 2 2" xfId="5131" xr:uid="{19168205-A72C-4817-AA9D-8C279D75AD0F}"/>
    <cellStyle name="Įprastas 3 9 3 3" xfId="3851" xr:uid="{0B43FE7D-CC5E-4DE8-ACF3-24A71442A39D}"/>
    <cellStyle name="Įprastas 3 9 4" xfId="1371" xr:uid="{60F4B807-7AEA-47A4-A1F6-B66E5AB1F7A8}"/>
    <cellStyle name="Įprastas 3 9 4 2" xfId="3933" xr:uid="{870C27E1-FB5E-4C1C-93D3-7207E7EF80B5}"/>
    <cellStyle name="Įprastas 3 9 5" xfId="2653" xr:uid="{2ACA9933-548B-48E4-8628-501D298D56B4}"/>
    <cellStyle name="Įprastas 4" xfId="2" xr:uid="{00000000-0005-0000-0000-00001C000000}"/>
    <cellStyle name="Įprastas 4 2" xfId="8" xr:uid="{00000000-0005-0000-0000-00001D000000}"/>
    <cellStyle name="Kablelis" xfId="5134" builtinId="3"/>
    <cellStyle name="Kablelis 2" xfId="650" xr:uid="{F1E59534-77EC-4F3C-A016-F960E750283B}"/>
    <cellStyle name="Kablelis 3" xfId="2571" xr:uid="{953E6E65-32ED-4BF5-93A4-206C293F7B31}"/>
    <cellStyle name="Valiuta" xfId="2572" builtinId="4"/>
    <cellStyle name="Valiuta 2" xfId="5133" xr:uid="{3A957E4D-919F-437B-A476-55F362810EB5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10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75.bin"/><Relationship Id="rId9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4FB9-31E1-4B30-8407-28CF866EE809}">
  <sheetPr>
    <pageSetUpPr fitToPage="1"/>
  </sheetPr>
  <dimension ref="A1:R68"/>
  <sheetViews>
    <sheetView showGridLines="0" zoomScale="95" zoomScaleNormal="95" zoomScaleSheetLayoutView="70" zoomScalePageLayoutView="70" workbookViewId="0">
      <selection activeCell="F28" sqref="F28:F30"/>
    </sheetView>
  </sheetViews>
  <sheetFormatPr defaultColWidth="9.109375" defaultRowHeight="13.2" x14ac:dyDescent="0.3"/>
  <cols>
    <col min="1" max="1" width="3.109375" style="32" customWidth="1"/>
    <col min="2" max="2" width="3.5546875" style="32" customWidth="1"/>
    <col min="3" max="4" width="4.109375" style="32" bestFit="1" customWidth="1"/>
    <col min="5" max="5" width="9.88671875" style="32" customWidth="1"/>
    <col min="6" max="6" width="37" style="32" customWidth="1"/>
    <col min="7" max="7" width="7.109375" style="1" customWidth="1"/>
    <col min="8" max="10" width="10.44140625" style="43" customWidth="1"/>
    <col min="11" max="11" width="30" style="32" bestFit="1" customWidth="1"/>
    <col min="12" max="15" width="8.109375" style="32" customWidth="1"/>
    <col min="16" max="16" width="13.88671875" style="32" bestFit="1" customWidth="1"/>
    <col min="17" max="17" width="16.5546875" style="6" customWidth="1"/>
    <col min="18" max="18" width="9.109375" style="32" customWidth="1"/>
    <col min="19" max="16384" width="9.109375" style="32"/>
  </cols>
  <sheetData>
    <row r="1" spans="1:18" ht="66" customHeight="1" x14ac:dyDescent="0.3">
      <c r="A1" s="32" t="s">
        <v>794</v>
      </c>
      <c r="L1" s="988" t="s">
        <v>893</v>
      </c>
      <c r="M1" s="988"/>
      <c r="N1" s="988"/>
      <c r="O1" s="988"/>
      <c r="P1" s="988"/>
      <c r="Q1" s="988"/>
    </row>
    <row r="2" spans="1:18" ht="15.6" x14ac:dyDescent="0.3">
      <c r="L2" s="84"/>
    </row>
    <row r="3" spans="1:18" ht="15.6" x14ac:dyDescent="0.3">
      <c r="L3" s="84"/>
    </row>
    <row r="4" spans="1:18" ht="13.8" thickBot="1" x14ac:dyDescent="0.35"/>
    <row r="5" spans="1:18" ht="15.6" x14ac:dyDescent="0.3">
      <c r="A5" s="896" t="s">
        <v>892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8"/>
    </row>
    <row r="6" spans="1:18" ht="15.6" x14ac:dyDescent="0.3">
      <c r="A6" s="899" t="s">
        <v>21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1"/>
    </row>
    <row r="7" spans="1:18" ht="15.6" x14ac:dyDescent="0.3">
      <c r="A7" s="902" t="s">
        <v>0</v>
      </c>
      <c r="B7" s="903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4"/>
      <c r="R7" s="2"/>
    </row>
    <row r="8" spans="1:18" ht="13.8" thickBot="1" x14ac:dyDescent="0.35">
      <c r="A8" s="905"/>
      <c r="B8" s="906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7"/>
    </row>
    <row r="9" spans="1:18" ht="36" customHeight="1" x14ac:dyDescent="0.3">
      <c r="A9" s="908" t="s">
        <v>38</v>
      </c>
      <c r="B9" s="911" t="s">
        <v>34</v>
      </c>
      <c r="C9" s="914" t="s">
        <v>35</v>
      </c>
      <c r="D9" s="914" t="s">
        <v>36</v>
      </c>
      <c r="E9" s="914" t="s">
        <v>1</v>
      </c>
      <c r="F9" s="917" t="s">
        <v>39</v>
      </c>
      <c r="G9" s="922" t="s">
        <v>3</v>
      </c>
      <c r="H9" s="885" t="s">
        <v>77</v>
      </c>
      <c r="I9" s="885" t="s">
        <v>88</v>
      </c>
      <c r="J9" s="885" t="s">
        <v>889</v>
      </c>
      <c r="K9" s="890" t="s">
        <v>55</v>
      </c>
      <c r="L9" s="891"/>
      <c r="M9" s="891"/>
      <c r="N9" s="892"/>
      <c r="O9" s="878" t="s">
        <v>26</v>
      </c>
      <c r="P9" s="881" t="s">
        <v>4</v>
      </c>
      <c r="Q9" s="882"/>
    </row>
    <row r="10" spans="1:18" ht="36" customHeight="1" x14ac:dyDescent="0.3">
      <c r="A10" s="909"/>
      <c r="B10" s="912"/>
      <c r="C10" s="915"/>
      <c r="D10" s="915"/>
      <c r="E10" s="915"/>
      <c r="F10" s="918"/>
      <c r="G10" s="923"/>
      <c r="H10" s="886"/>
      <c r="I10" s="886"/>
      <c r="J10" s="886"/>
      <c r="K10" s="925" t="s">
        <v>2</v>
      </c>
      <c r="L10" s="920" t="s">
        <v>78</v>
      </c>
      <c r="M10" s="888" t="s">
        <v>89</v>
      </c>
      <c r="N10" s="888" t="s">
        <v>890</v>
      </c>
      <c r="O10" s="879"/>
      <c r="P10" s="883"/>
      <c r="Q10" s="884"/>
    </row>
    <row r="11" spans="1:18" ht="36" customHeight="1" thickBot="1" x14ac:dyDescent="0.35">
      <c r="A11" s="910"/>
      <c r="B11" s="913"/>
      <c r="C11" s="916"/>
      <c r="D11" s="916"/>
      <c r="E11" s="916"/>
      <c r="F11" s="919"/>
      <c r="G11" s="924"/>
      <c r="H11" s="887"/>
      <c r="I11" s="887"/>
      <c r="J11" s="887"/>
      <c r="K11" s="926"/>
      <c r="L11" s="921"/>
      <c r="M11" s="889"/>
      <c r="N11" s="889"/>
      <c r="O11" s="880"/>
      <c r="P11" s="44" t="s">
        <v>42</v>
      </c>
      <c r="Q11" s="7" t="s">
        <v>43</v>
      </c>
    </row>
    <row r="12" spans="1:18" ht="13.8" thickBot="1" x14ac:dyDescent="0.35">
      <c r="A12" s="842" t="s">
        <v>28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4"/>
    </row>
    <row r="13" spans="1:18" s="4" customFormat="1" ht="13.8" thickBot="1" x14ac:dyDescent="0.3">
      <c r="A13" s="22"/>
      <c r="B13" s="851" t="s">
        <v>53</v>
      </c>
      <c r="C13" s="852"/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3"/>
    </row>
    <row r="14" spans="1:18" ht="13.8" thickBot="1" x14ac:dyDescent="0.35">
      <c r="A14" s="8"/>
      <c r="B14" s="9"/>
      <c r="C14" s="854" t="s">
        <v>57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6"/>
    </row>
    <row r="15" spans="1:18" ht="13.8" thickBot="1" x14ac:dyDescent="0.35">
      <c r="A15" s="8"/>
      <c r="B15" s="9"/>
      <c r="C15" s="38"/>
      <c r="D15" s="857" t="s">
        <v>58</v>
      </c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9"/>
    </row>
    <row r="16" spans="1:18" ht="25.5" customHeight="1" x14ac:dyDescent="0.3">
      <c r="A16" s="8"/>
      <c r="B16" s="9"/>
      <c r="C16" s="38"/>
      <c r="D16" s="65"/>
      <c r="E16" s="860" t="s">
        <v>59</v>
      </c>
      <c r="F16" s="863" t="s">
        <v>95</v>
      </c>
      <c r="G16" s="865" t="s">
        <v>7</v>
      </c>
      <c r="H16" s="873">
        <v>175</v>
      </c>
      <c r="I16" s="875">
        <v>175</v>
      </c>
      <c r="J16" s="875">
        <v>180</v>
      </c>
      <c r="K16" s="72" t="s">
        <v>1012</v>
      </c>
      <c r="L16" s="560">
        <v>3300</v>
      </c>
      <c r="M16" s="560">
        <v>3300</v>
      </c>
      <c r="N16" s="560">
        <v>3000</v>
      </c>
      <c r="O16" s="979" t="s">
        <v>73</v>
      </c>
      <c r="P16" s="868" t="s">
        <v>40</v>
      </c>
      <c r="Q16" s="848" t="s">
        <v>30</v>
      </c>
    </row>
    <row r="17" spans="1:17" ht="26.4" x14ac:dyDescent="0.3">
      <c r="A17" s="8"/>
      <c r="B17" s="9"/>
      <c r="C17" s="38"/>
      <c r="D17" s="65"/>
      <c r="E17" s="861"/>
      <c r="F17" s="864"/>
      <c r="G17" s="866"/>
      <c r="H17" s="874"/>
      <c r="I17" s="876"/>
      <c r="J17" s="876"/>
      <c r="K17" s="57" t="s">
        <v>1013</v>
      </c>
      <c r="L17" s="561">
        <v>1900</v>
      </c>
      <c r="M17" s="561">
        <v>1900</v>
      </c>
      <c r="N17" s="561">
        <v>1800</v>
      </c>
      <c r="O17" s="980"/>
      <c r="P17" s="866"/>
      <c r="Q17" s="849"/>
    </row>
    <row r="18" spans="1:17" ht="15" customHeight="1" x14ac:dyDescent="0.3">
      <c r="A18" s="8"/>
      <c r="B18" s="9"/>
      <c r="C18" s="38"/>
      <c r="D18" s="65"/>
      <c r="E18" s="861"/>
      <c r="F18" s="864"/>
      <c r="G18" s="866"/>
      <c r="H18" s="874"/>
      <c r="I18" s="876"/>
      <c r="J18" s="876"/>
      <c r="K18" s="57" t="s">
        <v>1014</v>
      </c>
      <c r="L18" s="561">
        <v>2900</v>
      </c>
      <c r="M18" s="561">
        <v>2900</v>
      </c>
      <c r="N18" s="561">
        <v>2500</v>
      </c>
      <c r="O18" s="980"/>
      <c r="P18" s="866"/>
      <c r="Q18" s="849"/>
    </row>
    <row r="19" spans="1:17" ht="26.4" x14ac:dyDescent="0.3">
      <c r="A19" s="8"/>
      <c r="B19" s="9"/>
      <c r="C19" s="38"/>
      <c r="D19" s="65"/>
      <c r="E19" s="861"/>
      <c r="F19" s="864"/>
      <c r="G19" s="866"/>
      <c r="H19" s="874"/>
      <c r="I19" s="876"/>
      <c r="J19" s="876"/>
      <c r="K19" s="57" t="s">
        <v>1015</v>
      </c>
      <c r="L19" s="561">
        <v>340</v>
      </c>
      <c r="M19" s="561">
        <v>350</v>
      </c>
      <c r="N19" s="561">
        <v>350</v>
      </c>
      <c r="O19" s="980"/>
      <c r="P19" s="866"/>
      <c r="Q19" s="849"/>
    </row>
    <row r="20" spans="1:17" ht="15" customHeight="1" x14ac:dyDescent="0.3">
      <c r="A20" s="8"/>
      <c r="B20" s="9"/>
      <c r="C20" s="38"/>
      <c r="D20" s="65"/>
      <c r="E20" s="862"/>
      <c r="F20" s="864"/>
      <c r="G20" s="867"/>
      <c r="H20" s="874"/>
      <c r="I20" s="877"/>
      <c r="J20" s="877"/>
      <c r="K20" s="70" t="s">
        <v>1104</v>
      </c>
      <c r="L20" s="562">
        <v>800</v>
      </c>
      <c r="M20" s="562">
        <v>1600</v>
      </c>
      <c r="N20" s="562">
        <v>1600</v>
      </c>
      <c r="O20" s="980"/>
      <c r="P20" s="866"/>
      <c r="Q20" s="849"/>
    </row>
    <row r="21" spans="1:17" x14ac:dyDescent="0.3">
      <c r="A21" s="8"/>
      <c r="B21" s="9"/>
      <c r="C21" s="38"/>
      <c r="D21" s="65"/>
      <c r="E21" s="64" t="s">
        <v>60</v>
      </c>
      <c r="F21" s="60" t="s">
        <v>12</v>
      </c>
      <c r="G21" s="60" t="s">
        <v>7</v>
      </c>
      <c r="H21" s="548">
        <v>36</v>
      </c>
      <c r="I21" s="548">
        <v>36</v>
      </c>
      <c r="J21" s="548">
        <v>40</v>
      </c>
      <c r="K21" s="57" t="s">
        <v>966</v>
      </c>
      <c r="L21" s="563">
        <v>3</v>
      </c>
      <c r="M21" s="563">
        <v>3</v>
      </c>
      <c r="N21" s="563">
        <v>3</v>
      </c>
      <c r="O21" s="980"/>
      <c r="P21" s="845" t="s">
        <v>29</v>
      </c>
      <c r="Q21" s="849"/>
    </row>
    <row r="22" spans="1:17" ht="26.4" x14ac:dyDescent="0.3">
      <c r="A22" s="8"/>
      <c r="B22" s="9"/>
      <c r="C22" s="38"/>
      <c r="D22" s="65"/>
      <c r="E22" s="64" t="s">
        <v>61</v>
      </c>
      <c r="F22" s="5" t="s">
        <v>22</v>
      </c>
      <c r="G22" s="60" t="s">
        <v>6</v>
      </c>
      <c r="H22" s="548">
        <v>10</v>
      </c>
      <c r="I22" s="548">
        <v>10</v>
      </c>
      <c r="J22" s="548">
        <v>10</v>
      </c>
      <c r="K22" s="57" t="s">
        <v>967</v>
      </c>
      <c r="L22" s="563">
        <v>5</v>
      </c>
      <c r="M22" s="563">
        <v>5</v>
      </c>
      <c r="N22" s="563">
        <v>5</v>
      </c>
      <c r="O22" s="980"/>
      <c r="P22" s="846"/>
      <c r="Q22" s="849"/>
    </row>
    <row r="23" spans="1:17" ht="15" customHeight="1" x14ac:dyDescent="0.3">
      <c r="A23" s="8"/>
      <c r="B23" s="9"/>
      <c r="C23" s="38"/>
      <c r="D23" s="65"/>
      <c r="E23" s="964" t="s">
        <v>62</v>
      </c>
      <c r="F23" s="967" t="s">
        <v>23</v>
      </c>
      <c r="G23" s="967" t="s">
        <v>7</v>
      </c>
      <c r="H23" s="893">
        <v>120</v>
      </c>
      <c r="I23" s="893">
        <v>119</v>
      </c>
      <c r="J23" s="893">
        <v>115</v>
      </c>
      <c r="K23" s="57" t="s">
        <v>24</v>
      </c>
      <c r="L23" s="563">
        <v>13</v>
      </c>
      <c r="M23" s="563">
        <v>30</v>
      </c>
      <c r="N23" s="563">
        <v>30</v>
      </c>
      <c r="O23" s="980"/>
      <c r="P23" s="846"/>
      <c r="Q23" s="849"/>
    </row>
    <row r="24" spans="1:17" ht="15" customHeight="1" x14ac:dyDescent="0.3">
      <c r="A24" s="8"/>
      <c r="B24" s="9"/>
      <c r="C24" s="38"/>
      <c r="D24" s="65"/>
      <c r="E24" s="965"/>
      <c r="F24" s="864"/>
      <c r="G24" s="864"/>
      <c r="H24" s="894"/>
      <c r="I24" s="894"/>
      <c r="J24" s="894"/>
      <c r="K24" s="57" t="s">
        <v>19</v>
      </c>
      <c r="L24" s="563">
        <v>5</v>
      </c>
      <c r="M24" s="563">
        <v>10</v>
      </c>
      <c r="N24" s="563">
        <v>10</v>
      </c>
      <c r="O24" s="980"/>
      <c r="P24" s="846"/>
      <c r="Q24" s="849"/>
    </row>
    <row r="25" spans="1:17" ht="15" customHeight="1" x14ac:dyDescent="0.3">
      <c r="A25" s="8"/>
      <c r="B25" s="9"/>
      <c r="C25" s="38"/>
      <c r="D25" s="65"/>
      <c r="E25" s="965"/>
      <c r="F25" s="864"/>
      <c r="G25" s="864"/>
      <c r="H25" s="894"/>
      <c r="I25" s="894"/>
      <c r="J25" s="894"/>
      <c r="K25" s="57" t="s">
        <v>27</v>
      </c>
      <c r="L25" s="563">
        <v>16</v>
      </c>
      <c r="M25" s="563">
        <v>15</v>
      </c>
      <c r="N25" s="563">
        <v>15</v>
      </c>
      <c r="O25" s="980"/>
      <c r="P25" s="846"/>
      <c r="Q25" s="849"/>
    </row>
    <row r="26" spans="1:17" ht="15" customHeight="1" x14ac:dyDescent="0.3">
      <c r="A26" s="8"/>
      <c r="B26" s="9"/>
      <c r="C26" s="38"/>
      <c r="D26" s="65"/>
      <c r="E26" s="966"/>
      <c r="F26" s="968"/>
      <c r="G26" s="968"/>
      <c r="H26" s="895"/>
      <c r="I26" s="895"/>
      <c r="J26" s="895"/>
      <c r="K26" s="57" t="s">
        <v>1016</v>
      </c>
      <c r="L26" s="563">
        <v>9</v>
      </c>
      <c r="M26" s="563">
        <v>9</v>
      </c>
      <c r="N26" s="563">
        <v>9</v>
      </c>
      <c r="O26" s="980"/>
      <c r="P26" s="846"/>
      <c r="Q26" s="849"/>
    </row>
    <row r="27" spans="1:17" ht="15.75" customHeight="1" x14ac:dyDescent="0.3">
      <c r="A27" s="8"/>
      <c r="B27" s="9"/>
      <c r="C27" s="38"/>
      <c r="D27" s="817"/>
      <c r="E27" s="10" t="s">
        <v>63</v>
      </c>
      <c r="F27" s="420" t="s">
        <v>31</v>
      </c>
      <c r="G27" s="56" t="s">
        <v>7</v>
      </c>
      <c r="H27" s="549">
        <v>10</v>
      </c>
      <c r="I27" s="549">
        <v>15</v>
      </c>
      <c r="J27" s="549">
        <v>15</v>
      </c>
      <c r="K27" s="57" t="s">
        <v>19</v>
      </c>
      <c r="L27" s="563">
        <v>2</v>
      </c>
      <c r="M27" s="563">
        <v>3</v>
      </c>
      <c r="N27" s="563">
        <v>3</v>
      </c>
      <c r="O27" s="980"/>
      <c r="P27" s="846"/>
      <c r="Q27" s="849"/>
    </row>
    <row r="28" spans="1:17" s="622" customFormat="1" ht="15.75" customHeight="1" x14ac:dyDescent="0.3">
      <c r="A28" s="636"/>
      <c r="B28" s="637"/>
      <c r="C28" s="638"/>
      <c r="D28" s="818"/>
      <c r="E28" s="869" t="s">
        <v>90</v>
      </c>
      <c r="F28" s="969" t="s">
        <v>91</v>
      </c>
      <c r="G28" s="452" t="s">
        <v>5</v>
      </c>
      <c r="H28" s="550">
        <v>568</v>
      </c>
      <c r="I28" s="551">
        <v>0</v>
      </c>
      <c r="J28" s="551">
        <v>0</v>
      </c>
      <c r="K28" s="670" t="s">
        <v>948</v>
      </c>
      <c r="L28" s="550" t="s">
        <v>949</v>
      </c>
      <c r="M28" s="837">
        <v>0</v>
      </c>
      <c r="N28" s="837">
        <v>0</v>
      </c>
      <c r="O28" s="980"/>
      <c r="P28" s="846"/>
      <c r="Q28" s="849"/>
    </row>
    <row r="29" spans="1:17" ht="15.75" customHeight="1" x14ac:dyDescent="0.3">
      <c r="A29" s="8"/>
      <c r="B29" s="9"/>
      <c r="C29" s="38"/>
      <c r="D29" s="65"/>
      <c r="E29" s="870"/>
      <c r="F29" s="969"/>
      <c r="G29" s="635" t="s">
        <v>6</v>
      </c>
      <c r="H29" s="663">
        <v>71</v>
      </c>
      <c r="I29" s="633">
        <v>0</v>
      </c>
      <c r="J29" s="633">
        <v>0</v>
      </c>
      <c r="K29" s="670" t="s">
        <v>1004</v>
      </c>
      <c r="L29" s="550">
        <v>10.31</v>
      </c>
      <c r="M29" s="838"/>
      <c r="N29" s="838"/>
      <c r="O29" s="980"/>
      <c r="P29" s="846"/>
      <c r="Q29" s="849"/>
    </row>
    <row r="30" spans="1:17" ht="15.75" customHeight="1" x14ac:dyDescent="0.3">
      <c r="A30" s="8"/>
      <c r="B30" s="9"/>
      <c r="C30" s="38"/>
      <c r="D30" s="65"/>
      <c r="E30" s="871"/>
      <c r="F30" s="969"/>
      <c r="G30" s="452" t="s">
        <v>9</v>
      </c>
      <c r="H30" s="550">
        <v>71</v>
      </c>
      <c r="I30" s="549">
        <v>0</v>
      </c>
      <c r="J30" s="549">
        <v>0</v>
      </c>
      <c r="K30" s="670" t="s">
        <v>1005</v>
      </c>
      <c r="L30" s="550">
        <v>7.1</v>
      </c>
      <c r="M30" s="839"/>
      <c r="N30" s="839"/>
      <c r="O30" s="980"/>
      <c r="P30" s="846"/>
      <c r="Q30" s="849"/>
    </row>
    <row r="31" spans="1:17" ht="15.75" customHeight="1" x14ac:dyDescent="0.3">
      <c r="A31" s="8"/>
      <c r="B31" s="9"/>
      <c r="C31" s="38"/>
      <c r="D31" s="65"/>
      <c r="E31" s="869" t="s">
        <v>93</v>
      </c>
      <c r="F31" s="969" t="s">
        <v>92</v>
      </c>
      <c r="G31" s="452" t="s">
        <v>5</v>
      </c>
      <c r="H31" s="550">
        <v>176</v>
      </c>
      <c r="I31" s="549">
        <v>0</v>
      </c>
      <c r="J31" s="549">
        <v>0</v>
      </c>
      <c r="K31" s="670" t="s">
        <v>951</v>
      </c>
      <c r="L31" s="550" t="s">
        <v>950</v>
      </c>
      <c r="M31" s="840">
        <v>0</v>
      </c>
      <c r="N31" s="840">
        <v>0</v>
      </c>
      <c r="O31" s="980"/>
      <c r="P31" s="846"/>
      <c r="Q31" s="849"/>
    </row>
    <row r="32" spans="1:17" ht="15.75" customHeight="1" thickBot="1" x14ac:dyDescent="0.35">
      <c r="A32" s="8"/>
      <c r="B32" s="9"/>
      <c r="C32" s="38"/>
      <c r="D32" s="65"/>
      <c r="E32" s="872"/>
      <c r="F32" s="970"/>
      <c r="G32" s="453" t="s">
        <v>6</v>
      </c>
      <c r="H32" s="552">
        <v>44</v>
      </c>
      <c r="I32" s="553">
        <v>0</v>
      </c>
      <c r="J32" s="553">
        <v>0</v>
      </c>
      <c r="K32" s="670" t="s">
        <v>1004</v>
      </c>
      <c r="L32" s="550">
        <v>16.600000000000001</v>
      </c>
      <c r="M32" s="841"/>
      <c r="N32" s="841"/>
      <c r="O32" s="981"/>
      <c r="P32" s="847"/>
      <c r="Q32" s="850"/>
    </row>
    <row r="33" spans="1:17" ht="13.8" thickBot="1" x14ac:dyDescent="0.35">
      <c r="A33" s="8"/>
      <c r="B33" s="9"/>
      <c r="C33" s="38"/>
      <c r="D33" s="11"/>
      <c r="E33" s="945" t="s">
        <v>10</v>
      </c>
      <c r="F33" s="945"/>
      <c r="G33" s="958"/>
      <c r="H33" s="40">
        <f t="shared" ref="H33" si="0">SUM(H16:H32)</f>
        <v>1281</v>
      </c>
      <c r="I33" s="40">
        <f>SUM(I16:I32)</f>
        <v>355</v>
      </c>
      <c r="J33" s="40">
        <f t="shared" ref="J33" si="1">SUM(J16:J32)</f>
        <v>360</v>
      </c>
      <c r="K33" s="69"/>
      <c r="L33" s="36"/>
      <c r="M33" s="36"/>
      <c r="N33" s="36"/>
      <c r="O33" s="36"/>
      <c r="P33" s="36"/>
      <c r="Q33" s="12"/>
    </row>
    <row r="34" spans="1:17" ht="13.8" thickBot="1" x14ac:dyDescent="0.35">
      <c r="A34" s="8"/>
      <c r="B34" s="9"/>
      <c r="C34" s="31"/>
      <c r="D34" s="971" t="s">
        <v>8</v>
      </c>
      <c r="E34" s="971"/>
      <c r="F34" s="971"/>
      <c r="G34" s="972"/>
      <c r="H34" s="39">
        <f>H33</f>
        <v>1281</v>
      </c>
      <c r="I34" s="39">
        <f>I33</f>
        <v>355</v>
      </c>
      <c r="J34" s="39">
        <f>J33</f>
        <v>360</v>
      </c>
      <c r="K34" s="67"/>
      <c r="L34" s="34"/>
      <c r="M34" s="34"/>
      <c r="N34" s="34"/>
      <c r="O34" s="34"/>
      <c r="P34" s="34"/>
      <c r="Q34" s="3"/>
    </row>
    <row r="35" spans="1:17" ht="13.8" thickBot="1" x14ac:dyDescent="0.35">
      <c r="A35" s="8"/>
      <c r="B35" s="9"/>
      <c r="C35" s="937" t="s">
        <v>56</v>
      </c>
      <c r="D35" s="977" t="s">
        <v>25</v>
      </c>
      <c r="E35" s="977"/>
      <c r="F35" s="977"/>
      <c r="G35" s="977"/>
      <c r="H35" s="977"/>
      <c r="I35" s="977"/>
      <c r="J35" s="977"/>
      <c r="K35" s="977"/>
      <c r="L35" s="977"/>
      <c r="M35" s="977"/>
      <c r="N35" s="977"/>
      <c r="O35" s="977"/>
      <c r="P35" s="977"/>
      <c r="Q35" s="978"/>
    </row>
    <row r="36" spans="1:17" ht="13.8" thickBot="1" x14ac:dyDescent="0.35">
      <c r="A36" s="8"/>
      <c r="B36" s="9"/>
      <c r="C36" s="938"/>
      <c r="D36" s="857" t="s">
        <v>64</v>
      </c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9"/>
    </row>
    <row r="37" spans="1:17" x14ac:dyDescent="0.3">
      <c r="A37" s="8"/>
      <c r="B37" s="9"/>
      <c r="C37" s="938"/>
      <c r="D37" s="23"/>
      <c r="E37" s="973" t="s">
        <v>65</v>
      </c>
      <c r="F37" s="975" t="s">
        <v>13</v>
      </c>
      <c r="G37" s="961" t="s">
        <v>6</v>
      </c>
      <c r="H37" s="963">
        <v>6</v>
      </c>
      <c r="I37" s="554">
        <v>7</v>
      </c>
      <c r="J37" s="554">
        <v>7</v>
      </c>
      <c r="K37" s="59" t="s">
        <v>968</v>
      </c>
      <c r="L37" s="564">
        <v>4</v>
      </c>
      <c r="M37" s="564">
        <v>4</v>
      </c>
      <c r="N37" s="564">
        <v>4</v>
      </c>
      <c r="O37" s="1006" t="s">
        <v>54</v>
      </c>
      <c r="P37" s="433" t="s">
        <v>33</v>
      </c>
      <c r="Q37" s="434" t="s">
        <v>87</v>
      </c>
    </row>
    <row r="38" spans="1:17" x14ac:dyDescent="0.3">
      <c r="A38" s="8"/>
      <c r="B38" s="9"/>
      <c r="C38" s="938"/>
      <c r="D38" s="23"/>
      <c r="E38" s="974"/>
      <c r="F38" s="976"/>
      <c r="G38" s="962"/>
      <c r="H38" s="834"/>
      <c r="I38" s="555"/>
      <c r="J38" s="555"/>
      <c r="K38" s="62" t="s">
        <v>969</v>
      </c>
      <c r="L38" s="565">
        <v>50</v>
      </c>
      <c r="M38" s="565">
        <v>50</v>
      </c>
      <c r="N38" s="565">
        <v>50</v>
      </c>
      <c r="O38" s="1007"/>
      <c r="P38" s="435"/>
      <c r="Q38" s="436"/>
    </row>
    <row r="39" spans="1:17" ht="27" thickBot="1" x14ac:dyDescent="0.35">
      <c r="A39" s="8"/>
      <c r="B39" s="9"/>
      <c r="C39" s="938"/>
      <c r="D39" s="23"/>
      <c r="E39" s="421" t="s">
        <v>66</v>
      </c>
      <c r="F39" s="422" t="s">
        <v>14</v>
      </c>
      <c r="G39" s="423" t="s">
        <v>6</v>
      </c>
      <c r="H39" s="556">
        <v>22</v>
      </c>
      <c r="I39" s="556">
        <v>23</v>
      </c>
      <c r="J39" s="556">
        <v>23</v>
      </c>
      <c r="K39" s="55" t="s">
        <v>970</v>
      </c>
      <c r="L39" s="566">
        <v>50</v>
      </c>
      <c r="M39" s="567">
        <v>60</v>
      </c>
      <c r="N39" s="567">
        <v>60</v>
      </c>
      <c r="O39" s="1008"/>
      <c r="P39" s="437"/>
      <c r="Q39" s="432"/>
    </row>
    <row r="40" spans="1:17" ht="13.8" thickBot="1" x14ac:dyDescent="0.35">
      <c r="A40" s="8"/>
      <c r="B40" s="9"/>
      <c r="C40" s="938"/>
      <c r="D40" s="23"/>
      <c r="E40" s="945" t="s">
        <v>10</v>
      </c>
      <c r="F40" s="945"/>
      <c r="G40" s="958"/>
      <c r="H40" s="40">
        <f t="shared" ref="H40:I40" si="2">SUM(H37:H39)</f>
        <v>28</v>
      </c>
      <c r="I40" s="40">
        <f t="shared" si="2"/>
        <v>30</v>
      </c>
      <c r="J40" s="40">
        <f t="shared" ref="J40" si="3">SUM(J37:J39)</f>
        <v>30</v>
      </c>
      <c r="K40" s="940"/>
      <c r="L40" s="941"/>
      <c r="M40" s="941"/>
      <c r="N40" s="941"/>
      <c r="O40" s="941"/>
      <c r="P40" s="941"/>
      <c r="Q40" s="942"/>
    </row>
    <row r="41" spans="1:17" ht="13.8" thickBot="1" x14ac:dyDescent="0.35">
      <c r="A41" s="8"/>
      <c r="B41" s="9"/>
      <c r="C41" s="938"/>
      <c r="D41" s="857" t="s">
        <v>67</v>
      </c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9"/>
    </row>
    <row r="42" spans="1:17" ht="26.4" customHeight="1" x14ac:dyDescent="0.3">
      <c r="A42" s="8"/>
      <c r="B42" s="9"/>
      <c r="C42" s="938"/>
      <c r="D42" s="25"/>
      <c r="E42" s="53" t="s">
        <v>81</v>
      </c>
      <c r="F42" s="51" t="s">
        <v>79</v>
      </c>
      <c r="G42" s="51" t="s">
        <v>6</v>
      </c>
      <c r="H42" s="557">
        <v>5</v>
      </c>
      <c r="I42" s="558">
        <v>6</v>
      </c>
      <c r="J42" s="558">
        <v>6</v>
      </c>
      <c r="K42" s="59" t="s">
        <v>971</v>
      </c>
      <c r="L42" s="568">
        <v>2</v>
      </c>
      <c r="M42" s="569">
        <v>2</v>
      </c>
      <c r="N42" s="569">
        <v>2</v>
      </c>
      <c r="O42" s="943" t="s">
        <v>74</v>
      </c>
      <c r="P42" s="982" t="s">
        <v>33</v>
      </c>
      <c r="Q42" s="995" t="s">
        <v>85</v>
      </c>
    </row>
    <row r="43" spans="1:17" ht="26.4" x14ac:dyDescent="0.3">
      <c r="A43" s="8"/>
      <c r="B43" s="9"/>
      <c r="C43" s="938"/>
      <c r="D43" s="25"/>
      <c r="E43" s="63" t="s">
        <v>68</v>
      </c>
      <c r="F43" s="61" t="s">
        <v>16</v>
      </c>
      <c r="G43" s="61" t="s">
        <v>6</v>
      </c>
      <c r="H43" s="555">
        <v>3</v>
      </c>
      <c r="I43" s="548">
        <v>4</v>
      </c>
      <c r="J43" s="548">
        <v>4</v>
      </c>
      <c r="K43" s="62" t="s">
        <v>972</v>
      </c>
      <c r="L43" s="563">
        <v>1</v>
      </c>
      <c r="M43" s="563">
        <v>1</v>
      </c>
      <c r="N43" s="563">
        <v>1</v>
      </c>
      <c r="O43" s="944"/>
      <c r="P43" s="968"/>
      <c r="Q43" s="996"/>
    </row>
    <row r="44" spans="1:17" ht="39.6" x14ac:dyDescent="0.3">
      <c r="A44" s="8"/>
      <c r="B44" s="9"/>
      <c r="C44" s="938"/>
      <c r="D44" s="25"/>
      <c r="E44" s="48" t="s">
        <v>69</v>
      </c>
      <c r="F44" s="47" t="s">
        <v>15</v>
      </c>
      <c r="G44" s="61" t="s">
        <v>6</v>
      </c>
      <c r="H44" s="548">
        <v>45</v>
      </c>
      <c r="I44" s="548">
        <v>45</v>
      </c>
      <c r="J44" s="548">
        <v>45</v>
      </c>
      <c r="K44" s="49" t="s">
        <v>1018</v>
      </c>
      <c r="L44" s="563">
        <v>40</v>
      </c>
      <c r="M44" s="563">
        <v>45</v>
      </c>
      <c r="N44" s="563">
        <v>45</v>
      </c>
      <c r="O44" s="58" t="s">
        <v>75</v>
      </c>
      <c r="P44" s="46" t="s">
        <v>1057</v>
      </c>
      <c r="Q44" s="996"/>
    </row>
    <row r="45" spans="1:17" ht="26.4" x14ac:dyDescent="0.3">
      <c r="A45" s="8"/>
      <c r="B45" s="9"/>
      <c r="C45" s="938"/>
      <c r="D45" s="25"/>
      <c r="E45" s="48" t="s">
        <v>70</v>
      </c>
      <c r="F45" s="47" t="s">
        <v>20</v>
      </c>
      <c r="G45" s="61" t="s">
        <v>6</v>
      </c>
      <c r="H45" s="548">
        <v>4</v>
      </c>
      <c r="I45" s="548">
        <v>5</v>
      </c>
      <c r="J45" s="548">
        <v>5</v>
      </c>
      <c r="K45" s="50" t="s">
        <v>968</v>
      </c>
      <c r="L45" s="563">
        <v>1</v>
      </c>
      <c r="M45" s="563">
        <v>1</v>
      </c>
      <c r="N45" s="563">
        <v>1</v>
      </c>
      <c r="O45" s="998" t="s">
        <v>74</v>
      </c>
      <c r="P45" s="46" t="s">
        <v>33</v>
      </c>
      <c r="Q45" s="996"/>
    </row>
    <row r="46" spans="1:17" ht="27.75" customHeight="1" x14ac:dyDescent="0.3">
      <c r="A46" s="8"/>
      <c r="B46" s="9"/>
      <c r="C46" s="938"/>
      <c r="D46" s="25"/>
      <c r="E46" s="959" t="s">
        <v>84</v>
      </c>
      <c r="F46" s="835" t="s">
        <v>1011</v>
      </c>
      <c r="G46" s="986" t="s">
        <v>5</v>
      </c>
      <c r="H46" s="833">
        <v>106</v>
      </c>
      <c r="I46" s="833">
        <v>400</v>
      </c>
      <c r="J46" s="833">
        <v>0</v>
      </c>
      <c r="K46" s="835" t="s">
        <v>965</v>
      </c>
      <c r="L46" s="831">
        <v>2</v>
      </c>
      <c r="M46" s="831">
        <v>9</v>
      </c>
      <c r="N46" s="831">
        <v>0</v>
      </c>
      <c r="O46" s="998"/>
      <c r="P46" s="632" t="s">
        <v>1058</v>
      </c>
      <c r="Q46" s="996"/>
    </row>
    <row r="47" spans="1:17" x14ac:dyDescent="0.3">
      <c r="A47" s="8"/>
      <c r="B47" s="9"/>
      <c r="C47" s="938"/>
      <c r="D47" s="25"/>
      <c r="E47" s="960"/>
      <c r="F47" s="836"/>
      <c r="G47" s="987"/>
      <c r="H47" s="834"/>
      <c r="I47" s="834"/>
      <c r="J47" s="834"/>
      <c r="K47" s="836"/>
      <c r="L47" s="832"/>
      <c r="M47" s="832"/>
      <c r="N47" s="832"/>
      <c r="O47" s="998"/>
      <c r="P47" s="632"/>
      <c r="Q47" s="996"/>
    </row>
    <row r="48" spans="1:17" ht="52.8" x14ac:dyDescent="0.3">
      <c r="A48" s="8"/>
      <c r="B48" s="9"/>
      <c r="C48" s="938"/>
      <c r="D48" s="25"/>
      <c r="E48" s="63" t="s">
        <v>952</v>
      </c>
      <c r="F48" s="61" t="s">
        <v>1006</v>
      </c>
      <c r="G48" s="61" t="s">
        <v>6</v>
      </c>
      <c r="H48" s="548">
        <v>4</v>
      </c>
      <c r="I48" s="664">
        <v>4</v>
      </c>
      <c r="J48" s="664">
        <v>4</v>
      </c>
      <c r="K48" s="57" t="s">
        <v>1019</v>
      </c>
      <c r="L48" s="563">
        <v>10</v>
      </c>
      <c r="M48" s="563">
        <v>10</v>
      </c>
      <c r="N48" s="563">
        <v>10</v>
      </c>
      <c r="O48" s="998"/>
      <c r="P48" s="46" t="s">
        <v>1057</v>
      </c>
      <c r="Q48" s="997"/>
    </row>
    <row r="49" spans="1:17" ht="13.8" thickBot="1" x14ac:dyDescent="0.3">
      <c r="A49" s="8"/>
      <c r="B49" s="9"/>
      <c r="C49" s="938"/>
      <c r="D49" s="26"/>
      <c r="E49" s="945" t="s">
        <v>10</v>
      </c>
      <c r="F49" s="946"/>
      <c r="G49" s="947"/>
      <c r="H49" s="676">
        <f>SUM(H42:H48)</f>
        <v>167</v>
      </c>
      <c r="I49" s="677">
        <f>SUM(I42:I48)</f>
        <v>464</v>
      </c>
      <c r="J49" s="677">
        <f>SUM(J42:J48)</f>
        <v>64</v>
      </c>
      <c r="K49" s="948"/>
      <c r="L49" s="949"/>
      <c r="M49" s="949"/>
      <c r="N49" s="949"/>
      <c r="O49" s="949"/>
      <c r="P49" s="949"/>
      <c r="Q49" s="950"/>
    </row>
    <row r="50" spans="1:17" ht="13.8" thickBot="1" x14ac:dyDescent="0.35">
      <c r="A50" s="8"/>
      <c r="B50" s="9"/>
      <c r="C50" s="938"/>
      <c r="D50" s="954" t="s">
        <v>71</v>
      </c>
      <c r="E50" s="955"/>
      <c r="F50" s="955"/>
      <c r="G50" s="955"/>
      <c r="H50" s="955"/>
      <c r="I50" s="956"/>
      <c r="J50" s="956"/>
      <c r="K50" s="955"/>
      <c r="L50" s="955"/>
      <c r="M50" s="955"/>
      <c r="N50" s="955"/>
      <c r="O50" s="955"/>
      <c r="P50" s="955"/>
      <c r="Q50" s="957"/>
    </row>
    <row r="51" spans="1:17" ht="54.75" customHeight="1" thickBot="1" x14ac:dyDescent="0.35">
      <c r="A51" s="8"/>
      <c r="B51" s="9"/>
      <c r="C51" s="938"/>
      <c r="D51" s="45"/>
      <c r="E51" s="424" t="s">
        <v>72</v>
      </c>
      <c r="F51" s="225" t="s">
        <v>953</v>
      </c>
      <c r="G51" s="225" t="s">
        <v>6</v>
      </c>
      <c r="H51" s="559">
        <v>6</v>
      </c>
      <c r="I51" s="559">
        <v>8</v>
      </c>
      <c r="J51" s="559">
        <v>8</v>
      </c>
      <c r="K51" s="425" t="s">
        <v>1020</v>
      </c>
      <c r="L51" s="571">
        <v>2</v>
      </c>
      <c r="M51" s="571">
        <v>2</v>
      </c>
      <c r="N51" s="571">
        <v>2</v>
      </c>
      <c r="O51" s="426" t="s">
        <v>76</v>
      </c>
      <c r="P51" s="427" t="s">
        <v>41</v>
      </c>
      <c r="Q51" s="428" t="s">
        <v>780</v>
      </c>
    </row>
    <row r="52" spans="1:17" ht="13.8" thickBot="1" x14ac:dyDescent="0.35">
      <c r="A52" s="8"/>
      <c r="B52" s="9"/>
      <c r="C52" s="938"/>
      <c r="D52" s="26"/>
      <c r="E52" s="945" t="s">
        <v>10</v>
      </c>
      <c r="F52" s="945"/>
      <c r="G52" s="958"/>
      <c r="H52" s="40">
        <f>SUM(H51:H51)</f>
        <v>6</v>
      </c>
      <c r="I52" s="40">
        <f>SUM(I51:I51)</f>
        <v>8</v>
      </c>
      <c r="J52" s="40">
        <f>SUM(J51:J51)</f>
        <v>8</v>
      </c>
      <c r="K52" s="69"/>
      <c r="L52" s="36"/>
      <c r="M52" s="36"/>
      <c r="N52" s="36"/>
      <c r="O52" s="36"/>
      <c r="P52" s="36"/>
      <c r="Q52" s="12"/>
    </row>
    <row r="53" spans="1:17" ht="13.8" thickBot="1" x14ac:dyDescent="0.35">
      <c r="A53" s="8"/>
      <c r="B53" s="9"/>
      <c r="C53" s="939"/>
      <c r="D53" s="999" t="s">
        <v>8</v>
      </c>
      <c r="E53" s="971"/>
      <c r="F53" s="971"/>
      <c r="G53" s="972"/>
      <c r="H53" s="39">
        <f>H52+H40+H49</f>
        <v>201</v>
      </c>
      <c r="I53" s="39">
        <f>I52+I40+I49</f>
        <v>502</v>
      </c>
      <c r="J53" s="39">
        <f>J52+J40+J49</f>
        <v>102</v>
      </c>
      <c r="K53" s="67"/>
      <c r="L53" s="34"/>
      <c r="M53" s="34"/>
      <c r="N53" s="34"/>
      <c r="O53" s="34"/>
      <c r="P53" s="34"/>
      <c r="Q53" s="3"/>
    </row>
    <row r="54" spans="1:17" ht="13.8" thickBot="1" x14ac:dyDescent="0.35">
      <c r="A54" s="8"/>
      <c r="B54" s="13"/>
      <c r="C54" s="24"/>
      <c r="D54" s="14"/>
      <c r="E54" s="15"/>
      <c r="F54" s="15"/>
      <c r="G54" s="16" t="s">
        <v>37</v>
      </c>
      <c r="H54" s="41">
        <f t="shared" ref="H54:J55" si="4">H34+H53</f>
        <v>1482</v>
      </c>
      <c r="I54" s="41">
        <f t="shared" si="4"/>
        <v>857</v>
      </c>
      <c r="J54" s="41">
        <f t="shared" si="4"/>
        <v>462</v>
      </c>
      <c r="K54" s="17"/>
      <c r="L54" s="18"/>
      <c r="M54" s="18"/>
      <c r="N54" s="18"/>
      <c r="O54" s="18"/>
      <c r="P54" s="18"/>
      <c r="Q54" s="19"/>
    </row>
    <row r="55" spans="1:17" ht="13.8" thickBot="1" x14ac:dyDescent="0.35">
      <c r="A55" s="20"/>
      <c r="B55" s="37"/>
      <c r="C55" s="930" t="s">
        <v>17</v>
      </c>
      <c r="D55" s="931"/>
      <c r="E55" s="931"/>
      <c r="F55" s="931"/>
      <c r="G55" s="932"/>
      <c r="H55" s="42">
        <f t="shared" si="4"/>
        <v>1482</v>
      </c>
      <c r="I55" s="42">
        <f>I35+I54</f>
        <v>857</v>
      </c>
      <c r="J55" s="42">
        <f t="shared" si="4"/>
        <v>462</v>
      </c>
      <c r="K55" s="68"/>
      <c r="L55" s="33"/>
      <c r="M55" s="33"/>
      <c r="N55" s="33"/>
      <c r="O55" s="33"/>
      <c r="P55" s="33"/>
      <c r="Q55" s="21"/>
    </row>
    <row r="56" spans="1:17" x14ac:dyDescent="0.3">
      <c r="C56" s="933"/>
      <c r="D56" s="933"/>
      <c r="E56" s="933"/>
      <c r="F56" s="933"/>
      <c r="G56" s="933"/>
      <c r="H56" s="933"/>
      <c r="I56" s="933"/>
      <c r="J56" s="933"/>
      <c r="K56" s="933"/>
      <c r="L56" s="35"/>
      <c r="M56" s="35"/>
      <c r="N56" s="35"/>
      <c r="O56" s="35"/>
      <c r="P56" s="35"/>
    </row>
    <row r="58" spans="1:17" ht="13.8" thickBot="1" x14ac:dyDescent="0.35"/>
    <row r="59" spans="1:17" ht="40.200000000000003" thickBot="1" x14ac:dyDescent="0.35">
      <c r="C59" s="934" t="s">
        <v>44</v>
      </c>
      <c r="D59" s="935"/>
      <c r="E59" s="935"/>
      <c r="F59" s="935"/>
      <c r="G59" s="936"/>
      <c r="H59" s="28" t="s">
        <v>80</v>
      </c>
      <c r="I59" s="28" t="s">
        <v>94</v>
      </c>
      <c r="J59" s="28" t="s">
        <v>891</v>
      </c>
    </row>
    <row r="60" spans="1:17" x14ac:dyDescent="0.3">
      <c r="C60" s="1000" t="s">
        <v>883</v>
      </c>
      <c r="D60" s="1001"/>
      <c r="E60" s="1001"/>
      <c r="F60" s="1001"/>
      <c r="G60" s="1002"/>
      <c r="H60" s="537">
        <f>SUMIF($G$5:$G$52,"SB",$H$5:$H$52)</f>
        <v>220</v>
      </c>
      <c r="I60" s="537">
        <f>SUMIF($G$5:$G$52,"SB",$I$5:$I$52)</f>
        <v>112</v>
      </c>
      <c r="J60" s="537">
        <f>SUMIF($G$5:$G$52,"SB",$J$5:$J$52)</f>
        <v>112</v>
      </c>
    </row>
    <row r="61" spans="1:17" x14ac:dyDescent="0.3">
      <c r="C61" s="1003" t="s">
        <v>45</v>
      </c>
      <c r="D61" s="1004"/>
      <c r="E61" s="1004"/>
      <c r="F61" s="1004"/>
      <c r="G61" s="1005"/>
      <c r="H61" s="29">
        <f>H62+H63+H64+H65+H66+H67</f>
        <v>1262</v>
      </c>
      <c r="I61" s="29">
        <f>I62+I63+I64+I65+I66+I67</f>
        <v>745</v>
      </c>
      <c r="J61" s="29">
        <f>J62+J63+J64+J65+J66+J67</f>
        <v>350</v>
      </c>
    </row>
    <row r="62" spans="1:17" x14ac:dyDescent="0.3">
      <c r="C62" s="992" t="s">
        <v>46</v>
      </c>
      <c r="D62" s="993"/>
      <c r="E62" s="993"/>
      <c r="F62" s="993"/>
      <c r="G62" s="994"/>
      <c r="H62" s="27">
        <f>SUMIF($G$5:$G$52,"VB",H$5:H$52)</f>
        <v>341</v>
      </c>
      <c r="I62" s="27">
        <f>SUMIF($G$5:$G$53,"VB",I$5:I$53)</f>
        <v>345</v>
      </c>
      <c r="J62" s="27">
        <f>SUMIF($G$5:$G$53,"VB",J$5:J$53)</f>
        <v>350</v>
      </c>
    </row>
    <row r="63" spans="1:17" x14ac:dyDescent="0.3">
      <c r="C63" s="951" t="s">
        <v>47</v>
      </c>
      <c r="D63" s="952"/>
      <c r="E63" s="952"/>
      <c r="F63" s="952"/>
      <c r="G63" s="953"/>
      <c r="H63" s="27">
        <f>SUMIF($G$5:$G$53,"ES",H$5:H$53)</f>
        <v>850</v>
      </c>
      <c r="I63" s="27">
        <f>SUMIF($G$5:$G$53,"ES",I$5:I$53)</f>
        <v>400</v>
      </c>
      <c r="J63" s="27">
        <f>SUMIF($G$5:$G$53,"ES",J$5:J$53)</f>
        <v>0</v>
      </c>
    </row>
    <row r="64" spans="1:17" x14ac:dyDescent="0.3">
      <c r="C64" s="951" t="s">
        <v>48</v>
      </c>
      <c r="D64" s="952"/>
      <c r="E64" s="952"/>
      <c r="F64" s="952"/>
      <c r="G64" s="953"/>
      <c r="H64" s="27">
        <f>SUMIF($G$5:$G$53,"SL",H$5:H$53)</f>
        <v>0</v>
      </c>
      <c r="I64" s="27">
        <f>SUMIF($G$5:$G$53,"SL",I$5:I$53)</f>
        <v>0</v>
      </c>
      <c r="J64" s="27">
        <f>SUMIF($G$5:$G$53,"SL",J$5:J$53)</f>
        <v>0</v>
      </c>
    </row>
    <row r="65" spans="3:11" x14ac:dyDescent="0.3">
      <c r="C65" s="951" t="s">
        <v>49</v>
      </c>
      <c r="D65" s="952"/>
      <c r="E65" s="952"/>
      <c r="F65" s="952"/>
      <c r="G65" s="953"/>
      <c r="H65" s="27">
        <f>SUMIF($G$5:$G$53,"Kt",H$5:H$53)</f>
        <v>71</v>
      </c>
      <c r="I65" s="27">
        <f>SUMIF($G$5:$G$53,"Kt",I$5:I$53)</f>
        <v>0</v>
      </c>
      <c r="J65" s="27">
        <f>SUMIF($G$5:$G$53,"Kt",J$5:J$53)</f>
        <v>0</v>
      </c>
    </row>
    <row r="66" spans="3:11" x14ac:dyDescent="0.25">
      <c r="C66" s="989" t="s">
        <v>50</v>
      </c>
      <c r="D66" s="990"/>
      <c r="E66" s="990"/>
      <c r="F66" s="990"/>
      <c r="G66" s="991"/>
      <c r="H66" s="27">
        <f>SUMIF($G$5:$G$53,"SAARP",H$5:H$53)</f>
        <v>0</v>
      </c>
      <c r="I66" s="27">
        <f>SUMIF($G$5:$G$53,"SAARP",I$5:I$53)</f>
        <v>0</v>
      </c>
      <c r="J66" s="27">
        <f>SUMIF($G$5:$G$53,"SAARP",J$5:J$53)</f>
        <v>0</v>
      </c>
    </row>
    <row r="67" spans="3:11" ht="13.8" thickBot="1" x14ac:dyDescent="0.3">
      <c r="C67" s="983" t="s">
        <v>51</v>
      </c>
      <c r="D67" s="984"/>
      <c r="E67" s="984"/>
      <c r="F67" s="984"/>
      <c r="G67" s="985"/>
      <c r="H67" s="27">
        <f>SUMIF($G$5:$G$53,"KPP",H$5:H$53)</f>
        <v>0</v>
      </c>
      <c r="I67" s="27">
        <f>SUMIF($G$5:$G$53,"KPP",I$5:I$53)</f>
        <v>0</v>
      </c>
      <c r="J67" s="27">
        <f>SUMIF($G$5:$G$53,"KPP",J$5:J$53)</f>
        <v>0</v>
      </c>
    </row>
    <row r="68" spans="3:11" ht="13.8" thickBot="1" x14ac:dyDescent="0.35">
      <c r="C68" s="927" t="s">
        <v>52</v>
      </c>
      <c r="D68" s="928"/>
      <c r="E68" s="928"/>
      <c r="F68" s="928"/>
      <c r="G68" s="929"/>
      <c r="H68" s="30">
        <f>SUM(H60,H61)</f>
        <v>1482</v>
      </c>
      <c r="I68" s="30">
        <f>SUM(I60,I61)</f>
        <v>857</v>
      </c>
      <c r="J68" s="30">
        <f>SUM(J60,J61)</f>
        <v>462</v>
      </c>
      <c r="K68" s="419"/>
    </row>
  </sheetData>
  <customSheetViews>
    <customSheetView guid="{7D2C5E84-2A5D-4DFF-AC94-AAA5DAF293E0}" showPageBreaks="1" showGridLines="0" fitToPage="1" printArea="1" topLeftCell="A2">
      <selection activeCell="P17" sqref="P17"/>
      <pageMargins left="0.25" right="0.25" top="0.75" bottom="0.75" header="0.3" footer="0.3"/>
      <pageSetup paperSize="9" scale="67" fitToHeight="0" orientation="landscape" r:id="rId1"/>
    </customSheetView>
    <customSheetView guid="{511C5918-FA8C-42C0-9248-A0F117BEEAC2}" showPageBreaks="1" showGridLines="0" fitToPage="1" printArea="1" topLeftCell="A41">
      <selection activeCell="P17" sqref="P17"/>
      <pageMargins left="0.25" right="0.25" top="0.75" bottom="0.75" header="0.3" footer="0.3"/>
      <pageSetup paperSize="9" scale="67" fitToHeight="0" orientation="landscape" r:id="rId2"/>
    </customSheetView>
    <customSheetView guid="{524848B6-13AA-426C-937E-E4D0F9D963E1}" showPageBreaks="1" showGridLines="0" fitToPage="1" printArea="1" topLeftCell="A41">
      <selection activeCell="P17" sqref="P17"/>
      <pageMargins left="0.25" right="0.25" top="0.75" bottom="0.75" header="0.3" footer="0.3"/>
      <pageSetup paperSize="9" scale="67" fitToHeight="0" orientation="landscape" r:id="rId3"/>
    </customSheetView>
    <customSheetView guid="{65A9E82B-017A-4D77-911A-794254B7A6DC}" showGridLines="0" fitToPage="1" topLeftCell="A41">
      <selection activeCell="P17" sqref="P17"/>
      <pageMargins left="0.25" right="0.25" top="0.75" bottom="0.75" header="0.3" footer="0.3"/>
      <pageSetup paperSize="9" scale="67" fitToHeight="0" orientation="landscape" r:id="rId4"/>
    </customSheetView>
    <customSheetView guid="{39D908BC-033E-4CDB-87CE-9CC789F7C428}" showGridLines="0" fitToPage="1" topLeftCell="A41">
      <selection activeCell="P17" sqref="P17"/>
      <pageMargins left="0.25" right="0.25" top="0.75" bottom="0.75" header="0.3" footer="0.3"/>
      <pageSetup paperSize="9" scale="67" fitToHeight="0" orientation="landscape" r:id="rId5"/>
    </customSheetView>
    <customSheetView guid="{4E9D4243-8691-4877-A6A6-DC88F9AD25FC}" showGridLines="0" fitToPage="1" topLeftCell="A41">
      <selection activeCell="P17" sqref="P17"/>
      <pageMargins left="0.25" right="0.25" top="0.75" bottom="0.75" header="0.3" footer="0.3"/>
      <pageSetup paperSize="9" scale="67" fitToHeight="0" orientation="landscape" r:id="rId6"/>
    </customSheetView>
    <customSheetView guid="{E508033F-5A56-48C8-899A-7EFE9AA4EC4F}" showPageBreaks="1" showGridLines="0" fitToPage="1" printArea="1" topLeftCell="A41">
      <selection activeCell="D41" sqref="D40:S41"/>
      <pageMargins left="0.25" right="0.25" top="0.75" bottom="0.75" header="0.3" footer="0.3"/>
      <pageSetup paperSize="9" scale="67" fitToHeight="0" orientation="landscape" r:id="rId7"/>
    </customSheetView>
    <customSheetView guid="{3605BC3D-DA08-4E24-988A-34DA5774E919}" showPageBreaks="1" showGridLines="0" fitToPage="1" printArea="1" topLeftCell="A13">
      <selection activeCell="P17" sqref="P17"/>
      <pageMargins left="0.25" right="0.25" top="0.75" bottom="0.75" header="0.3" footer="0.3"/>
      <pageSetup paperSize="9" scale="67" fitToHeight="0" orientation="landscape" r:id="rId8"/>
    </customSheetView>
    <customSheetView guid="{C3677654-BFE4-4497-8838-628012D82F7B}" showPageBreaks="1" showGridLines="0" fitToPage="1" printArea="1" topLeftCell="A23">
      <selection activeCell="P42" sqref="P42"/>
      <pageMargins left="0.25" right="0.25" top="0.75" bottom="0.75" header="0.3" footer="0.3"/>
      <pageSetup paperSize="9" scale="67" fitToHeight="0" orientation="landscape" r:id="rId9"/>
    </customSheetView>
  </customSheetViews>
  <mergeCells count="94">
    <mergeCell ref="P42:P43"/>
    <mergeCell ref="C63:G63"/>
    <mergeCell ref="C67:G67"/>
    <mergeCell ref="G46:G47"/>
    <mergeCell ref="L1:Q1"/>
    <mergeCell ref="C66:G66"/>
    <mergeCell ref="C62:G62"/>
    <mergeCell ref="Q42:Q48"/>
    <mergeCell ref="O45:O48"/>
    <mergeCell ref="E52:G52"/>
    <mergeCell ref="C65:G65"/>
    <mergeCell ref="D53:G53"/>
    <mergeCell ref="C60:G60"/>
    <mergeCell ref="C61:G61"/>
    <mergeCell ref="D36:Q36"/>
    <mergeCell ref="O37:O39"/>
    <mergeCell ref="H37:H38"/>
    <mergeCell ref="M28:M30"/>
    <mergeCell ref="E23:E26"/>
    <mergeCell ref="F23:F26"/>
    <mergeCell ref="F31:F32"/>
    <mergeCell ref="M31:M32"/>
    <mergeCell ref="D34:G34"/>
    <mergeCell ref="E37:E38"/>
    <mergeCell ref="F37:F38"/>
    <mergeCell ref="E33:G33"/>
    <mergeCell ref="D35:Q35"/>
    <mergeCell ref="O16:O32"/>
    <mergeCell ref="I23:I26"/>
    <mergeCell ref="H23:H26"/>
    <mergeCell ref="F28:F30"/>
    <mergeCell ref="G23:G26"/>
    <mergeCell ref="C68:G68"/>
    <mergeCell ref="C55:G55"/>
    <mergeCell ref="C56:K56"/>
    <mergeCell ref="C59:G59"/>
    <mergeCell ref="C35:C53"/>
    <mergeCell ref="K40:Q40"/>
    <mergeCell ref="O42:O43"/>
    <mergeCell ref="E49:G49"/>
    <mergeCell ref="K49:Q49"/>
    <mergeCell ref="C64:G64"/>
    <mergeCell ref="D50:Q50"/>
    <mergeCell ref="E40:G40"/>
    <mergeCell ref="D41:Q41"/>
    <mergeCell ref="F46:F47"/>
    <mergeCell ref="E46:E47"/>
    <mergeCell ref="G37:G38"/>
    <mergeCell ref="J23:J26"/>
    <mergeCell ref="J16:J20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F9:F11"/>
    <mergeCell ref="H9:H11"/>
    <mergeCell ref="L10:L11"/>
    <mergeCell ref="G9:G11"/>
    <mergeCell ref="K10:K11"/>
    <mergeCell ref="O9:O11"/>
    <mergeCell ref="P9:Q10"/>
    <mergeCell ref="I9:I11"/>
    <mergeCell ref="M10:M11"/>
    <mergeCell ref="J9:J11"/>
    <mergeCell ref="K9:N9"/>
    <mergeCell ref="N10:N11"/>
    <mergeCell ref="N28:N30"/>
    <mergeCell ref="N31:N32"/>
    <mergeCell ref="A12:Q12"/>
    <mergeCell ref="P21:P32"/>
    <mergeCell ref="Q16:Q32"/>
    <mergeCell ref="B13:Q13"/>
    <mergeCell ref="C14:Q14"/>
    <mergeCell ref="D15:Q15"/>
    <mergeCell ref="E16:E20"/>
    <mergeCell ref="F16:F20"/>
    <mergeCell ref="G16:G20"/>
    <mergeCell ref="P16:P20"/>
    <mergeCell ref="E28:E30"/>
    <mergeCell ref="E31:E32"/>
    <mergeCell ref="H16:H20"/>
    <mergeCell ref="I16:I20"/>
    <mergeCell ref="M46:M47"/>
    <mergeCell ref="N46:N47"/>
    <mergeCell ref="H46:H47"/>
    <mergeCell ref="I46:I47"/>
    <mergeCell ref="J46:J47"/>
    <mergeCell ref="K46:K47"/>
    <mergeCell ref="L46:L47"/>
  </mergeCells>
  <phoneticPr fontId="27" type="noConversion"/>
  <pageMargins left="0.25" right="0.25" top="0.75" bottom="0.75" header="0.3" footer="0.3"/>
  <pageSetup paperSize="9" scale="73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7D52-BF5F-49F7-A3FD-AB62CE9653A9}">
  <sheetPr>
    <pageSetUpPr fitToPage="1"/>
  </sheetPr>
  <dimension ref="A1:T78"/>
  <sheetViews>
    <sheetView zoomScaleNormal="100" zoomScaleSheetLayoutView="70" workbookViewId="0">
      <selection activeCell="J78" sqref="J78"/>
    </sheetView>
  </sheetViews>
  <sheetFormatPr defaultColWidth="9.109375" defaultRowHeight="13.2" x14ac:dyDescent="0.3"/>
  <cols>
    <col min="1" max="1" width="3.109375" style="80" customWidth="1"/>
    <col min="2" max="2" width="3.44140625" style="80" customWidth="1"/>
    <col min="3" max="3" width="3.44140625" style="80" bestFit="1" customWidth="1"/>
    <col min="4" max="4" width="3.44140625" style="80" customWidth="1"/>
    <col min="5" max="5" width="13.44140625" style="80" customWidth="1"/>
    <col min="6" max="6" width="37.5546875" style="80" customWidth="1"/>
    <col min="7" max="7" width="8.44140625" style="81" customWidth="1"/>
    <col min="8" max="9" width="8.5546875" style="82" customWidth="1"/>
    <col min="10" max="10" width="7.33203125" style="82" customWidth="1"/>
    <col min="11" max="11" width="23.44140625" style="80" customWidth="1"/>
    <col min="12" max="14" width="4.44140625" style="81" customWidth="1"/>
    <col min="15" max="15" width="8.6640625" style="81" customWidth="1"/>
    <col min="16" max="16" width="18.33203125" style="81" customWidth="1"/>
    <col min="17" max="17" width="16.44140625" style="491" customWidth="1"/>
    <col min="18" max="16384" width="9.109375" style="80"/>
  </cols>
  <sheetData>
    <row r="1" spans="1:17" ht="15.6" x14ac:dyDescent="0.3">
      <c r="O1" s="83"/>
    </row>
    <row r="2" spans="1:17" ht="15.6" x14ac:dyDescent="0.3">
      <c r="O2" s="84"/>
    </row>
    <row r="3" spans="1:17" ht="15.6" x14ac:dyDescent="0.3">
      <c r="O3" s="84"/>
    </row>
    <row r="4" spans="1:17" ht="16.2" thickBot="1" x14ac:dyDescent="0.35">
      <c r="O4" s="84"/>
    </row>
    <row r="5" spans="1:17" ht="12.75" customHeight="1" x14ac:dyDescent="0.3">
      <c r="A5" s="169"/>
      <c r="B5" s="1104" t="s">
        <v>892</v>
      </c>
      <c r="C5" s="1104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5"/>
    </row>
    <row r="6" spans="1:17" x14ac:dyDescent="0.3">
      <c r="A6" s="171"/>
      <c r="B6" s="1106" t="s">
        <v>818</v>
      </c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7"/>
    </row>
    <row r="7" spans="1:17" x14ac:dyDescent="0.3">
      <c r="A7" s="171"/>
      <c r="B7" s="1108" t="s">
        <v>0</v>
      </c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9"/>
    </row>
    <row r="8" spans="1:17" ht="7.5" customHeight="1" thickBot="1" x14ac:dyDescent="0.35">
      <c r="A8" s="173"/>
      <c r="B8" s="174"/>
      <c r="C8" s="174"/>
      <c r="D8" s="174"/>
      <c r="E8" s="174"/>
      <c r="F8" s="174"/>
      <c r="G8" s="492"/>
      <c r="H8" s="493"/>
      <c r="I8" s="493"/>
      <c r="J8" s="493"/>
      <c r="K8" s="174"/>
      <c r="L8" s="492"/>
      <c r="M8" s="492"/>
      <c r="N8" s="492"/>
      <c r="O8" s="492"/>
      <c r="P8" s="492"/>
      <c r="Q8" s="178"/>
    </row>
    <row r="9" spans="1:17" ht="15" customHeight="1" x14ac:dyDescent="0.3">
      <c r="A9" s="908" t="s">
        <v>38</v>
      </c>
      <c r="B9" s="911" t="s">
        <v>34</v>
      </c>
      <c r="C9" s="1096" t="s">
        <v>35</v>
      </c>
      <c r="D9" s="1096" t="s">
        <v>36</v>
      </c>
      <c r="E9" s="1096" t="s">
        <v>1</v>
      </c>
      <c r="F9" s="1110" t="s">
        <v>39</v>
      </c>
      <c r="G9" s="1113" t="s">
        <v>3</v>
      </c>
      <c r="H9" s="1121" t="s">
        <v>77</v>
      </c>
      <c r="I9" s="1121" t="s">
        <v>88</v>
      </c>
      <c r="J9" s="1121" t="s">
        <v>889</v>
      </c>
      <c r="K9" s="890" t="s">
        <v>55</v>
      </c>
      <c r="L9" s="891"/>
      <c r="M9" s="891"/>
      <c r="N9" s="892"/>
      <c r="O9" s="1126" t="s">
        <v>26</v>
      </c>
      <c r="P9" s="1116" t="s">
        <v>4</v>
      </c>
      <c r="Q9" s="1117"/>
    </row>
    <row r="10" spans="1:17" ht="15" customHeight="1" x14ac:dyDescent="0.3">
      <c r="A10" s="909"/>
      <c r="B10" s="912"/>
      <c r="C10" s="1097"/>
      <c r="D10" s="1097"/>
      <c r="E10" s="1097"/>
      <c r="F10" s="1111"/>
      <c r="G10" s="1114"/>
      <c r="H10" s="1122"/>
      <c r="I10" s="1124"/>
      <c r="J10" s="1124"/>
      <c r="K10" s="1118" t="s">
        <v>2</v>
      </c>
      <c r="L10" s="888" t="s">
        <v>78</v>
      </c>
      <c r="M10" s="920" t="s">
        <v>89</v>
      </c>
      <c r="N10" s="920" t="s">
        <v>890</v>
      </c>
      <c r="O10" s="1127"/>
      <c r="P10" s="1118"/>
      <c r="Q10" s="1119"/>
    </row>
    <row r="11" spans="1:17" ht="56.1" customHeight="1" thickBot="1" x14ac:dyDescent="0.35">
      <c r="A11" s="910"/>
      <c r="B11" s="913"/>
      <c r="C11" s="1098"/>
      <c r="D11" s="1098"/>
      <c r="E11" s="1098"/>
      <c r="F11" s="1112"/>
      <c r="G11" s="1115"/>
      <c r="H11" s="1123"/>
      <c r="I11" s="1125"/>
      <c r="J11" s="1125"/>
      <c r="K11" s="1120"/>
      <c r="L11" s="889"/>
      <c r="M11" s="921"/>
      <c r="N11" s="921"/>
      <c r="O11" s="1128"/>
      <c r="P11" s="44" t="s">
        <v>42</v>
      </c>
      <c r="Q11" s="7" t="s">
        <v>43</v>
      </c>
    </row>
    <row r="12" spans="1:17" ht="13.8" thickBot="1" x14ac:dyDescent="0.35">
      <c r="A12" s="494" t="s">
        <v>819</v>
      </c>
      <c r="B12" s="495"/>
      <c r="C12" s="495"/>
      <c r="D12" s="495"/>
      <c r="E12" s="495"/>
      <c r="F12" s="495"/>
      <c r="G12" s="495"/>
      <c r="H12" s="496"/>
      <c r="I12" s="496"/>
      <c r="J12" s="496"/>
      <c r="K12" s="495"/>
      <c r="L12" s="495"/>
      <c r="M12" s="495"/>
      <c r="N12" s="495"/>
      <c r="O12" s="495"/>
      <c r="P12" s="495"/>
      <c r="Q12" s="497"/>
    </row>
    <row r="13" spans="1:17" s="179" customFormat="1" ht="13.8" thickBot="1" x14ac:dyDescent="0.3">
      <c r="A13" s="498"/>
      <c r="B13" s="499" t="s">
        <v>100</v>
      </c>
      <c r="C13" s="500"/>
      <c r="D13" s="500"/>
      <c r="E13" s="500"/>
      <c r="F13" s="500"/>
      <c r="G13" s="500"/>
      <c r="H13" s="501"/>
      <c r="I13" s="501"/>
      <c r="J13" s="501"/>
      <c r="K13" s="500"/>
      <c r="L13" s="500"/>
      <c r="M13" s="500"/>
      <c r="N13" s="500"/>
      <c r="O13" s="500"/>
      <c r="P13" s="500"/>
      <c r="Q13" s="502"/>
    </row>
    <row r="14" spans="1:17" ht="13.8" thickBot="1" x14ac:dyDescent="0.35">
      <c r="A14" s="208"/>
      <c r="B14" s="1056"/>
      <c r="C14" s="503" t="s">
        <v>185</v>
      </c>
      <c r="D14" s="504"/>
      <c r="E14" s="504"/>
      <c r="F14" s="504"/>
      <c r="G14" s="504"/>
      <c r="H14" s="505"/>
      <c r="I14" s="505"/>
      <c r="J14" s="505"/>
      <c r="K14" s="504"/>
      <c r="L14" s="504"/>
      <c r="M14" s="504"/>
      <c r="N14" s="504"/>
      <c r="O14" s="504"/>
      <c r="P14" s="504"/>
      <c r="Q14" s="506"/>
    </row>
    <row r="15" spans="1:17" ht="13.8" thickBot="1" x14ac:dyDescent="0.35">
      <c r="A15" s="208"/>
      <c r="B15" s="1057"/>
      <c r="C15" s="1063"/>
      <c r="D15" s="1069" t="s">
        <v>820</v>
      </c>
      <c r="E15" s="1070"/>
      <c r="F15" s="1070"/>
      <c r="G15" s="1070"/>
      <c r="H15" s="1070"/>
      <c r="I15" s="1070"/>
      <c r="J15" s="1070"/>
      <c r="K15" s="1070"/>
      <c r="L15" s="1070"/>
      <c r="M15" s="1070"/>
      <c r="N15" s="1070"/>
      <c r="O15" s="1070"/>
      <c r="P15" s="1070"/>
      <c r="Q15" s="1071"/>
    </row>
    <row r="16" spans="1:17" ht="39.6" x14ac:dyDescent="0.3">
      <c r="A16" s="208"/>
      <c r="B16" s="1057"/>
      <c r="C16" s="1064"/>
      <c r="D16" s="507"/>
      <c r="E16" s="525" t="s">
        <v>821</v>
      </c>
      <c r="F16" s="241" t="s">
        <v>822</v>
      </c>
      <c r="G16" s="440" t="s">
        <v>6</v>
      </c>
      <c r="H16" s="572">
        <v>0</v>
      </c>
      <c r="I16" s="572">
        <v>0</v>
      </c>
      <c r="J16" s="572">
        <v>0</v>
      </c>
      <c r="K16" s="450" t="s">
        <v>1021</v>
      </c>
      <c r="L16" s="575">
        <v>52</v>
      </c>
      <c r="M16" s="575">
        <v>53</v>
      </c>
      <c r="N16" s="575">
        <v>54</v>
      </c>
      <c r="O16" s="1075" t="s">
        <v>823</v>
      </c>
      <c r="P16" s="1081" t="s">
        <v>824</v>
      </c>
      <c r="Q16" s="1082" t="s">
        <v>825</v>
      </c>
    </row>
    <row r="17" spans="1:17" ht="30.75" customHeight="1" x14ac:dyDescent="0.3">
      <c r="A17" s="208"/>
      <c r="B17" s="1057"/>
      <c r="C17" s="1064"/>
      <c r="D17" s="507"/>
      <c r="E17" s="1009" t="s">
        <v>826</v>
      </c>
      <c r="F17" s="998" t="s">
        <v>827</v>
      </c>
      <c r="G17" s="1059" t="s">
        <v>6</v>
      </c>
      <c r="H17" s="1021">
        <v>5</v>
      </c>
      <c r="I17" s="1021">
        <v>5</v>
      </c>
      <c r="J17" s="1021">
        <v>5</v>
      </c>
      <c r="K17" s="1084" t="s">
        <v>1022</v>
      </c>
      <c r="L17" s="1020">
        <v>1</v>
      </c>
      <c r="M17" s="1020">
        <v>1</v>
      </c>
      <c r="N17" s="1020">
        <v>1</v>
      </c>
      <c r="O17" s="1076"/>
      <c r="P17" s="1059"/>
      <c r="Q17" s="1083"/>
    </row>
    <row r="18" spans="1:17" x14ac:dyDescent="0.3">
      <c r="A18" s="208"/>
      <c r="B18" s="1057"/>
      <c r="C18" s="1064"/>
      <c r="D18" s="507"/>
      <c r="E18" s="1009"/>
      <c r="F18" s="998"/>
      <c r="G18" s="1059"/>
      <c r="H18" s="1021"/>
      <c r="I18" s="1021"/>
      <c r="J18" s="1021"/>
      <c r="K18" s="1084"/>
      <c r="L18" s="1020"/>
      <c r="M18" s="1020"/>
      <c r="N18" s="1020"/>
      <c r="O18" s="1076"/>
      <c r="P18" s="1059"/>
      <c r="Q18" s="1083"/>
    </row>
    <row r="19" spans="1:17" ht="26.4" x14ac:dyDescent="0.3">
      <c r="A19" s="208"/>
      <c r="B19" s="1057"/>
      <c r="C19" s="1064"/>
      <c r="D19" s="507"/>
      <c r="E19" s="487" t="s">
        <v>828</v>
      </c>
      <c r="F19" s="93" t="s">
        <v>829</v>
      </c>
      <c r="G19" s="93" t="s">
        <v>6</v>
      </c>
      <c r="H19" s="573">
        <v>30</v>
      </c>
      <c r="I19" s="573">
        <v>30</v>
      </c>
      <c r="J19" s="573">
        <v>30</v>
      </c>
      <c r="K19" s="70" t="s">
        <v>1023</v>
      </c>
      <c r="L19" s="576">
        <v>20</v>
      </c>
      <c r="M19" s="576">
        <v>20</v>
      </c>
      <c r="N19" s="576">
        <v>20</v>
      </c>
      <c r="O19" s="1076"/>
      <c r="P19" s="1059"/>
      <c r="Q19" s="1083"/>
    </row>
    <row r="20" spans="1:17" x14ac:dyDescent="0.3">
      <c r="A20" s="208"/>
      <c r="B20" s="1057"/>
      <c r="C20" s="1064"/>
      <c r="D20" s="507"/>
      <c r="E20" s="487" t="s">
        <v>830</v>
      </c>
      <c r="F20" s="93" t="s">
        <v>880</v>
      </c>
      <c r="G20" s="93" t="s">
        <v>6</v>
      </c>
      <c r="H20" s="573">
        <v>16</v>
      </c>
      <c r="I20" s="573">
        <v>16</v>
      </c>
      <c r="J20" s="573">
        <v>16</v>
      </c>
      <c r="K20" s="70" t="s">
        <v>1024</v>
      </c>
      <c r="L20" s="576">
        <v>120</v>
      </c>
      <c r="M20" s="576">
        <v>120</v>
      </c>
      <c r="N20" s="576">
        <v>120</v>
      </c>
      <c r="O20" s="1076"/>
      <c r="P20" s="1059"/>
      <c r="Q20" s="1083"/>
    </row>
    <row r="21" spans="1:17" ht="52.8" x14ac:dyDescent="0.3">
      <c r="A21" s="208"/>
      <c r="B21" s="1057"/>
      <c r="C21" s="1064"/>
      <c r="D21" s="507"/>
      <c r="E21" s="487" t="s">
        <v>831</v>
      </c>
      <c r="F21" s="93" t="s">
        <v>832</v>
      </c>
      <c r="G21" s="93" t="s">
        <v>6</v>
      </c>
      <c r="H21" s="573">
        <v>30</v>
      </c>
      <c r="I21" s="573">
        <v>30</v>
      </c>
      <c r="J21" s="573">
        <v>30</v>
      </c>
      <c r="K21" s="70" t="s">
        <v>1025</v>
      </c>
      <c r="L21" s="576">
        <v>0</v>
      </c>
      <c r="M21" s="576">
        <v>0</v>
      </c>
      <c r="N21" s="576">
        <v>0</v>
      </c>
      <c r="O21" s="1076"/>
      <c r="P21" s="1059"/>
      <c r="Q21" s="1083"/>
    </row>
    <row r="22" spans="1:17" ht="39.6" x14ac:dyDescent="0.3">
      <c r="A22" s="208"/>
      <c r="B22" s="1057"/>
      <c r="C22" s="1064"/>
      <c r="D22" s="507"/>
      <c r="E22" s="487" t="s">
        <v>833</v>
      </c>
      <c r="F22" s="93" t="s">
        <v>834</v>
      </c>
      <c r="G22" s="93" t="s">
        <v>6</v>
      </c>
      <c r="H22" s="573">
        <v>25</v>
      </c>
      <c r="I22" s="573">
        <v>25</v>
      </c>
      <c r="J22" s="573">
        <v>25</v>
      </c>
      <c r="K22" s="70" t="s">
        <v>1026</v>
      </c>
      <c r="L22" s="576">
        <v>1</v>
      </c>
      <c r="M22" s="576">
        <v>1</v>
      </c>
      <c r="N22" s="576">
        <v>1</v>
      </c>
      <c r="O22" s="1076"/>
      <c r="P22" s="1059"/>
      <c r="Q22" s="1083"/>
    </row>
    <row r="23" spans="1:17" ht="26.4" x14ac:dyDescent="0.3">
      <c r="A23" s="208"/>
      <c r="B23" s="1057"/>
      <c r="C23" s="1064"/>
      <c r="D23" s="507"/>
      <c r="E23" s="487" t="s">
        <v>835</v>
      </c>
      <c r="F23" s="93" t="s">
        <v>1059</v>
      </c>
      <c r="G23" s="93" t="s">
        <v>6</v>
      </c>
      <c r="H23" s="573">
        <v>0</v>
      </c>
      <c r="I23" s="573">
        <v>0</v>
      </c>
      <c r="J23" s="573">
        <v>0</v>
      </c>
      <c r="K23" s="70" t="s">
        <v>1027</v>
      </c>
      <c r="L23" s="576">
        <v>27</v>
      </c>
      <c r="M23" s="576">
        <v>27</v>
      </c>
      <c r="N23" s="576">
        <v>27</v>
      </c>
      <c r="O23" s="1076"/>
      <c r="P23" s="1059"/>
      <c r="Q23" s="1083"/>
    </row>
    <row r="24" spans="1:17" ht="26.4" x14ac:dyDescent="0.3">
      <c r="A24" s="208"/>
      <c r="B24" s="1057"/>
      <c r="C24" s="1064"/>
      <c r="D24" s="507"/>
      <c r="E24" s="487" t="s">
        <v>836</v>
      </c>
      <c r="F24" s="93" t="s">
        <v>1092</v>
      </c>
      <c r="G24" s="70" t="s">
        <v>9</v>
      </c>
      <c r="H24" s="573">
        <v>15.5</v>
      </c>
      <c r="I24" s="573">
        <v>16</v>
      </c>
      <c r="J24" s="573">
        <v>17</v>
      </c>
      <c r="K24" s="70" t="s">
        <v>1028</v>
      </c>
      <c r="L24" s="576">
        <v>1</v>
      </c>
      <c r="M24" s="576">
        <v>1</v>
      </c>
      <c r="N24" s="576">
        <v>1</v>
      </c>
      <c r="O24" s="1076"/>
      <c r="P24" s="71" t="s">
        <v>879</v>
      </c>
      <c r="Q24" s="99" t="s">
        <v>493</v>
      </c>
    </row>
    <row r="25" spans="1:17" ht="24.75" customHeight="1" x14ac:dyDescent="0.3">
      <c r="A25" s="208"/>
      <c r="B25" s="1057"/>
      <c r="C25" s="1064"/>
      <c r="D25" s="507"/>
      <c r="E25" s="1028" t="s">
        <v>837</v>
      </c>
      <c r="F25" s="867" t="s">
        <v>955</v>
      </c>
      <c r="G25" s="76" t="s">
        <v>5</v>
      </c>
      <c r="H25" s="678">
        <v>357.53</v>
      </c>
      <c r="I25" s="678">
        <v>551.28</v>
      </c>
      <c r="J25" s="573">
        <v>219.411</v>
      </c>
      <c r="K25" s="1030" t="s">
        <v>1029</v>
      </c>
      <c r="L25" s="1032">
        <v>0</v>
      </c>
      <c r="M25" s="1032">
        <v>0</v>
      </c>
      <c r="N25" s="1034">
        <v>1</v>
      </c>
      <c r="O25" s="1076"/>
      <c r="P25" s="1036" t="s">
        <v>246</v>
      </c>
      <c r="Q25" s="1089" t="s">
        <v>247</v>
      </c>
    </row>
    <row r="26" spans="1:17" x14ac:dyDescent="0.3">
      <c r="A26" s="208"/>
      <c r="B26" s="1057"/>
      <c r="C26" s="1064"/>
      <c r="D26" s="507"/>
      <c r="E26" s="1029"/>
      <c r="F26" s="968"/>
      <c r="G26" s="76" t="s">
        <v>6</v>
      </c>
      <c r="H26" s="778">
        <v>10.47</v>
      </c>
      <c r="I26" s="779">
        <v>16.149999999999999</v>
      </c>
      <c r="J26" s="573">
        <v>6.43</v>
      </c>
      <c r="K26" s="1031"/>
      <c r="L26" s="1033"/>
      <c r="M26" s="1033"/>
      <c r="N26" s="1035"/>
      <c r="O26" s="1076"/>
      <c r="P26" s="1037"/>
      <c r="Q26" s="1090"/>
    </row>
    <row r="27" spans="1:17" ht="64.5" customHeight="1" x14ac:dyDescent="0.3">
      <c r="A27" s="208"/>
      <c r="B27" s="1057"/>
      <c r="C27" s="1064"/>
      <c r="D27" s="507"/>
      <c r="E27" s="1028" t="s">
        <v>986</v>
      </c>
      <c r="F27" s="867" t="s">
        <v>897</v>
      </c>
      <c r="G27" s="867" t="s">
        <v>6</v>
      </c>
      <c r="H27" s="840">
        <v>0</v>
      </c>
      <c r="I27" s="840">
        <v>0</v>
      </c>
      <c r="J27" s="1044">
        <v>0</v>
      </c>
      <c r="K27" s="776" t="s">
        <v>1030</v>
      </c>
      <c r="L27" s="602">
        <v>1</v>
      </c>
      <c r="M27" s="602">
        <v>1</v>
      </c>
      <c r="N27" s="576">
        <v>1</v>
      </c>
      <c r="O27" s="1076"/>
      <c r="P27" s="1036" t="s">
        <v>898</v>
      </c>
      <c r="Q27" s="1089" t="s">
        <v>899</v>
      </c>
    </row>
    <row r="28" spans="1:17" ht="48" customHeight="1" x14ac:dyDescent="0.3">
      <c r="A28" s="208"/>
      <c r="B28" s="1057"/>
      <c r="C28" s="1064"/>
      <c r="D28" s="507"/>
      <c r="E28" s="1041"/>
      <c r="F28" s="864"/>
      <c r="G28" s="864"/>
      <c r="H28" s="1042"/>
      <c r="I28" s="1042"/>
      <c r="J28" s="1045"/>
      <c r="K28" s="776" t="s">
        <v>1031</v>
      </c>
      <c r="L28" s="602">
        <v>3</v>
      </c>
      <c r="M28" s="602">
        <v>3</v>
      </c>
      <c r="N28" s="576">
        <v>3</v>
      </c>
      <c r="O28" s="1076"/>
      <c r="P28" s="1047"/>
      <c r="Q28" s="1091"/>
    </row>
    <row r="29" spans="1:17" ht="54" customHeight="1" x14ac:dyDescent="0.3">
      <c r="A29" s="208"/>
      <c r="B29" s="1057"/>
      <c r="C29" s="1064"/>
      <c r="D29" s="507"/>
      <c r="E29" s="1029"/>
      <c r="F29" s="968"/>
      <c r="G29" s="968"/>
      <c r="H29" s="1043"/>
      <c r="I29" s="1043"/>
      <c r="J29" s="1046"/>
      <c r="K29" s="780" t="s">
        <v>1052</v>
      </c>
      <c r="L29" s="614">
        <v>24</v>
      </c>
      <c r="M29" s="614">
        <v>24</v>
      </c>
      <c r="N29" s="615">
        <v>24</v>
      </c>
      <c r="O29" s="1077"/>
      <c r="P29" s="1037"/>
      <c r="Q29" s="1090"/>
    </row>
    <row r="30" spans="1:17" ht="22.95" customHeight="1" x14ac:dyDescent="0.3">
      <c r="A30" s="208"/>
      <c r="B30" s="1057"/>
      <c r="C30" s="1064"/>
      <c r="D30" s="507"/>
      <c r="E30" s="1028" t="s">
        <v>1108</v>
      </c>
      <c r="F30" s="867" t="s">
        <v>1109</v>
      </c>
      <c r="G30" s="867" t="s">
        <v>5</v>
      </c>
      <c r="H30" s="1085">
        <v>26.206</v>
      </c>
      <c r="I30" s="1085">
        <v>12.385</v>
      </c>
      <c r="J30" s="1044">
        <v>0</v>
      </c>
      <c r="K30" s="777" t="s">
        <v>1110</v>
      </c>
      <c r="L30" s="614">
        <v>1</v>
      </c>
      <c r="M30" s="614">
        <v>1</v>
      </c>
      <c r="N30" s="615">
        <v>0</v>
      </c>
      <c r="O30" s="1077"/>
      <c r="P30" s="1036" t="s">
        <v>1112</v>
      </c>
      <c r="Q30" s="1087" t="s">
        <v>247</v>
      </c>
    </row>
    <row r="31" spans="1:17" ht="81" customHeight="1" thickBot="1" x14ac:dyDescent="0.3">
      <c r="A31" s="208"/>
      <c r="B31" s="1057"/>
      <c r="C31" s="1064"/>
      <c r="D31" s="507"/>
      <c r="E31" s="1038"/>
      <c r="F31" s="1039"/>
      <c r="G31" s="1039"/>
      <c r="H31" s="1086"/>
      <c r="I31" s="1086"/>
      <c r="J31" s="1101"/>
      <c r="K31" s="781" t="s">
        <v>1111</v>
      </c>
      <c r="L31" s="679">
        <v>30</v>
      </c>
      <c r="M31" s="679">
        <v>20</v>
      </c>
      <c r="N31" s="577">
        <v>0</v>
      </c>
      <c r="O31" s="1078"/>
      <c r="P31" s="1040"/>
      <c r="Q31" s="1088"/>
    </row>
    <row r="32" spans="1:17" ht="13.8" thickBot="1" x14ac:dyDescent="0.35">
      <c r="A32" s="208"/>
      <c r="B32" s="1057"/>
      <c r="C32" s="1064"/>
      <c r="D32" s="508"/>
      <c r="E32" s="523"/>
      <c r="F32" s="1066" t="s">
        <v>10</v>
      </c>
      <c r="G32" s="1067"/>
      <c r="H32" s="524">
        <f>SUM(H16:H31)</f>
        <v>515.70600000000002</v>
      </c>
      <c r="I32" s="524">
        <f>SUM(I16:I31)</f>
        <v>701.81499999999994</v>
      </c>
      <c r="J32" s="524">
        <f>SUM(J16:J31)</f>
        <v>348.84100000000001</v>
      </c>
      <c r="K32" s="1072"/>
      <c r="L32" s="1073"/>
      <c r="M32" s="1073"/>
      <c r="N32" s="1073"/>
      <c r="O32" s="1073"/>
      <c r="P32" s="1073"/>
      <c r="Q32" s="1074"/>
    </row>
    <row r="33" spans="1:17" ht="13.8" thickBot="1" x14ac:dyDescent="0.35">
      <c r="A33" s="208"/>
      <c r="B33" s="1057"/>
      <c r="C33" s="1064"/>
      <c r="D33" s="1011" t="s">
        <v>838</v>
      </c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3"/>
    </row>
    <row r="34" spans="1:17" ht="26.4" x14ac:dyDescent="0.3">
      <c r="A34" s="208"/>
      <c r="B34" s="1057"/>
      <c r="C34" s="1064"/>
      <c r="D34" s="507"/>
      <c r="E34" s="527" t="s">
        <v>839</v>
      </c>
      <c r="F34" s="95" t="s">
        <v>1061</v>
      </c>
      <c r="G34" s="95" t="s">
        <v>6</v>
      </c>
      <c r="H34" s="572">
        <v>300</v>
      </c>
      <c r="I34" s="572">
        <v>320</v>
      </c>
      <c r="J34" s="572">
        <v>350</v>
      </c>
      <c r="K34" s="95" t="s">
        <v>1032</v>
      </c>
      <c r="L34" s="575">
        <v>11</v>
      </c>
      <c r="M34" s="575">
        <v>11</v>
      </c>
      <c r="N34" s="575">
        <v>11</v>
      </c>
      <c r="O34" s="1027" t="s">
        <v>291</v>
      </c>
      <c r="P34" s="97" t="s">
        <v>1147</v>
      </c>
      <c r="Q34" s="490" t="s">
        <v>1126</v>
      </c>
    </row>
    <row r="35" spans="1:17" ht="52.8" x14ac:dyDescent="0.3">
      <c r="A35" s="208"/>
      <c r="B35" s="1057"/>
      <c r="C35" s="1064"/>
      <c r="D35" s="507"/>
      <c r="E35" s="528" t="s">
        <v>842</v>
      </c>
      <c r="F35" s="93" t="s">
        <v>843</v>
      </c>
      <c r="G35" s="93" t="s">
        <v>6</v>
      </c>
      <c r="H35" s="573">
        <v>84</v>
      </c>
      <c r="I35" s="573">
        <v>86</v>
      </c>
      <c r="J35" s="573">
        <v>87</v>
      </c>
      <c r="K35" s="93" t="s">
        <v>1033</v>
      </c>
      <c r="L35" s="576">
        <v>4</v>
      </c>
      <c r="M35" s="576">
        <v>4</v>
      </c>
      <c r="N35" s="576">
        <v>4</v>
      </c>
      <c r="O35" s="1026"/>
      <c r="P35" s="71" t="s">
        <v>844</v>
      </c>
      <c r="Q35" s="99" t="s">
        <v>845</v>
      </c>
    </row>
    <row r="36" spans="1:17" ht="26.4" x14ac:dyDescent="0.3">
      <c r="A36" s="208"/>
      <c r="B36" s="1057"/>
      <c r="C36" s="1064"/>
      <c r="D36" s="507"/>
      <c r="E36" s="528" t="s">
        <v>846</v>
      </c>
      <c r="F36" s="93" t="s">
        <v>1062</v>
      </c>
      <c r="G36" s="93" t="s">
        <v>6</v>
      </c>
      <c r="H36" s="573">
        <v>2700</v>
      </c>
      <c r="I36" s="573">
        <v>2800</v>
      </c>
      <c r="J36" s="573">
        <v>3000</v>
      </c>
      <c r="K36" s="93" t="s">
        <v>1034</v>
      </c>
      <c r="L36" s="576">
        <v>100</v>
      </c>
      <c r="M36" s="576">
        <v>100</v>
      </c>
      <c r="N36" s="576">
        <v>100</v>
      </c>
      <c r="O36" s="1026"/>
      <c r="P36" s="1010" t="s">
        <v>246</v>
      </c>
      <c r="Q36" s="1022" t="s">
        <v>847</v>
      </c>
    </row>
    <row r="37" spans="1:17" ht="26.4" x14ac:dyDescent="0.3">
      <c r="A37" s="208"/>
      <c r="B37" s="1057"/>
      <c r="C37" s="1064"/>
      <c r="D37" s="507"/>
      <c r="E37" s="528" t="s">
        <v>848</v>
      </c>
      <c r="F37" s="93" t="s">
        <v>849</v>
      </c>
      <c r="G37" s="93" t="s">
        <v>7</v>
      </c>
      <c r="H37" s="573">
        <v>1000</v>
      </c>
      <c r="I37" s="573">
        <v>1000</v>
      </c>
      <c r="J37" s="573">
        <v>1500</v>
      </c>
      <c r="K37" s="93" t="s">
        <v>1034</v>
      </c>
      <c r="L37" s="576">
        <v>100</v>
      </c>
      <c r="M37" s="576">
        <v>100</v>
      </c>
      <c r="N37" s="576">
        <v>100</v>
      </c>
      <c r="O37" s="1026"/>
      <c r="P37" s="1010"/>
      <c r="Q37" s="1022"/>
    </row>
    <row r="38" spans="1:17" ht="39.6" x14ac:dyDescent="0.3">
      <c r="A38" s="208"/>
      <c r="B38" s="1057"/>
      <c r="C38" s="1064"/>
      <c r="D38" s="507"/>
      <c r="E38" s="528" t="s">
        <v>850</v>
      </c>
      <c r="F38" s="93" t="s">
        <v>851</v>
      </c>
      <c r="G38" s="93" t="s">
        <v>6</v>
      </c>
      <c r="H38" s="573">
        <v>0</v>
      </c>
      <c r="I38" s="573">
        <v>5</v>
      </c>
      <c r="J38" s="573">
        <v>0</v>
      </c>
      <c r="K38" s="93" t="s">
        <v>1035</v>
      </c>
      <c r="L38" s="576">
        <v>0</v>
      </c>
      <c r="M38" s="576">
        <v>1</v>
      </c>
      <c r="N38" s="576">
        <v>0</v>
      </c>
      <c r="O38" s="1026"/>
      <c r="P38" s="1026" t="s">
        <v>840</v>
      </c>
      <c r="Q38" s="1022" t="s">
        <v>841</v>
      </c>
    </row>
    <row r="39" spans="1:17" ht="39.6" x14ac:dyDescent="0.3">
      <c r="A39" s="208"/>
      <c r="B39" s="1057"/>
      <c r="C39" s="1064"/>
      <c r="D39" s="507"/>
      <c r="E39" s="810" t="s">
        <v>852</v>
      </c>
      <c r="F39" s="93" t="s">
        <v>1224</v>
      </c>
      <c r="G39" s="647" t="s">
        <v>6</v>
      </c>
      <c r="H39" s="612">
        <v>0</v>
      </c>
      <c r="I39" s="612">
        <v>0</v>
      </c>
      <c r="J39" s="612">
        <v>0</v>
      </c>
      <c r="K39" s="647" t="s">
        <v>1225</v>
      </c>
      <c r="L39" s="615">
        <v>3</v>
      </c>
      <c r="M39" s="615">
        <v>3</v>
      </c>
      <c r="N39" s="615">
        <v>3</v>
      </c>
      <c r="O39" s="1026"/>
      <c r="P39" s="1026"/>
      <c r="Q39" s="1022"/>
    </row>
    <row r="40" spans="1:17" ht="14.4" customHeight="1" x14ac:dyDescent="0.3">
      <c r="A40" s="208"/>
      <c r="B40" s="1057"/>
      <c r="C40" s="1064"/>
      <c r="D40" s="507"/>
      <c r="E40" s="1009" t="s">
        <v>854</v>
      </c>
      <c r="F40" s="1010" t="s">
        <v>853</v>
      </c>
      <c r="G40" s="1102" t="s">
        <v>6</v>
      </c>
      <c r="H40" s="1044">
        <v>0</v>
      </c>
      <c r="I40" s="1044">
        <v>0</v>
      </c>
      <c r="J40" s="1044">
        <v>0</v>
      </c>
      <c r="K40" s="1017" t="s">
        <v>1148</v>
      </c>
      <c r="L40" s="1034">
        <v>0</v>
      </c>
      <c r="M40" s="1034">
        <v>1</v>
      </c>
      <c r="N40" s="1034">
        <v>0</v>
      </c>
      <c r="O40" s="1026"/>
      <c r="P40" s="1026"/>
      <c r="Q40" s="1022"/>
    </row>
    <row r="41" spans="1:17" ht="41.25" customHeight="1" x14ac:dyDescent="0.3">
      <c r="A41" s="208"/>
      <c r="B41" s="1057"/>
      <c r="C41" s="1064"/>
      <c r="D41" s="507"/>
      <c r="E41" s="1009"/>
      <c r="F41" s="1010"/>
      <c r="G41" s="1103"/>
      <c r="H41" s="1046"/>
      <c r="I41" s="1046"/>
      <c r="J41" s="1046"/>
      <c r="K41" s="1019"/>
      <c r="L41" s="1035"/>
      <c r="M41" s="1035"/>
      <c r="N41" s="1035"/>
      <c r="O41" s="1026"/>
      <c r="P41" s="1026"/>
      <c r="Q41" s="1022"/>
    </row>
    <row r="42" spans="1:17" ht="52.8" x14ac:dyDescent="0.3">
      <c r="A42" s="208"/>
      <c r="B42" s="1057"/>
      <c r="C42" s="1064"/>
      <c r="D42" s="507"/>
      <c r="E42" s="487" t="s">
        <v>856</v>
      </c>
      <c r="F42" s="93" t="s">
        <v>855</v>
      </c>
      <c r="G42" s="92" t="s">
        <v>6</v>
      </c>
      <c r="H42" s="573">
        <v>28</v>
      </c>
      <c r="I42" s="573">
        <v>30</v>
      </c>
      <c r="J42" s="573">
        <v>30</v>
      </c>
      <c r="K42" s="93" t="s">
        <v>987</v>
      </c>
      <c r="L42" s="576">
        <v>50</v>
      </c>
      <c r="M42" s="576">
        <v>50</v>
      </c>
      <c r="N42" s="576">
        <v>50</v>
      </c>
      <c r="O42" s="1026"/>
      <c r="P42" s="1026"/>
      <c r="Q42" s="1022"/>
    </row>
    <row r="43" spans="1:17" ht="39.6" x14ac:dyDescent="0.3">
      <c r="A43" s="208"/>
      <c r="B43" s="1057"/>
      <c r="C43" s="1064"/>
      <c r="D43" s="507"/>
      <c r="E43" s="1009" t="s">
        <v>863</v>
      </c>
      <c r="F43" s="1048" t="s">
        <v>857</v>
      </c>
      <c r="G43" s="93" t="s">
        <v>6</v>
      </c>
      <c r="H43" s="573">
        <v>359.7</v>
      </c>
      <c r="I43" s="573">
        <v>247</v>
      </c>
      <c r="J43" s="573">
        <v>239.4</v>
      </c>
      <c r="K43" s="93" t="s">
        <v>858</v>
      </c>
      <c r="L43" s="1020">
        <v>100</v>
      </c>
      <c r="M43" s="1020">
        <v>100</v>
      </c>
      <c r="N43" s="1020">
        <v>100</v>
      </c>
      <c r="O43" s="1026" t="s">
        <v>859</v>
      </c>
      <c r="P43" s="1099" t="s">
        <v>860</v>
      </c>
      <c r="Q43" s="1022" t="s">
        <v>861</v>
      </c>
    </row>
    <row r="44" spans="1:17" x14ac:dyDescent="0.3">
      <c r="A44" s="208"/>
      <c r="B44" s="1057"/>
      <c r="C44" s="1064"/>
      <c r="D44" s="507"/>
      <c r="E44" s="1009"/>
      <c r="F44" s="1048"/>
      <c r="G44" s="93" t="s">
        <v>423</v>
      </c>
      <c r="H44" s="573">
        <v>600</v>
      </c>
      <c r="I44" s="573">
        <v>650</v>
      </c>
      <c r="J44" s="573">
        <v>500</v>
      </c>
      <c r="K44" s="93" t="s">
        <v>862</v>
      </c>
      <c r="L44" s="1020"/>
      <c r="M44" s="1020"/>
      <c r="N44" s="1020"/>
      <c r="O44" s="1026"/>
      <c r="P44" s="1099"/>
      <c r="Q44" s="1022"/>
    </row>
    <row r="45" spans="1:17" ht="39.6" x14ac:dyDescent="0.3">
      <c r="A45" s="208"/>
      <c r="B45" s="1057"/>
      <c r="C45" s="1064"/>
      <c r="D45" s="507"/>
      <c r="E45" s="1014" t="s">
        <v>868</v>
      </c>
      <c r="F45" s="1017" t="s">
        <v>864</v>
      </c>
      <c r="G45" s="93" t="s">
        <v>6</v>
      </c>
      <c r="H45" s="573">
        <v>1</v>
      </c>
      <c r="I45" s="573">
        <v>1.2</v>
      </c>
      <c r="J45" s="573">
        <v>1.5</v>
      </c>
      <c r="K45" s="93" t="s">
        <v>988</v>
      </c>
      <c r="L45" s="576">
        <v>20</v>
      </c>
      <c r="M45" s="576">
        <v>20</v>
      </c>
      <c r="N45" s="576">
        <v>20</v>
      </c>
      <c r="O45" s="1026" t="s">
        <v>291</v>
      </c>
      <c r="P45" s="1026" t="s">
        <v>865</v>
      </c>
      <c r="Q45" s="1023" t="s">
        <v>780</v>
      </c>
    </row>
    <row r="46" spans="1:17" ht="39.6" x14ac:dyDescent="0.3">
      <c r="A46" s="208"/>
      <c r="B46" s="1057"/>
      <c r="C46" s="1064"/>
      <c r="D46" s="507"/>
      <c r="E46" s="1015"/>
      <c r="F46" s="1018"/>
      <c r="G46" s="93" t="s">
        <v>6</v>
      </c>
      <c r="H46" s="573">
        <v>15</v>
      </c>
      <c r="I46" s="573">
        <v>15</v>
      </c>
      <c r="J46" s="573">
        <v>15</v>
      </c>
      <c r="K46" s="93" t="s">
        <v>1196</v>
      </c>
      <c r="L46" s="576">
        <v>12</v>
      </c>
      <c r="M46" s="576">
        <v>10</v>
      </c>
      <c r="N46" s="576">
        <v>10</v>
      </c>
      <c r="O46" s="1026"/>
      <c r="P46" s="1026"/>
      <c r="Q46" s="1024"/>
    </row>
    <row r="47" spans="1:17" ht="52.8" x14ac:dyDescent="0.3">
      <c r="A47" s="208"/>
      <c r="B47" s="1057"/>
      <c r="C47" s="1068"/>
      <c r="D47" s="507"/>
      <c r="E47" s="1015"/>
      <c r="F47" s="1018"/>
      <c r="G47" s="93" t="s">
        <v>6</v>
      </c>
      <c r="H47" s="573">
        <v>5</v>
      </c>
      <c r="I47" s="573">
        <v>6</v>
      </c>
      <c r="J47" s="573">
        <v>3</v>
      </c>
      <c r="K47" s="93" t="s">
        <v>973</v>
      </c>
      <c r="L47" s="576">
        <v>95</v>
      </c>
      <c r="M47" s="576">
        <v>98</v>
      </c>
      <c r="N47" s="576">
        <v>100</v>
      </c>
      <c r="O47" s="1026"/>
      <c r="P47" s="1026" t="s">
        <v>41</v>
      </c>
      <c r="Q47" s="1024"/>
    </row>
    <row r="48" spans="1:17" ht="26.4" x14ac:dyDescent="0.3">
      <c r="A48" s="208"/>
      <c r="B48" s="1057"/>
      <c r="C48" s="1064"/>
      <c r="D48" s="507"/>
      <c r="E48" s="1015"/>
      <c r="F48" s="1018"/>
      <c r="G48" s="93" t="s">
        <v>6</v>
      </c>
      <c r="H48" s="573">
        <v>3</v>
      </c>
      <c r="I48" s="573">
        <v>5</v>
      </c>
      <c r="J48" s="573">
        <v>5</v>
      </c>
      <c r="K48" s="93" t="s">
        <v>1194</v>
      </c>
      <c r="L48" s="576">
        <v>3</v>
      </c>
      <c r="M48" s="576">
        <v>3</v>
      </c>
      <c r="N48" s="576">
        <v>3</v>
      </c>
      <c r="O48" s="1026"/>
      <c r="P48" s="1026"/>
      <c r="Q48" s="1024"/>
    </row>
    <row r="49" spans="1:20" ht="26.4" x14ac:dyDescent="0.3">
      <c r="A49" s="208"/>
      <c r="B49" s="1057"/>
      <c r="C49" s="1064"/>
      <c r="D49" s="507"/>
      <c r="E49" s="1015"/>
      <c r="F49" s="1018"/>
      <c r="G49" s="93" t="s">
        <v>6</v>
      </c>
      <c r="H49" s="573">
        <v>10</v>
      </c>
      <c r="I49" s="573">
        <v>10</v>
      </c>
      <c r="J49" s="573">
        <v>10</v>
      </c>
      <c r="K49" s="58" t="s">
        <v>866</v>
      </c>
      <c r="L49" s="576">
        <v>4</v>
      </c>
      <c r="M49" s="576">
        <v>4</v>
      </c>
      <c r="N49" s="576">
        <v>3</v>
      </c>
      <c r="O49" s="1026"/>
      <c r="P49" s="1026"/>
      <c r="Q49" s="1024"/>
    </row>
    <row r="50" spans="1:20" ht="39.6" x14ac:dyDescent="0.3">
      <c r="A50" s="208"/>
      <c r="B50" s="1057"/>
      <c r="C50" s="1064"/>
      <c r="D50" s="507"/>
      <c r="E50" s="1015"/>
      <c r="F50" s="1018"/>
      <c r="G50" s="93" t="s">
        <v>6</v>
      </c>
      <c r="H50" s="573">
        <v>7</v>
      </c>
      <c r="I50" s="573">
        <v>7</v>
      </c>
      <c r="J50" s="573">
        <v>7</v>
      </c>
      <c r="K50" s="93" t="s">
        <v>888</v>
      </c>
      <c r="L50" s="576">
        <v>1</v>
      </c>
      <c r="M50" s="576">
        <v>1</v>
      </c>
      <c r="N50" s="576">
        <v>1</v>
      </c>
      <c r="O50" s="1026"/>
      <c r="P50" s="71" t="s">
        <v>787</v>
      </c>
      <c r="Q50" s="1024"/>
      <c r="T50" s="168"/>
    </row>
    <row r="51" spans="1:20" ht="25.95" customHeight="1" x14ac:dyDescent="0.3">
      <c r="A51" s="208"/>
      <c r="B51" s="1057"/>
      <c r="C51" s="1064"/>
      <c r="D51" s="507"/>
      <c r="E51" s="1015"/>
      <c r="F51" s="1018"/>
      <c r="G51" s="1100" t="s">
        <v>6</v>
      </c>
      <c r="H51" s="1021">
        <v>20</v>
      </c>
      <c r="I51" s="1021">
        <v>20</v>
      </c>
      <c r="J51" s="1021">
        <v>15</v>
      </c>
      <c r="K51" s="998" t="s">
        <v>867</v>
      </c>
      <c r="L51" s="1020">
        <v>50</v>
      </c>
      <c r="M51" s="1020">
        <v>60</v>
      </c>
      <c r="N51" s="1020">
        <v>50</v>
      </c>
      <c r="O51" s="1026"/>
      <c r="P51" s="1026" t="s">
        <v>865</v>
      </c>
      <c r="Q51" s="1024"/>
      <c r="R51" s="509"/>
    </row>
    <row r="52" spans="1:20" x14ac:dyDescent="0.3">
      <c r="A52" s="208"/>
      <c r="B52" s="1057"/>
      <c r="C52" s="1064"/>
      <c r="D52" s="507"/>
      <c r="E52" s="1015"/>
      <c r="F52" s="1018"/>
      <c r="G52" s="1100"/>
      <c r="H52" s="1021"/>
      <c r="I52" s="1021"/>
      <c r="J52" s="1021"/>
      <c r="K52" s="998"/>
      <c r="L52" s="1020"/>
      <c r="M52" s="1020"/>
      <c r="N52" s="1020"/>
      <c r="O52" s="1026"/>
      <c r="P52" s="1026"/>
      <c r="Q52" s="1024"/>
    </row>
    <row r="53" spans="1:20" ht="43.5" customHeight="1" x14ac:dyDescent="0.3">
      <c r="A53" s="208"/>
      <c r="B53" s="1057"/>
      <c r="C53" s="1064"/>
      <c r="D53" s="507"/>
      <c r="E53" s="1015"/>
      <c r="F53" s="1018"/>
      <c r="G53" s="93" t="s">
        <v>6</v>
      </c>
      <c r="H53" s="573">
        <v>16</v>
      </c>
      <c r="I53" s="573">
        <v>16</v>
      </c>
      <c r="J53" s="573">
        <v>12</v>
      </c>
      <c r="K53" s="93" t="s">
        <v>1195</v>
      </c>
      <c r="L53" s="576">
        <v>60</v>
      </c>
      <c r="M53" s="576">
        <v>40</v>
      </c>
      <c r="N53" s="576">
        <v>30</v>
      </c>
      <c r="O53" s="1026"/>
      <c r="P53" s="1079" t="s">
        <v>41</v>
      </c>
      <c r="Q53" s="1024"/>
    </row>
    <row r="54" spans="1:20" ht="43.5" customHeight="1" x14ac:dyDescent="0.3">
      <c r="A54" s="208"/>
      <c r="B54" s="1057"/>
      <c r="C54" s="1064"/>
      <c r="D54" s="507"/>
      <c r="E54" s="1015"/>
      <c r="F54" s="1018"/>
      <c r="G54" s="93" t="s">
        <v>6</v>
      </c>
      <c r="H54" s="573">
        <v>3</v>
      </c>
      <c r="I54" s="573">
        <v>3</v>
      </c>
      <c r="J54" s="573">
        <v>3</v>
      </c>
      <c r="K54" s="93" t="s">
        <v>1193</v>
      </c>
      <c r="L54" s="576">
        <v>10</v>
      </c>
      <c r="M54" s="576">
        <v>10</v>
      </c>
      <c r="N54" s="576">
        <v>10</v>
      </c>
      <c r="O54" s="1026"/>
      <c r="P54" s="1092"/>
      <c r="Q54" s="1024"/>
    </row>
    <row r="55" spans="1:20" ht="43.5" customHeight="1" x14ac:dyDescent="0.3">
      <c r="A55" s="208"/>
      <c r="B55" s="1057"/>
      <c r="C55" s="1064"/>
      <c r="D55" s="507"/>
      <c r="E55" s="1015"/>
      <c r="F55" s="1018"/>
      <c r="G55" s="93" t="s">
        <v>6</v>
      </c>
      <c r="H55" s="573">
        <v>4</v>
      </c>
      <c r="I55" s="573">
        <v>4</v>
      </c>
      <c r="J55" s="573">
        <v>4</v>
      </c>
      <c r="K55" s="93" t="s">
        <v>924</v>
      </c>
      <c r="L55" s="576">
        <v>40</v>
      </c>
      <c r="M55" s="576">
        <v>40</v>
      </c>
      <c r="N55" s="576">
        <v>40</v>
      </c>
      <c r="O55" s="1026"/>
      <c r="P55" s="1092"/>
      <c r="Q55" s="1024"/>
      <c r="S55" s="168"/>
    </row>
    <row r="56" spans="1:20" ht="26.4" x14ac:dyDescent="0.3">
      <c r="A56" s="208"/>
      <c r="B56" s="1057"/>
      <c r="C56" s="1064"/>
      <c r="D56" s="507"/>
      <c r="E56" s="1016"/>
      <c r="F56" s="1019"/>
      <c r="G56" s="93" t="s">
        <v>6</v>
      </c>
      <c r="H56" s="573">
        <v>7</v>
      </c>
      <c r="I56" s="573">
        <v>7</v>
      </c>
      <c r="J56" s="573">
        <v>7</v>
      </c>
      <c r="K56" s="93" t="s">
        <v>1036</v>
      </c>
      <c r="L56" s="576">
        <v>15</v>
      </c>
      <c r="M56" s="576">
        <v>15</v>
      </c>
      <c r="N56" s="576">
        <v>15</v>
      </c>
      <c r="O56" s="1026"/>
      <c r="P56" s="1095"/>
      <c r="Q56" s="1025"/>
    </row>
    <row r="57" spans="1:20" ht="16.5" customHeight="1" x14ac:dyDescent="0.3">
      <c r="A57" s="208"/>
      <c r="B57" s="1057"/>
      <c r="C57" s="1064"/>
      <c r="D57" s="507"/>
      <c r="E57" s="487" t="s">
        <v>869</v>
      </c>
      <c r="F57" s="93" t="s">
        <v>904</v>
      </c>
      <c r="G57" s="93" t="s">
        <v>6</v>
      </c>
      <c r="H57" s="573">
        <v>51</v>
      </c>
      <c r="I57" s="573">
        <v>60</v>
      </c>
      <c r="J57" s="573">
        <v>70</v>
      </c>
      <c r="K57" s="93" t="s">
        <v>177</v>
      </c>
      <c r="L57" s="576">
        <v>100</v>
      </c>
      <c r="M57" s="576">
        <v>100</v>
      </c>
      <c r="N57" s="576">
        <v>100</v>
      </c>
      <c r="O57" s="1026"/>
      <c r="P57" s="1079" t="s">
        <v>1254</v>
      </c>
      <c r="Q57" s="1023" t="s">
        <v>1255</v>
      </c>
    </row>
    <row r="58" spans="1:20" ht="26.4" x14ac:dyDescent="0.3">
      <c r="A58" s="208"/>
      <c r="B58" s="1057"/>
      <c r="C58" s="1064"/>
      <c r="D58" s="507"/>
      <c r="E58" s="487" t="s">
        <v>1149</v>
      </c>
      <c r="F58" s="93" t="s">
        <v>1115</v>
      </c>
      <c r="G58" s="93" t="s">
        <v>6</v>
      </c>
      <c r="H58" s="573">
        <v>0</v>
      </c>
      <c r="I58" s="573">
        <v>30</v>
      </c>
      <c r="J58" s="573">
        <v>15</v>
      </c>
      <c r="K58" s="93" t="s">
        <v>870</v>
      </c>
      <c r="L58" s="576">
        <v>0</v>
      </c>
      <c r="M58" s="576">
        <v>70</v>
      </c>
      <c r="N58" s="576">
        <v>30</v>
      </c>
      <c r="O58" s="1026"/>
      <c r="P58" s="1092"/>
      <c r="Q58" s="1024"/>
    </row>
    <row r="59" spans="1:20" ht="14.4" customHeight="1" x14ac:dyDescent="0.3">
      <c r="A59" s="208"/>
      <c r="B59" s="1057"/>
      <c r="C59" s="1064"/>
      <c r="D59" s="507"/>
      <c r="E59" s="1129" t="s">
        <v>873</v>
      </c>
      <c r="F59" s="1017" t="s">
        <v>874</v>
      </c>
      <c r="G59" s="1017" t="s">
        <v>6</v>
      </c>
      <c r="H59" s="1044">
        <v>10</v>
      </c>
      <c r="I59" s="1044">
        <v>0</v>
      </c>
      <c r="J59" s="1044">
        <v>0</v>
      </c>
      <c r="K59" s="1017" t="s">
        <v>1037</v>
      </c>
      <c r="L59" s="1034">
        <v>1</v>
      </c>
      <c r="M59" s="1034">
        <v>0</v>
      </c>
      <c r="N59" s="1034">
        <v>0</v>
      </c>
      <c r="O59" s="1026"/>
      <c r="P59" s="1092"/>
      <c r="Q59" s="1024"/>
    </row>
    <row r="60" spans="1:20" ht="14.4" customHeight="1" x14ac:dyDescent="0.3">
      <c r="A60" s="208"/>
      <c r="B60" s="1057"/>
      <c r="C60" s="1063"/>
      <c r="D60" s="507"/>
      <c r="E60" s="1130"/>
      <c r="F60" s="1019"/>
      <c r="G60" s="1019"/>
      <c r="H60" s="1046"/>
      <c r="I60" s="1046"/>
      <c r="J60" s="1046"/>
      <c r="K60" s="1019"/>
      <c r="L60" s="1035"/>
      <c r="M60" s="1035"/>
      <c r="N60" s="1035"/>
      <c r="O60" s="1026"/>
      <c r="P60" s="1092"/>
      <c r="Q60" s="1024"/>
    </row>
    <row r="61" spans="1:20" ht="26.4" x14ac:dyDescent="0.3">
      <c r="A61" s="208"/>
      <c r="B61" s="1057"/>
      <c r="C61" s="1064"/>
      <c r="D61" s="507"/>
      <c r="E61" s="487" t="s">
        <v>875</v>
      </c>
      <c r="F61" s="93" t="s">
        <v>876</v>
      </c>
      <c r="G61" s="93" t="s">
        <v>6</v>
      </c>
      <c r="H61" s="573">
        <v>0</v>
      </c>
      <c r="I61" s="573">
        <v>0</v>
      </c>
      <c r="J61" s="573">
        <v>0</v>
      </c>
      <c r="K61" s="93" t="s">
        <v>1038</v>
      </c>
      <c r="L61" s="576">
        <v>1</v>
      </c>
      <c r="M61" s="576">
        <v>1</v>
      </c>
      <c r="N61" s="576">
        <v>1</v>
      </c>
      <c r="O61" s="1026"/>
      <c r="P61" s="1092"/>
      <c r="Q61" s="1024"/>
    </row>
    <row r="62" spans="1:20" ht="14.4" customHeight="1" x14ac:dyDescent="0.3">
      <c r="A62" s="208"/>
      <c r="B62" s="1057"/>
      <c r="C62" s="1064"/>
      <c r="D62" s="507"/>
      <c r="E62" s="672" t="s">
        <v>877</v>
      </c>
      <c r="F62" s="647" t="s">
        <v>878</v>
      </c>
      <c r="G62" s="647" t="s">
        <v>6</v>
      </c>
      <c r="H62" s="612">
        <v>0</v>
      </c>
      <c r="I62" s="612">
        <v>0</v>
      </c>
      <c r="J62" s="612">
        <v>0</v>
      </c>
      <c r="K62" s="647" t="s">
        <v>1039</v>
      </c>
      <c r="L62" s="615">
        <v>1</v>
      </c>
      <c r="M62" s="615">
        <v>0</v>
      </c>
      <c r="N62" s="615">
        <v>0</v>
      </c>
      <c r="O62" s="1079"/>
      <c r="P62" s="1092"/>
      <c r="Q62" s="1024"/>
    </row>
    <row r="63" spans="1:20" ht="27" thickBot="1" x14ac:dyDescent="0.35">
      <c r="A63" s="208"/>
      <c r="B63" s="1057"/>
      <c r="C63" s="1064"/>
      <c r="D63" s="507"/>
      <c r="E63" s="529" t="s">
        <v>1223</v>
      </c>
      <c r="F63" s="673" t="s">
        <v>1007</v>
      </c>
      <c r="G63" s="530" t="s">
        <v>6</v>
      </c>
      <c r="H63" s="574">
        <v>10</v>
      </c>
      <c r="I63" s="574">
        <v>0</v>
      </c>
      <c r="J63" s="574">
        <v>0</v>
      </c>
      <c r="K63" s="103" t="s">
        <v>1040</v>
      </c>
      <c r="L63" s="577">
        <v>1</v>
      </c>
      <c r="M63" s="577">
        <v>0</v>
      </c>
      <c r="N63" s="577">
        <v>0</v>
      </c>
      <c r="O63" s="1080"/>
      <c r="P63" s="1093"/>
      <c r="Q63" s="1094"/>
    </row>
    <row r="64" spans="1:20" ht="13.8" thickBot="1" x14ac:dyDescent="0.35">
      <c r="A64" s="208"/>
      <c r="B64" s="1057"/>
      <c r="C64" s="1064"/>
      <c r="D64" s="1065" t="s">
        <v>10</v>
      </c>
      <c r="E64" s="1066"/>
      <c r="F64" s="1066"/>
      <c r="G64" s="1067"/>
      <c r="H64" s="106">
        <f>SUM(H34:H63)</f>
        <v>5233.7</v>
      </c>
      <c r="I64" s="106">
        <f>SUM(I34:I63)</f>
        <v>5322.2</v>
      </c>
      <c r="J64" s="106">
        <f>SUM(J34:J63)</f>
        <v>5873.9</v>
      </c>
      <c r="K64" s="1060"/>
      <c r="L64" s="1061"/>
      <c r="M64" s="1061"/>
      <c r="N64" s="1061"/>
      <c r="O64" s="1061"/>
      <c r="P64" s="1061"/>
      <c r="Q64" s="1062"/>
    </row>
    <row r="65" spans="1:17" ht="13.8" thickBot="1" x14ac:dyDescent="0.35">
      <c r="A65" s="208"/>
      <c r="B65" s="1057"/>
      <c r="C65" s="1064"/>
      <c r="D65" s="510"/>
      <c r="E65" s="1049" t="s">
        <v>8</v>
      </c>
      <c r="F65" s="1049"/>
      <c r="G65" s="1050"/>
      <c r="H65" s="511">
        <f>H64+H32</f>
        <v>5749.4059999999999</v>
      </c>
      <c r="I65" s="511">
        <f>I64+I32</f>
        <v>6024.0149999999994</v>
      </c>
      <c r="J65" s="511">
        <f>J64+J32</f>
        <v>6222.741</v>
      </c>
      <c r="K65" s="512"/>
      <c r="L65" s="513"/>
      <c r="M65" s="513"/>
      <c r="N65" s="513"/>
      <c r="O65" s="513"/>
      <c r="P65" s="513"/>
      <c r="Q65" s="514"/>
    </row>
    <row r="66" spans="1:17" ht="13.8" thickBot="1" x14ac:dyDescent="0.35">
      <c r="A66" s="208"/>
      <c r="B66" s="1058"/>
      <c r="C66" s="1051" t="s">
        <v>37</v>
      </c>
      <c r="D66" s="1051"/>
      <c r="E66" s="1051"/>
      <c r="F66" s="1051"/>
      <c r="G66" s="1052"/>
      <c r="H66" s="515">
        <f t="shared" ref="H66:I66" si="0">H65</f>
        <v>5749.4059999999999</v>
      </c>
      <c r="I66" s="515">
        <f t="shared" si="0"/>
        <v>6024.0149999999994</v>
      </c>
      <c r="J66" s="515">
        <f t="shared" ref="J66" si="1">J65</f>
        <v>6222.741</v>
      </c>
      <c r="K66" s="516"/>
      <c r="L66" s="517"/>
      <c r="M66" s="517"/>
      <c r="N66" s="517"/>
      <c r="O66" s="517"/>
      <c r="P66" s="517"/>
      <c r="Q66" s="518"/>
    </row>
    <row r="67" spans="1:17" ht="13.8" thickBot="1" x14ac:dyDescent="0.35">
      <c r="A67" s="234"/>
      <c r="B67" s="519"/>
      <c r="C67" s="1053" t="s">
        <v>17</v>
      </c>
      <c r="D67" s="1053"/>
      <c r="E67" s="1053"/>
      <c r="F67" s="1053"/>
      <c r="G67" s="1054"/>
      <c r="H67" s="520">
        <f t="shared" ref="H67:I67" si="2">H66</f>
        <v>5749.4059999999999</v>
      </c>
      <c r="I67" s="520">
        <f t="shared" si="2"/>
        <v>6024.0149999999994</v>
      </c>
      <c r="J67" s="520">
        <f t="shared" ref="J67" si="3">J66</f>
        <v>6222.741</v>
      </c>
      <c r="K67" s="485"/>
      <c r="L67" s="486"/>
      <c r="M67" s="486"/>
      <c r="N67" s="486"/>
      <c r="O67" s="486"/>
      <c r="P67" s="486"/>
      <c r="Q67" s="521"/>
    </row>
    <row r="68" spans="1:17" ht="13.8" thickBot="1" x14ac:dyDescent="0.35">
      <c r="B68" s="1055"/>
      <c r="C68" s="1055"/>
      <c r="D68" s="1055"/>
      <c r="E68" s="1055"/>
      <c r="F68" s="1055"/>
      <c r="G68" s="1055"/>
      <c r="H68" s="1055"/>
      <c r="I68" s="1055"/>
      <c r="J68" s="1055"/>
      <c r="K68" s="1055"/>
      <c r="L68" s="189"/>
      <c r="M68" s="189"/>
      <c r="N68" s="189"/>
      <c r="O68" s="189"/>
      <c r="P68" s="189"/>
    </row>
    <row r="69" spans="1:17" ht="39" customHeight="1" thickBot="1" x14ac:dyDescent="0.35">
      <c r="B69" s="189"/>
      <c r="C69" s="934" t="s">
        <v>44</v>
      </c>
      <c r="D69" s="935"/>
      <c r="E69" s="935"/>
      <c r="F69" s="935"/>
      <c r="G69" s="936"/>
      <c r="H69" s="28" t="s">
        <v>80</v>
      </c>
      <c r="I69" s="28" t="s">
        <v>94</v>
      </c>
      <c r="J69" s="28" t="s">
        <v>891</v>
      </c>
      <c r="K69" s="531"/>
      <c r="L69" s="522"/>
      <c r="M69" s="522"/>
      <c r="N69" s="522"/>
      <c r="O69" s="522"/>
      <c r="P69" s="522"/>
    </row>
    <row r="70" spans="1:17" ht="12.75" customHeight="1" x14ac:dyDescent="0.3">
      <c r="B70" s="189"/>
      <c r="C70" s="1000" t="s">
        <v>883</v>
      </c>
      <c r="D70" s="1001"/>
      <c r="E70" s="1001"/>
      <c r="F70" s="1001"/>
      <c r="G70" s="1002"/>
      <c r="H70" s="537">
        <f>SUMIF($G$5:$G$64,"SB",$H$5:$H$64)</f>
        <v>3750.17</v>
      </c>
      <c r="I70" s="537">
        <f>SUMIF($G$5:$G$64,"SB",$I$5:$I$64)</f>
        <v>3794.35</v>
      </c>
      <c r="J70" s="537">
        <f>SUMIF($G$5:$G$64,"SB",$J$5:$J$64)</f>
        <v>3986.3300000000004</v>
      </c>
      <c r="K70" s="189"/>
      <c r="L70" s="522"/>
      <c r="M70" s="522"/>
      <c r="N70" s="522"/>
      <c r="O70" s="522"/>
      <c r="P70" s="522"/>
    </row>
    <row r="71" spans="1:17" ht="12.75" customHeight="1" x14ac:dyDescent="0.3">
      <c r="C71" s="1003" t="s">
        <v>45</v>
      </c>
      <c r="D71" s="1004"/>
      <c r="E71" s="1004"/>
      <c r="F71" s="1004"/>
      <c r="G71" s="1005"/>
      <c r="H71" s="29">
        <f>H72+H73+H74+H75+H76+H77</f>
        <v>1999.2359999999999</v>
      </c>
      <c r="I71" s="29">
        <f>I72+I73+I74+I75+I76+I77</f>
        <v>2229.665</v>
      </c>
      <c r="J71" s="29">
        <f>J72+J73+J74+J75+J76+J77</f>
        <v>2236.4110000000001</v>
      </c>
    </row>
    <row r="72" spans="1:17" ht="12.75" customHeight="1" x14ac:dyDescent="0.3">
      <c r="C72" s="992" t="s">
        <v>46</v>
      </c>
      <c r="D72" s="993"/>
      <c r="E72" s="993"/>
      <c r="F72" s="993"/>
      <c r="G72" s="994"/>
      <c r="H72" s="27">
        <f>SUMIF($G$5:$G$64,"VB",H$5:H$64)</f>
        <v>1000</v>
      </c>
      <c r="I72" s="27">
        <f>SUMIF($G$5:$G$64,"VB",I$5:I$64)</f>
        <v>1000</v>
      </c>
      <c r="J72" s="27">
        <f>SUMIF($G$5:$G$64,"VB",J$5:J$64)</f>
        <v>1500</v>
      </c>
    </row>
    <row r="73" spans="1:17" ht="12.75" customHeight="1" x14ac:dyDescent="0.3">
      <c r="C73" s="951" t="s">
        <v>47</v>
      </c>
      <c r="D73" s="952"/>
      <c r="E73" s="952"/>
      <c r="F73" s="952"/>
      <c r="G73" s="953"/>
      <c r="H73" s="27">
        <f>SUMIF($G$5:$G$64,"ES",H$5:H$64)</f>
        <v>383.73599999999999</v>
      </c>
      <c r="I73" s="27">
        <f>SUMIF($G$5:$G$64,"ES",I$5:I$64)</f>
        <v>563.66499999999996</v>
      </c>
      <c r="J73" s="27">
        <f>SUMIF($G$5:$G$64,"ES",J$5:J$64)</f>
        <v>219.411</v>
      </c>
    </row>
    <row r="74" spans="1:17" ht="12.75" customHeight="1" x14ac:dyDescent="0.3">
      <c r="C74" s="951" t="s">
        <v>48</v>
      </c>
      <c r="D74" s="952"/>
      <c r="E74" s="952"/>
      <c r="F74" s="952"/>
      <c r="G74" s="953"/>
      <c r="H74" s="27">
        <f>SUMIF($G$5:$G$64,"SL",H$5:H$64)</f>
        <v>600</v>
      </c>
      <c r="I74" s="27">
        <f>SUMIF($G$5:$G$64,"SL",I$5:I$64)</f>
        <v>650</v>
      </c>
      <c r="J74" s="27">
        <f>SUMIF($G$5:$G$64,"SL",J$5:J$64)</f>
        <v>500</v>
      </c>
    </row>
    <row r="75" spans="1:17" ht="12.75" customHeight="1" x14ac:dyDescent="0.3">
      <c r="C75" s="951" t="s">
        <v>49</v>
      </c>
      <c r="D75" s="952"/>
      <c r="E75" s="952"/>
      <c r="F75" s="952"/>
      <c r="G75" s="953"/>
      <c r="H75" s="27">
        <f>SUMIF($G$5:$G$64,"Kt",H$5:H$64)</f>
        <v>15.5</v>
      </c>
      <c r="I75" s="27">
        <f>SUMIF($G$5:$G$64,"Kt",I$5:I$64)</f>
        <v>16</v>
      </c>
      <c r="J75" s="27">
        <f>SUMIF($G$5:$G$64,"Kt",J$5:J$64)</f>
        <v>17</v>
      </c>
    </row>
    <row r="76" spans="1:17" ht="12.75" customHeight="1" x14ac:dyDescent="0.25">
      <c r="C76" s="989" t="s">
        <v>50</v>
      </c>
      <c r="D76" s="990"/>
      <c r="E76" s="990"/>
      <c r="F76" s="990"/>
      <c r="G76" s="991"/>
      <c r="H76" s="27">
        <f>SUMIF($G$5:$G$64,"SAARP",H$5:H$64)</f>
        <v>0</v>
      </c>
      <c r="I76" s="27">
        <f>SUMIF($G$5:$G$64,"SAARP",I$5:I$64)</f>
        <v>0</v>
      </c>
      <c r="J76" s="27">
        <f>SUMIF($G$5:$G$64,"SAARP",J$5:J$64)</f>
        <v>0</v>
      </c>
    </row>
    <row r="77" spans="1:17" ht="13.5" customHeight="1" thickBot="1" x14ac:dyDescent="0.3">
      <c r="C77" s="983" t="s">
        <v>51</v>
      </c>
      <c r="D77" s="984"/>
      <c r="E77" s="984"/>
      <c r="F77" s="984"/>
      <c r="G77" s="985"/>
      <c r="H77" s="27">
        <f>SUMIF($G$5:$G$64,"KPP",H$5:H$64)</f>
        <v>0</v>
      </c>
      <c r="I77" s="27">
        <f>SUMIF($G$5:$G$64,"KPP",I$5:I$64)</f>
        <v>0</v>
      </c>
      <c r="J77" s="27">
        <f>SUMIF($G$5:$G$64,"KPP",J$5:J$64)</f>
        <v>0</v>
      </c>
    </row>
    <row r="78" spans="1:17" ht="13.5" customHeight="1" thickBot="1" x14ac:dyDescent="0.35">
      <c r="C78" s="927" t="s">
        <v>52</v>
      </c>
      <c r="D78" s="928"/>
      <c r="E78" s="928"/>
      <c r="F78" s="928"/>
      <c r="G78" s="929"/>
      <c r="H78" s="30">
        <f>SUM(H70,H71)</f>
        <v>5749.4059999999999</v>
      </c>
      <c r="I78" s="30">
        <f>SUM(I70,I71)</f>
        <v>6024.0149999999994</v>
      </c>
      <c r="J78" s="30">
        <f>SUM(J70,J71)</f>
        <v>6222.741</v>
      </c>
    </row>
  </sheetData>
  <customSheetViews>
    <customSheetView guid="{7D2C5E84-2A5D-4DFF-AC94-AAA5DAF293E0}" scale="110" showPageBreaks="1" fitToPage="1" printArea="1" topLeftCell="B26">
      <selection activeCell="I58" sqref="I58"/>
      <pageMargins left="0.25" right="0.25" top="0.75" bottom="0.75" header="0.3" footer="0.3"/>
      <pageSetup paperSize="9" scale="71" fitToHeight="0" orientation="landscape" r:id="rId1"/>
    </customSheetView>
    <customSheetView guid="{511C5918-FA8C-42C0-9248-A0F117BEEAC2}" scale="110" showPageBreaks="1" fitToPage="1" printArea="1" topLeftCell="B43">
      <selection activeCell="I58" sqref="I58"/>
      <pageMargins left="0.25" right="0.25" top="0.75" bottom="0.75" header="0.3" footer="0.3"/>
      <pageSetup paperSize="9" scale="71" fitToHeight="0" orientation="landscape" r:id="rId2"/>
    </customSheetView>
    <customSheetView guid="{524848B6-13AA-426C-937E-E4D0F9D963E1}" scale="110" showPageBreaks="1" fitToPage="1" printArea="1" topLeftCell="B1">
      <selection activeCell="I58" sqref="I58"/>
      <pageMargins left="0.25" right="0.25" top="0.75" bottom="0.75" header="0.3" footer="0.3"/>
      <pageSetup paperSize="9" scale="71" fitToHeight="0" orientation="landscape" r:id="rId3"/>
    </customSheetView>
    <customSheetView guid="{65A9E82B-017A-4D77-911A-794254B7A6DC}" scale="110" fitToPage="1" topLeftCell="B1">
      <selection activeCell="I58" sqref="I58"/>
      <pageMargins left="0.25" right="0.25" top="0.75" bottom="0.75" header="0.3" footer="0.3"/>
      <pageSetup paperSize="9" scale="71" fitToHeight="0" orientation="landscape" r:id="rId4"/>
    </customSheetView>
    <customSheetView guid="{39D908BC-033E-4CDB-87CE-9CC789F7C428}" scale="110" fitToPage="1" topLeftCell="B1">
      <selection activeCell="I58" sqref="I58"/>
      <pageMargins left="0.25" right="0.25" top="0.75" bottom="0.75" header="0.3" footer="0.3"/>
      <pageSetup paperSize="9" scale="71" fitToHeight="0" orientation="landscape" r:id="rId5"/>
    </customSheetView>
    <customSheetView guid="{4E9D4243-8691-4877-A6A6-DC88F9AD25FC}" scale="110" fitToPage="1" topLeftCell="B52">
      <selection activeCell="R58" sqref="R58"/>
      <pageMargins left="0.25" right="0.25" top="0.75" bottom="0.75" header="0.3" footer="0.3"/>
      <pageSetup paperSize="9" scale="71" fitToHeight="0" orientation="landscape" r:id="rId6"/>
    </customSheetView>
    <customSheetView guid="{E508033F-5A56-48C8-899A-7EFE9AA4EC4F}" scale="110" showPageBreaks="1" fitToPage="1" printArea="1" topLeftCell="B1">
      <selection activeCell="I58" sqref="I58"/>
      <pageMargins left="0.25" right="0.25" top="0.75" bottom="0.75" header="0.3" footer="0.3"/>
      <pageSetup paperSize="9" scale="71" fitToHeight="0" orientation="landscape" r:id="rId7"/>
    </customSheetView>
    <customSheetView guid="{3605BC3D-DA08-4E24-988A-34DA5774E919}" scale="110" showPageBreaks="1" fitToPage="1" printArea="1" topLeftCell="B1">
      <selection activeCell="I58" sqref="I58"/>
      <pageMargins left="0.25" right="0.25" top="0.75" bottom="0.75" header="0.3" footer="0.3"/>
      <pageSetup paperSize="9" scale="71" fitToHeight="0" orientation="landscape" r:id="rId8"/>
    </customSheetView>
    <customSheetView guid="{C3677654-BFE4-4497-8838-628012D82F7B}" scale="110" showPageBreaks="1" fitToPage="1" printArea="1" topLeftCell="B1">
      <selection activeCell="I58" sqref="I58"/>
      <pageMargins left="0.25" right="0.25" top="0.75" bottom="0.75" header="0.3" footer="0.3"/>
      <pageSetup paperSize="9" scale="71" fitToHeight="0" orientation="landscape" r:id="rId9"/>
    </customSheetView>
  </customSheetViews>
  <mergeCells count="131">
    <mergeCell ref="N59:N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B5:Q5"/>
    <mergeCell ref="B6:Q6"/>
    <mergeCell ref="B7:Q7"/>
    <mergeCell ref="F9:F11"/>
    <mergeCell ref="G9:G11"/>
    <mergeCell ref="P9:Q10"/>
    <mergeCell ref="K10:K11"/>
    <mergeCell ref="L10:L11"/>
    <mergeCell ref="M10:M11"/>
    <mergeCell ref="H9:H11"/>
    <mergeCell ref="I9:I11"/>
    <mergeCell ref="O9:O11"/>
    <mergeCell ref="J9:J11"/>
    <mergeCell ref="N10:N11"/>
    <mergeCell ref="K9:N9"/>
    <mergeCell ref="A9:A11"/>
    <mergeCell ref="B9:B11"/>
    <mergeCell ref="C9:C11"/>
    <mergeCell ref="D9:D11"/>
    <mergeCell ref="E9:E11"/>
    <mergeCell ref="F32:G32"/>
    <mergeCell ref="P51:P52"/>
    <mergeCell ref="L43:L44"/>
    <mergeCell ref="M43:M44"/>
    <mergeCell ref="O43:O44"/>
    <mergeCell ref="P43:P44"/>
    <mergeCell ref="G51:G52"/>
    <mergeCell ref="G30:G31"/>
    <mergeCell ref="J30:J31"/>
    <mergeCell ref="G40:G41"/>
    <mergeCell ref="H40:H41"/>
    <mergeCell ref="I40:I41"/>
    <mergeCell ref="J40:J41"/>
    <mergeCell ref="K40:K41"/>
    <mergeCell ref="L40:L41"/>
    <mergeCell ref="M40:M41"/>
    <mergeCell ref="N40:N41"/>
    <mergeCell ref="E17:E18"/>
    <mergeCell ref="F17:F18"/>
    <mergeCell ref="H17:H18"/>
    <mergeCell ref="K32:Q32"/>
    <mergeCell ref="O16:O31"/>
    <mergeCell ref="L17:L18"/>
    <mergeCell ref="M17:M18"/>
    <mergeCell ref="J17:J18"/>
    <mergeCell ref="O45:O63"/>
    <mergeCell ref="P47:P49"/>
    <mergeCell ref="J51:J52"/>
    <mergeCell ref="P16:P23"/>
    <mergeCell ref="Q16:Q23"/>
    <mergeCell ref="K17:K18"/>
    <mergeCell ref="H30:H31"/>
    <mergeCell ref="I30:I31"/>
    <mergeCell ref="N17:N18"/>
    <mergeCell ref="N43:N44"/>
    <mergeCell ref="N51:N52"/>
    <mergeCell ref="P38:P42"/>
    <mergeCell ref="Q30:Q31"/>
    <mergeCell ref="Q25:Q26"/>
    <mergeCell ref="Q27:Q29"/>
    <mergeCell ref="P57:P63"/>
    <mergeCell ref="Q57:Q63"/>
    <mergeCell ref="P53:P56"/>
    <mergeCell ref="C78:G78"/>
    <mergeCell ref="E43:E44"/>
    <mergeCell ref="F43:F44"/>
    <mergeCell ref="C71:G71"/>
    <mergeCell ref="C72:G72"/>
    <mergeCell ref="C73:G73"/>
    <mergeCell ref="C74:G74"/>
    <mergeCell ref="E65:G65"/>
    <mergeCell ref="C66:G66"/>
    <mergeCell ref="C67:G67"/>
    <mergeCell ref="B68:K68"/>
    <mergeCell ref="C69:G69"/>
    <mergeCell ref="C70:G70"/>
    <mergeCell ref="B14:B66"/>
    <mergeCell ref="G17:G18"/>
    <mergeCell ref="K64:Q64"/>
    <mergeCell ref="C77:G77"/>
    <mergeCell ref="I17:I18"/>
    <mergeCell ref="C75:G75"/>
    <mergeCell ref="C76:G76"/>
    <mergeCell ref="C60:C65"/>
    <mergeCell ref="D64:G64"/>
    <mergeCell ref="C15:C59"/>
    <mergeCell ref="D15:Q15"/>
    <mergeCell ref="E25:E26"/>
    <mergeCell ref="F25:F26"/>
    <mergeCell ref="K25:K26"/>
    <mergeCell ref="L25:L26"/>
    <mergeCell ref="M25:M26"/>
    <mergeCell ref="N25:N26"/>
    <mergeCell ref="P25:P26"/>
    <mergeCell ref="E30:E31"/>
    <mergeCell ref="F30:F31"/>
    <mergeCell ref="P30:P31"/>
    <mergeCell ref="E27:E29"/>
    <mergeCell ref="F27:F29"/>
    <mergeCell ref="G27:G29"/>
    <mergeCell ref="H27:H29"/>
    <mergeCell ref="I27:I29"/>
    <mergeCell ref="J27:J29"/>
    <mergeCell ref="P27:P29"/>
    <mergeCell ref="E40:E41"/>
    <mergeCell ref="F40:F41"/>
    <mergeCell ref="D33:Q33"/>
    <mergeCell ref="E45:E56"/>
    <mergeCell ref="F45:F56"/>
    <mergeCell ref="L51:L52"/>
    <mergeCell ref="M51:M52"/>
    <mergeCell ref="K51:K52"/>
    <mergeCell ref="H51:H52"/>
    <mergeCell ref="I51:I52"/>
    <mergeCell ref="Q36:Q37"/>
    <mergeCell ref="Q45:Q56"/>
    <mergeCell ref="P45:P46"/>
    <mergeCell ref="Q43:Q44"/>
    <mergeCell ref="Q38:Q42"/>
    <mergeCell ref="O34:O42"/>
    <mergeCell ref="P36:P37"/>
  </mergeCells>
  <phoneticPr fontId="27" type="noConversion"/>
  <pageMargins left="0.25" right="0.25" top="0.75" bottom="0.75" header="0.3" footer="0.3"/>
  <pageSetup paperSize="9" scale="80" fitToHeight="0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8A35-93AD-411F-B93B-6A593FDD49D3}">
  <sheetPr>
    <pageSetUpPr fitToPage="1"/>
  </sheetPr>
  <dimension ref="A1:Y257"/>
  <sheetViews>
    <sheetView zoomScaleNormal="100" zoomScaleSheetLayoutView="85" workbookViewId="0">
      <selection activeCell="L10" sqref="L10:N11"/>
    </sheetView>
  </sheetViews>
  <sheetFormatPr defaultColWidth="9.109375" defaultRowHeight="13.2" x14ac:dyDescent="0.3"/>
  <cols>
    <col min="1" max="2" width="3.5546875" style="242" customWidth="1"/>
    <col min="3" max="3" width="4.109375" style="242" customWidth="1"/>
    <col min="4" max="4" width="5.109375" style="242" customWidth="1"/>
    <col min="5" max="5" width="11" style="242" bestFit="1" customWidth="1"/>
    <col min="6" max="6" width="37.5546875" style="242" customWidth="1"/>
    <col min="7" max="7" width="9.5546875" style="243" customWidth="1"/>
    <col min="8" max="10" width="9.88671875" style="244" customWidth="1"/>
    <col min="11" max="11" width="23.44140625" style="242" customWidth="1"/>
    <col min="12" max="15" width="7.44140625" style="245" customWidth="1"/>
    <col min="16" max="16" width="14" style="245" customWidth="1"/>
    <col min="17" max="17" width="17.44140625" style="242" customWidth="1"/>
    <col min="18" max="16384" width="9.109375" style="242"/>
  </cols>
  <sheetData>
    <row r="1" spans="1:17" ht="15.6" x14ac:dyDescent="0.3">
      <c r="L1" s="83"/>
    </row>
    <row r="2" spans="1:17" ht="15.6" x14ac:dyDescent="0.3">
      <c r="L2" s="84"/>
    </row>
    <row r="3" spans="1:17" ht="15.6" x14ac:dyDescent="0.3">
      <c r="L3" s="84"/>
    </row>
    <row r="4" spans="1:17" ht="13.8" thickBot="1" x14ac:dyDescent="0.35"/>
    <row r="5" spans="1:17" x14ac:dyDescent="0.3">
      <c r="A5" s="246"/>
      <c r="B5" s="247"/>
      <c r="C5" s="1467" t="s">
        <v>892</v>
      </c>
      <c r="D5" s="1467"/>
      <c r="E5" s="1467"/>
      <c r="F5" s="1467"/>
      <c r="G5" s="1467"/>
      <c r="H5" s="1467"/>
      <c r="I5" s="1467"/>
      <c r="J5" s="1467"/>
      <c r="K5" s="1467"/>
      <c r="L5" s="1467"/>
      <c r="M5" s="1467"/>
      <c r="N5" s="1467"/>
      <c r="O5" s="1467"/>
      <c r="P5" s="1467"/>
      <c r="Q5" s="1468"/>
    </row>
    <row r="6" spans="1:17" x14ac:dyDescent="0.3">
      <c r="A6" s="248"/>
      <c r="C6" s="1469" t="s">
        <v>421</v>
      </c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469"/>
      <c r="O6" s="1469"/>
      <c r="P6" s="1469"/>
      <c r="Q6" s="1470"/>
    </row>
    <row r="7" spans="1:17" x14ac:dyDescent="0.3">
      <c r="A7" s="248"/>
      <c r="C7" s="1471" t="s">
        <v>0</v>
      </c>
      <c r="D7" s="1471"/>
      <c r="E7" s="1471"/>
      <c r="F7" s="1471"/>
      <c r="G7" s="1471"/>
      <c r="H7" s="1471"/>
      <c r="I7" s="1471"/>
      <c r="J7" s="1471"/>
      <c r="K7" s="1471"/>
      <c r="L7" s="1471"/>
      <c r="M7" s="1471"/>
      <c r="N7" s="1471"/>
      <c r="O7" s="1471"/>
      <c r="P7" s="1471"/>
      <c r="Q7" s="1472"/>
    </row>
    <row r="8" spans="1:17" ht="13.8" thickBot="1" x14ac:dyDescent="0.35">
      <c r="A8" s="249"/>
      <c r="B8" s="250"/>
      <c r="C8" s="251"/>
      <c r="D8" s="251"/>
      <c r="E8" s="251"/>
      <c r="F8" s="251"/>
      <c r="G8" s="252"/>
      <c r="H8" s="253"/>
      <c r="I8" s="253"/>
      <c r="J8" s="253"/>
      <c r="K8" s="251"/>
      <c r="L8" s="252"/>
      <c r="M8" s="252"/>
      <c r="N8" s="252"/>
      <c r="O8" s="252"/>
      <c r="P8" s="252"/>
      <c r="Q8" s="254"/>
    </row>
    <row r="9" spans="1:17" ht="15" customHeight="1" x14ac:dyDescent="0.3">
      <c r="A9" s="1424" t="s">
        <v>38</v>
      </c>
      <c r="B9" s="1427" t="s">
        <v>34</v>
      </c>
      <c r="C9" s="1430" t="s">
        <v>35</v>
      </c>
      <c r="D9" s="1430" t="s">
        <v>36</v>
      </c>
      <c r="E9" s="1433" t="s">
        <v>1</v>
      </c>
      <c r="F9" s="1436" t="s">
        <v>39</v>
      </c>
      <c r="G9" s="1439" t="s">
        <v>3</v>
      </c>
      <c r="H9" s="1448" t="s">
        <v>77</v>
      </c>
      <c r="I9" s="1451" t="s">
        <v>88</v>
      </c>
      <c r="J9" s="1454" t="s">
        <v>889</v>
      </c>
      <c r="K9" s="1457" t="s">
        <v>55</v>
      </c>
      <c r="L9" s="1458"/>
      <c r="M9" s="1458"/>
      <c r="N9" s="1459"/>
      <c r="O9" s="1460" t="s">
        <v>26</v>
      </c>
      <c r="P9" s="1442" t="s">
        <v>4</v>
      </c>
      <c r="Q9" s="1443"/>
    </row>
    <row r="10" spans="1:17" ht="15" customHeight="1" x14ac:dyDescent="0.3">
      <c r="A10" s="1425"/>
      <c r="B10" s="1428"/>
      <c r="C10" s="1431"/>
      <c r="D10" s="1431"/>
      <c r="E10" s="1434"/>
      <c r="F10" s="1437"/>
      <c r="G10" s="1440"/>
      <c r="H10" s="1449"/>
      <c r="I10" s="1452"/>
      <c r="J10" s="1455"/>
      <c r="K10" s="1446" t="s">
        <v>2</v>
      </c>
      <c r="L10" s="2098" t="s">
        <v>78</v>
      </c>
      <c r="M10" s="2099" t="s">
        <v>89</v>
      </c>
      <c r="N10" s="2099" t="s">
        <v>890</v>
      </c>
      <c r="O10" s="1461"/>
      <c r="P10" s="1444"/>
      <c r="Q10" s="1445"/>
    </row>
    <row r="11" spans="1:17" ht="75.75" customHeight="1" thickBot="1" x14ac:dyDescent="0.35">
      <c r="A11" s="1426"/>
      <c r="B11" s="1429"/>
      <c r="C11" s="1432"/>
      <c r="D11" s="1432"/>
      <c r="E11" s="1435"/>
      <c r="F11" s="1438"/>
      <c r="G11" s="1441"/>
      <c r="H11" s="1450"/>
      <c r="I11" s="1453"/>
      <c r="J11" s="1456"/>
      <c r="K11" s="1447"/>
      <c r="L11" s="2100"/>
      <c r="M11" s="2101"/>
      <c r="N11" s="2101"/>
      <c r="O11" s="1462"/>
      <c r="P11" s="255" t="s">
        <v>42</v>
      </c>
      <c r="Q11" s="256" t="s">
        <v>43</v>
      </c>
    </row>
    <row r="12" spans="1:17" ht="13.8" thickBot="1" x14ac:dyDescent="0.35">
      <c r="A12" s="257" t="s">
        <v>422</v>
      </c>
      <c r="B12" s="258"/>
      <c r="C12" s="258"/>
      <c r="D12" s="259"/>
      <c r="E12" s="259"/>
      <c r="F12" s="259"/>
      <c r="G12" s="259"/>
      <c r="H12" s="260"/>
      <c r="I12" s="260"/>
      <c r="J12" s="260"/>
      <c r="K12" s="259"/>
      <c r="L12" s="259"/>
      <c r="M12" s="259"/>
      <c r="N12" s="259"/>
      <c r="O12" s="259"/>
      <c r="P12" s="259"/>
      <c r="Q12" s="261"/>
    </row>
    <row r="13" spans="1:17" ht="13.8" thickBot="1" x14ac:dyDescent="0.35">
      <c r="A13" s="266"/>
      <c r="B13" s="262" t="s">
        <v>173</v>
      </c>
      <c r="C13" s="267"/>
      <c r="D13" s="263"/>
      <c r="E13" s="263"/>
      <c r="F13" s="263"/>
      <c r="G13" s="263"/>
      <c r="H13" s="264"/>
      <c r="I13" s="264"/>
      <c r="J13" s="264"/>
      <c r="K13" s="263"/>
      <c r="L13" s="263"/>
      <c r="M13" s="263"/>
      <c r="N13" s="263"/>
      <c r="O13" s="263"/>
      <c r="P13" s="263"/>
      <c r="Q13" s="265"/>
    </row>
    <row r="14" spans="1:17" ht="13.8" thickBot="1" x14ac:dyDescent="0.35">
      <c r="A14" s="266"/>
      <c r="B14" s="267"/>
      <c r="C14" s="1370" t="s">
        <v>426</v>
      </c>
      <c r="D14" s="1473" t="s">
        <v>427</v>
      </c>
      <c r="E14" s="1473"/>
      <c r="F14" s="1473"/>
      <c r="G14" s="1473"/>
      <c r="H14" s="1473"/>
      <c r="I14" s="1473"/>
      <c r="J14" s="1473"/>
      <c r="K14" s="1473"/>
      <c r="L14" s="1473"/>
      <c r="M14" s="1473"/>
      <c r="N14" s="1473"/>
      <c r="O14" s="1473"/>
      <c r="P14" s="1473"/>
      <c r="Q14" s="1474"/>
    </row>
    <row r="15" spans="1:17" ht="13.8" thickBot="1" x14ac:dyDescent="0.35">
      <c r="A15" s="266"/>
      <c r="B15" s="267"/>
      <c r="C15" s="1371"/>
      <c r="D15" s="1475" t="s">
        <v>428</v>
      </c>
      <c r="E15" s="1476"/>
      <c r="F15" s="1476"/>
      <c r="G15" s="1476"/>
      <c r="H15" s="1476"/>
      <c r="I15" s="1476"/>
      <c r="J15" s="1476"/>
      <c r="K15" s="1476"/>
      <c r="L15" s="1476"/>
      <c r="M15" s="1476"/>
      <c r="N15" s="1476"/>
      <c r="O15" s="1476"/>
      <c r="P15" s="1476"/>
      <c r="Q15" s="1477"/>
    </row>
    <row r="16" spans="1:17" x14ac:dyDescent="0.3">
      <c r="A16" s="266"/>
      <c r="B16" s="267"/>
      <c r="C16" s="1371"/>
      <c r="D16" s="279"/>
      <c r="E16" s="1478" t="s">
        <v>429</v>
      </c>
      <c r="F16" s="1306" t="s">
        <v>1199</v>
      </c>
      <c r="G16" s="281" t="s">
        <v>6</v>
      </c>
      <c r="H16" s="578">
        <v>0</v>
      </c>
      <c r="I16" s="578">
        <v>30</v>
      </c>
      <c r="J16" s="578">
        <v>30</v>
      </c>
      <c r="K16" s="1177" t="s">
        <v>793</v>
      </c>
      <c r="L16" s="1172">
        <v>1</v>
      </c>
      <c r="M16" s="1172">
        <v>1</v>
      </c>
      <c r="N16" s="1172">
        <v>1</v>
      </c>
      <c r="O16" s="1304" t="s">
        <v>430</v>
      </c>
      <c r="P16" s="1304" t="s">
        <v>212</v>
      </c>
      <c r="Q16" s="1234" t="s">
        <v>194</v>
      </c>
    </row>
    <row r="17" spans="1:19" ht="25.35" customHeight="1" thickBot="1" x14ac:dyDescent="0.35">
      <c r="A17" s="266"/>
      <c r="B17" s="267"/>
      <c r="C17" s="1371"/>
      <c r="D17" s="268"/>
      <c r="E17" s="1479" t="s">
        <v>431</v>
      </c>
      <c r="F17" s="1307"/>
      <c r="G17" s="283" t="s">
        <v>9</v>
      </c>
      <c r="H17" s="580">
        <v>20</v>
      </c>
      <c r="I17" s="580">
        <v>10</v>
      </c>
      <c r="J17" s="580">
        <v>10</v>
      </c>
      <c r="K17" s="1480"/>
      <c r="L17" s="1481"/>
      <c r="M17" s="1482"/>
      <c r="N17" s="1482"/>
      <c r="O17" s="1356"/>
      <c r="P17" s="1356"/>
      <c r="Q17" s="1483"/>
    </row>
    <row r="18" spans="1:19" ht="13.8" thickBot="1" x14ac:dyDescent="0.35">
      <c r="A18" s="266"/>
      <c r="B18" s="267"/>
      <c r="C18" s="1371"/>
      <c r="D18" s="1484" t="s">
        <v>10</v>
      </c>
      <c r="E18" s="1191"/>
      <c r="F18" s="1191"/>
      <c r="G18" s="1192"/>
      <c r="H18" s="276">
        <f t="shared" ref="H18:J18" si="0">SUM(H16:H17)</f>
        <v>20</v>
      </c>
      <c r="I18" s="276">
        <f t="shared" si="0"/>
        <v>40</v>
      </c>
      <c r="J18" s="276">
        <f t="shared" si="0"/>
        <v>40</v>
      </c>
      <c r="K18" s="284"/>
      <c r="L18" s="1485"/>
      <c r="M18" s="1485"/>
      <c r="N18" s="1485"/>
      <c r="O18" s="1485"/>
      <c r="P18" s="1485"/>
      <c r="Q18" s="285"/>
    </row>
    <row r="19" spans="1:19" ht="13.5" customHeight="1" thickBot="1" x14ac:dyDescent="0.35">
      <c r="A19" s="266"/>
      <c r="B19" s="267"/>
      <c r="C19" s="1465"/>
      <c r="D19" s="1145" t="s">
        <v>432</v>
      </c>
      <c r="E19" s="1146"/>
      <c r="F19" s="1146"/>
      <c r="G19" s="1146"/>
      <c r="H19" s="1146"/>
      <c r="I19" s="1146"/>
      <c r="J19" s="1146"/>
      <c r="K19" s="1146"/>
      <c r="L19" s="1146"/>
      <c r="M19" s="1146"/>
      <c r="N19" s="1146"/>
      <c r="O19" s="1146"/>
      <c r="P19" s="1146"/>
      <c r="Q19" s="1147"/>
    </row>
    <row r="20" spans="1:19" ht="14.4" customHeight="1" x14ac:dyDescent="0.3">
      <c r="A20" s="266"/>
      <c r="B20" s="267"/>
      <c r="C20" s="1465"/>
      <c r="D20" s="286"/>
      <c r="E20" s="1211" t="s">
        <v>433</v>
      </c>
      <c r="F20" s="1152" t="s">
        <v>434</v>
      </c>
      <c r="G20" s="269" t="s">
        <v>423</v>
      </c>
      <c r="H20" s="578">
        <v>0</v>
      </c>
      <c r="I20" s="578">
        <v>156</v>
      </c>
      <c r="J20" s="578">
        <v>30</v>
      </c>
      <c r="K20" s="1152" t="s">
        <v>1166</v>
      </c>
      <c r="L20" s="1172">
        <v>0</v>
      </c>
      <c r="M20" s="1172">
        <v>9</v>
      </c>
      <c r="N20" s="1172">
        <v>5</v>
      </c>
      <c r="O20" s="1141" t="s">
        <v>436</v>
      </c>
      <c r="P20" s="1141" t="s">
        <v>437</v>
      </c>
      <c r="Q20" s="1157" t="s">
        <v>435</v>
      </c>
    </row>
    <row r="21" spans="1:19" ht="14.4" customHeight="1" x14ac:dyDescent="0.3">
      <c r="A21" s="266"/>
      <c r="B21" s="267"/>
      <c r="C21" s="1465"/>
      <c r="D21" s="286"/>
      <c r="E21" s="1136"/>
      <c r="F21" s="1134"/>
      <c r="G21" s="270" t="s">
        <v>5</v>
      </c>
      <c r="H21" s="579">
        <v>0</v>
      </c>
      <c r="I21" s="579">
        <v>470</v>
      </c>
      <c r="J21" s="579">
        <v>120</v>
      </c>
      <c r="K21" s="1134"/>
      <c r="L21" s="1139"/>
      <c r="M21" s="1139"/>
      <c r="N21" s="1139"/>
      <c r="O21" s="1421"/>
      <c r="P21" s="1421"/>
      <c r="Q21" s="1410"/>
    </row>
    <row r="22" spans="1:19" ht="13.35" customHeight="1" x14ac:dyDescent="0.3">
      <c r="A22" s="266"/>
      <c r="B22" s="267"/>
      <c r="C22" s="1465"/>
      <c r="D22" s="286"/>
      <c r="E22" s="1135" t="s">
        <v>438</v>
      </c>
      <c r="F22" s="1133" t="s">
        <v>439</v>
      </c>
      <c r="G22" s="270" t="s">
        <v>9</v>
      </c>
      <c r="H22" s="579">
        <v>0</v>
      </c>
      <c r="I22" s="579">
        <v>700</v>
      </c>
      <c r="J22" s="579">
        <v>0</v>
      </c>
      <c r="K22" s="1133" t="s">
        <v>299</v>
      </c>
      <c r="L22" s="1413">
        <v>0</v>
      </c>
      <c r="M22" s="1415">
        <v>100</v>
      </c>
      <c r="N22" s="1413">
        <v>0</v>
      </c>
      <c r="O22" s="1409" t="s">
        <v>436</v>
      </c>
      <c r="P22" s="1409" t="s">
        <v>440</v>
      </c>
      <c r="Q22" s="1417" t="s">
        <v>441</v>
      </c>
    </row>
    <row r="23" spans="1:19" ht="15" customHeight="1" thickBot="1" x14ac:dyDescent="0.35">
      <c r="A23" s="266"/>
      <c r="B23" s="267"/>
      <c r="C23" s="1465"/>
      <c r="D23" s="286"/>
      <c r="E23" s="1411"/>
      <c r="F23" s="1412"/>
      <c r="G23" s="292" t="s">
        <v>5</v>
      </c>
      <c r="H23" s="580">
        <v>0</v>
      </c>
      <c r="I23" s="580">
        <v>300</v>
      </c>
      <c r="J23" s="580">
        <v>0</v>
      </c>
      <c r="K23" s="1412"/>
      <c r="L23" s="1414"/>
      <c r="M23" s="1416"/>
      <c r="N23" s="1414"/>
      <c r="O23" s="1401"/>
      <c r="P23" s="1401"/>
      <c r="Q23" s="1418"/>
    </row>
    <row r="24" spans="1:19" ht="13.8" thickBot="1" x14ac:dyDescent="0.35">
      <c r="A24" s="266"/>
      <c r="B24" s="267"/>
      <c r="C24" s="1465"/>
      <c r="D24" s="293"/>
      <c r="E24" s="1191" t="s">
        <v>10</v>
      </c>
      <c r="F24" s="1191"/>
      <c r="G24" s="1192"/>
      <c r="H24" s="276">
        <f>SUM(H20:H23)</f>
        <v>0</v>
      </c>
      <c r="I24" s="276">
        <f>SUM(I20:I23)</f>
        <v>1626</v>
      </c>
      <c r="J24" s="276">
        <f>SUM(J20:J23)</f>
        <v>150</v>
      </c>
      <c r="K24" s="277"/>
      <c r="L24" s="294"/>
      <c r="M24" s="294"/>
      <c r="N24" s="294"/>
      <c r="O24" s="294"/>
      <c r="P24" s="294"/>
      <c r="Q24" s="295"/>
    </row>
    <row r="25" spans="1:19" ht="13.8" thickBot="1" x14ac:dyDescent="0.35">
      <c r="A25" s="266"/>
      <c r="B25" s="267"/>
      <c r="C25" s="1466"/>
      <c r="D25" s="1422" t="s">
        <v>8</v>
      </c>
      <c r="E25" s="1422"/>
      <c r="F25" s="1422"/>
      <c r="G25" s="1423"/>
      <c r="H25" s="296">
        <f>SUM(H18+H24)</f>
        <v>20</v>
      </c>
      <c r="I25" s="296">
        <f>SUM(I18+I24)</f>
        <v>1666</v>
      </c>
      <c r="J25" s="296">
        <f>SUM(J18+J24)</f>
        <v>190</v>
      </c>
      <c r="K25" s="1347"/>
      <c r="L25" s="1419"/>
      <c r="M25" s="1419"/>
      <c r="N25" s="1419"/>
      <c r="O25" s="1419"/>
      <c r="P25" s="1419"/>
      <c r="Q25" s="1420"/>
    </row>
    <row r="26" spans="1:19" ht="13.8" thickBot="1" x14ac:dyDescent="0.35">
      <c r="A26" s="266"/>
      <c r="B26" s="267"/>
      <c r="C26" s="1370" t="s">
        <v>442</v>
      </c>
      <c r="D26" s="1373" t="s">
        <v>443</v>
      </c>
      <c r="E26" s="1373"/>
      <c r="F26" s="1373"/>
      <c r="G26" s="1373"/>
      <c r="H26" s="1373"/>
      <c r="I26" s="1373"/>
      <c r="J26" s="1373"/>
      <c r="K26" s="1373"/>
      <c r="L26" s="1373"/>
      <c r="M26" s="1373"/>
      <c r="N26" s="1373"/>
      <c r="O26" s="1373"/>
      <c r="P26" s="1373"/>
      <c r="Q26" s="1374"/>
    </row>
    <row r="27" spans="1:19" ht="13.8" thickBot="1" x14ac:dyDescent="0.35">
      <c r="A27" s="266"/>
      <c r="B27" s="267"/>
      <c r="C27" s="1371"/>
      <c r="D27" s="1375" t="s">
        <v>215</v>
      </c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7"/>
    </row>
    <row r="28" spans="1:19" ht="39.6" customHeight="1" x14ac:dyDescent="0.3">
      <c r="A28" s="266"/>
      <c r="B28" s="267"/>
      <c r="C28" s="1371"/>
      <c r="D28" s="297"/>
      <c r="E28" s="1490" t="s">
        <v>444</v>
      </c>
      <c r="F28" s="1488" t="s">
        <v>447</v>
      </c>
      <c r="G28" s="1177" t="s">
        <v>9</v>
      </c>
      <c r="H28" s="1178">
        <v>50</v>
      </c>
      <c r="I28" s="1178">
        <v>0</v>
      </c>
      <c r="J28" s="1178">
        <v>0</v>
      </c>
      <c r="K28" s="1152" t="s">
        <v>299</v>
      </c>
      <c r="L28" s="1172">
        <v>100</v>
      </c>
      <c r="M28" s="1172">
        <v>0</v>
      </c>
      <c r="N28" s="1172">
        <v>0</v>
      </c>
      <c r="O28" s="1378" t="s">
        <v>202</v>
      </c>
      <c r="P28" s="1380" t="s">
        <v>445</v>
      </c>
      <c r="Q28" s="1381" t="s">
        <v>446</v>
      </c>
      <c r="R28" s="623"/>
      <c r="S28" s="623"/>
    </row>
    <row r="29" spans="1:19" ht="13.35" customHeight="1" x14ac:dyDescent="0.3">
      <c r="A29" s="266"/>
      <c r="B29" s="267"/>
      <c r="C29" s="1371"/>
      <c r="D29" s="297"/>
      <c r="E29" s="1183"/>
      <c r="F29" s="1489"/>
      <c r="G29" s="1161"/>
      <c r="H29" s="1132"/>
      <c r="I29" s="1132"/>
      <c r="J29" s="1132"/>
      <c r="K29" s="1134"/>
      <c r="L29" s="1139"/>
      <c r="M29" s="1139"/>
      <c r="N29" s="1139"/>
      <c r="O29" s="1379"/>
      <c r="P29" s="1143"/>
      <c r="Q29" s="1382"/>
    </row>
    <row r="30" spans="1:19" ht="25.5" customHeight="1" x14ac:dyDescent="0.3">
      <c r="A30" s="266"/>
      <c r="B30" s="267"/>
      <c r="C30" s="1371"/>
      <c r="D30" s="297"/>
      <c r="E30" s="1149" t="s">
        <v>1048</v>
      </c>
      <c r="F30" s="1310" t="s">
        <v>940</v>
      </c>
      <c r="G30" s="1162" t="s">
        <v>6</v>
      </c>
      <c r="H30" s="1164">
        <v>10</v>
      </c>
      <c r="I30" s="1164">
        <v>50</v>
      </c>
      <c r="J30" s="1164">
        <v>0</v>
      </c>
      <c r="K30" s="270" t="s">
        <v>299</v>
      </c>
      <c r="L30" s="588">
        <v>0</v>
      </c>
      <c r="M30" s="588">
        <v>100</v>
      </c>
      <c r="N30" s="588">
        <v>0</v>
      </c>
      <c r="O30" s="1379"/>
      <c r="P30" s="1143"/>
      <c r="Q30" s="1382"/>
    </row>
    <row r="31" spans="1:19" ht="15" customHeight="1" x14ac:dyDescent="0.3">
      <c r="A31" s="266"/>
      <c r="B31" s="267"/>
      <c r="C31" s="1371"/>
      <c r="D31" s="297"/>
      <c r="E31" s="1149"/>
      <c r="F31" s="1310"/>
      <c r="G31" s="1162"/>
      <c r="H31" s="1164"/>
      <c r="I31" s="1164"/>
      <c r="J31" s="1164"/>
      <c r="K31" s="270" t="s">
        <v>298</v>
      </c>
      <c r="L31" s="588">
        <v>1</v>
      </c>
      <c r="M31" s="588">
        <v>0</v>
      </c>
      <c r="N31" s="588">
        <v>0</v>
      </c>
      <c r="O31" s="1379"/>
      <c r="P31" s="1143"/>
      <c r="Q31" s="1382"/>
    </row>
    <row r="32" spans="1:19" ht="26.25" customHeight="1" x14ac:dyDescent="0.3">
      <c r="A32" s="266"/>
      <c r="B32" s="267"/>
      <c r="C32" s="1371"/>
      <c r="D32" s="297"/>
      <c r="E32" s="1383" t="s">
        <v>1049</v>
      </c>
      <c r="F32" s="1384" t="s">
        <v>974</v>
      </c>
      <c r="G32" s="1385" t="s">
        <v>6</v>
      </c>
      <c r="H32" s="1386">
        <v>0</v>
      </c>
      <c r="I32" s="1386">
        <v>6</v>
      </c>
      <c r="J32" s="1386">
        <v>25</v>
      </c>
      <c r="K32" s="273" t="s">
        <v>299</v>
      </c>
      <c r="L32" s="588">
        <v>0</v>
      </c>
      <c r="M32" s="588">
        <v>0</v>
      </c>
      <c r="N32" s="588">
        <v>100</v>
      </c>
      <c r="O32" s="1379"/>
      <c r="P32" s="1143"/>
      <c r="Q32" s="1382"/>
    </row>
    <row r="33" spans="1:23" ht="15" customHeight="1" x14ac:dyDescent="0.3">
      <c r="A33" s="266"/>
      <c r="B33" s="267"/>
      <c r="C33" s="1371"/>
      <c r="D33" s="297"/>
      <c r="E33" s="1383"/>
      <c r="F33" s="1384"/>
      <c r="G33" s="1385"/>
      <c r="H33" s="1386"/>
      <c r="I33" s="1386"/>
      <c r="J33" s="1386"/>
      <c r="K33" s="273" t="s">
        <v>298</v>
      </c>
      <c r="L33" s="588">
        <v>0</v>
      </c>
      <c r="M33" s="588">
        <v>1</v>
      </c>
      <c r="N33" s="588">
        <v>0</v>
      </c>
      <c r="O33" s="1379"/>
      <c r="P33" s="1143"/>
      <c r="Q33" s="1382"/>
    </row>
    <row r="34" spans="1:23" ht="13.35" customHeight="1" thickBot="1" x14ac:dyDescent="0.35">
      <c r="A34" s="266"/>
      <c r="B34" s="267"/>
      <c r="C34" s="1371"/>
      <c r="D34" s="1484" t="s">
        <v>10</v>
      </c>
      <c r="E34" s="1486"/>
      <c r="F34" s="1486"/>
      <c r="G34" s="1487"/>
      <c r="H34" s="302">
        <f>SUM(H28:H33)</f>
        <v>60</v>
      </c>
      <c r="I34" s="302">
        <f>SUM(I28:I33)</f>
        <v>56</v>
      </c>
      <c r="J34" s="302">
        <f>SUM(J28:J33)</f>
        <v>25</v>
      </c>
      <c r="K34" s="277"/>
      <c r="L34" s="294"/>
      <c r="M34" s="294"/>
      <c r="N34" s="294"/>
      <c r="O34" s="294"/>
      <c r="P34" s="294"/>
      <c r="Q34" s="295"/>
    </row>
    <row r="35" spans="1:23" ht="13.8" thickBot="1" x14ac:dyDescent="0.35">
      <c r="A35" s="266"/>
      <c r="B35" s="267"/>
      <c r="C35" s="1371"/>
      <c r="D35" s="1188" t="s">
        <v>448</v>
      </c>
      <c r="E35" s="1232"/>
      <c r="F35" s="1232"/>
      <c r="G35" s="1232"/>
      <c r="H35" s="1232"/>
      <c r="I35" s="1232"/>
      <c r="J35" s="1232"/>
      <c r="K35" s="1232"/>
      <c r="L35" s="1232"/>
      <c r="M35" s="1232"/>
      <c r="N35" s="1232"/>
      <c r="O35" s="1232"/>
      <c r="P35" s="1232"/>
      <c r="Q35" s="1233"/>
    </row>
    <row r="36" spans="1:23" ht="26.4" x14ac:dyDescent="0.3">
      <c r="A36" s="266"/>
      <c r="B36" s="267"/>
      <c r="C36" s="1371"/>
      <c r="D36" s="303"/>
      <c r="E36" s="304" t="s">
        <v>449</v>
      </c>
      <c r="F36" s="280" t="s">
        <v>1152</v>
      </c>
      <c r="G36" s="438" t="s">
        <v>6</v>
      </c>
      <c r="H36" s="578">
        <v>0</v>
      </c>
      <c r="I36" s="578">
        <v>40</v>
      </c>
      <c r="J36" s="578">
        <v>0</v>
      </c>
      <c r="K36" s="288" t="s">
        <v>1167</v>
      </c>
      <c r="L36" s="628">
        <v>0</v>
      </c>
      <c r="M36" s="628">
        <v>1</v>
      </c>
      <c r="N36" s="628">
        <v>0</v>
      </c>
      <c r="O36" s="1389" t="s">
        <v>202</v>
      </c>
      <c r="P36" s="306" t="s">
        <v>450</v>
      </c>
      <c r="Q36" s="1157" t="s">
        <v>457</v>
      </c>
    </row>
    <row r="37" spans="1:23" ht="26.4" customHeight="1" x14ac:dyDescent="0.3">
      <c r="A37" s="266"/>
      <c r="B37" s="267"/>
      <c r="C37" s="1371"/>
      <c r="D37" s="307"/>
      <c r="E37" s="1387" t="s">
        <v>1164</v>
      </c>
      <c r="F37" s="1159" t="s">
        <v>1068</v>
      </c>
      <c r="G37" s="270" t="s">
        <v>6</v>
      </c>
      <c r="H37" s="579">
        <v>10</v>
      </c>
      <c r="I37" s="579">
        <v>10</v>
      </c>
      <c r="J37" s="579">
        <v>5</v>
      </c>
      <c r="K37" s="1133" t="s">
        <v>1168</v>
      </c>
      <c r="L37" s="588">
        <v>2</v>
      </c>
      <c r="M37" s="588">
        <v>2</v>
      </c>
      <c r="N37" s="588">
        <v>1</v>
      </c>
      <c r="O37" s="1390"/>
      <c r="P37" s="270" t="s">
        <v>318</v>
      </c>
      <c r="Q37" s="1158"/>
    </row>
    <row r="38" spans="1:23" x14ac:dyDescent="0.3">
      <c r="A38" s="266"/>
      <c r="B38" s="267"/>
      <c r="C38" s="1371"/>
      <c r="D38" s="307"/>
      <c r="E38" s="1388"/>
      <c r="F38" s="1161"/>
      <c r="G38" s="275" t="s">
        <v>9</v>
      </c>
      <c r="H38" s="583">
        <v>10</v>
      </c>
      <c r="I38" s="583">
        <v>0</v>
      </c>
      <c r="J38" s="583">
        <v>0</v>
      </c>
      <c r="K38" s="1134"/>
      <c r="L38" s="591">
        <v>2</v>
      </c>
      <c r="M38" s="591">
        <v>0</v>
      </c>
      <c r="N38" s="591">
        <v>0</v>
      </c>
      <c r="O38" s="1390"/>
      <c r="P38" s="275" t="s">
        <v>1095</v>
      </c>
      <c r="Q38" s="1158"/>
    </row>
    <row r="39" spans="1:23" ht="14.4" customHeight="1" x14ac:dyDescent="0.3">
      <c r="A39" s="266"/>
      <c r="B39" s="267"/>
      <c r="C39" s="1371"/>
      <c r="D39" s="307"/>
      <c r="E39" s="1463" t="s">
        <v>1165</v>
      </c>
      <c r="F39" s="1159" t="s">
        <v>452</v>
      </c>
      <c r="G39" s="1159" t="s">
        <v>6</v>
      </c>
      <c r="H39" s="1131">
        <v>0</v>
      </c>
      <c r="I39" s="1131">
        <v>10</v>
      </c>
      <c r="J39" s="1131">
        <v>160</v>
      </c>
      <c r="K39" s="629" t="s">
        <v>1169</v>
      </c>
      <c r="L39" s="591">
        <v>0</v>
      </c>
      <c r="M39" s="591">
        <v>1</v>
      </c>
      <c r="N39" s="591">
        <v>0</v>
      </c>
      <c r="O39" s="1390"/>
      <c r="P39" s="1159" t="s">
        <v>318</v>
      </c>
      <c r="Q39" s="1158"/>
    </row>
    <row r="40" spans="1:23" ht="14.4" customHeight="1" x14ac:dyDescent="0.3">
      <c r="A40" s="266"/>
      <c r="B40" s="267"/>
      <c r="C40" s="1371"/>
      <c r="D40" s="307"/>
      <c r="E40" s="1464"/>
      <c r="F40" s="1161"/>
      <c r="G40" s="1161"/>
      <c r="H40" s="1132"/>
      <c r="I40" s="1132"/>
      <c r="J40" s="1132"/>
      <c r="K40" s="290" t="s">
        <v>1125</v>
      </c>
      <c r="L40" s="591">
        <v>0</v>
      </c>
      <c r="M40" s="591">
        <v>0</v>
      </c>
      <c r="N40" s="591">
        <v>100</v>
      </c>
      <c r="O40" s="1390"/>
      <c r="P40" s="1161"/>
      <c r="Q40" s="1158"/>
    </row>
    <row r="41" spans="1:23" ht="28.2" customHeight="1" x14ac:dyDescent="0.3">
      <c r="A41" s="266"/>
      <c r="B41" s="267"/>
      <c r="C41" s="1371"/>
      <c r="D41" s="307"/>
      <c r="E41" s="1463" t="s">
        <v>451</v>
      </c>
      <c r="F41" s="1133" t="s">
        <v>1244</v>
      </c>
      <c r="G41" s="713" t="s">
        <v>6</v>
      </c>
      <c r="H41" s="579">
        <v>15</v>
      </c>
      <c r="I41" s="579">
        <v>28</v>
      </c>
      <c r="J41" s="579">
        <v>30</v>
      </c>
      <c r="K41" s="629" t="s">
        <v>235</v>
      </c>
      <c r="L41" s="591">
        <v>1</v>
      </c>
      <c r="M41" s="591">
        <v>0</v>
      </c>
      <c r="N41" s="591">
        <v>0</v>
      </c>
      <c r="O41" s="1390"/>
      <c r="P41" s="1159" t="s">
        <v>1173</v>
      </c>
      <c r="Q41" s="1158"/>
    </row>
    <row r="42" spans="1:23" ht="15" customHeight="1" thickBot="1" x14ac:dyDescent="0.35">
      <c r="A42" s="266"/>
      <c r="B42" s="267"/>
      <c r="C42" s="1371"/>
      <c r="D42" s="307"/>
      <c r="E42" s="1464"/>
      <c r="F42" s="1134"/>
      <c r="G42" s="713" t="s">
        <v>5</v>
      </c>
      <c r="H42" s="579">
        <v>0</v>
      </c>
      <c r="I42" s="579">
        <v>170</v>
      </c>
      <c r="J42" s="579">
        <v>300</v>
      </c>
      <c r="K42" s="305" t="s">
        <v>1125</v>
      </c>
      <c r="L42" s="589">
        <v>0</v>
      </c>
      <c r="M42" s="589">
        <v>30</v>
      </c>
      <c r="N42" s="589">
        <v>100</v>
      </c>
      <c r="O42" s="1391"/>
      <c r="P42" s="1161"/>
      <c r="Q42" s="1418"/>
    </row>
    <row r="43" spans="1:23" ht="13.8" thickBot="1" x14ac:dyDescent="0.35">
      <c r="A43" s="266"/>
      <c r="B43" s="267"/>
      <c r="C43" s="1371"/>
      <c r="D43" s="311"/>
      <c r="E43" s="312"/>
      <c r="F43" s="1191" t="s">
        <v>10</v>
      </c>
      <c r="G43" s="1192"/>
      <c r="H43" s="302">
        <f>SUM(H36:H42)</f>
        <v>35</v>
      </c>
      <c r="I43" s="302">
        <f>SUM(I36:I42)</f>
        <v>258</v>
      </c>
      <c r="J43" s="302">
        <f>SUM(J36:J42)</f>
        <v>495</v>
      </c>
      <c r="K43" s="312"/>
      <c r="L43" s="312"/>
      <c r="M43" s="312"/>
      <c r="N43" s="312"/>
      <c r="O43" s="312"/>
      <c r="P43" s="312"/>
      <c r="Q43" s="313"/>
    </row>
    <row r="44" spans="1:23" ht="13.5" customHeight="1" thickBot="1" x14ac:dyDescent="0.35">
      <c r="A44" s="266"/>
      <c r="B44" s="267"/>
      <c r="C44" s="1371"/>
      <c r="D44" s="1145" t="s">
        <v>453</v>
      </c>
      <c r="E44" s="1146"/>
      <c r="F44" s="1146"/>
      <c r="G44" s="1146"/>
      <c r="H44" s="1146"/>
      <c r="I44" s="1146"/>
      <c r="J44" s="1146"/>
      <c r="K44" s="1146"/>
      <c r="L44" s="1146"/>
      <c r="M44" s="1146"/>
      <c r="N44" s="1146"/>
      <c r="O44" s="1146"/>
      <c r="P44" s="1146"/>
      <c r="Q44" s="1147"/>
    </row>
    <row r="45" spans="1:23" ht="26.4" customHeight="1" x14ac:dyDescent="0.3">
      <c r="A45" s="266"/>
      <c r="B45" s="267"/>
      <c r="C45" s="1371"/>
      <c r="D45" s="286"/>
      <c r="E45" s="1490" t="s">
        <v>454</v>
      </c>
      <c r="F45" s="1150" t="s">
        <v>1200</v>
      </c>
      <c r="G45" s="1177" t="s">
        <v>6</v>
      </c>
      <c r="H45" s="1178">
        <v>0</v>
      </c>
      <c r="I45" s="1178">
        <v>50</v>
      </c>
      <c r="J45" s="1178">
        <v>0</v>
      </c>
      <c r="K45" s="1152" t="s">
        <v>299</v>
      </c>
      <c r="L45" s="587">
        <v>0</v>
      </c>
      <c r="M45" s="1172">
        <v>100</v>
      </c>
      <c r="N45" s="1172">
        <v>0</v>
      </c>
      <c r="O45" s="1496" t="s">
        <v>455</v>
      </c>
      <c r="P45" s="1503" t="s">
        <v>456</v>
      </c>
      <c r="Q45" s="1499" t="s">
        <v>457</v>
      </c>
      <c r="R45" s="623"/>
      <c r="S45" s="623"/>
      <c r="T45" s="623"/>
      <c r="U45" s="623"/>
      <c r="V45" s="623"/>
      <c r="W45" s="623"/>
    </row>
    <row r="46" spans="1:23" x14ac:dyDescent="0.3">
      <c r="A46" s="266"/>
      <c r="B46" s="267"/>
      <c r="C46" s="1371"/>
      <c r="D46" s="286"/>
      <c r="E46" s="1183"/>
      <c r="F46" s="1151"/>
      <c r="G46" s="1161"/>
      <c r="H46" s="1132"/>
      <c r="I46" s="1132"/>
      <c r="J46" s="1132"/>
      <c r="K46" s="1134"/>
      <c r="L46" s="630"/>
      <c r="M46" s="1139"/>
      <c r="N46" s="1139"/>
      <c r="O46" s="1497"/>
      <c r="P46" s="1289"/>
      <c r="Q46" s="1500"/>
      <c r="R46" s="623"/>
      <c r="S46" s="623"/>
      <c r="T46" s="623"/>
      <c r="U46" s="623"/>
      <c r="V46" s="623"/>
      <c r="W46" s="623"/>
    </row>
    <row r="47" spans="1:23" ht="26.4" x14ac:dyDescent="0.3">
      <c r="A47" s="266"/>
      <c r="B47" s="267"/>
      <c r="C47" s="1371"/>
      <c r="D47" s="286"/>
      <c r="E47" s="289" t="s">
        <v>458</v>
      </c>
      <c r="F47" s="290" t="s">
        <v>459</v>
      </c>
      <c r="G47" s="290" t="s">
        <v>6</v>
      </c>
      <c r="H47" s="579">
        <v>0</v>
      </c>
      <c r="I47" s="579">
        <v>40</v>
      </c>
      <c r="J47" s="579">
        <v>40</v>
      </c>
      <c r="K47" s="317" t="s">
        <v>1096</v>
      </c>
      <c r="L47" s="588">
        <v>0</v>
      </c>
      <c r="M47" s="588">
        <v>1</v>
      </c>
      <c r="N47" s="588">
        <v>1</v>
      </c>
      <c r="O47" s="1497"/>
      <c r="P47" s="1290"/>
      <c r="Q47" s="1501"/>
    </row>
    <row r="48" spans="1:23" ht="15.6" customHeight="1" x14ac:dyDescent="0.3">
      <c r="A48" s="266"/>
      <c r="B48" s="267"/>
      <c r="C48" s="1371"/>
      <c r="D48" s="286"/>
      <c r="E48" s="289" t="s">
        <v>460</v>
      </c>
      <c r="F48" s="316" t="s">
        <v>461</v>
      </c>
      <c r="G48" s="270" t="s">
        <v>6</v>
      </c>
      <c r="H48" s="579">
        <v>3</v>
      </c>
      <c r="I48" s="581">
        <v>3</v>
      </c>
      <c r="J48" s="581">
        <v>4</v>
      </c>
      <c r="K48" s="272" t="s">
        <v>1170</v>
      </c>
      <c r="L48" s="588">
        <v>3</v>
      </c>
      <c r="M48" s="588">
        <v>1</v>
      </c>
      <c r="N48" s="588">
        <v>2</v>
      </c>
      <c r="O48" s="1497"/>
      <c r="P48" s="752" t="s">
        <v>1097</v>
      </c>
      <c r="Q48" s="1501"/>
    </row>
    <row r="49" spans="1:21" ht="25.95" customHeight="1" x14ac:dyDescent="0.3">
      <c r="A49" s="266"/>
      <c r="B49" s="267"/>
      <c r="C49" s="1371"/>
      <c r="D49" s="286"/>
      <c r="E49" s="1135" t="s">
        <v>462</v>
      </c>
      <c r="F49" s="1407" t="s">
        <v>463</v>
      </c>
      <c r="G49" s="1505" t="s">
        <v>6</v>
      </c>
      <c r="H49" s="1131">
        <v>10</v>
      </c>
      <c r="I49" s="1131">
        <v>0</v>
      </c>
      <c r="J49" s="1131">
        <v>100</v>
      </c>
      <c r="K49" s="272" t="s">
        <v>1171</v>
      </c>
      <c r="L49" s="591">
        <v>1</v>
      </c>
      <c r="M49" s="591">
        <v>0</v>
      </c>
      <c r="N49" s="591">
        <v>0</v>
      </c>
      <c r="O49" s="1497"/>
      <c r="P49" s="1508" t="s">
        <v>212</v>
      </c>
      <c r="Q49" s="1501"/>
    </row>
    <row r="50" spans="1:21" ht="13.8" thickBot="1" x14ac:dyDescent="0.35">
      <c r="A50" s="266"/>
      <c r="B50" s="267"/>
      <c r="C50" s="1371"/>
      <c r="D50" s="286"/>
      <c r="E50" s="1411"/>
      <c r="F50" s="1504"/>
      <c r="G50" s="1506"/>
      <c r="H50" s="1507"/>
      <c r="I50" s="1132"/>
      <c r="J50" s="1132"/>
      <c r="K50" s="787" t="s">
        <v>1125</v>
      </c>
      <c r="L50" s="589">
        <v>0</v>
      </c>
      <c r="M50" s="589">
        <v>0</v>
      </c>
      <c r="N50" s="589">
        <v>50</v>
      </c>
      <c r="O50" s="1498"/>
      <c r="P50" s="1509"/>
      <c r="Q50" s="1502"/>
      <c r="R50" s="403"/>
    </row>
    <row r="51" spans="1:21" ht="13.8" thickBot="1" x14ac:dyDescent="0.35">
      <c r="A51" s="266"/>
      <c r="B51" s="267"/>
      <c r="C51" s="1371"/>
      <c r="D51" s="293"/>
      <c r="E51" s="1191" t="s">
        <v>10</v>
      </c>
      <c r="F51" s="1191"/>
      <c r="G51" s="1192"/>
      <c r="H51" s="302">
        <f>SUM(H45:H50)</f>
        <v>13</v>
      </c>
      <c r="I51" s="302">
        <f>SUM(I45:I50)</f>
        <v>93</v>
      </c>
      <c r="J51" s="302">
        <f>SUM(J45:J50)</f>
        <v>144</v>
      </c>
      <c r="K51" s="277"/>
      <c r="L51" s="294"/>
      <c r="M51" s="294"/>
      <c r="N51" s="294"/>
      <c r="O51" s="294"/>
      <c r="P51" s="294"/>
      <c r="Q51" s="295"/>
    </row>
    <row r="52" spans="1:21" ht="13.8" thickBot="1" x14ac:dyDescent="0.35">
      <c r="A52" s="266"/>
      <c r="B52" s="267"/>
      <c r="C52" s="1372"/>
      <c r="D52" s="1422" t="s">
        <v>8</v>
      </c>
      <c r="E52" s="1422"/>
      <c r="F52" s="1422"/>
      <c r="G52" s="1423"/>
      <c r="H52" s="296">
        <f>H34+H51+H43</f>
        <v>108</v>
      </c>
      <c r="I52" s="296">
        <f>I34+I51+I43</f>
        <v>407</v>
      </c>
      <c r="J52" s="296">
        <f>J34+J51+J43</f>
        <v>664</v>
      </c>
      <c r="K52" s="1347"/>
      <c r="L52" s="1419"/>
      <c r="M52" s="1419"/>
      <c r="N52" s="1419"/>
      <c r="O52" s="1419"/>
      <c r="P52" s="1419"/>
      <c r="Q52" s="1420"/>
    </row>
    <row r="53" spans="1:21" ht="13.8" thickBot="1" x14ac:dyDescent="0.35">
      <c r="A53" s="266"/>
      <c r="B53" s="278"/>
      <c r="C53" s="319"/>
      <c r="D53" s="320"/>
      <c r="E53" s="321"/>
      <c r="F53" s="1494" t="s">
        <v>425</v>
      </c>
      <c r="G53" s="1495"/>
      <c r="H53" s="322">
        <f>H25+H52</f>
        <v>128</v>
      </c>
      <c r="I53" s="322">
        <f>I25+I52</f>
        <v>2073</v>
      </c>
      <c r="J53" s="322">
        <f>J25+J52</f>
        <v>854</v>
      </c>
      <c r="K53" s="1491"/>
      <c r="L53" s="1492"/>
      <c r="M53" s="1492"/>
      <c r="N53" s="1492"/>
      <c r="O53" s="1492"/>
      <c r="P53" s="1492"/>
      <c r="Q53" s="1493"/>
    </row>
    <row r="54" spans="1:21" ht="13.8" thickBot="1" x14ac:dyDescent="0.35">
      <c r="A54" s="266"/>
      <c r="B54" s="323" t="s">
        <v>464</v>
      </c>
      <c r="C54" s="324" t="s">
        <v>465</v>
      </c>
      <c r="D54" s="325"/>
      <c r="E54" s="326"/>
      <c r="F54" s="327"/>
      <c r="G54" s="327"/>
      <c r="H54" s="328"/>
      <c r="I54" s="328"/>
      <c r="J54" s="328"/>
      <c r="K54" s="327"/>
      <c r="L54" s="327"/>
      <c r="M54" s="327"/>
      <c r="N54" s="327"/>
      <c r="O54" s="327"/>
      <c r="P54" s="327"/>
      <c r="Q54" s="329"/>
    </row>
    <row r="55" spans="1:21" ht="13.8" thickBot="1" x14ac:dyDescent="0.35">
      <c r="A55" s="266"/>
      <c r="B55" s="267"/>
      <c r="C55" s="330" t="s">
        <v>466</v>
      </c>
      <c r="D55" s="1373" t="s">
        <v>467</v>
      </c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4"/>
    </row>
    <row r="56" spans="1:21" ht="13.5" customHeight="1" thickBot="1" x14ac:dyDescent="0.35">
      <c r="A56" s="266"/>
      <c r="B56" s="267"/>
      <c r="C56" s="331"/>
      <c r="D56" s="1145" t="s">
        <v>468</v>
      </c>
      <c r="E56" s="1146"/>
      <c r="F56" s="1146"/>
      <c r="G56" s="1146"/>
      <c r="H56" s="1146"/>
      <c r="I56" s="1146"/>
      <c r="J56" s="1146"/>
      <c r="K56" s="1146"/>
      <c r="L56" s="1146"/>
      <c r="M56" s="1146"/>
      <c r="N56" s="1146"/>
      <c r="O56" s="1146"/>
      <c r="P56" s="1146"/>
      <c r="Q56" s="1147"/>
    </row>
    <row r="57" spans="1:21" ht="14.4" customHeight="1" x14ac:dyDescent="0.3">
      <c r="A57" s="266"/>
      <c r="B57" s="267"/>
      <c r="C57" s="331"/>
      <c r="D57" s="332"/>
      <c r="E57" s="1208" t="s">
        <v>469</v>
      </c>
      <c r="F57" s="1174" t="s">
        <v>1053</v>
      </c>
      <c r="G57" s="1177" t="s">
        <v>423</v>
      </c>
      <c r="H57" s="1178">
        <v>0</v>
      </c>
      <c r="I57" s="1178">
        <v>527.1</v>
      </c>
      <c r="J57" s="1178">
        <v>527.1</v>
      </c>
      <c r="K57" s="1199" t="s">
        <v>1153</v>
      </c>
      <c r="L57" s="1172">
        <v>0</v>
      </c>
      <c r="M57" s="1172">
        <v>1.3</v>
      </c>
      <c r="N57" s="1172">
        <v>1.3</v>
      </c>
      <c r="O57" s="1168" t="s">
        <v>32</v>
      </c>
      <c r="P57" s="1168" t="s">
        <v>795</v>
      </c>
      <c r="Q57" s="1397" t="s">
        <v>797</v>
      </c>
    </row>
    <row r="58" spans="1:21" ht="11.4" customHeight="1" x14ac:dyDescent="0.3">
      <c r="A58" s="266"/>
      <c r="B58" s="267"/>
      <c r="C58" s="331"/>
      <c r="D58" s="332"/>
      <c r="E58" s="1209"/>
      <c r="F58" s="1175"/>
      <c r="G58" s="1160"/>
      <c r="H58" s="1165"/>
      <c r="I58" s="1165"/>
      <c r="J58" s="1165"/>
      <c r="K58" s="1200"/>
      <c r="L58" s="1173"/>
      <c r="M58" s="1173"/>
      <c r="N58" s="1173"/>
      <c r="O58" s="1169"/>
      <c r="P58" s="1169"/>
      <c r="Q58" s="1398"/>
    </row>
    <row r="59" spans="1:21" ht="8.4" customHeight="1" x14ac:dyDescent="0.3">
      <c r="A59" s="266"/>
      <c r="B59" s="267"/>
      <c r="C59" s="331"/>
      <c r="D59" s="332"/>
      <c r="E59" s="1209"/>
      <c r="F59" s="1175"/>
      <c r="G59" s="1161"/>
      <c r="H59" s="1132"/>
      <c r="I59" s="1132"/>
      <c r="J59" s="1132"/>
      <c r="K59" s="1200"/>
      <c r="L59" s="1173"/>
      <c r="M59" s="1173"/>
      <c r="N59" s="1173"/>
      <c r="O59" s="1169"/>
      <c r="P59" s="1186"/>
      <c r="Q59" s="1398"/>
    </row>
    <row r="60" spans="1:21" x14ac:dyDescent="0.3">
      <c r="A60" s="266"/>
      <c r="B60" s="267"/>
      <c r="C60" s="331"/>
      <c r="D60" s="332"/>
      <c r="E60" s="1209"/>
      <c r="F60" s="1175"/>
      <c r="G60" s="270" t="s">
        <v>5</v>
      </c>
      <c r="H60" s="579">
        <v>0</v>
      </c>
      <c r="I60" s="582">
        <v>527.1</v>
      </c>
      <c r="J60" s="582">
        <v>527.1</v>
      </c>
      <c r="K60" s="1201"/>
      <c r="L60" s="1139"/>
      <c r="M60" s="1139"/>
      <c r="N60" s="1139"/>
      <c r="O60" s="1169"/>
      <c r="P60" s="1186"/>
      <c r="Q60" s="1398"/>
    </row>
    <row r="61" spans="1:21" x14ac:dyDescent="0.3">
      <c r="A61" s="266"/>
      <c r="B61" s="267"/>
      <c r="C61" s="331"/>
      <c r="D61" s="332"/>
      <c r="E61" s="1210"/>
      <c r="F61" s="1176"/>
      <c r="G61" s="270" t="s">
        <v>9</v>
      </c>
      <c r="H61" s="579">
        <v>0</v>
      </c>
      <c r="I61" s="582">
        <v>50</v>
      </c>
      <c r="J61" s="582">
        <v>0</v>
      </c>
      <c r="K61" s="788" t="s">
        <v>1154</v>
      </c>
      <c r="L61" s="626">
        <v>0</v>
      </c>
      <c r="M61" s="626">
        <v>1.7</v>
      </c>
      <c r="N61" s="626">
        <v>1.7</v>
      </c>
      <c r="O61" s="1169"/>
      <c r="P61" s="1186"/>
      <c r="Q61" s="1398"/>
    </row>
    <row r="62" spans="1:21" ht="26.4" x14ac:dyDescent="0.3">
      <c r="A62" s="266"/>
      <c r="B62" s="267"/>
      <c r="C62" s="331"/>
      <c r="D62" s="332"/>
      <c r="E62" s="191" t="s">
        <v>470</v>
      </c>
      <c r="F62" s="309" t="s">
        <v>1202</v>
      </c>
      <c r="G62" s="270" t="s">
        <v>9</v>
      </c>
      <c r="H62" s="579">
        <v>30</v>
      </c>
      <c r="I62" s="582">
        <v>0</v>
      </c>
      <c r="J62" s="582">
        <v>0</v>
      </c>
      <c r="K62" s="271" t="s">
        <v>1098</v>
      </c>
      <c r="L62" s="588">
        <v>0.35</v>
      </c>
      <c r="M62" s="588">
        <v>0</v>
      </c>
      <c r="N62" s="588">
        <v>0</v>
      </c>
      <c r="O62" s="1169"/>
      <c r="P62" s="1186"/>
      <c r="Q62" s="1398"/>
      <c r="U62" s="242" t="s">
        <v>794</v>
      </c>
    </row>
    <row r="63" spans="1:21" ht="24.6" customHeight="1" x14ac:dyDescent="0.3">
      <c r="A63" s="266"/>
      <c r="B63" s="267"/>
      <c r="C63" s="331"/>
      <c r="D63" s="332"/>
      <c r="E63" s="1206" t="s">
        <v>471</v>
      </c>
      <c r="F63" s="1204" t="s">
        <v>1155</v>
      </c>
      <c r="G63" s="1159" t="s">
        <v>9</v>
      </c>
      <c r="H63" s="1131">
        <v>60</v>
      </c>
      <c r="I63" s="1131">
        <v>41</v>
      </c>
      <c r="J63" s="1131">
        <v>41</v>
      </c>
      <c r="K63" s="271" t="s">
        <v>1100</v>
      </c>
      <c r="L63" s="588">
        <v>1</v>
      </c>
      <c r="M63" s="588">
        <v>0</v>
      </c>
      <c r="N63" s="588">
        <v>0</v>
      </c>
      <c r="O63" s="1169"/>
      <c r="P63" s="1186"/>
      <c r="Q63" s="1398"/>
    </row>
    <row r="64" spans="1:21" ht="19.649999999999999" customHeight="1" x14ac:dyDescent="0.3">
      <c r="A64" s="266"/>
      <c r="B64" s="267"/>
      <c r="C64" s="331"/>
      <c r="D64" s="332"/>
      <c r="E64" s="1207"/>
      <c r="F64" s="1205"/>
      <c r="G64" s="1161"/>
      <c r="H64" s="1132"/>
      <c r="I64" s="1132"/>
      <c r="J64" s="1132"/>
      <c r="K64" s="271" t="s">
        <v>1156</v>
      </c>
      <c r="L64" s="588">
        <v>0</v>
      </c>
      <c r="M64" s="588">
        <v>3</v>
      </c>
      <c r="N64" s="588">
        <v>4</v>
      </c>
      <c r="O64" s="1169"/>
      <c r="P64" s="1186"/>
      <c r="Q64" s="1398"/>
    </row>
    <row r="65" spans="1:17" ht="27" customHeight="1" x14ac:dyDescent="0.3">
      <c r="A65" s="266"/>
      <c r="B65" s="267"/>
      <c r="C65" s="331"/>
      <c r="D65" s="332"/>
      <c r="E65" s="1405" t="s">
        <v>472</v>
      </c>
      <c r="F65" s="1407" t="s">
        <v>1203</v>
      </c>
      <c r="G65" s="1133" t="s">
        <v>6</v>
      </c>
      <c r="H65" s="1131">
        <v>279</v>
      </c>
      <c r="I65" s="1131">
        <v>0</v>
      </c>
      <c r="J65" s="1131">
        <v>0</v>
      </c>
      <c r="K65" s="819" t="s">
        <v>1153</v>
      </c>
      <c r="L65" s="588">
        <v>1</v>
      </c>
      <c r="M65" s="588">
        <v>0</v>
      </c>
      <c r="N65" s="588">
        <v>0</v>
      </c>
      <c r="O65" s="1169"/>
      <c r="P65" s="1186"/>
      <c r="Q65" s="1398"/>
    </row>
    <row r="66" spans="1:17" ht="15.75" customHeight="1" x14ac:dyDescent="0.3">
      <c r="A66" s="266"/>
      <c r="B66" s="267"/>
      <c r="C66" s="331"/>
      <c r="D66" s="332"/>
      <c r="E66" s="1406"/>
      <c r="F66" s="1408"/>
      <c r="G66" s="1134"/>
      <c r="H66" s="1132"/>
      <c r="I66" s="1132"/>
      <c r="J66" s="1132"/>
      <c r="K66" s="819" t="s">
        <v>1154</v>
      </c>
      <c r="L66" s="588">
        <v>1</v>
      </c>
      <c r="M66" s="588">
        <v>0</v>
      </c>
      <c r="N66" s="588">
        <v>0</v>
      </c>
      <c r="O66" s="1169"/>
      <c r="P66" s="1186"/>
      <c r="Q66" s="1398"/>
    </row>
    <row r="67" spans="1:17" ht="31.5" customHeight="1" x14ac:dyDescent="0.3">
      <c r="A67" s="266"/>
      <c r="B67" s="267"/>
      <c r="C67" s="331"/>
      <c r="D67" s="332"/>
      <c r="E67" s="63" t="s">
        <v>1093</v>
      </c>
      <c r="F67" s="290" t="s">
        <v>1204</v>
      </c>
      <c r="G67" s="270" t="s">
        <v>9</v>
      </c>
      <c r="H67" s="579">
        <v>108</v>
      </c>
      <c r="I67" s="582">
        <v>100</v>
      </c>
      <c r="J67" s="582">
        <v>0</v>
      </c>
      <c r="K67" s="271" t="s">
        <v>1098</v>
      </c>
      <c r="L67" s="588">
        <v>1.1000000000000001</v>
      </c>
      <c r="M67" s="588">
        <v>1</v>
      </c>
      <c r="N67" s="588">
        <v>0</v>
      </c>
      <c r="O67" s="1169"/>
      <c r="P67" s="1186"/>
      <c r="Q67" s="1398"/>
    </row>
    <row r="68" spans="1:17" ht="38.25" customHeight="1" x14ac:dyDescent="0.3">
      <c r="A68" s="266"/>
      <c r="B68" s="267"/>
      <c r="C68" s="331"/>
      <c r="D68" s="332"/>
      <c r="E68" s="333" t="s">
        <v>473</v>
      </c>
      <c r="F68" s="629" t="s">
        <v>475</v>
      </c>
      <c r="G68" s="270" t="s">
        <v>9</v>
      </c>
      <c r="H68" s="579">
        <v>30</v>
      </c>
      <c r="I68" s="582">
        <v>0</v>
      </c>
      <c r="J68" s="582">
        <v>0</v>
      </c>
      <c r="K68" s="271" t="s">
        <v>1098</v>
      </c>
      <c r="L68" s="588">
        <v>0.3</v>
      </c>
      <c r="M68" s="588">
        <v>0</v>
      </c>
      <c r="N68" s="588">
        <v>0</v>
      </c>
      <c r="O68" s="1169"/>
      <c r="P68" s="1187"/>
      <c r="Q68" s="1398"/>
    </row>
    <row r="69" spans="1:17" ht="30.6" customHeight="1" x14ac:dyDescent="0.3">
      <c r="A69" s="266"/>
      <c r="B69" s="267"/>
      <c r="C69" s="331"/>
      <c r="D69" s="332"/>
      <c r="E69" s="1135" t="s">
        <v>474</v>
      </c>
      <c r="F69" s="1133" t="s">
        <v>1205</v>
      </c>
      <c r="G69" s="1159" t="s">
        <v>6</v>
      </c>
      <c r="H69" s="1131">
        <v>0</v>
      </c>
      <c r="I69" s="1131">
        <v>285</v>
      </c>
      <c r="J69" s="1131">
        <v>0</v>
      </c>
      <c r="K69" s="290" t="s">
        <v>1153</v>
      </c>
      <c r="L69" s="588">
        <v>0</v>
      </c>
      <c r="M69" s="588">
        <v>0.97</v>
      </c>
      <c r="N69" s="588">
        <v>0</v>
      </c>
      <c r="O69" s="1169"/>
      <c r="P69" s="1185" t="s">
        <v>796</v>
      </c>
      <c r="Q69" s="1399"/>
    </row>
    <row r="70" spans="1:17" ht="24" customHeight="1" x14ac:dyDescent="0.3">
      <c r="A70" s="266"/>
      <c r="B70" s="267"/>
      <c r="C70" s="331"/>
      <c r="D70" s="332"/>
      <c r="E70" s="1136"/>
      <c r="F70" s="1134"/>
      <c r="G70" s="1179"/>
      <c r="H70" s="1180"/>
      <c r="I70" s="1167"/>
      <c r="J70" s="1167"/>
      <c r="K70" s="290" t="s">
        <v>1154</v>
      </c>
      <c r="L70" s="588">
        <v>0</v>
      </c>
      <c r="M70" s="588">
        <v>0.97</v>
      </c>
      <c r="N70" s="588">
        <v>0</v>
      </c>
      <c r="O70" s="1169"/>
      <c r="P70" s="1169"/>
      <c r="Q70" s="1399"/>
    </row>
    <row r="71" spans="1:17" ht="29.4" customHeight="1" x14ac:dyDescent="0.3">
      <c r="A71" s="266"/>
      <c r="B71" s="267"/>
      <c r="C71" s="331"/>
      <c r="D71" s="332"/>
      <c r="E71" s="1135" t="s">
        <v>476</v>
      </c>
      <c r="F71" s="1159" t="s">
        <v>478</v>
      </c>
      <c r="G71" s="270" t="s">
        <v>423</v>
      </c>
      <c r="H71" s="579">
        <v>30</v>
      </c>
      <c r="I71" s="579">
        <v>400</v>
      </c>
      <c r="J71" s="579">
        <v>500</v>
      </c>
      <c r="K71" s="627" t="s">
        <v>1227</v>
      </c>
      <c r="L71" s="588">
        <v>1</v>
      </c>
      <c r="M71" s="588">
        <v>0</v>
      </c>
      <c r="N71" s="588">
        <v>0</v>
      </c>
      <c r="O71" s="1169"/>
      <c r="P71" s="1169"/>
      <c r="Q71" s="1399"/>
    </row>
    <row r="72" spans="1:17" ht="28.2" customHeight="1" x14ac:dyDescent="0.3">
      <c r="A72" s="266"/>
      <c r="B72" s="267"/>
      <c r="C72" s="331"/>
      <c r="D72" s="332"/>
      <c r="E72" s="1171"/>
      <c r="F72" s="1160"/>
      <c r="G72" s="270" t="s">
        <v>5</v>
      </c>
      <c r="H72" s="579">
        <v>70</v>
      </c>
      <c r="I72" s="579">
        <v>700</v>
      </c>
      <c r="J72" s="579">
        <v>1700</v>
      </c>
      <c r="K72" s="290" t="s">
        <v>1118</v>
      </c>
      <c r="L72" s="588">
        <v>0</v>
      </c>
      <c r="M72" s="588">
        <v>25</v>
      </c>
      <c r="N72" s="588">
        <v>60</v>
      </c>
      <c r="O72" s="1169"/>
      <c r="P72" s="1170"/>
      <c r="Q72" s="1399"/>
    </row>
    <row r="73" spans="1:17" ht="12.75" customHeight="1" x14ac:dyDescent="0.3">
      <c r="A73" s="266"/>
      <c r="B73" s="267"/>
      <c r="C73" s="331"/>
      <c r="D73" s="332"/>
      <c r="E73" s="1181" t="s">
        <v>477</v>
      </c>
      <c r="F73" s="1133" t="s">
        <v>480</v>
      </c>
      <c r="G73" s="1159" t="s">
        <v>6</v>
      </c>
      <c r="H73" s="1131">
        <v>190</v>
      </c>
      <c r="I73" s="1131">
        <v>0</v>
      </c>
      <c r="J73" s="1131">
        <v>0</v>
      </c>
      <c r="K73" s="1521" t="s">
        <v>1098</v>
      </c>
      <c r="L73" s="1138">
        <v>0.83</v>
      </c>
      <c r="M73" s="1138">
        <v>0</v>
      </c>
      <c r="N73" s="1138">
        <v>0</v>
      </c>
      <c r="O73" s="1169"/>
      <c r="P73" s="1185" t="s">
        <v>795</v>
      </c>
      <c r="Q73" s="1399"/>
    </row>
    <row r="74" spans="1:17" x14ac:dyDescent="0.3">
      <c r="A74" s="266"/>
      <c r="B74" s="267"/>
      <c r="C74" s="331"/>
      <c r="D74" s="332"/>
      <c r="E74" s="1182"/>
      <c r="F74" s="1184"/>
      <c r="G74" s="1160"/>
      <c r="H74" s="1165"/>
      <c r="I74" s="1165"/>
      <c r="J74" s="1165"/>
      <c r="K74" s="1522"/>
      <c r="L74" s="1173"/>
      <c r="M74" s="1173"/>
      <c r="N74" s="1173"/>
      <c r="O74" s="1169"/>
      <c r="P74" s="1169"/>
      <c r="Q74" s="1399"/>
    </row>
    <row r="75" spans="1:17" x14ac:dyDescent="0.3">
      <c r="A75" s="266"/>
      <c r="B75" s="267"/>
      <c r="C75" s="331"/>
      <c r="D75" s="332"/>
      <c r="E75" s="1183"/>
      <c r="F75" s="1134"/>
      <c r="G75" s="1161"/>
      <c r="H75" s="1132"/>
      <c r="I75" s="1132"/>
      <c r="J75" s="1132"/>
      <c r="K75" s="1523"/>
      <c r="L75" s="1139"/>
      <c r="M75" s="1139"/>
      <c r="N75" s="1139"/>
      <c r="O75" s="1169"/>
      <c r="P75" s="1170"/>
      <c r="Q75" s="1399"/>
    </row>
    <row r="76" spans="1:17" ht="25.5" customHeight="1" x14ac:dyDescent="0.3">
      <c r="A76" s="266"/>
      <c r="B76" s="267"/>
      <c r="C76" s="331"/>
      <c r="D76" s="332"/>
      <c r="E76" s="825" t="s">
        <v>479</v>
      </c>
      <c r="F76" s="1204" t="s">
        <v>484</v>
      </c>
      <c r="G76" s="1159" t="s">
        <v>6</v>
      </c>
      <c r="H76" s="1131">
        <v>60</v>
      </c>
      <c r="I76" s="1131">
        <v>0</v>
      </c>
      <c r="J76" s="1131">
        <v>0</v>
      </c>
      <c r="K76" s="1133" t="s">
        <v>299</v>
      </c>
      <c r="L76" s="1524">
        <v>100</v>
      </c>
      <c r="M76" s="1524">
        <v>0</v>
      </c>
      <c r="N76" s="1524">
        <v>0</v>
      </c>
      <c r="O76" s="1169"/>
      <c r="P76" s="1185" t="s">
        <v>795</v>
      </c>
      <c r="Q76" s="1399"/>
    </row>
    <row r="77" spans="1:17" x14ac:dyDescent="0.3">
      <c r="A77" s="266"/>
      <c r="B77" s="267"/>
      <c r="C77" s="331"/>
      <c r="D77" s="332"/>
      <c r="E77" s="826"/>
      <c r="F77" s="1205"/>
      <c r="G77" s="1161"/>
      <c r="H77" s="1132"/>
      <c r="I77" s="1132"/>
      <c r="J77" s="1132"/>
      <c r="K77" s="1134"/>
      <c r="L77" s="1525"/>
      <c r="M77" s="1525"/>
      <c r="N77" s="1525"/>
      <c r="O77" s="1169"/>
      <c r="P77" s="1169"/>
      <c r="Q77" s="1399"/>
    </row>
    <row r="78" spans="1:17" ht="26.4" x14ac:dyDescent="0.3">
      <c r="A78" s="266"/>
      <c r="B78" s="267"/>
      <c r="C78" s="331"/>
      <c r="D78" s="332"/>
      <c r="E78" s="298" t="s">
        <v>481</v>
      </c>
      <c r="F78" s="300" t="s">
        <v>1228</v>
      </c>
      <c r="G78" s="335" t="s">
        <v>6</v>
      </c>
      <c r="H78" s="583">
        <v>75</v>
      </c>
      <c r="I78" s="584">
        <v>75</v>
      </c>
      <c r="J78" s="584">
        <v>75</v>
      </c>
      <c r="K78" s="274" t="s">
        <v>1229</v>
      </c>
      <c r="L78" s="591">
        <v>0.35</v>
      </c>
      <c r="M78" s="591">
        <v>0.35</v>
      </c>
      <c r="N78" s="591">
        <v>0.35</v>
      </c>
      <c r="O78" s="1169"/>
      <c r="P78" s="1169"/>
      <c r="Q78" s="1399"/>
    </row>
    <row r="79" spans="1:17" ht="14.4" customHeight="1" x14ac:dyDescent="0.3">
      <c r="A79" s="266"/>
      <c r="B79" s="267"/>
      <c r="C79" s="331"/>
      <c r="D79" s="332"/>
      <c r="E79" s="1181" t="s">
        <v>482</v>
      </c>
      <c r="F79" s="1204" t="s">
        <v>941</v>
      </c>
      <c r="G79" s="827" t="s">
        <v>6</v>
      </c>
      <c r="H79" s="583">
        <v>36</v>
      </c>
      <c r="I79" s="584">
        <v>36</v>
      </c>
      <c r="J79" s="584">
        <v>0</v>
      </c>
      <c r="K79" s="1133" t="s">
        <v>1189</v>
      </c>
      <c r="L79" s="1138">
        <v>3000</v>
      </c>
      <c r="M79" s="1138">
        <v>4000</v>
      </c>
      <c r="N79" s="1138">
        <v>3807</v>
      </c>
      <c r="O79" s="1169"/>
      <c r="P79" s="1169"/>
      <c r="Q79" s="1399"/>
    </row>
    <row r="80" spans="1:17" ht="14.4" customHeight="1" x14ac:dyDescent="0.3">
      <c r="A80" s="266"/>
      <c r="B80" s="267"/>
      <c r="C80" s="331"/>
      <c r="D80" s="332"/>
      <c r="E80" s="1183"/>
      <c r="F80" s="1205"/>
      <c r="G80" s="335" t="s">
        <v>7</v>
      </c>
      <c r="H80" s="583">
        <v>580</v>
      </c>
      <c r="I80" s="584">
        <v>580</v>
      </c>
      <c r="J80" s="584">
        <v>0</v>
      </c>
      <c r="K80" s="1134"/>
      <c r="L80" s="1139"/>
      <c r="M80" s="1139"/>
      <c r="N80" s="1139"/>
      <c r="O80" s="1170"/>
      <c r="P80" s="1170"/>
      <c r="Q80" s="1399"/>
    </row>
    <row r="81" spans="1:19" ht="27" thickBot="1" x14ac:dyDescent="0.35">
      <c r="A81" s="266"/>
      <c r="B81" s="267"/>
      <c r="C81" s="331"/>
      <c r="D81" s="332"/>
      <c r="E81" s="318" t="s">
        <v>483</v>
      </c>
      <c r="F81" s="282" t="s">
        <v>485</v>
      </c>
      <c r="G81" s="336" t="s">
        <v>6</v>
      </c>
      <c r="H81" s="580">
        <v>90</v>
      </c>
      <c r="I81" s="585">
        <v>80</v>
      </c>
      <c r="J81" s="585">
        <v>80</v>
      </c>
      <c r="K81" s="746" t="s">
        <v>1099</v>
      </c>
      <c r="L81" s="589">
        <v>90</v>
      </c>
      <c r="M81" s="589">
        <v>80</v>
      </c>
      <c r="N81" s="589">
        <v>80</v>
      </c>
      <c r="O81" s="338" t="s">
        <v>486</v>
      </c>
      <c r="P81" s="338" t="s">
        <v>487</v>
      </c>
      <c r="Q81" s="1400"/>
    </row>
    <row r="82" spans="1:19" ht="13.8" thickBot="1" x14ac:dyDescent="0.3">
      <c r="A82" s="266"/>
      <c r="B82" s="267"/>
      <c r="C82" s="331"/>
      <c r="D82" s="339"/>
      <c r="E82" s="1191" t="s">
        <v>10</v>
      </c>
      <c r="F82" s="1191"/>
      <c r="G82" s="1192"/>
      <c r="H82" s="302">
        <f>SUM(H57:H81)</f>
        <v>1638</v>
      </c>
      <c r="I82" s="302">
        <f>SUM(I57:I81)</f>
        <v>3401.2</v>
      </c>
      <c r="J82" s="302">
        <f>SUM(J57:J81)</f>
        <v>3450.2</v>
      </c>
      <c r="K82" s="1193"/>
      <c r="L82" s="1194"/>
      <c r="M82" s="1194"/>
      <c r="N82" s="1194"/>
      <c r="O82" s="1194"/>
      <c r="P82" s="294"/>
      <c r="Q82" s="295"/>
    </row>
    <row r="83" spans="1:19" x14ac:dyDescent="0.25">
      <c r="A83" s="266"/>
      <c r="B83" s="267"/>
      <c r="C83" s="331"/>
      <c r="D83" s="1188" t="s">
        <v>488</v>
      </c>
      <c r="E83" s="1189"/>
      <c r="F83" s="1189"/>
      <c r="G83" s="1189"/>
      <c r="H83" s="1189"/>
      <c r="I83" s="1189"/>
      <c r="J83" s="1189"/>
      <c r="K83" s="1189"/>
      <c r="L83" s="1189"/>
      <c r="M83" s="1189"/>
      <c r="N83" s="1189"/>
      <c r="O83" s="1189"/>
      <c r="P83" s="1189"/>
      <c r="Q83" s="1190"/>
    </row>
    <row r="84" spans="1:19" ht="27" thickBot="1" x14ac:dyDescent="0.35">
      <c r="A84" s="266"/>
      <c r="B84" s="267"/>
      <c r="C84" s="331"/>
      <c r="D84" s="340"/>
      <c r="E84" s="341" t="s">
        <v>489</v>
      </c>
      <c r="F84" s="342" t="s">
        <v>490</v>
      </c>
      <c r="G84" s="343" t="s">
        <v>9</v>
      </c>
      <c r="H84" s="586">
        <v>1500</v>
      </c>
      <c r="I84" s="586">
        <v>2500</v>
      </c>
      <c r="J84" s="586">
        <v>2500</v>
      </c>
      <c r="K84" s="344" t="s">
        <v>1117</v>
      </c>
      <c r="L84" s="592">
        <v>6</v>
      </c>
      <c r="M84" s="592">
        <v>6</v>
      </c>
      <c r="N84" s="592">
        <v>5</v>
      </c>
      <c r="O84" s="346" t="s">
        <v>491</v>
      </c>
      <c r="P84" s="345" t="s">
        <v>492</v>
      </c>
      <c r="Q84" s="347" t="s">
        <v>493</v>
      </c>
    </row>
    <row r="85" spans="1:19" x14ac:dyDescent="0.25">
      <c r="A85" s="266"/>
      <c r="B85" s="267"/>
      <c r="C85" s="331"/>
      <c r="D85" s="1484" t="s">
        <v>10</v>
      </c>
      <c r="E85" s="1486"/>
      <c r="F85" s="1486"/>
      <c r="G85" s="1486"/>
      <c r="H85" s="302">
        <f>H84</f>
        <v>1500</v>
      </c>
      <c r="I85" s="302">
        <f>I84</f>
        <v>2500</v>
      </c>
      <c r="J85" s="302">
        <f>J84</f>
        <v>2500</v>
      </c>
      <c r="K85" s="1512"/>
      <c r="L85" s="1513"/>
      <c r="M85" s="1513"/>
      <c r="N85" s="1513"/>
      <c r="O85" s="1513"/>
      <c r="P85" s="439"/>
      <c r="Q85" s="348"/>
    </row>
    <row r="86" spans="1:19" ht="13.8" thickBot="1" x14ac:dyDescent="0.35">
      <c r="A86" s="266"/>
      <c r="B86" s="267"/>
      <c r="C86" s="331"/>
      <c r="D86" s="1145" t="s">
        <v>494</v>
      </c>
      <c r="E86" s="1376"/>
      <c r="F86" s="1376"/>
      <c r="G86" s="1376"/>
      <c r="H86" s="1376"/>
      <c r="I86" s="1376"/>
      <c r="J86" s="1376"/>
      <c r="K86" s="1376"/>
      <c r="L86" s="1376"/>
      <c r="M86" s="1376"/>
      <c r="N86" s="1376"/>
      <c r="O86" s="1376"/>
      <c r="P86" s="1376"/>
      <c r="Q86" s="1377"/>
    </row>
    <row r="87" spans="1:19" ht="26.4" customHeight="1" x14ac:dyDescent="0.3">
      <c r="A87" s="266"/>
      <c r="B87" s="267"/>
      <c r="C87" s="331"/>
      <c r="D87" s="297"/>
      <c r="E87" s="314" t="s">
        <v>495</v>
      </c>
      <c r="F87" s="269" t="s">
        <v>496</v>
      </c>
      <c r="G87" s="269" t="s">
        <v>423</v>
      </c>
      <c r="H87" s="578">
        <v>725</v>
      </c>
      <c r="I87" s="578">
        <v>725</v>
      </c>
      <c r="J87" s="578">
        <v>0</v>
      </c>
      <c r="K87" s="288" t="s">
        <v>1118</v>
      </c>
      <c r="L87" s="590">
        <v>50</v>
      </c>
      <c r="M87" s="590">
        <v>100</v>
      </c>
      <c r="N87" s="590">
        <v>0</v>
      </c>
      <c r="O87" s="1402" t="s">
        <v>497</v>
      </c>
      <c r="P87" s="1141" t="s">
        <v>318</v>
      </c>
      <c r="Q87" s="1195" t="s">
        <v>446</v>
      </c>
    </row>
    <row r="88" spans="1:19" ht="37.200000000000003" customHeight="1" x14ac:dyDescent="0.3">
      <c r="A88" s="349"/>
      <c r="B88" s="267"/>
      <c r="C88" s="331"/>
      <c r="D88" s="340"/>
      <c r="E88" s="1510" t="s">
        <v>498</v>
      </c>
      <c r="F88" s="1166" t="s">
        <v>499</v>
      </c>
      <c r="G88" s="1159" t="s">
        <v>423</v>
      </c>
      <c r="H88" s="1131">
        <v>30</v>
      </c>
      <c r="I88" s="1131">
        <v>105</v>
      </c>
      <c r="J88" s="1131">
        <v>105</v>
      </c>
      <c r="K88" s="1133" t="s">
        <v>1258</v>
      </c>
      <c r="L88" s="1138">
        <v>1</v>
      </c>
      <c r="M88" s="1138">
        <v>0</v>
      </c>
      <c r="N88" s="1138">
        <v>0</v>
      </c>
      <c r="O88" s="1403"/>
      <c r="P88" s="1142"/>
      <c r="Q88" s="1196"/>
      <c r="R88" s="623"/>
      <c r="S88" s="623"/>
    </row>
    <row r="89" spans="1:19" ht="12.6" customHeight="1" x14ac:dyDescent="0.3">
      <c r="A89" s="349"/>
      <c r="B89" s="267"/>
      <c r="C89" s="331"/>
      <c r="D89" s="297"/>
      <c r="E89" s="1181"/>
      <c r="F89" s="1202"/>
      <c r="G89" s="1161"/>
      <c r="H89" s="1132"/>
      <c r="I89" s="1132"/>
      <c r="J89" s="1132"/>
      <c r="K89" s="1134"/>
      <c r="L89" s="1139"/>
      <c r="M89" s="1139"/>
      <c r="N89" s="1139"/>
      <c r="O89" s="1403"/>
      <c r="P89" s="1142"/>
      <c r="Q89" s="1197"/>
      <c r="R89" s="623"/>
      <c r="S89" s="623"/>
    </row>
    <row r="90" spans="1:19" ht="13.35" customHeight="1" thickBot="1" x14ac:dyDescent="0.35">
      <c r="A90" s="349"/>
      <c r="B90" s="267"/>
      <c r="C90" s="331"/>
      <c r="D90" s="297"/>
      <c r="E90" s="1511"/>
      <c r="F90" s="1203"/>
      <c r="G90" s="753" t="s">
        <v>5</v>
      </c>
      <c r="H90" s="580">
        <v>0</v>
      </c>
      <c r="I90" s="580">
        <v>700</v>
      </c>
      <c r="J90" s="580">
        <v>700</v>
      </c>
      <c r="K90" s="305" t="s">
        <v>1116</v>
      </c>
      <c r="L90" s="589">
        <v>0</v>
      </c>
      <c r="M90" s="589">
        <v>50</v>
      </c>
      <c r="N90" s="589">
        <v>100</v>
      </c>
      <c r="O90" s="1404"/>
      <c r="P90" s="1401"/>
      <c r="Q90" s="1198"/>
    </row>
    <row r="91" spans="1:19" ht="13.8" thickBot="1" x14ac:dyDescent="0.3">
      <c r="A91" s="349"/>
      <c r="B91" s="267"/>
      <c r="C91" s="351"/>
      <c r="D91" s="1484" t="s">
        <v>10</v>
      </c>
      <c r="E91" s="1486"/>
      <c r="F91" s="1486"/>
      <c r="G91" s="1487"/>
      <c r="H91" s="302">
        <f>SUM(H87:H90)</f>
        <v>755</v>
      </c>
      <c r="I91" s="302">
        <f>SUM(I87:I90)</f>
        <v>1530</v>
      </c>
      <c r="J91" s="302">
        <f>SUM(J87:J90)</f>
        <v>805</v>
      </c>
      <c r="K91" s="1193"/>
      <c r="L91" s="1318"/>
      <c r="M91" s="1318"/>
      <c r="N91" s="1318"/>
      <c r="O91" s="1318"/>
      <c r="P91" s="1514"/>
      <c r="Q91" s="1231"/>
    </row>
    <row r="92" spans="1:19" ht="13.8" thickBot="1" x14ac:dyDescent="0.35">
      <c r="A92" s="266"/>
      <c r="B92" s="267"/>
      <c r="C92" s="331"/>
      <c r="D92" s="1188" t="s">
        <v>500</v>
      </c>
      <c r="E92" s="1232"/>
      <c r="F92" s="1232"/>
      <c r="G92" s="1232"/>
      <c r="H92" s="1232"/>
      <c r="I92" s="1362"/>
      <c r="J92" s="1362"/>
      <c r="K92" s="1362"/>
      <c r="L92" s="1362"/>
      <c r="M92" s="1362"/>
      <c r="N92" s="1362"/>
      <c r="O92" s="1362"/>
      <c r="P92" s="1232"/>
      <c r="Q92" s="1233"/>
    </row>
    <row r="93" spans="1:19" ht="14.4" customHeight="1" x14ac:dyDescent="0.3">
      <c r="A93" s="266"/>
      <c r="B93" s="267"/>
      <c r="C93" s="331"/>
      <c r="D93" s="297"/>
      <c r="E93" s="1211" t="s">
        <v>1159</v>
      </c>
      <c r="F93" s="1177" t="s">
        <v>504</v>
      </c>
      <c r="G93" s="1177" t="s">
        <v>9</v>
      </c>
      <c r="H93" s="1178">
        <v>0</v>
      </c>
      <c r="I93" s="1178">
        <v>160</v>
      </c>
      <c r="J93" s="1178">
        <v>0</v>
      </c>
      <c r="K93" s="1152" t="s">
        <v>1158</v>
      </c>
      <c r="L93" s="1172">
        <v>0</v>
      </c>
      <c r="M93" s="1172">
        <v>325</v>
      </c>
      <c r="N93" s="1172">
        <v>0</v>
      </c>
      <c r="O93" s="1380" t="s">
        <v>424</v>
      </c>
      <c r="P93" s="1392" t="s">
        <v>501</v>
      </c>
      <c r="Q93" s="1215" t="s">
        <v>502</v>
      </c>
    </row>
    <row r="94" spans="1:19" ht="14.4" customHeight="1" x14ac:dyDescent="0.3">
      <c r="A94" s="266"/>
      <c r="B94" s="267"/>
      <c r="C94" s="331"/>
      <c r="D94" s="297"/>
      <c r="E94" s="1171"/>
      <c r="F94" s="1160"/>
      <c r="G94" s="1160"/>
      <c r="H94" s="1165"/>
      <c r="I94" s="1165"/>
      <c r="J94" s="1165"/>
      <c r="K94" s="1184"/>
      <c r="L94" s="1173"/>
      <c r="M94" s="1173"/>
      <c r="N94" s="1173"/>
      <c r="O94" s="1143"/>
      <c r="P94" s="1143"/>
      <c r="Q94" s="1216"/>
    </row>
    <row r="95" spans="1:19" ht="14.4" customHeight="1" x14ac:dyDescent="0.3">
      <c r="A95" s="266"/>
      <c r="B95" s="267"/>
      <c r="C95" s="331"/>
      <c r="D95" s="297"/>
      <c r="E95" s="1171"/>
      <c r="F95" s="1160"/>
      <c r="G95" s="1160"/>
      <c r="H95" s="1165"/>
      <c r="I95" s="1165"/>
      <c r="J95" s="1165"/>
      <c r="K95" s="1184"/>
      <c r="L95" s="1173"/>
      <c r="M95" s="1173"/>
      <c r="N95" s="1173"/>
      <c r="O95" s="1143"/>
      <c r="P95" s="1143"/>
      <c r="Q95" s="1216"/>
    </row>
    <row r="96" spans="1:19" x14ac:dyDescent="0.3">
      <c r="A96" s="266"/>
      <c r="B96" s="267"/>
      <c r="C96" s="331"/>
      <c r="D96" s="297"/>
      <c r="E96" s="1136"/>
      <c r="F96" s="1161"/>
      <c r="G96" s="1161"/>
      <c r="H96" s="1132"/>
      <c r="I96" s="1132"/>
      <c r="J96" s="1132"/>
      <c r="K96" s="1134"/>
      <c r="L96" s="1139"/>
      <c r="M96" s="1139"/>
      <c r="N96" s="1139"/>
      <c r="O96" s="1143"/>
      <c r="P96" s="1143"/>
      <c r="Q96" s="1216"/>
    </row>
    <row r="97" spans="1:17" ht="14.4" customHeight="1" x14ac:dyDescent="0.3">
      <c r="A97" s="266"/>
      <c r="B97" s="267"/>
      <c r="C97" s="331"/>
      <c r="D97" s="297"/>
      <c r="E97" s="1135" t="s">
        <v>503</v>
      </c>
      <c r="F97" s="1159" t="s">
        <v>506</v>
      </c>
      <c r="G97" s="1159" t="s">
        <v>9</v>
      </c>
      <c r="H97" s="1131">
        <v>0</v>
      </c>
      <c r="I97" s="1131">
        <v>0</v>
      </c>
      <c r="J97" s="1131">
        <v>65</v>
      </c>
      <c r="K97" s="1133" t="s">
        <v>1158</v>
      </c>
      <c r="L97" s="1138">
        <v>0</v>
      </c>
      <c r="M97" s="1138">
        <v>0</v>
      </c>
      <c r="N97" s="1138">
        <v>105</v>
      </c>
      <c r="O97" s="1143"/>
      <c r="P97" s="1143"/>
      <c r="Q97" s="1216"/>
    </row>
    <row r="98" spans="1:17" x14ac:dyDescent="0.3">
      <c r="A98" s="266"/>
      <c r="B98" s="267"/>
      <c r="C98" s="331"/>
      <c r="D98" s="297"/>
      <c r="E98" s="1140"/>
      <c r="F98" s="1160"/>
      <c r="G98" s="1161"/>
      <c r="H98" s="1132"/>
      <c r="I98" s="1132"/>
      <c r="J98" s="1132"/>
      <c r="K98" s="1134"/>
      <c r="L98" s="1139"/>
      <c r="M98" s="1139"/>
      <c r="N98" s="1139"/>
      <c r="O98" s="1143"/>
      <c r="P98" s="1143"/>
      <c r="Q98" s="1216"/>
    </row>
    <row r="99" spans="1:17" ht="26.4" x14ac:dyDescent="0.3">
      <c r="A99" s="266"/>
      <c r="B99" s="267"/>
      <c r="C99" s="331"/>
      <c r="D99" s="297"/>
      <c r="E99" s="291" t="s">
        <v>505</v>
      </c>
      <c r="F99" s="627" t="s">
        <v>508</v>
      </c>
      <c r="G99" s="627" t="s">
        <v>6</v>
      </c>
      <c r="H99" s="579">
        <v>0</v>
      </c>
      <c r="I99" s="584">
        <v>0</v>
      </c>
      <c r="J99" s="584">
        <v>45</v>
      </c>
      <c r="K99" s="274" t="s">
        <v>509</v>
      </c>
      <c r="L99" s="588">
        <v>0</v>
      </c>
      <c r="M99" s="588">
        <v>0</v>
      </c>
      <c r="N99" s="588">
        <v>1</v>
      </c>
      <c r="O99" s="1143"/>
      <c r="P99" s="1205"/>
      <c r="Q99" s="1216"/>
    </row>
    <row r="100" spans="1:17" ht="26.4" x14ac:dyDescent="0.3">
      <c r="A100" s="266"/>
      <c r="B100" s="267"/>
      <c r="C100" s="331"/>
      <c r="D100" s="297"/>
      <c r="E100" s="334" t="s">
        <v>507</v>
      </c>
      <c r="F100" s="786" t="s">
        <v>511</v>
      </c>
      <c r="G100" s="275" t="s">
        <v>6</v>
      </c>
      <c r="H100" s="579">
        <v>10</v>
      </c>
      <c r="I100" s="584">
        <v>0</v>
      </c>
      <c r="J100" s="584">
        <v>0</v>
      </c>
      <c r="K100" s="274" t="s">
        <v>509</v>
      </c>
      <c r="L100" s="588">
        <v>1</v>
      </c>
      <c r="M100" s="588">
        <v>0</v>
      </c>
      <c r="N100" s="588">
        <v>0</v>
      </c>
      <c r="O100" s="1143"/>
      <c r="P100" s="1393" t="s">
        <v>512</v>
      </c>
      <c r="Q100" s="1216"/>
    </row>
    <row r="101" spans="1:17" ht="26.4" x14ac:dyDescent="0.3">
      <c r="A101" s="266"/>
      <c r="B101" s="267"/>
      <c r="C101" s="331"/>
      <c r="D101" s="297"/>
      <c r="E101" s="334" t="s">
        <v>510</v>
      </c>
      <c r="F101" s="786" t="s">
        <v>959</v>
      </c>
      <c r="G101" s="275" t="s">
        <v>9</v>
      </c>
      <c r="H101" s="583">
        <v>125</v>
      </c>
      <c r="I101" s="584">
        <v>0</v>
      </c>
      <c r="J101" s="584">
        <v>0</v>
      </c>
      <c r="K101" s="274" t="s">
        <v>1119</v>
      </c>
      <c r="L101" s="591" t="s">
        <v>960</v>
      </c>
      <c r="M101" s="591">
        <v>0</v>
      </c>
      <c r="N101" s="591">
        <v>0</v>
      </c>
      <c r="O101" s="1143"/>
      <c r="P101" s="1143"/>
      <c r="Q101" s="1216"/>
    </row>
    <row r="102" spans="1:17" ht="27" thickBot="1" x14ac:dyDescent="0.35">
      <c r="A102" s="266"/>
      <c r="B102" s="267"/>
      <c r="C102" s="331"/>
      <c r="D102" s="297"/>
      <c r="E102" s="350" t="s">
        <v>513</v>
      </c>
      <c r="F102" s="611" t="s">
        <v>961</v>
      </c>
      <c r="G102" s="292" t="s">
        <v>9</v>
      </c>
      <c r="H102" s="580">
        <v>35</v>
      </c>
      <c r="I102" s="585">
        <v>0</v>
      </c>
      <c r="J102" s="585">
        <v>0</v>
      </c>
      <c r="K102" s="337" t="s">
        <v>1119</v>
      </c>
      <c r="L102" s="793" t="s">
        <v>962</v>
      </c>
      <c r="M102" s="793" t="s">
        <v>963</v>
      </c>
      <c r="N102" s="793" t="s">
        <v>963</v>
      </c>
      <c r="O102" s="1394"/>
      <c r="P102" s="1394"/>
      <c r="Q102" s="1217"/>
    </row>
    <row r="103" spans="1:17" x14ac:dyDescent="0.3">
      <c r="A103" s="266"/>
      <c r="B103" s="267"/>
      <c r="C103" s="351"/>
      <c r="D103" s="1154" t="s">
        <v>10</v>
      </c>
      <c r="E103" s="1155"/>
      <c r="F103" s="1155"/>
      <c r="G103" s="1155"/>
      <c r="H103" s="302">
        <f>SUM(H93:H102)</f>
        <v>170</v>
      </c>
      <c r="I103" s="302">
        <f>SUM(I93:I102)</f>
        <v>160</v>
      </c>
      <c r="J103" s="302">
        <f>SUM(J93:J102)</f>
        <v>110</v>
      </c>
      <c r="K103" s="1193"/>
      <c r="L103" s="1318"/>
      <c r="M103" s="1318"/>
      <c r="N103" s="1318"/>
      <c r="O103" s="1318"/>
      <c r="P103" s="1318"/>
      <c r="Q103" s="1319"/>
    </row>
    <row r="104" spans="1:17" x14ac:dyDescent="0.3">
      <c r="A104" s="266"/>
      <c r="B104" s="267"/>
      <c r="C104" s="1516" t="s">
        <v>8</v>
      </c>
      <c r="D104" s="1517"/>
      <c r="E104" s="1517"/>
      <c r="F104" s="1517"/>
      <c r="G104" s="1325"/>
      <c r="H104" s="296">
        <f>H82+H85+H91+H103</f>
        <v>4063</v>
      </c>
      <c r="I104" s="296">
        <f>I82+I85+I91+I103</f>
        <v>7591.2</v>
      </c>
      <c r="J104" s="296">
        <f>J82+J85+J91+J103</f>
        <v>6865.2</v>
      </c>
      <c r="K104" s="1347"/>
      <c r="L104" s="1348"/>
      <c r="M104" s="1348"/>
      <c r="N104" s="1348"/>
      <c r="O104" s="1348"/>
      <c r="P104" s="1348"/>
      <c r="Q104" s="1349"/>
    </row>
    <row r="105" spans="1:17" x14ac:dyDescent="0.25">
      <c r="A105" s="266"/>
      <c r="B105" s="352"/>
      <c r="C105" s="353" t="s">
        <v>514</v>
      </c>
      <c r="D105" s="1212" t="s">
        <v>515</v>
      </c>
      <c r="E105" s="1213"/>
      <c r="F105" s="1213"/>
      <c r="G105" s="1213"/>
      <c r="H105" s="1213"/>
      <c r="I105" s="1213"/>
      <c r="J105" s="1213"/>
      <c r="K105" s="1213"/>
      <c r="L105" s="1213"/>
      <c r="M105" s="1213"/>
      <c r="N105" s="1213"/>
      <c r="O105" s="1213"/>
      <c r="P105" s="1213"/>
      <c r="Q105" s="1214"/>
    </row>
    <row r="106" spans="1:17" ht="13.5" customHeight="1" thickBot="1" x14ac:dyDescent="0.35">
      <c r="A106" s="266"/>
      <c r="B106" s="352"/>
      <c r="C106" s="331"/>
      <c r="D106" s="1145" t="s">
        <v>516</v>
      </c>
      <c r="E106" s="1146"/>
      <c r="F106" s="1146"/>
      <c r="G106" s="1146"/>
      <c r="H106" s="1146"/>
      <c r="I106" s="1146"/>
      <c r="J106" s="1146"/>
      <c r="K106" s="1146"/>
      <c r="L106" s="1146"/>
      <c r="M106" s="1146"/>
      <c r="N106" s="1146"/>
      <c r="O106" s="1146"/>
      <c r="P106" s="1146"/>
      <c r="Q106" s="1147"/>
    </row>
    <row r="107" spans="1:17" ht="26.4" x14ac:dyDescent="0.3">
      <c r="A107" s="266"/>
      <c r="B107" s="352"/>
      <c r="C107" s="331"/>
      <c r="D107" s="297"/>
      <c r="E107" s="287" t="s">
        <v>517</v>
      </c>
      <c r="F107" s="315" t="s">
        <v>518</v>
      </c>
      <c r="G107" s="269" t="s">
        <v>519</v>
      </c>
      <c r="H107" s="578">
        <v>75</v>
      </c>
      <c r="I107" s="578">
        <v>75</v>
      </c>
      <c r="J107" s="578">
        <v>80</v>
      </c>
      <c r="K107" s="288" t="s">
        <v>520</v>
      </c>
      <c r="L107" s="590">
        <v>1170</v>
      </c>
      <c r="M107" s="590">
        <v>1170</v>
      </c>
      <c r="N107" s="590">
        <v>1200</v>
      </c>
      <c r="O107" s="1221" t="s">
        <v>521</v>
      </c>
      <c r="P107" s="1141" t="s">
        <v>522</v>
      </c>
      <c r="Q107" s="1395" t="s">
        <v>523</v>
      </c>
    </row>
    <row r="108" spans="1:17" ht="26.4" x14ac:dyDescent="0.3">
      <c r="A108" s="266"/>
      <c r="B108" s="352"/>
      <c r="C108" s="331"/>
      <c r="D108" s="297"/>
      <c r="E108" s="289" t="s">
        <v>524</v>
      </c>
      <c r="F108" s="316" t="s">
        <v>1094</v>
      </c>
      <c r="G108" s="270" t="s">
        <v>519</v>
      </c>
      <c r="H108" s="579">
        <v>80</v>
      </c>
      <c r="I108" s="579">
        <v>80</v>
      </c>
      <c r="J108" s="579">
        <v>80</v>
      </c>
      <c r="K108" s="290" t="s">
        <v>525</v>
      </c>
      <c r="L108" s="588">
        <v>1.5</v>
      </c>
      <c r="M108" s="588">
        <v>1.6</v>
      </c>
      <c r="N108" s="588">
        <v>1.6</v>
      </c>
      <c r="O108" s="1222"/>
      <c r="P108" s="1142"/>
      <c r="Q108" s="1396"/>
    </row>
    <row r="109" spans="1:17" ht="31.5" customHeight="1" x14ac:dyDescent="0.3">
      <c r="A109" s="266"/>
      <c r="B109" s="352"/>
      <c r="C109" s="331"/>
      <c r="D109" s="297"/>
      <c r="E109" s="289" t="s">
        <v>526</v>
      </c>
      <c r="F109" s="316" t="s">
        <v>527</v>
      </c>
      <c r="G109" s="270" t="s">
        <v>519</v>
      </c>
      <c r="H109" s="579">
        <v>75</v>
      </c>
      <c r="I109" s="579">
        <v>80</v>
      </c>
      <c r="J109" s="579">
        <v>80</v>
      </c>
      <c r="K109" s="270" t="s">
        <v>528</v>
      </c>
      <c r="L109" s="588">
        <v>900</v>
      </c>
      <c r="M109" s="588">
        <v>1000</v>
      </c>
      <c r="N109" s="588">
        <v>1000</v>
      </c>
      <c r="O109" s="1222"/>
      <c r="P109" s="1142"/>
      <c r="Q109" s="1396"/>
    </row>
    <row r="110" spans="1:17" ht="26.4" x14ac:dyDescent="0.3">
      <c r="A110" s="266"/>
      <c r="B110" s="352"/>
      <c r="C110" s="331"/>
      <c r="D110" s="297"/>
      <c r="E110" s="289" t="s">
        <v>529</v>
      </c>
      <c r="F110" s="316" t="s">
        <v>530</v>
      </c>
      <c r="G110" s="270" t="s">
        <v>519</v>
      </c>
      <c r="H110" s="579">
        <v>145</v>
      </c>
      <c r="I110" s="579">
        <v>150</v>
      </c>
      <c r="J110" s="579">
        <v>150</v>
      </c>
      <c r="K110" s="290" t="s">
        <v>531</v>
      </c>
      <c r="L110" s="588">
        <v>6500</v>
      </c>
      <c r="M110" s="588">
        <v>7000</v>
      </c>
      <c r="N110" s="588">
        <v>7000</v>
      </c>
      <c r="O110" s="1222"/>
      <c r="P110" s="1142"/>
      <c r="Q110" s="1396"/>
    </row>
    <row r="111" spans="1:17" ht="15" customHeight="1" x14ac:dyDescent="0.3">
      <c r="A111" s="266"/>
      <c r="B111" s="352"/>
      <c r="C111" s="331"/>
      <c r="D111" s="297"/>
      <c r="E111" s="289" t="s">
        <v>532</v>
      </c>
      <c r="F111" s="316" t="s">
        <v>533</v>
      </c>
      <c r="G111" s="270" t="s">
        <v>519</v>
      </c>
      <c r="H111" s="579">
        <v>30</v>
      </c>
      <c r="I111" s="579">
        <v>30</v>
      </c>
      <c r="J111" s="579">
        <v>30</v>
      </c>
      <c r="K111" s="290" t="s">
        <v>1190</v>
      </c>
      <c r="L111" s="588">
        <v>14</v>
      </c>
      <c r="M111" s="588">
        <v>14</v>
      </c>
      <c r="N111" s="588">
        <v>14</v>
      </c>
      <c r="O111" s="1222"/>
      <c r="P111" s="1142"/>
      <c r="Q111" s="1396"/>
    </row>
    <row r="112" spans="1:17" ht="26.4" x14ac:dyDescent="0.3">
      <c r="A112" s="266"/>
      <c r="B112" s="352"/>
      <c r="C112" s="331"/>
      <c r="D112" s="297"/>
      <c r="E112" s="289" t="s">
        <v>534</v>
      </c>
      <c r="F112" s="316" t="s">
        <v>535</v>
      </c>
      <c r="G112" s="270" t="s">
        <v>519</v>
      </c>
      <c r="H112" s="579">
        <v>20</v>
      </c>
      <c r="I112" s="579">
        <v>0</v>
      </c>
      <c r="J112" s="579">
        <v>0</v>
      </c>
      <c r="K112" s="290" t="s">
        <v>1191</v>
      </c>
      <c r="L112" s="588">
        <v>0.2</v>
      </c>
      <c r="M112" s="588">
        <v>0</v>
      </c>
      <c r="N112" s="588">
        <v>0</v>
      </c>
      <c r="O112" s="1222"/>
      <c r="P112" s="1142"/>
      <c r="Q112" s="1396"/>
    </row>
    <row r="113" spans="1:17" ht="39.6" x14ac:dyDescent="0.3">
      <c r="A113" s="266"/>
      <c r="B113" s="352"/>
      <c r="C113" s="331"/>
      <c r="D113" s="297"/>
      <c r="E113" s="289" t="s">
        <v>536</v>
      </c>
      <c r="F113" s="290" t="s">
        <v>537</v>
      </c>
      <c r="G113" s="290" t="s">
        <v>519</v>
      </c>
      <c r="H113" s="579">
        <v>541</v>
      </c>
      <c r="I113" s="579">
        <v>470</v>
      </c>
      <c r="J113" s="579">
        <v>0</v>
      </c>
      <c r="K113" s="290" t="s">
        <v>299</v>
      </c>
      <c r="L113" s="588">
        <v>75</v>
      </c>
      <c r="M113" s="588">
        <v>100</v>
      </c>
      <c r="N113" s="588">
        <v>0</v>
      </c>
      <c r="O113" s="1409" t="s">
        <v>538</v>
      </c>
      <c r="P113" s="1142"/>
      <c r="Q113" s="1396"/>
    </row>
    <row r="114" spans="1:17" ht="15" customHeight="1" x14ac:dyDescent="0.3">
      <c r="A114" s="266"/>
      <c r="B114" s="352"/>
      <c r="C114" s="331"/>
      <c r="D114" s="297"/>
      <c r="E114" s="289" t="s">
        <v>539</v>
      </c>
      <c r="F114" s="316" t="s">
        <v>540</v>
      </c>
      <c r="G114" s="270" t="s">
        <v>519</v>
      </c>
      <c r="H114" s="579">
        <v>0</v>
      </c>
      <c r="I114" s="579">
        <v>0</v>
      </c>
      <c r="J114" s="579">
        <v>230</v>
      </c>
      <c r="K114" s="290" t="s">
        <v>299</v>
      </c>
      <c r="L114" s="588">
        <v>0</v>
      </c>
      <c r="M114" s="588">
        <v>0</v>
      </c>
      <c r="N114" s="588">
        <v>50</v>
      </c>
      <c r="O114" s="1142"/>
      <c r="P114" s="1142"/>
      <c r="Q114" s="1396"/>
    </row>
    <row r="115" spans="1:17" ht="18" customHeight="1" x14ac:dyDescent="0.3">
      <c r="A115" s="266"/>
      <c r="B115" s="352"/>
      <c r="C115" s="331"/>
      <c r="D115" s="297"/>
      <c r="E115" s="289" t="s">
        <v>1175</v>
      </c>
      <c r="F115" s="316" t="s">
        <v>542</v>
      </c>
      <c r="G115" s="270" t="s">
        <v>519</v>
      </c>
      <c r="H115" s="579">
        <v>0</v>
      </c>
      <c r="I115" s="579">
        <v>250</v>
      </c>
      <c r="J115" s="579">
        <v>250</v>
      </c>
      <c r="K115" s="290" t="s">
        <v>299</v>
      </c>
      <c r="L115" s="588">
        <v>0</v>
      </c>
      <c r="M115" s="588">
        <v>50</v>
      </c>
      <c r="N115" s="588">
        <v>100</v>
      </c>
      <c r="O115" s="1142"/>
      <c r="P115" s="1142"/>
      <c r="Q115" s="1396"/>
    </row>
    <row r="116" spans="1:17" ht="15" customHeight="1" x14ac:dyDescent="0.3">
      <c r="A116" s="266"/>
      <c r="B116" s="352"/>
      <c r="C116" s="331"/>
      <c r="D116" s="297"/>
      <c r="E116" s="1135" t="s">
        <v>541</v>
      </c>
      <c r="F116" s="1202" t="s">
        <v>544</v>
      </c>
      <c r="G116" s="1159" t="s">
        <v>519</v>
      </c>
      <c r="H116" s="1131">
        <v>0</v>
      </c>
      <c r="I116" s="1131">
        <v>181</v>
      </c>
      <c r="J116" s="1131">
        <v>0</v>
      </c>
      <c r="K116" s="1133" t="s">
        <v>299</v>
      </c>
      <c r="L116" s="1138">
        <v>0</v>
      </c>
      <c r="M116" s="1138">
        <v>100</v>
      </c>
      <c r="N116" s="1138">
        <v>0</v>
      </c>
      <c r="O116" s="1142"/>
      <c r="P116" s="1142"/>
      <c r="Q116" s="1396"/>
    </row>
    <row r="117" spans="1:17" ht="15" customHeight="1" x14ac:dyDescent="0.3">
      <c r="A117" s="266"/>
      <c r="B117" s="352"/>
      <c r="C117" s="331"/>
      <c r="D117" s="297"/>
      <c r="E117" s="1136"/>
      <c r="F117" s="1151"/>
      <c r="G117" s="1161"/>
      <c r="H117" s="1132"/>
      <c r="I117" s="1132"/>
      <c r="J117" s="1132"/>
      <c r="K117" s="1134"/>
      <c r="L117" s="1139"/>
      <c r="M117" s="1139"/>
      <c r="N117" s="1139"/>
      <c r="O117" s="1142"/>
      <c r="P117" s="1142"/>
      <c r="Q117" s="1396"/>
    </row>
    <row r="118" spans="1:17" ht="26.4" x14ac:dyDescent="0.3">
      <c r="A118" s="266"/>
      <c r="B118" s="352"/>
      <c r="C118" s="331"/>
      <c r="D118" s="297"/>
      <c r="E118" s="289" t="s">
        <v>543</v>
      </c>
      <c r="F118" s="316" t="s">
        <v>546</v>
      </c>
      <c r="G118" s="270" t="s">
        <v>6</v>
      </c>
      <c r="H118" s="579">
        <v>0</v>
      </c>
      <c r="I118" s="579">
        <v>0</v>
      </c>
      <c r="J118" s="579">
        <v>60</v>
      </c>
      <c r="K118" s="290" t="s">
        <v>301</v>
      </c>
      <c r="L118" s="588">
        <v>0</v>
      </c>
      <c r="M118" s="588">
        <v>0</v>
      </c>
      <c r="N118" s="588">
        <v>100</v>
      </c>
      <c r="O118" s="1142"/>
      <c r="P118" s="1142"/>
      <c r="Q118" s="1396"/>
    </row>
    <row r="119" spans="1:17" ht="15" customHeight="1" x14ac:dyDescent="0.3">
      <c r="A119" s="266"/>
      <c r="B119" s="352"/>
      <c r="C119" s="331"/>
      <c r="D119" s="297"/>
      <c r="E119" s="1149" t="s">
        <v>545</v>
      </c>
      <c r="F119" s="1166" t="s">
        <v>548</v>
      </c>
      <c r="G119" s="1162" t="s">
        <v>519</v>
      </c>
      <c r="H119" s="1164">
        <v>0</v>
      </c>
      <c r="I119" s="1164">
        <v>0</v>
      </c>
      <c r="J119" s="1164">
        <v>520</v>
      </c>
      <c r="K119" s="1133" t="s">
        <v>299</v>
      </c>
      <c r="L119" s="1138">
        <v>0</v>
      </c>
      <c r="M119" s="1138">
        <v>0</v>
      </c>
      <c r="N119" s="1138">
        <v>100</v>
      </c>
      <c r="O119" s="1142"/>
      <c r="P119" s="1142"/>
      <c r="Q119" s="1396"/>
    </row>
    <row r="120" spans="1:17" ht="15" customHeight="1" x14ac:dyDescent="0.3">
      <c r="A120" s="266"/>
      <c r="B120" s="352"/>
      <c r="C120" s="331"/>
      <c r="D120" s="297"/>
      <c r="E120" s="1149"/>
      <c r="F120" s="1166"/>
      <c r="G120" s="1162"/>
      <c r="H120" s="1164"/>
      <c r="I120" s="1164"/>
      <c r="J120" s="1164"/>
      <c r="K120" s="1134"/>
      <c r="L120" s="1139"/>
      <c r="M120" s="1139"/>
      <c r="N120" s="1139"/>
      <c r="O120" s="1142"/>
      <c r="P120" s="1142"/>
      <c r="Q120" s="1396"/>
    </row>
    <row r="121" spans="1:17" ht="15" customHeight="1" x14ac:dyDescent="0.3">
      <c r="A121" s="266"/>
      <c r="B121" s="352"/>
      <c r="C121" s="331"/>
      <c r="D121" s="297"/>
      <c r="E121" s="1135" t="s">
        <v>1176</v>
      </c>
      <c r="F121" s="1202" t="s">
        <v>550</v>
      </c>
      <c r="G121" s="1159" t="s">
        <v>519</v>
      </c>
      <c r="H121" s="1131">
        <v>0</v>
      </c>
      <c r="I121" s="1131">
        <v>465</v>
      </c>
      <c r="J121" s="1131">
        <v>0</v>
      </c>
      <c r="K121" s="1133" t="s">
        <v>1191</v>
      </c>
      <c r="L121" s="1138">
        <v>0</v>
      </c>
      <c r="M121" s="1138">
        <v>0.9</v>
      </c>
      <c r="N121" s="1138">
        <v>0</v>
      </c>
      <c r="O121" s="1142"/>
      <c r="P121" s="1142"/>
      <c r="Q121" s="1396"/>
    </row>
    <row r="122" spans="1:17" ht="15" customHeight="1" x14ac:dyDescent="0.3">
      <c r="A122" s="266"/>
      <c r="B122" s="352"/>
      <c r="C122" s="331"/>
      <c r="D122" s="297"/>
      <c r="E122" s="1136"/>
      <c r="F122" s="1151"/>
      <c r="G122" s="1161"/>
      <c r="H122" s="1132"/>
      <c r="I122" s="1132"/>
      <c r="J122" s="1132"/>
      <c r="K122" s="1134"/>
      <c r="L122" s="1139"/>
      <c r="M122" s="1139"/>
      <c r="N122" s="1139"/>
      <c r="O122" s="1142"/>
      <c r="P122" s="1142"/>
      <c r="Q122" s="1396"/>
    </row>
    <row r="123" spans="1:17" ht="15" customHeight="1" x14ac:dyDescent="0.3">
      <c r="A123" s="266"/>
      <c r="B123" s="352"/>
      <c r="C123" s="331"/>
      <c r="D123" s="297"/>
      <c r="E123" s="1149" t="s">
        <v>1177</v>
      </c>
      <c r="F123" s="1166" t="s">
        <v>552</v>
      </c>
      <c r="G123" s="1162" t="s">
        <v>519</v>
      </c>
      <c r="H123" s="1164">
        <v>0</v>
      </c>
      <c r="I123" s="1164">
        <v>0</v>
      </c>
      <c r="J123" s="1164">
        <v>195</v>
      </c>
      <c r="K123" s="1133" t="s">
        <v>1191</v>
      </c>
      <c r="L123" s="1138">
        <v>0</v>
      </c>
      <c r="M123" s="1138">
        <v>0</v>
      </c>
      <c r="N123" s="1138">
        <v>0.5</v>
      </c>
      <c r="O123" s="1142"/>
      <c r="P123" s="1142"/>
      <c r="Q123" s="1396"/>
    </row>
    <row r="124" spans="1:17" ht="15" customHeight="1" x14ac:dyDescent="0.3">
      <c r="A124" s="266"/>
      <c r="B124" s="352"/>
      <c r="C124" s="331"/>
      <c r="D124" s="297"/>
      <c r="E124" s="1149"/>
      <c r="F124" s="1166"/>
      <c r="G124" s="1162"/>
      <c r="H124" s="1164"/>
      <c r="I124" s="1164"/>
      <c r="J124" s="1164"/>
      <c r="K124" s="1134"/>
      <c r="L124" s="1139"/>
      <c r="M124" s="1139"/>
      <c r="N124" s="1139"/>
      <c r="O124" s="1142"/>
      <c r="P124" s="1142"/>
      <c r="Q124" s="1396"/>
    </row>
    <row r="125" spans="1:17" ht="26.4" customHeight="1" x14ac:dyDescent="0.3">
      <c r="A125" s="266"/>
      <c r="B125" s="352"/>
      <c r="C125" s="331"/>
      <c r="D125" s="297"/>
      <c r="E125" s="1149" t="s">
        <v>547</v>
      </c>
      <c r="F125" s="1163" t="s">
        <v>554</v>
      </c>
      <c r="G125" s="1163" t="s">
        <v>519</v>
      </c>
      <c r="H125" s="1164">
        <v>0</v>
      </c>
      <c r="I125" s="1164">
        <v>270</v>
      </c>
      <c r="J125" s="1164">
        <v>0</v>
      </c>
      <c r="K125" s="1133" t="s">
        <v>1191</v>
      </c>
      <c r="L125" s="1138">
        <v>0</v>
      </c>
      <c r="M125" s="1138">
        <v>0.9</v>
      </c>
      <c r="N125" s="1138">
        <v>0</v>
      </c>
      <c r="O125" s="1142"/>
      <c r="P125" s="1142"/>
      <c r="Q125" s="1396"/>
    </row>
    <row r="126" spans="1:17" ht="15" customHeight="1" x14ac:dyDescent="0.3">
      <c r="A126" s="266"/>
      <c r="B126" s="352"/>
      <c r="C126" s="331"/>
      <c r="D126" s="297"/>
      <c r="E126" s="1149"/>
      <c r="F126" s="1163"/>
      <c r="G126" s="1163"/>
      <c r="H126" s="1164"/>
      <c r="I126" s="1164"/>
      <c r="J126" s="1164"/>
      <c r="K126" s="1134"/>
      <c r="L126" s="1139"/>
      <c r="M126" s="1139"/>
      <c r="N126" s="1139"/>
      <c r="O126" s="1142"/>
      <c r="P126" s="1142"/>
      <c r="Q126" s="1396"/>
    </row>
    <row r="127" spans="1:17" ht="26.4" customHeight="1" x14ac:dyDescent="0.3">
      <c r="A127" s="266"/>
      <c r="B127" s="352"/>
      <c r="C127" s="331"/>
      <c r="D127" s="297"/>
      <c r="E127" s="1149" t="s">
        <v>813</v>
      </c>
      <c r="F127" s="1163" t="s">
        <v>556</v>
      </c>
      <c r="G127" s="1163" t="s">
        <v>519</v>
      </c>
      <c r="H127" s="1164">
        <v>8</v>
      </c>
      <c r="I127" s="1164">
        <v>0</v>
      </c>
      <c r="J127" s="1164">
        <v>300</v>
      </c>
      <c r="K127" s="290" t="s">
        <v>298</v>
      </c>
      <c r="L127" s="588">
        <v>1</v>
      </c>
      <c r="M127" s="588">
        <v>0</v>
      </c>
      <c r="N127" s="588">
        <v>0</v>
      </c>
      <c r="O127" s="1142"/>
      <c r="P127" s="1142"/>
      <c r="Q127" s="1396"/>
    </row>
    <row r="128" spans="1:17" ht="15" customHeight="1" x14ac:dyDescent="0.3">
      <c r="A128" s="266"/>
      <c r="B128" s="352"/>
      <c r="C128" s="331"/>
      <c r="D128" s="297"/>
      <c r="E128" s="1149"/>
      <c r="F128" s="1163"/>
      <c r="G128" s="1163"/>
      <c r="H128" s="1164"/>
      <c r="I128" s="1164"/>
      <c r="J128" s="1164"/>
      <c r="K128" s="290" t="s">
        <v>1191</v>
      </c>
      <c r="L128" s="588">
        <v>0</v>
      </c>
      <c r="M128" s="588">
        <v>0</v>
      </c>
      <c r="N128" s="588">
        <v>0.85</v>
      </c>
      <c r="O128" s="1142"/>
      <c r="P128" s="1142"/>
      <c r="Q128" s="1396"/>
    </row>
    <row r="129" spans="1:17" ht="26.4" customHeight="1" x14ac:dyDescent="0.3">
      <c r="A129" s="266"/>
      <c r="B129" s="352"/>
      <c r="C129" s="331"/>
      <c r="D129" s="297"/>
      <c r="E129" s="1149" t="s">
        <v>814</v>
      </c>
      <c r="F129" s="1166" t="s">
        <v>558</v>
      </c>
      <c r="G129" s="1162" t="s">
        <v>519</v>
      </c>
      <c r="H129" s="1164">
        <v>0</v>
      </c>
      <c r="I129" s="1164">
        <v>0</v>
      </c>
      <c r="J129" s="1164">
        <v>200</v>
      </c>
      <c r="K129" s="1133" t="s">
        <v>1191</v>
      </c>
      <c r="L129" s="1138">
        <v>0</v>
      </c>
      <c r="M129" s="1138">
        <v>0</v>
      </c>
      <c r="N129" s="1138">
        <v>0.7</v>
      </c>
      <c r="O129" s="1142"/>
      <c r="P129" s="1142"/>
      <c r="Q129" s="1396"/>
    </row>
    <row r="130" spans="1:17" ht="15" customHeight="1" x14ac:dyDescent="0.3">
      <c r="A130" s="266"/>
      <c r="B130" s="352"/>
      <c r="C130" s="331"/>
      <c r="D130" s="297"/>
      <c r="E130" s="1149"/>
      <c r="F130" s="1166"/>
      <c r="G130" s="1162"/>
      <c r="H130" s="1164"/>
      <c r="I130" s="1164"/>
      <c r="J130" s="1164"/>
      <c r="K130" s="1134"/>
      <c r="L130" s="1139"/>
      <c r="M130" s="1139"/>
      <c r="N130" s="1139"/>
      <c r="O130" s="1142"/>
      <c r="P130" s="1142"/>
      <c r="Q130" s="1396"/>
    </row>
    <row r="131" spans="1:17" ht="26.4" x14ac:dyDescent="0.3">
      <c r="A131" s="266"/>
      <c r="B131" s="352"/>
      <c r="C131" s="331"/>
      <c r="D131" s="297"/>
      <c r="E131" s="289" t="s">
        <v>549</v>
      </c>
      <c r="F131" s="316" t="s">
        <v>560</v>
      </c>
      <c r="G131" s="270" t="s">
        <v>519</v>
      </c>
      <c r="H131" s="579">
        <v>321</v>
      </c>
      <c r="I131" s="579">
        <v>0</v>
      </c>
      <c r="J131" s="579">
        <v>0</v>
      </c>
      <c r="K131" s="290" t="s">
        <v>1192</v>
      </c>
      <c r="L131" s="588">
        <v>0.83</v>
      </c>
      <c r="M131" s="588">
        <v>0</v>
      </c>
      <c r="N131" s="588">
        <v>0</v>
      </c>
      <c r="O131" s="1142"/>
      <c r="P131" s="1142"/>
      <c r="Q131" s="1396"/>
    </row>
    <row r="132" spans="1:17" ht="26.4" customHeight="1" x14ac:dyDescent="0.3">
      <c r="A132" s="266"/>
      <c r="B132" s="352"/>
      <c r="C132" s="331"/>
      <c r="D132" s="297"/>
      <c r="E132" s="1135" t="s">
        <v>551</v>
      </c>
      <c r="F132" s="1133" t="s">
        <v>562</v>
      </c>
      <c r="G132" s="1133" t="s">
        <v>519</v>
      </c>
      <c r="H132" s="1131">
        <v>9</v>
      </c>
      <c r="I132" s="1131">
        <v>0</v>
      </c>
      <c r="J132" s="1131">
        <v>400</v>
      </c>
      <c r="K132" s="290" t="s">
        <v>235</v>
      </c>
      <c r="L132" s="588">
        <v>1</v>
      </c>
      <c r="M132" s="588">
        <v>0</v>
      </c>
      <c r="N132" s="588">
        <v>0</v>
      </c>
      <c r="O132" s="1142"/>
      <c r="P132" s="1142"/>
      <c r="Q132" s="1396"/>
    </row>
    <row r="133" spans="1:17" x14ac:dyDescent="0.3">
      <c r="A133" s="266"/>
      <c r="B133" s="352"/>
      <c r="C133" s="331"/>
      <c r="D133" s="297"/>
      <c r="E133" s="1136"/>
      <c r="F133" s="1134"/>
      <c r="G133" s="1134"/>
      <c r="H133" s="1132"/>
      <c r="I133" s="1132"/>
      <c r="J133" s="1132"/>
      <c r="K133" s="290" t="s">
        <v>1160</v>
      </c>
      <c r="L133" s="588">
        <v>0</v>
      </c>
      <c r="M133" s="588">
        <v>0</v>
      </c>
      <c r="N133" s="588">
        <v>0.9</v>
      </c>
      <c r="O133" s="1142"/>
      <c r="P133" s="1142"/>
      <c r="Q133" s="1396"/>
    </row>
    <row r="134" spans="1:17" ht="52.8" customHeight="1" x14ac:dyDescent="0.3">
      <c r="A134" s="266"/>
      <c r="B134" s="352"/>
      <c r="C134" s="331"/>
      <c r="D134" s="297"/>
      <c r="E134" s="1135" t="s">
        <v>553</v>
      </c>
      <c r="F134" s="1133" t="s">
        <v>942</v>
      </c>
      <c r="G134" s="1133" t="s">
        <v>519</v>
      </c>
      <c r="H134" s="1131">
        <v>8</v>
      </c>
      <c r="I134" s="1131">
        <v>0</v>
      </c>
      <c r="J134" s="1131">
        <v>150</v>
      </c>
      <c r="K134" s="290" t="s">
        <v>235</v>
      </c>
      <c r="L134" s="588">
        <v>1</v>
      </c>
      <c r="M134" s="588">
        <v>0</v>
      </c>
      <c r="N134" s="588">
        <v>0</v>
      </c>
      <c r="O134" s="1142"/>
      <c r="P134" s="1142"/>
      <c r="Q134" s="1396"/>
    </row>
    <row r="135" spans="1:17" x14ac:dyDescent="0.3">
      <c r="A135" s="266"/>
      <c r="B135" s="352"/>
      <c r="C135" s="331"/>
      <c r="D135" s="297"/>
      <c r="E135" s="1136"/>
      <c r="F135" s="1134"/>
      <c r="G135" s="1134"/>
      <c r="H135" s="1132"/>
      <c r="I135" s="1132"/>
      <c r="J135" s="1132"/>
      <c r="K135" s="290" t="s">
        <v>1160</v>
      </c>
      <c r="L135" s="588">
        <v>0</v>
      </c>
      <c r="M135" s="588">
        <v>0</v>
      </c>
      <c r="N135" s="588">
        <v>0.2</v>
      </c>
      <c r="O135" s="1142"/>
      <c r="P135" s="1142"/>
      <c r="Q135" s="1396"/>
    </row>
    <row r="136" spans="1:17" ht="35.25" customHeight="1" x14ac:dyDescent="0.3">
      <c r="A136" s="266"/>
      <c r="B136" s="352"/>
      <c r="C136" s="331"/>
      <c r="D136" s="297"/>
      <c r="E136" s="1149" t="s">
        <v>555</v>
      </c>
      <c r="F136" s="1166" t="s">
        <v>563</v>
      </c>
      <c r="G136" s="1162" t="s">
        <v>519</v>
      </c>
      <c r="H136" s="1164">
        <v>15</v>
      </c>
      <c r="I136" s="1164">
        <v>150</v>
      </c>
      <c r="J136" s="1164">
        <v>0</v>
      </c>
      <c r="K136" s="290" t="s">
        <v>1226</v>
      </c>
      <c r="L136" s="588">
        <v>1</v>
      </c>
      <c r="M136" s="588">
        <v>0</v>
      </c>
      <c r="N136" s="588">
        <v>0</v>
      </c>
      <c r="O136" s="1142"/>
      <c r="P136" s="1142"/>
      <c r="Q136" s="1396"/>
    </row>
    <row r="137" spans="1:17" ht="22.5" customHeight="1" x14ac:dyDescent="0.3">
      <c r="A137" s="266"/>
      <c r="B137" s="352"/>
      <c r="C137" s="331"/>
      <c r="D137" s="297"/>
      <c r="E137" s="1149"/>
      <c r="F137" s="1166"/>
      <c r="G137" s="1162"/>
      <c r="H137" s="1164"/>
      <c r="I137" s="1164"/>
      <c r="J137" s="1164"/>
      <c r="K137" s="290" t="s">
        <v>299</v>
      </c>
      <c r="L137" s="588">
        <v>0</v>
      </c>
      <c r="M137" s="588">
        <v>100</v>
      </c>
      <c r="N137" s="588">
        <v>0</v>
      </c>
      <c r="O137" s="1142"/>
      <c r="P137" s="1142"/>
      <c r="Q137" s="1396"/>
    </row>
    <row r="138" spans="1:17" ht="26.4" x14ac:dyDescent="0.3">
      <c r="A138" s="266"/>
      <c r="B138" s="352"/>
      <c r="C138" s="331"/>
      <c r="D138" s="297"/>
      <c r="E138" s="289" t="s">
        <v>557</v>
      </c>
      <c r="F138" s="270" t="s">
        <v>564</v>
      </c>
      <c r="G138" s="270" t="s">
        <v>519</v>
      </c>
      <c r="H138" s="579">
        <v>20</v>
      </c>
      <c r="I138" s="579">
        <v>5</v>
      </c>
      <c r="J138" s="579">
        <v>5</v>
      </c>
      <c r="K138" s="290" t="s">
        <v>1120</v>
      </c>
      <c r="L138" s="588">
        <v>1</v>
      </c>
      <c r="M138" s="588">
        <v>1</v>
      </c>
      <c r="N138" s="588">
        <v>1</v>
      </c>
      <c r="O138" s="1142"/>
      <c r="P138" s="1142"/>
      <c r="Q138" s="1396"/>
    </row>
    <row r="139" spans="1:17" ht="39.6" x14ac:dyDescent="0.3">
      <c r="A139" s="266"/>
      <c r="B139" s="352"/>
      <c r="C139" s="331"/>
      <c r="D139" s="297"/>
      <c r="E139" s="289" t="s">
        <v>559</v>
      </c>
      <c r="F139" s="290" t="s">
        <v>1161</v>
      </c>
      <c r="G139" s="290" t="s">
        <v>519</v>
      </c>
      <c r="H139" s="579">
        <v>0</v>
      </c>
      <c r="I139" s="579">
        <v>0</v>
      </c>
      <c r="J139" s="579">
        <v>50</v>
      </c>
      <c r="K139" s="290" t="s">
        <v>1191</v>
      </c>
      <c r="L139" s="588">
        <v>0</v>
      </c>
      <c r="M139" s="588">
        <v>0</v>
      </c>
      <c r="N139" s="588">
        <v>0.4</v>
      </c>
      <c r="O139" s="1142"/>
      <c r="P139" s="1142"/>
      <c r="Q139" s="1396"/>
    </row>
    <row r="140" spans="1:17" ht="39.6" x14ac:dyDescent="0.3">
      <c r="A140" s="266"/>
      <c r="B140" s="352"/>
      <c r="C140" s="331"/>
      <c r="D140" s="297"/>
      <c r="E140" s="289" t="s">
        <v>561</v>
      </c>
      <c r="F140" s="270" t="s">
        <v>567</v>
      </c>
      <c r="G140" s="270" t="s">
        <v>519</v>
      </c>
      <c r="H140" s="579">
        <v>0</v>
      </c>
      <c r="I140" s="579">
        <v>56</v>
      </c>
      <c r="J140" s="579">
        <v>0</v>
      </c>
      <c r="K140" s="290" t="s">
        <v>1191</v>
      </c>
      <c r="L140" s="588">
        <v>0</v>
      </c>
      <c r="M140" s="588">
        <v>0.4</v>
      </c>
      <c r="N140" s="588">
        <v>0</v>
      </c>
      <c r="O140" s="1142"/>
      <c r="P140" s="1142"/>
      <c r="Q140" s="1396"/>
    </row>
    <row r="141" spans="1:17" ht="39.6" x14ac:dyDescent="0.3">
      <c r="A141" s="266"/>
      <c r="B141" s="352"/>
      <c r="C141" s="331"/>
      <c r="D141" s="297"/>
      <c r="E141" s="289" t="s">
        <v>1178</v>
      </c>
      <c r="F141" s="270" t="s">
        <v>568</v>
      </c>
      <c r="G141" s="270" t="s">
        <v>519</v>
      </c>
      <c r="H141" s="579">
        <v>0</v>
      </c>
      <c r="I141" s="579">
        <v>0</v>
      </c>
      <c r="J141" s="579">
        <v>84</v>
      </c>
      <c r="K141" s="290" t="s">
        <v>1191</v>
      </c>
      <c r="L141" s="588">
        <v>0</v>
      </c>
      <c r="M141" s="588">
        <v>0</v>
      </c>
      <c r="N141" s="588">
        <v>0.6</v>
      </c>
      <c r="O141" s="1142"/>
      <c r="P141" s="1142"/>
      <c r="Q141" s="1396"/>
    </row>
    <row r="142" spans="1:17" ht="25.5" customHeight="1" x14ac:dyDescent="0.3">
      <c r="A142" s="266"/>
      <c r="B142" s="352"/>
      <c r="C142" s="331"/>
      <c r="D142" s="297"/>
      <c r="E142" s="289" t="s">
        <v>1179</v>
      </c>
      <c r="F142" s="270" t="s">
        <v>569</v>
      </c>
      <c r="G142" s="270" t="s">
        <v>519</v>
      </c>
      <c r="H142" s="579">
        <v>0</v>
      </c>
      <c r="I142" s="579">
        <v>10</v>
      </c>
      <c r="J142" s="579">
        <v>0</v>
      </c>
      <c r="K142" s="290" t="s">
        <v>1259</v>
      </c>
      <c r="L142" s="588">
        <v>0</v>
      </c>
      <c r="M142" s="588">
        <v>1</v>
      </c>
      <c r="N142" s="588">
        <v>0</v>
      </c>
      <c r="O142" s="1142"/>
      <c r="P142" s="1142"/>
      <c r="Q142" s="1396"/>
    </row>
    <row r="143" spans="1:17" ht="25.5" customHeight="1" x14ac:dyDescent="0.3">
      <c r="A143" s="266"/>
      <c r="B143" s="352"/>
      <c r="C143" s="331"/>
      <c r="D143" s="297"/>
      <c r="E143" s="289" t="s">
        <v>1180</v>
      </c>
      <c r="F143" s="270" t="s">
        <v>570</v>
      </c>
      <c r="G143" s="270" t="s">
        <v>519</v>
      </c>
      <c r="H143" s="579">
        <v>0</v>
      </c>
      <c r="I143" s="579">
        <v>10</v>
      </c>
      <c r="J143" s="579">
        <v>0</v>
      </c>
      <c r="K143" s="290" t="s">
        <v>1259</v>
      </c>
      <c r="L143" s="588">
        <v>0</v>
      </c>
      <c r="M143" s="588">
        <v>1</v>
      </c>
      <c r="N143" s="588">
        <v>0</v>
      </c>
      <c r="O143" s="1142"/>
      <c r="P143" s="1142"/>
      <c r="Q143" s="1396"/>
    </row>
    <row r="144" spans="1:17" ht="44.4" customHeight="1" x14ac:dyDescent="0.3">
      <c r="A144" s="266"/>
      <c r="B144" s="352"/>
      <c r="C144" s="331"/>
      <c r="D144" s="297"/>
      <c r="E144" s="1149" t="s">
        <v>565</v>
      </c>
      <c r="F144" s="1162" t="s">
        <v>571</v>
      </c>
      <c r="G144" s="1162" t="s">
        <v>519</v>
      </c>
      <c r="H144" s="1164">
        <v>6</v>
      </c>
      <c r="I144" s="1164">
        <v>0</v>
      </c>
      <c r="J144" s="1164">
        <v>150</v>
      </c>
      <c r="K144" s="290" t="s">
        <v>1121</v>
      </c>
      <c r="L144" s="588">
        <v>1</v>
      </c>
      <c r="M144" s="588">
        <v>0</v>
      </c>
      <c r="N144" s="588">
        <v>0</v>
      </c>
      <c r="O144" s="1142"/>
      <c r="P144" s="1142"/>
      <c r="Q144" s="1396"/>
    </row>
    <row r="145" spans="1:17" ht="21" customHeight="1" x14ac:dyDescent="0.3">
      <c r="A145" s="266"/>
      <c r="B145" s="352"/>
      <c r="C145" s="331"/>
      <c r="D145" s="297"/>
      <c r="E145" s="1149"/>
      <c r="F145" s="1162"/>
      <c r="G145" s="1162"/>
      <c r="H145" s="1164"/>
      <c r="I145" s="1164"/>
      <c r="J145" s="1164"/>
      <c r="K145" s="290" t="s">
        <v>299</v>
      </c>
      <c r="L145" s="588">
        <v>0</v>
      </c>
      <c r="M145" s="588">
        <v>0</v>
      </c>
      <c r="N145" s="588">
        <v>100</v>
      </c>
      <c r="O145" s="1142"/>
      <c r="P145" s="1142"/>
      <c r="Q145" s="1396"/>
    </row>
    <row r="146" spans="1:17" ht="27.75" customHeight="1" x14ac:dyDescent="0.3">
      <c r="A146" s="266"/>
      <c r="B146" s="352"/>
      <c r="C146" s="331"/>
      <c r="D146" s="297"/>
      <c r="E146" s="289" t="s">
        <v>815</v>
      </c>
      <c r="F146" s="631" t="s">
        <v>572</v>
      </c>
      <c r="G146" s="270" t="s">
        <v>519</v>
      </c>
      <c r="H146" s="579">
        <v>0</v>
      </c>
      <c r="I146" s="579">
        <v>0</v>
      </c>
      <c r="J146" s="579">
        <v>40</v>
      </c>
      <c r="K146" s="290" t="s">
        <v>1191</v>
      </c>
      <c r="L146" s="588">
        <v>0</v>
      </c>
      <c r="M146" s="588">
        <v>0</v>
      </c>
      <c r="N146" s="588">
        <v>0.17</v>
      </c>
      <c r="O146" s="1142"/>
      <c r="P146" s="1142"/>
      <c r="Q146" s="1396"/>
    </row>
    <row r="147" spans="1:17" ht="27.75" customHeight="1" x14ac:dyDescent="0.3">
      <c r="A147" s="266"/>
      <c r="B147" s="352"/>
      <c r="C147" s="331"/>
      <c r="D147" s="297"/>
      <c r="E147" s="1515" t="s">
        <v>566</v>
      </c>
      <c r="F147" s="986" t="s">
        <v>1197</v>
      </c>
      <c r="G147" s="1159" t="s">
        <v>519</v>
      </c>
      <c r="H147" s="1131">
        <v>6</v>
      </c>
      <c r="I147" s="1131">
        <v>90</v>
      </c>
      <c r="J147" s="1131">
        <v>0</v>
      </c>
      <c r="K147" s="290" t="s">
        <v>1122</v>
      </c>
      <c r="L147" s="588">
        <v>1</v>
      </c>
      <c r="M147" s="588">
        <v>0</v>
      </c>
      <c r="N147" s="588">
        <v>0</v>
      </c>
      <c r="O147" s="1142"/>
      <c r="P147" s="1142"/>
      <c r="Q147" s="1396"/>
    </row>
    <row r="148" spans="1:17" ht="27.75" customHeight="1" x14ac:dyDescent="0.3">
      <c r="A148" s="266"/>
      <c r="B148" s="352"/>
      <c r="C148" s="331"/>
      <c r="D148" s="297"/>
      <c r="E148" s="1515"/>
      <c r="F148" s="1137"/>
      <c r="G148" s="1161"/>
      <c r="H148" s="1132"/>
      <c r="I148" s="1132"/>
      <c r="J148" s="1132"/>
      <c r="K148" s="290" t="s">
        <v>299</v>
      </c>
      <c r="L148" s="588">
        <v>0</v>
      </c>
      <c r="M148" s="588">
        <v>100</v>
      </c>
      <c r="N148" s="588">
        <v>0</v>
      </c>
      <c r="O148" s="1142"/>
      <c r="P148" s="1142"/>
      <c r="Q148" s="1396"/>
    </row>
    <row r="149" spans="1:17" ht="27.75" customHeight="1" x14ac:dyDescent="0.3">
      <c r="A149" s="266"/>
      <c r="B149" s="352"/>
      <c r="C149" s="331"/>
      <c r="D149" s="297"/>
      <c r="E149" s="807" t="s">
        <v>1181</v>
      </c>
      <c r="F149" s="272" t="s">
        <v>943</v>
      </c>
      <c r="G149" s="272" t="s">
        <v>519</v>
      </c>
      <c r="H149" s="581">
        <v>180</v>
      </c>
      <c r="I149" s="581">
        <v>0</v>
      </c>
      <c r="J149" s="581">
        <v>0</v>
      </c>
      <c r="K149" s="290" t="s">
        <v>299</v>
      </c>
      <c r="L149" s="588">
        <v>100</v>
      </c>
      <c r="M149" s="588">
        <v>0</v>
      </c>
      <c r="N149" s="588">
        <v>0</v>
      </c>
      <c r="O149" s="1142"/>
      <c r="P149" s="1142"/>
      <c r="Q149" s="1396"/>
    </row>
    <row r="150" spans="1:17" ht="25.95" customHeight="1" x14ac:dyDescent="0.3">
      <c r="A150" s="266"/>
      <c r="B150" s="352"/>
      <c r="C150" s="331"/>
      <c r="D150" s="297"/>
      <c r="E150" s="811" t="s">
        <v>1206</v>
      </c>
      <c r="F150" s="290" t="s">
        <v>1207</v>
      </c>
      <c r="G150" s="270" t="s">
        <v>519</v>
      </c>
      <c r="H150" s="579">
        <v>0</v>
      </c>
      <c r="I150" s="579">
        <v>40</v>
      </c>
      <c r="J150" s="579">
        <v>0</v>
      </c>
      <c r="K150" s="290" t="s">
        <v>299</v>
      </c>
      <c r="L150" s="588">
        <v>0</v>
      </c>
      <c r="M150" s="588">
        <v>100</v>
      </c>
      <c r="N150" s="588">
        <v>0</v>
      </c>
      <c r="O150" s="1421"/>
      <c r="P150" s="1421"/>
      <c r="Q150" s="1396"/>
    </row>
    <row r="151" spans="1:17" ht="13.8" thickBot="1" x14ac:dyDescent="0.35">
      <c r="A151" s="266"/>
      <c r="B151" s="352"/>
      <c r="C151" s="331"/>
      <c r="D151" s="1154" t="s">
        <v>10</v>
      </c>
      <c r="E151" s="1155"/>
      <c r="F151" s="1155"/>
      <c r="G151" s="1156"/>
      <c r="H151" s="302">
        <f>SUM(H107:H150)</f>
        <v>1539</v>
      </c>
      <c r="I151" s="302">
        <f>SUM(I107:I150)</f>
        <v>2412</v>
      </c>
      <c r="J151" s="302">
        <f>SUM(J107:J150)</f>
        <v>3054</v>
      </c>
      <c r="K151" s="1363"/>
      <c r="L151" s="1364"/>
      <c r="M151" s="1364"/>
      <c r="N151" s="1364"/>
      <c r="O151" s="1364"/>
      <c r="P151" s="1364"/>
      <c r="Q151" s="1365"/>
    </row>
    <row r="152" spans="1:17" ht="26.25" customHeight="1" thickBot="1" x14ac:dyDescent="0.35">
      <c r="A152" s="266"/>
      <c r="B152" s="352"/>
      <c r="C152" s="331"/>
      <c r="D152" s="1145" t="s">
        <v>573</v>
      </c>
      <c r="E152" s="1146"/>
      <c r="F152" s="1146"/>
      <c r="G152" s="1146"/>
      <c r="H152" s="1146"/>
      <c r="I152" s="1146"/>
      <c r="J152" s="1146"/>
      <c r="K152" s="1146"/>
      <c r="L152" s="1146"/>
      <c r="M152" s="1146"/>
      <c r="N152" s="1146"/>
      <c r="O152" s="1146"/>
      <c r="P152" s="1146"/>
      <c r="Q152" s="1147"/>
    </row>
    <row r="153" spans="1:17" ht="26.4" customHeight="1" x14ac:dyDescent="0.3">
      <c r="A153" s="266"/>
      <c r="B153" s="352"/>
      <c r="C153" s="331"/>
      <c r="D153" s="297"/>
      <c r="E153" s="1148" t="s">
        <v>574</v>
      </c>
      <c r="F153" s="1150" t="s">
        <v>575</v>
      </c>
      <c r="G153" s="269" t="s">
        <v>519</v>
      </c>
      <c r="H153" s="578">
        <v>32</v>
      </c>
      <c r="I153" s="578">
        <v>6</v>
      </c>
      <c r="J153" s="578">
        <v>6</v>
      </c>
      <c r="K153" s="1152" t="s">
        <v>1123</v>
      </c>
      <c r="L153" s="1153">
        <v>5</v>
      </c>
      <c r="M153" s="1153">
        <v>2</v>
      </c>
      <c r="N153" s="1153">
        <v>2</v>
      </c>
      <c r="O153" s="1519" t="s">
        <v>576</v>
      </c>
      <c r="P153" s="1141" t="s">
        <v>522</v>
      </c>
      <c r="Q153" s="1157" t="s">
        <v>523</v>
      </c>
    </row>
    <row r="154" spans="1:17" ht="14.4" customHeight="1" x14ac:dyDescent="0.3">
      <c r="A154" s="266"/>
      <c r="B154" s="267"/>
      <c r="C154" s="331"/>
      <c r="D154" s="297"/>
      <c r="E154" s="1149"/>
      <c r="F154" s="1151"/>
      <c r="G154" s="270" t="s">
        <v>6</v>
      </c>
      <c r="H154" s="579">
        <v>33</v>
      </c>
      <c r="I154" s="579">
        <v>0</v>
      </c>
      <c r="J154" s="579">
        <v>0</v>
      </c>
      <c r="K154" s="1134"/>
      <c r="L154" s="1144"/>
      <c r="M154" s="1144"/>
      <c r="N154" s="1144"/>
      <c r="O154" s="1520"/>
      <c r="P154" s="1142"/>
      <c r="Q154" s="1158"/>
    </row>
    <row r="155" spans="1:17" ht="14.4" customHeight="1" x14ac:dyDescent="0.3">
      <c r="A155" s="266"/>
      <c r="B155" s="267"/>
      <c r="C155" s="331"/>
      <c r="D155" s="297"/>
      <c r="E155" s="1149" t="s">
        <v>577</v>
      </c>
      <c r="F155" s="1166" t="s">
        <v>578</v>
      </c>
      <c r="G155" s="1162" t="s">
        <v>519</v>
      </c>
      <c r="H155" s="1164">
        <v>7</v>
      </c>
      <c r="I155" s="1131">
        <v>6</v>
      </c>
      <c r="J155" s="1131">
        <v>6</v>
      </c>
      <c r="K155" s="1133" t="s">
        <v>579</v>
      </c>
      <c r="L155" s="1144">
        <v>35</v>
      </c>
      <c r="M155" s="1144">
        <v>30</v>
      </c>
      <c r="N155" s="1144">
        <v>30</v>
      </c>
      <c r="O155" s="1520"/>
      <c r="P155" s="1143"/>
      <c r="Q155" s="1158"/>
    </row>
    <row r="156" spans="1:17" ht="14.4" customHeight="1" x14ac:dyDescent="0.3">
      <c r="A156" s="266"/>
      <c r="B156" s="267"/>
      <c r="C156" s="331"/>
      <c r="D156" s="297"/>
      <c r="E156" s="1149"/>
      <c r="F156" s="1166"/>
      <c r="G156" s="1162"/>
      <c r="H156" s="1164"/>
      <c r="I156" s="1132"/>
      <c r="J156" s="1132"/>
      <c r="K156" s="1134"/>
      <c r="L156" s="1144"/>
      <c r="M156" s="1144"/>
      <c r="N156" s="1144"/>
      <c r="O156" s="1520"/>
      <c r="P156" s="1143"/>
      <c r="Q156" s="1158"/>
    </row>
    <row r="157" spans="1:17" ht="26.4" x14ac:dyDescent="0.3">
      <c r="A157" s="266"/>
      <c r="B157" s="267"/>
      <c r="C157" s="331"/>
      <c r="D157" s="297"/>
      <c r="E157" s="289" t="s">
        <v>580</v>
      </c>
      <c r="F157" s="316" t="s">
        <v>581</v>
      </c>
      <c r="G157" s="270" t="s">
        <v>519</v>
      </c>
      <c r="H157" s="579">
        <v>8</v>
      </c>
      <c r="I157" s="579">
        <v>7</v>
      </c>
      <c r="J157" s="579">
        <v>7</v>
      </c>
      <c r="K157" s="290" t="s">
        <v>582</v>
      </c>
      <c r="L157" s="588">
        <v>900</v>
      </c>
      <c r="M157" s="588">
        <v>800</v>
      </c>
      <c r="N157" s="588">
        <v>800</v>
      </c>
      <c r="O157" s="1520"/>
      <c r="P157" s="1143"/>
      <c r="Q157" s="1158"/>
    </row>
    <row r="158" spans="1:17" ht="14.4" customHeight="1" x14ac:dyDescent="0.3">
      <c r="A158" s="266"/>
      <c r="B158" s="267"/>
      <c r="C158" s="331"/>
      <c r="D158" s="297"/>
      <c r="E158" s="1149" t="s">
        <v>583</v>
      </c>
      <c r="F158" s="1162" t="s">
        <v>1069</v>
      </c>
      <c r="G158" s="270" t="s">
        <v>9</v>
      </c>
      <c r="H158" s="579">
        <v>50</v>
      </c>
      <c r="I158" s="579">
        <v>0</v>
      </c>
      <c r="J158" s="579">
        <v>0</v>
      </c>
      <c r="K158" s="1133" t="s">
        <v>1232</v>
      </c>
      <c r="L158" s="1144">
        <v>70</v>
      </c>
      <c r="M158" s="1144">
        <v>0</v>
      </c>
      <c r="N158" s="1144">
        <v>0</v>
      </c>
      <c r="O158" s="1520"/>
      <c r="P158" s="1143"/>
      <c r="Q158" s="1158"/>
    </row>
    <row r="159" spans="1:17" ht="57.75" customHeight="1" x14ac:dyDescent="0.3">
      <c r="A159" s="266"/>
      <c r="B159" s="267"/>
      <c r="C159" s="331"/>
      <c r="D159" s="297"/>
      <c r="E159" s="1235"/>
      <c r="F159" s="1162"/>
      <c r="G159" s="270" t="s">
        <v>519</v>
      </c>
      <c r="H159" s="579">
        <v>5</v>
      </c>
      <c r="I159" s="579">
        <v>0</v>
      </c>
      <c r="J159" s="579">
        <v>0</v>
      </c>
      <c r="K159" s="1134"/>
      <c r="L159" s="1144"/>
      <c r="M159" s="1144"/>
      <c r="N159" s="1144"/>
      <c r="O159" s="1520"/>
      <c r="P159" s="1143"/>
      <c r="Q159" s="1158"/>
    </row>
    <row r="160" spans="1:17" ht="14.4" customHeight="1" x14ac:dyDescent="0.3">
      <c r="A160" s="266"/>
      <c r="B160" s="267"/>
      <c r="C160" s="331"/>
      <c r="D160" s="297"/>
      <c r="E160" s="1149" t="s">
        <v>584</v>
      </c>
      <c r="F160" s="1162" t="s">
        <v>585</v>
      </c>
      <c r="G160" s="1159" t="s">
        <v>519</v>
      </c>
      <c r="H160" s="1131">
        <v>0</v>
      </c>
      <c r="I160" s="1131">
        <v>12</v>
      </c>
      <c r="J160" s="1131">
        <v>150</v>
      </c>
      <c r="K160" s="290" t="s">
        <v>298</v>
      </c>
      <c r="L160" s="593">
        <v>0</v>
      </c>
      <c r="M160" s="588">
        <v>1</v>
      </c>
      <c r="N160" s="588">
        <v>0</v>
      </c>
      <c r="O160" s="1520"/>
      <c r="P160" s="1143"/>
      <c r="Q160" s="1158"/>
    </row>
    <row r="161" spans="1:17" ht="14.4" customHeight="1" x14ac:dyDescent="0.3">
      <c r="A161" s="266"/>
      <c r="B161" s="267"/>
      <c r="C161" s="331"/>
      <c r="D161" s="297"/>
      <c r="E161" s="1149"/>
      <c r="F161" s="1162"/>
      <c r="G161" s="1160"/>
      <c r="H161" s="1165"/>
      <c r="I161" s="1165"/>
      <c r="J161" s="1165"/>
      <c r="K161" s="1133" t="s">
        <v>1230</v>
      </c>
      <c r="L161" s="1518">
        <v>0</v>
      </c>
      <c r="M161" s="1144">
        <v>0</v>
      </c>
      <c r="N161" s="1144">
        <v>500</v>
      </c>
      <c r="O161" s="1520"/>
      <c r="P161" s="1143"/>
      <c r="Q161" s="1158"/>
    </row>
    <row r="162" spans="1:17" ht="14.4" customHeight="1" x14ac:dyDescent="0.3">
      <c r="A162" s="266"/>
      <c r="B162" s="267"/>
      <c r="C162" s="331"/>
      <c r="D162" s="297"/>
      <c r="E162" s="1149"/>
      <c r="F162" s="1162"/>
      <c r="G162" s="1161"/>
      <c r="H162" s="1132"/>
      <c r="I162" s="1132"/>
      <c r="J162" s="1132"/>
      <c r="K162" s="1134"/>
      <c r="L162" s="1518"/>
      <c r="M162" s="1144"/>
      <c r="N162" s="1144"/>
      <c r="O162" s="1520"/>
      <c r="P162" s="1143"/>
      <c r="Q162" s="1158"/>
    </row>
    <row r="163" spans="1:17" x14ac:dyDescent="0.3">
      <c r="A163" s="266"/>
      <c r="B163" s="267"/>
      <c r="C163" s="331"/>
      <c r="D163" s="297"/>
      <c r="E163" s="1135" t="s">
        <v>586</v>
      </c>
      <c r="F163" s="1202" t="s">
        <v>944</v>
      </c>
      <c r="G163" s="270" t="s">
        <v>6</v>
      </c>
      <c r="H163" s="579">
        <v>0</v>
      </c>
      <c r="I163" s="579">
        <v>12</v>
      </c>
      <c r="J163" s="579">
        <v>0</v>
      </c>
      <c r="K163" s="290" t="s">
        <v>1124</v>
      </c>
      <c r="L163" s="588">
        <v>0</v>
      </c>
      <c r="M163" s="588">
        <v>1</v>
      </c>
      <c r="N163" s="588">
        <v>0</v>
      </c>
      <c r="O163" s="1520"/>
      <c r="P163" s="1143"/>
      <c r="Q163" s="1158"/>
    </row>
    <row r="164" spans="1:17" x14ac:dyDescent="0.3">
      <c r="A164" s="266"/>
      <c r="B164" s="267"/>
      <c r="C164" s="331"/>
      <c r="D164" s="297"/>
      <c r="E164" s="1358"/>
      <c r="F164" s="1179"/>
      <c r="G164" s="270" t="s">
        <v>519</v>
      </c>
      <c r="H164" s="579">
        <v>0</v>
      </c>
      <c r="I164" s="579">
        <v>0</v>
      </c>
      <c r="J164" s="579">
        <v>200</v>
      </c>
      <c r="K164" s="290" t="s">
        <v>299</v>
      </c>
      <c r="L164" s="588">
        <v>0</v>
      </c>
      <c r="M164" s="588">
        <v>0</v>
      </c>
      <c r="N164" s="588">
        <v>100</v>
      </c>
      <c r="O164" s="1520"/>
      <c r="P164" s="1143"/>
      <c r="Q164" s="1158"/>
    </row>
    <row r="165" spans="1:17" ht="26.4" customHeight="1" x14ac:dyDescent="0.3">
      <c r="A165" s="266"/>
      <c r="B165" s="267"/>
      <c r="C165" s="331"/>
      <c r="D165" s="297"/>
      <c r="E165" s="289" t="s">
        <v>587</v>
      </c>
      <c r="F165" s="316" t="s">
        <v>588</v>
      </c>
      <c r="G165" s="270" t="s">
        <v>6</v>
      </c>
      <c r="H165" s="579">
        <v>70</v>
      </c>
      <c r="I165" s="579">
        <v>0</v>
      </c>
      <c r="J165" s="579">
        <v>0</v>
      </c>
      <c r="K165" s="290" t="s">
        <v>299</v>
      </c>
      <c r="L165" s="588">
        <v>100</v>
      </c>
      <c r="M165" s="588">
        <v>0</v>
      </c>
      <c r="N165" s="588">
        <v>0</v>
      </c>
      <c r="O165" s="1520"/>
      <c r="P165" s="1143"/>
      <c r="Q165" s="1158"/>
    </row>
    <row r="166" spans="1:17" ht="26.4" customHeight="1" x14ac:dyDescent="0.3">
      <c r="A166" s="266"/>
      <c r="B166" s="267"/>
      <c r="C166" s="331"/>
      <c r="D166" s="297"/>
      <c r="E166" s="289" t="s">
        <v>589</v>
      </c>
      <c r="F166" s="290" t="s">
        <v>1208</v>
      </c>
      <c r="G166" s="270" t="s">
        <v>6</v>
      </c>
      <c r="H166" s="579">
        <v>0</v>
      </c>
      <c r="I166" s="579">
        <v>0</v>
      </c>
      <c r="J166" s="579">
        <v>20</v>
      </c>
      <c r="K166" s="290" t="s">
        <v>1230</v>
      </c>
      <c r="L166" s="588">
        <v>0</v>
      </c>
      <c r="M166" s="588">
        <v>0</v>
      </c>
      <c r="N166" s="588">
        <v>95</v>
      </c>
      <c r="O166" s="1520"/>
      <c r="P166" s="1143"/>
      <c r="Q166" s="1158"/>
    </row>
    <row r="167" spans="1:17" ht="55.5" customHeight="1" thickBot="1" x14ac:dyDescent="0.35">
      <c r="A167" s="266"/>
      <c r="B167" s="267"/>
      <c r="C167" s="331"/>
      <c r="D167" s="297"/>
      <c r="E167" s="289" t="s">
        <v>958</v>
      </c>
      <c r="F167" s="290" t="s">
        <v>1172</v>
      </c>
      <c r="G167" s="270" t="s">
        <v>6</v>
      </c>
      <c r="H167" s="579">
        <v>150</v>
      </c>
      <c r="I167" s="579">
        <v>160</v>
      </c>
      <c r="J167" s="579">
        <v>0</v>
      </c>
      <c r="K167" s="290" t="s">
        <v>1231</v>
      </c>
      <c r="L167" s="588">
        <v>1.28</v>
      </c>
      <c r="M167" s="588">
        <v>1.35</v>
      </c>
      <c r="N167" s="588">
        <v>0</v>
      </c>
      <c r="O167" s="1520"/>
      <c r="P167" s="1143"/>
      <c r="Q167" s="1158"/>
    </row>
    <row r="168" spans="1:17" ht="13.8" thickBot="1" x14ac:dyDescent="0.3">
      <c r="A168" s="266"/>
      <c r="B168" s="267"/>
      <c r="C168" s="331"/>
      <c r="D168" s="354"/>
      <c r="E168" s="1191" t="s">
        <v>10</v>
      </c>
      <c r="F168" s="1191"/>
      <c r="G168" s="1192"/>
      <c r="H168" s="276">
        <f>SUM(H153:H167)</f>
        <v>355</v>
      </c>
      <c r="I168" s="755">
        <f>SUM(I153:I167)</f>
        <v>203</v>
      </c>
      <c r="J168" s="756">
        <f>SUM(J153:J167)</f>
        <v>389</v>
      </c>
      <c r="K168" s="277"/>
      <c r="L168" s="1230"/>
      <c r="M168" s="1230"/>
      <c r="N168" s="1230"/>
      <c r="O168" s="1230"/>
      <c r="P168" s="1230"/>
      <c r="Q168" s="1231"/>
    </row>
    <row r="169" spans="1:17" ht="15.75" customHeight="1" thickBot="1" x14ac:dyDescent="0.35">
      <c r="A169" s="266"/>
      <c r="B169" s="267"/>
      <c r="C169" s="331"/>
      <c r="D169" s="1188" t="s">
        <v>590</v>
      </c>
      <c r="E169" s="1232"/>
      <c r="F169" s="1232"/>
      <c r="G169" s="1232"/>
      <c r="H169" s="1232"/>
      <c r="I169" s="1232"/>
      <c r="J169" s="1232"/>
      <c r="K169" s="1232"/>
      <c r="L169" s="1232"/>
      <c r="M169" s="1232"/>
      <c r="N169" s="1232"/>
      <c r="O169" s="1232"/>
      <c r="P169" s="1232"/>
      <c r="Q169" s="1233"/>
    </row>
    <row r="170" spans="1:17" ht="14.4" customHeight="1" x14ac:dyDescent="0.3">
      <c r="A170" s="266"/>
      <c r="B170" s="267"/>
      <c r="C170" s="331"/>
      <c r="D170" s="297"/>
      <c r="E170" s="860" t="s">
        <v>1174</v>
      </c>
      <c r="F170" s="1366" t="s">
        <v>1131</v>
      </c>
      <c r="G170" s="1353" t="s">
        <v>9</v>
      </c>
      <c r="H170" s="1302">
        <v>80</v>
      </c>
      <c r="I170" s="1302">
        <v>80</v>
      </c>
      <c r="J170" s="1302">
        <v>80</v>
      </c>
      <c r="K170" s="1369" t="s">
        <v>1130</v>
      </c>
      <c r="L170" s="1229">
        <v>2</v>
      </c>
      <c r="M170" s="1229">
        <v>2</v>
      </c>
      <c r="N170" s="1229">
        <v>2</v>
      </c>
      <c r="O170" s="1301" t="s">
        <v>436</v>
      </c>
      <c r="P170" s="1301" t="s">
        <v>646</v>
      </c>
      <c r="Q170" s="1234" t="s">
        <v>523</v>
      </c>
    </row>
    <row r="171" spans="1:17" ht="14.4" customHeight="1" x14ac:dyDescent="0.3">
      <c r="A171" s="266"/>
      <c r="B171" s="267"/>
      <c r="C171" s="331"/>
      <c r="D171" s="297"/>
      <c r="E171" s="861"/>
      <c r="F171" s="1367"/>
      <c r="G171" s="1354"/>
      <c r="H171" s="1312"/>
      <c r="I171" s="1312"/>
      <c r="J171" s="1312"/>
      <c r="K171" s="1357"/>
      <c r="L171" s="838"/>
      <c r="M171" s="838"/>
      <c r="N171" s="838"/>
      <c r="O171" s="1342"/>
      <c r="P171" s="1342"/>
      <c r="Q171" s="1083"/>
    </row>
    <row r="172" spans="1:17" x14ac:dyDescent="0.3">
      <c r="A172" s="266"/>
      <c r="B172" s="267"/>
      <c r="C172" s="331"/>
      <c r="D172" s="297"/>
      <c r="E172" s="862"/>
      <c r="F172" s="1368"/>
      <c r="G172" s="1355"/>
      <c r="H172" s="1241"/>
      <c r="I172" s="1241"/>
      <c r="J172" s="1241"/>
      <c r="K172" s="836"/>
      <c r="L172" s="839"/>
      <c r="M172" s="839"/>
      <c r="N172" s="839"/>
      <c r="O172" s="987"/>
      <c r="P172" s="987"/>
      <c r="Q172" s="1083"/>
    </row>
    <row r="173" spans="1:17" ht="39.6" x14ac:dyDescent="0.3">
      <c r="A173" s="266"/>
      <c r="B173" s="267"/>
      <c r="C173" s="331"/>
      <c r="D173" s="297"/>
      <c r="E173" s="547" t="s">
        <v>592</v>
      </c>
      <c r="F173" s="58" t="s">
        <v>871</v>
      </c>
      <c r="G173" s="526" t="s">
        <v>6</v>
      </c>
      <c r="H173" s="551">
        <v>450</v>
      </c>
      <c r="I173" s="551">
        <v>470</v>
      </c>
      <c r="J173" s="551">
        <v>470</v>
      </c>
      <c r="K173" s="76" t="s">
        <v>872</v>
      </c>
      <c r="L173" s="595">
        <v>1</v>
      </c>
      <c r="M173" s="595">
        <v>1</v>
      </c>
      <c r="N173" s="595">
        <v>1</v>
      </c>
      <c r="O173" s="61" t="s">
        <v>291</v>
      </c>
      <c r="P173" s="57" t="s">
        <v>1128</v>
      </c>
      <c r="Q173" s="546" t="s">
        <v>780</v>
      </c>
    </row>
    <row r="174" spans="1:17" ht="26.4" x14ac:dyDescent="0.3">
      <c r="A174" s="266"/>
      <c r="B174" s="267"/>
      <c r="C174" s="331"/>
      <c r="D174" s="297"/>
      <c r="E174" s="547" t="s">
        <v>881</v>
      </c>
      <c r="F174" s="58" t="s">
        <v>885</v>
      </c>
      <c r="G174" s="526" t="s">
        <v>6</v>
      </c>
      <c r="H174" s="551">
        <v>15</v>
      </c>
      <c r="I174" s="551">
        <v>0</v>
      </c>
      <c r="J174" s="551">
        <v>0</v>
      </c>
      <c r="K174" s="76" t="s">
        <v>1132</v>
      </c>
      <c r="L174" s="595">
        <v>1</v>
      </c>
      <c r="M174" s="595">
        <v>0</v>
      </c>
      <c r="N174" s="595">
        <v>0</v>
      </c>
      <c r="O174" s="61" t="s">
        <v>430</v>
      </c>
      <c r="P174" s="61" t="s">
        <v>487</v>
      </c>
      <c r="Q174" s="546" t="s">
        <v>1127</v>
      </c>
    </row>
    <row r="175" spans="1:17" ht="24" customHeight="1" x14ac:dyDescent="0.3">
      <c r="A175" s="266"/>
      <c r="B175" s="267"/>
      <c r="C175" s="331"/>
      <c r="D175" s="297"/>
      <c r="E175" s="1359" t="s">
        <v>884</v>
      </c>
      <c r="F175" s="1341" t="s">
        <v>900</v>
      </c>
      <c r="G175" s="790" t="s">
        <v>5</v>
      </c>
      <c r="H175" s="678">
        <v>500</v>
      </c>
      <c r="I175" s="678">
        <v>500</v>
      </c>
      <c r="J175" s="551">
        <v>0</v>
      </c>
      <c r="K175" s="969" t="s">
        <v>901</v>
      </c>
      <c r="L175" s="1224">
        <v>2</v>
      </c>
      <c r="M175" s="1224">
        <v>3</v>
      </c>
      <c r="N175" s="1298">
        <v>0</v>
      </c>
      <c r="O175" s="1305"/>
      <c r="P175" s="1343" t="s">
        <v>1129</v>
      </c>
      <c r="Q175" s="1345" t="s">
        <v>902</v>
      </c>
    </row>
    <row r="176" spans="1:17" ht="32.4" customHeight="1" thickBot="1" x14ac:dyDescent="0.35">
      <c r="A176" s="266"/>
      <c r="B176" s="267"/>
      <c r="C176" s="331"/>
      <c r="D176" s="297"/>
      <c r="E176" s="1360"/>
      <c r="F176" s="1361"/>
      <c r="G176" s="791" t="s">
        <v>9</v>
      </c>
      <c r="H176" s="814">
        <v>150</v>
      </c>
      <c r="I176" s="814">
        <v>150</v>
      </c>
      <c r="J176" s="792">
        <v>0</v>
      </c>
      <c r="K176" s="970"/>
      <c r="L176" s="1225"/>
      <c r="M176" s="1225"/>
      <c r="N176" s="1337"/>
      <c r="O176" s="1356"/>
      <c r="P176" s="1344"/>
      <c r="Q176" s="1346"/>
    </row>
    <row r="177" spans="1:25" ht="13.8" thickBot="1" x14ac:dyDescent="0.3">
      <c r="A177" s="266"/>
      <c r="B177" s="267"/>
      <c r="C177" s="331"/>
      <c r="D177" s="354"/>
      <c r="E177" s="1191" t="s">
        <v>10</v>
      </c>
      <c r="F177" s="1326"/>
      <c r="G177" s="1327"/>
      <c r="H177" s="302">
        <f>SUM(H170:H176)</f>
        <v>1195</v>
      </c>
      <c r="I177" s="302">
        <f>SUM(I170:I176)</f>
        <v>1200</v>
      </c>
      <c r="J177" s="302">
        <f>SUM(J170:J176)</f>
        <v>550</v>
      </c>
      <c r="K177" s="1193"/>
      <c r="L177" s="1230"/>
      <c r="M177" s="1230"/>
      <c r="N177" s="1230"/>
      <c r="O177" s="1230"/>
      <c r="P177" s="1230"/>
      <c r="Q177" s="1231"/>
    </row>
    <row r="178" spans="1:25" ht="13.8" thickBot="1" x14ac:dyDescent="0.35">
      <c r="A178" s="266"/>
      <c r="B178" s="267"/>
      <c r="C178" s="355"/>
      <c r="D178" s="356"/>
      <c r="E178" s="356"/>
      <c r="F178" s="1339" t="s">
        <v>8</v>
      </c>
      <c r="G178" s="1340"/>
      <c r="H178" s="296">
        <f>H151+H168+H177</f>
        <v>3089</v>
      </c>
      <c r="I178" s="296">
        <f>I151+I168+I177</f>
        <v>3815</v>
      </c>
      <c r="J178" s="296">
        <f>J151+J168+J177</f>
        <v>3993</v>
      </c>
      <c r="K178" s="1347"/>
      <c r="L178" s="1348"/>
      <c r="M178" s="1348"/>
      <c r="N178" s="1348"/>
      <c r="O178" s="1348"/>
      <c r="P178" s="1348"/>
      <c r="Q178" s="1349"/>
    </row>
    <row r="179" spans="1:25" ht="13.8" thickBot="1" x14ac:dyDescent="0.3">
      <c r="A179" s="266"/>
      <c r="B179" s="267"/>
      <c r="C179" s="331" t="s">
        <v>593</v>
      </c>
      <c r="D179" s="1350" t="s">
        <v>594</v>
      </c>
      <c r="E179" s="1351"/>
      <c r="F179" s="1351"/>
      <c r="G179" s="1351"/>
      <c r="H179" s="1351"/>
      <c r="I179" s="1351"/>
      <c r="J179" s="1351"/>
      <c r="K179" s="1351"/>
      <c r="L179" s="1351"/>
      <c r="M179" s="1351"/>
      <c r="N179" s="1351"/>
      <c r="O179" s="1351"/>
      <c r="P179" s="1351"/>
      <c r="Q179" s="1352"/>
    </row>
    <row r="180" spans="1:25" ht="13.5" customHeight="1" x14ac:dyDescent="0.3">
      <c r="A180" s="266"/>
      <c r="B180" s="267"/>
      <c r="C180" s="331"/>
      <c r="D180" s="1145" t="s">
        <v>595</v>
      </c>
      <c r="E180" s="1146"/>
      <c r="F180" s="1146"/>
      <c r="G180" s="1146"/>
      <c r="H180" s="1146"/>
      <c r="I180" s="1146"/>
      <c r="J180" s="1146"/>
      <c r="K180" s="1146"/>
      <c r="L180" s="1146"/>
      <c r="M180" s="1146"/>
      <c r="N180" s="1146"/>
      <c r="O180" s="1146"/>
      <c r="P180" s="1146"/>
      <c r="Q180" s="1147"/>
    </row>
    <row r="181" spans="1:25" ht="52.8" x14ac:dyDescent="0.3">
      <c r="A181" s="266"/>
      <c r="B181" s="267"/>
      <c r="C181" s="331"/>
      <c r="D181" s="297"/>
      <c r="E181" s="441" t="s">
        <v>1182</v>
      </c>
      <c r="F181" s="58" t="s">
        <v>598</v>
      </c>
      <c r="G181" s="239" t="s">
        <v>111</v>
      </c>
      <c r="H181" s="551">
        <v>25</v>
      </c>
      <c r="I181" s="551">
        <v>25</v>
      </c>
      <c r="J181" s="551">
        <v>25</v>
      </c>
      <c r="K181" s="57" t="s">
        <v>599</v>
      </c>
      <c r="L181" s="595">
        <v>100</v>
      </c>
      <c r="M181" s="595">
        <v>100</v>
      </c>
      <c r="N181" s="595">
        <v>100</v>
      </c>
      <c r="O181" s="58" t="s">
        <v>600</v>
      </c>
      <c r="P181" s="998" t="s">
        <v>1185</v>
      </c>
      <c r="Q181" s="1083" t="s">
        <v>391</v>
      </c>
    </row>
    <row r="182" spans="1:25" ht="26.4" x14ac:dyDescent="0.3">
      <c r="A182" s="266"/>
      <c r="B182" s="267"/>
      <c r="C182" s="331"/>
      <c r="D182" s="297"/>
      <c r="E182" s="441" t="s">
        <v>597</v>
      </c>
      <c r="F182" s="58" t="s">
        <v>602</v>
      </c>
      <c r="G182" s="239" t="s">
        <v>111</v>
      </c>
      <c r="H182" s="551">
        <v>1</v>
      </c>
      <c r="I182" s="551">
        <v>1</v>
      </c>
      <c r="J182" s="551">
        <v>1</v>
      </c>
      <c r="K182" s="57" t="s">
        <v>1133</v>
      </c>
      <c r="L182" s="595">
        <v>1</v>
      </c>
      <c r="M182" s="595">
        <v>1</v>
      </c>
      <c r="N182" s="595">
        <v>1</v>
      </c>
      <c r="O182" s="998" t="s">
        <v>596</v>
      </c>
      <c r="P182" s="998"/>
      <c r="Q182" s="1083"/>
    </row>
    <row r="183" spans="1:25" ht="15" customHeight="1" x14ac:dyDescent="0.3">
      <c r="A183" s="266"/>
      <c r="B183" s="267"/>
      <c r="C183" s="331"/>
      <c r="D183" s="297"/>
      <c r="E183" s="441" t="s">
        <v>601</v>
      </c>
      <c r="F183" s="239" t="s">
        <v>604</v>
      </c>
      <c r="G183" s="239" t="s">
        <v>111</v>
      </c>
      <c r="H183" s="551">
        <v>6</v>
      </c>
      <c r="I183" s="551">
        <v>6</v>
      </c>
      <c r="J183" s="551">
        <v>6</v>
      </c>
      <c r="K183" s="57" t="s">
        <v>1134</v>
      </c>
      <c r="L183" s="595">
        <v>2</v>
      </c>
      <c r="M183" s="595">
        <v>2</v>
      </c>
      <c r="N183" s="595">
        <v>2</v>
      </c>
      <c r="O183" s="998"/>
      <c r="P183" s="998"/>
      <c r="Q183" s="1083"/>
    </row>
    <row r="184" spans="1:25" ht="26.4" x14ac:dyDescent="0.3">
      <c r="A184" s="266"/>
      <c r="B184" s="267"/>
      <c r="C184" s="331"/>
      <c r="D184" s="297"/>
      <c r="E184" s="441" t="s">
        <v>603</v>
      </c>
      <c r="F184" s="58" t="s">
        <v>606</v>
      </c>
      <c r="G184" s="239" t="s">
        <v>111</v>
      </c>
      <c r="H184" s="551">
        <v>5</v>
      </c>
      <c r="I184" s="551">
        <v>5</v>
      </c>
      <c r="J184" s="551">
        <v>5</v>
      </c>
      <c r="K184" s="57" t="s">
        <v>1260</v>
      </c>
      <c r="L184" s="595">
        <v>5</v>
      </c>
      <c r="M184" s="595">
        <v>5</v>
      </c>
      <c r="N184" s="595">
        <v>5</v>
      </c>
      <c r="O184" s="998"/>
      <c r="P184" s="998"/>
      <c r="Q184" s="1083"/>
    </row>
    <row r="185" spans="1:25" ht="26.4" x14ac:dyDescent="0.3">
      <c r="A185" s="266"/>
      <c r="B185" s="267"/>
      <c r="C185" s="331"/>
      <c r="D185" s="297"/>
      <c r="E185" s="441" t="s">
        <v>605</v>
      </c>
      <c r="F185" s="58" t="s">
        <v>608</v>
      </c>
      <c r="G185" s="239" t="s">
        <v>111</v>
      </c>
      <c r="H185" s="551">
        <v>5</v>
      </c>
      <c r="I185" s="551">
        <v>5</v>
      </c>
      <c r="J185" s="551">
        <v>5</v>
      </c>
      <c r="K185" s="57" t="s">
        <v>1233</v>
      </c>
      <c r="L185" s="595">
        <v>2</v>
      </c>
      <c r="M185" s="595">
        <v>2</v>
      </c>
      <c r="N185" s="595">
        <v>2</v>
      </c>
      <c r="O185" s="998"/>
      <c r="P185" s="998"/>
      <c r="Q185" s="1083"/>
    </row>
    <row r="186" spans="1:25" ht="26.4" x14ac:dyDescent="0.3">
      <c r="A186" s="266"/>
      <c r="B186" s="267"/>
      <c r="C186" s="331"/>
      <c r="D186" s="297"/>
      <c r="E186" s="813" t="s">
        <v>607</v>
      </c>
      <c r="F186" s="607" t="s">
        <v>1235</v>
      </c>
      <c r="G186" s="239" t="s">
        <v>111</v>
      </c>
      <c r="H186" s="551">
        <v>1</v>
      </c>
      <c r="I186" s="551">
        <v>1</v>
      </c>
      <c r="J186" s="551">
        <v>1</v>
      </c>
      <c r="K186" s="648" t="s">
        <v>1236</v>
      </c>
      <c r="L186" s="812">
        <v>1</v>
      </c>
      <c r="M186" s="812">
        <v>1</v>
      </c>
      <c r="N186" s="812">
        <v>1</v>
      </c>
      <c r="O186" s="998"/>
      <c r="P186" s="998"/>
      <c r="Q186" s="1083"/>
    </row>
    <row r="187" spans="1:25" ht="12.75" customHeight="1" x14ac:dyDescent="0.3">
      <c r="A187" s="266"/>
      <c r="B187" s="267"/>
      <c r="C187" s="331"/>
      <c r="D187" s="297"/>
      <c r="E187" s="1226" t="s">
        <v>609</v>
      </c>
      <c r="F187" s="1236" t="s">
        <v>610</v>
      </c>
      <c r="G187" s="239" t="s">
        <v>6</v>
      </c>
      <c r="H187" s="551">
        <v>10</v>
      </c>
      <c r="I187" s="551">
        <v>10</v>
      </c>
      <c r="J187" s="551">
        <v>10</v>
      </c>
      <c r="K187" s="835" t="s">
        <v>611</v>
      </c>
      <c r="L187" s="837">
        <v>10</v>
      </c>
      <c r="M187" s="837">
        <v>10</v>
      </c>
      <c r="N187" s="837">
        <v>10</v>
      </c>
      <c r="O187" s="998"/>
      <c r="P187" s="998"/>
      <c r="Q187" s="1083"/>
      <c r="Y187" s="242" t="s">
        <v>794</v>
      </c>
    </row>
    <row r="188" spans="1:25" ht="12.75" customHeight="1" x14ac:dyDescent="0.3">
      <c r="A188" s="266"/>
      <c r="B188" s="267"/>
      <c r="C188" s="331"/>
      <c r="D188" s="297"/>
      <c r="E188" s="1227"/>
      <c r="F188" s="1237"/>
      <c r="G188" s="1238" t="s">
        <v>7</v>
      </c>
      <c r="H188" s="1240">
        <v>52</v>
      </c>
      <c r="I188" s="1240">
        <v>42</v>
      </c>
      <c r="J188" s="1240">
        <v>42</v>
      </c>
      <c r="K188" s="1357"/>
      <c r="L188" s="838"/>
      <c r="M188" s="838"/>
      <c r="N188" s="838"/>
      <c r="O188" s="998"/>
      <c r="P188" s="998"/>
      <c r="Q188" s="1083"/>
    </row>
    <row r="189" spans="1:25" x14ac:dyDescent="0.3">
      <c r="A189" s="266"/>
      <c r="B189" s="267"/>
      <c r="C189" s="331"/>
      <c r="D189" s="297"/>
      <c r="E189" s="1228"/>
      <c r="F189" s="944"/>
      <c r="G189" s="1239"/>
      <c r="H189" s="1241"/>
      <c r="I189" s="1241"/>
      <c r="J189" s="1241"/>
      <c r="K189" s="836"/>
      <c r="L189" s="839"/>
      <c r="M189" s="839"/>
      <c r="N189" s="839"/>
      <c r="O189" s="998"/>
      <c r="P189" s="998"/>
      <c r="Q189" s="1083"/>
    </row>
    <row r="190" spans="1:25" ht="39.6" x14ac:dyDescent="0.3">
      <c r="A190" s="266"/>
      <c r="B190" s="267"/>
      <c r="C190" s="331"/>
      <c r="D190" s="297"/>
      <c r="E190" s="441" t="s">
        <v>612</v>
      </c>
      <c r="F190" s="58" t="s">
        <v>1257</v>
      </c>
      <c r="G190" s="239" t="s">
        <v>111</v>
      </c>
      <c r="H190" s="551">
        <v>4</v>
      </c>
      <c r="I190" s="551">
        <v>5</v>
      </c>
      <c r="J190" s="551">
        <v>5</v>
      </c>
      <c r="K190" s="57" t="s">
        <v>299</v>
      </c>
      <c r="L190" s="595">
        <v>100</v>
      </c>
      <c r="M190" s="595">
        <v>100</v>
      </c>
      <c r="N190" s="595">
        <v>100</v>
      </c>
      <c r="O190" s="998"/>
      <c r="P190" s="998"/>
      <c r="Q190" s="1083"/>
    </row>
    <row r="191" spans="1:25" ht="48" customHeight="1" x14ac:dyDescent="0.3">
      <c r="A191" s="266"/>
      <c r="B191" s="267"/>
      <c r="C191" s="331"/>
      <c r="D191" s="297"/>
      <c r="E191" s="1335" t="s">
        <v>613</v>
      </c>
      <c r="F191" s="1341" t="s">
        <v>1209</v>
      </c>
      <c r="G191" s="1238" t="s">
        <v>111</v>
      </c>
      <c r="H191" s="1240">
        <v>5</v>
      </c>
      <c r="I191" s="1240">
        <v>5</v>
      </c>
      <c r="J191" s="1240">
        <v>5</v>
      </c>
      <c r="K191" s="835" t="s">
        <v>299</v>
      </c>
      <c r="L191" s="1298">
        <v>100</v>
      </c>
      <c r="M191" s="1298">
        <v>100</v>
      </c>
      <c r="N191" s="1298">
        <v>100</v>
      </c>
      <c r="O191" s="998"/>
      <c r="P191" s="998"/>
      <c r="Q191" s="1083"/>
    </row>
    <row r="192" spans="1:25" ht="17.25" customHeight="1" x14ac:dyDescent="0.3">
      <c r="A192" s="266"/>
      <c r="B192" s="267"/>
      <c r="C192" s="331"/>
      <c r="D192" s="297"/>
      <c r="E192" s="1335"/>
      <c r="F192" s="1341"/>
      <c r="G192" s="1239"/>
      <c r="H192" s="1241"/>
      <c r="I192" s="1241"/>
      <c r="J192" s="1241"/>
      <c r="K192" s="836"/>
      <c r="L192" s="1298"/>
      <c r="M192" s="1298"/>
      <c r="N192" s="1298"/>
      <c r="O192" s="998"/>
      <c r="P192" s="998"/>
      <c r="Q192" s="1083"/>
    </row>
    <row r="193" spans="1:21" ht="30.6" customHeight="1" x14ac:dyDescent="0.3">
      <c r="A193" s="266"/>
      <c r="B193" s="267"/>
      <c r="C193" s="331"/>
      <c r="D193" s="297"/>
      <c r="E193" s="796" t="s">
        <v>614</v>
      </c>
      <c r="F193" s="100" t="s">
        <v>616</v>
      </c>
      <c r="G193" s="794" t="s">
        <v>6</v>
      </c>
      <c r="H193" s="551">
        <v>5.5</v>
      </c>
      <c r="I193" s="551">
        <v>5.5</v>
      </c>
      <c r="J193" s="551">
        <v>6</v>
      </c>
      <c r="K193" s="57" t="s">
        <v>945</v>
      </c>
      <c r="L193" s="595">
        <v>1</v>
      </c>
      <c r="M193" s="595">
        <v>1</v>
      </c>
      <c r="N193" s="595">
        <v>1</v>
      </c>
      <c r="O193" s="998"/>
      <c r="P193" s="998"/>
      <c r="Q193" s="1083"/>
    </row>
    <row r="194" spans="1:21" ht="14.4" customHeight="1" x14ac:dyDescent="0.3">
      <c r="A194" s="266"/>
      <c r="B194" s="267"/>
      <c r="C194" s="331"/>
      <c r="D194" s="297"/>
      <c r="E194" s="1335" t="s">
        <v>615</v>
      </c>
      <c r="F194" s="998" t="s">
        <v>618</v>
      </c>
      <c r="G194" s="1059" t="s">
        <v>6</v>
      </c>
      <c r="H194" s="1336">
        <v>20</v>
      </c>
      <c r="I194" s="1336">
        <v>20</v>
      </c>
      <c r="J194" s="1336">
        <v>20</v>
      </c>
      <c r="K194" s="835" t="s">
        <v>1135</v>
      </c>
      <c r="L194" s="837">
        <v>5</v>
      </c>
      <c r="M194" s="837">
        <v>4</v>
      </c>
      <c r="N194" s="837">
        <v>4</v>
      </c>
      <c r="O194" s="998"/>
      <c r="P194" s="998"/>
      <c r="Q194" s="1083"/>
    </row>
    <row r="195" spans="1:21" x14ac:dyDescent="0.3">
      <c r="A195" s="266"/>
      <c r="B195" s="267"/>
      <c r="C195" s="331"/>
      <c r="D195" s="297"/>
      <c r="E195" s="1335"/>
      <c r="F195" s="998"/>
      <c r="G195" s="1059"/>
      <c r="H195" s="1336"/>
      <c r="I195" s="1336"/>
      <c r="J195" s="1336"/>
      <c r="K195" s="836"/>
      <c r="L195" s="839"/>
      <c r="M195" s="839"/>
      <c r="N195" s="839"/>
      <c r="O195" s="998"/>
      <c r="P195" s="998"/>
      <c r="Q195" s="1083"/>
    </row>
    <row r="196" spans="1:21" ht="26.4" customHeight="1" x14ac:dyDescent="0.3">
      <c r="A196" s="266"/>
      <c r="B196" s="267"/>
      <c r="C196" s="331"/>
      <c r="D196" s="297"/>
      <c r="E196" s="1226" t="s">
        <v>617</v>
      </c>
      <c r="F196" s="1236" t="s">
        <v>946</v>
      </c>
      <c r="G196" s="1238" t="s">
        <v>6</v>
      </c>
      <c r="H196" s="1240">
        <v>7.5</v>
      </c>
      <c r="I196" s="1240">
        <v>165</v>
      </c>
      <c r="J196" s="1240">
        <v>120</v>
      </c>
      <c r="K196" s="785" t="s">
        <v>1210</v>
      </c>
      <c r="L196" s="595">
        <v>1</v>
      </c>
      <c r="M196" s="595">
        <v>0</v>
      </c>
      <c r="N196" s="595">
        <v>0</v>
      </c>
      <c r="O196" s="998"/>
      <c r="P196" s="998"/>
      <c r="Q196" s="1083"/>
    </row>
    <row r="197" spans="1:21" ht="11.4" customHeight="1" x14ac:dyDescent="0.3">
      <c r="A197" s="266"/>
      <c r="B197" s="267"/>
      <c r="C197" s="331"/>
      <c r="D197" s="297"/>
      <c r="E197" s="1227"/>
      <c r="F197" s="1237"/>
      <c r="G197" s="1338"/>
      <c r="H197" s="1312"/>
      <c r="I197" s="1312"/>
      <c r="J197" s="1312"/>
      <c r="K197" s="835" t="s">
        <v>1096</v>
      </c>
      <c r="L197" s="837">
        <v>0</v>
      </c>
      <c r="M197" s="837">
        <v>2</v>
      </c>
      <c r="N197" s="837">
        <v>1</v>
      </c>
      <c r="O197" s="998"/>
      <c r="P197" s="998"/>
      <c r="Q197" s="1083"/>
    </row>
    <row r="198" spans="1:21" ht="15" customHeight="1" x14ac:dyDescent="0.3">
      <c r="A198" s="266"/>
      <c r="B198" s="267"/>
      <c r="C198" s="331"/>
      <c r="D198" s="297"/>
      <c r="E198" s="1228"/>
      <c r="F198" s="944"/>
      <c r="G198" s="239" t="s">
        <v>5</v>
      </c>
      <c r="H198" s="551">
        <v>42.5</v>
      </c>
      <c r="I198" s="551">
        <v>940</v>
      </c>
      <c r="J198" s="551">
        <v>680</v>
      </c>
      <c r="K198" s="836"/>
      <c r="L198" s="839"/>
      <c r="M198" s="839"/>
      <c r="N198" s="839"/>
      <c r="O198" s="998"/>
      <c r="P198" s="998"/>
      <c r="Q198" s="1083"/>
      <c r="R198" s="623"/>
      <c r="S198" s="623"/>
      <c r="T198" s="623"/>
      <c r="U198" s="623"/>
    </row>
    <row r="199" spans="1:21" ht="30.75" customHeight="1" thickBot="1" x14ac:dyDescent="0.35">
      <c r="A199" s="266"/>
      <c r="B199" s="267"/>
      <c r="C199" s="331"/>
      <c r="D199" s="297"/>
      <c r="E199" s="489" t="s">
        <v>1237</v>
      </c>
      <c r="F199" s="442" t="s">
        <v>882</v>
      </c>
      <c r="G199" s="443" t="s">
        <v>111</v>
      </c>
      <c r="H199" s="792">
        <v>128.5</v>
      </c>
      <c r="I199" s="792">
        <v>90</v>
      </c>
      <c r="J199" s="792">
        <v>100</v>
      </c>
      <c r="K199" s="197" t="s">
        <v>1138</v>
      </c>
      <c r="L199" s="570">
        <v>15</v>
      </c>
      <c r="M199" s="570">
        <v>12</v>
      </c>
      <c r="N199" s="570">
        <v>13</v>
      </c>
      <c r="O199" s="1314"/>
      <c r="P199" s="1314"/>
      <c r="Q199" s="1313"/>
    </row>
    <row r="200" spans="1:21" x14ac:dyDescent="0.25">
      <c r="A200" s="266"/>
      <c r="B200" s="267"/>
      <c r="C200" s="331"/>
      <c r="D200" s="354"/>
      <c r="E200" s="1191" t="s">
        <v>10</v>
      </c>
      <c r="F200" s="1326"/>
      <c r="G200" s="1327"/>
      <c r="H200" s="302">
        <f>SUM(H181:H199)</f>
        <v>318</v>
      </c>
      <c r="I200" s="302">
        <f>SUM(I181:I199)</f>
        <v>1325.5</v>
      </c>
      <c r="J200" s="302">
        <f>SUM(J181:J199)</f>
        <v>1031</v>
      </c>
      <c r="K200" s="1193"/>
      <c r="L200" s="1230"/>
      <c r="M200" s="1230"/>
      <c r="N200" s="1230"/>
      <c r="O200" s="1230"/>
      <c r="P200" s="1230"/>
      <c r="Q200" s="1231"/>
    </row>
    <row r="201" spans="1:21" ht="15.75" customHeight="1" thickBot="1" x14ac:dyDescent="0.35">
      <c r="A201" s="266"/>
      <c r="B201" s="267"/>
      <c r="C201" s="331"/>
      <c r="D201" s="1315" t="s">
        <v>619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7"/>
    </row>
    <row r="202" spans="1:21" ht="26.4" x14ac:dyDescent="0.3">
      <c r="A202" s="266"/>
      <c r="B202" s="267"/>
      <c r="C202" s="331"/>
      <c r="D202" s="297"/>
      <c r="E202" s="357" t="s">
        <v>620</v>
      </c>
      <c r="F202" s="280" t="s">
        <v>621</v>
      </c>
      <c r="G202" s="358" t="s">
        <v>6</v>
      </c>
      <c r="H202" s="578">
        <v>12</v>
      </c>
      <c r="I202" s="578">
        <v>12</v>
      </c>
      <c r="J202" s="578">
        <v>20</v>
      </c>
      <c r="K202" s="288" t="s">
        <v>1183</v>
      </c>
      <c r="L202" s="590">
        <v>1</v>
      </c>
      <c r="M202" s="590">
        <v>1</v>
      </c>
      <c r="N202" s="590">
        <v>2</v>
      </c>
      <c r="O202" s="1306" t="s">
        <v>591</v>
      </c>
      <c r="P202" s="280" t="s">
        <v>622</v>
      </c>
      <c r="Q202" s="1291" t="s">
        <v>30</v>
      </c>
    </row>
    <row r="203" spans="1:21" ht="14.4" x14ac:dyDescent="0.3">
      <c r="A203" s="266"/>
      <c r="B203" s="267"/>
      <c r="C203" s="331"/>
      <c r="D203" s="297"/>
      <c r="E203" s="441" t="s">
        <v>623</v>
      </c>
      <c r="F203" s="299" t="s">
        <v>624</v>
      </c>
      <c r="G203" s="239" t="s">
        <v>7</v>
      </c>
      <c r="H203" s="795">
        <v>30</v>
      </c>
      <c r="I203" s="579">
        <v>30</v>
      </c>
      <c r="J203" s="579">
        <v>35</v>
      </c>
      <c r="K203" s="290" t="s">
        <v>1260</v>
      </c>
      <c r="L203" s="588">
        <v>150</v>
      </c>
      <c r="M203" s="588">
        <v>150</v>
      </c>
      <c r="N203" s="588">
        <v>170</v>
      </c>
      <c r="O203" s="1310"/>
      <c r="P203" s="1310" t="s">
        <v>487</v>
      </c>
      <c r="Q203" s="1311"/>
    </row>
    <row r="204" spans="1:21" ht="13.8" thickBot="1" x14ac:dyDescent="0.35">
      <c r="A204" s="266"/>
      <c r="B204" s="267"/>
      <c r="C204" s="331"/>
      <c r="D204" s="297"/>
      <c r="E204" s="430" t="s">
        <v>625</v>
      </c>
      <c r="F204" s="301" t="s">
        <v>626</v>
      </c>
      <c r="G204" s="429" t="s">
        <v>5</v>
      </c>
      <c r="H204" s="580">
        <v>5</v>
      </c>
      <c r="I204" s="580">
        <v>5</v>
      </c>
      <c r="J204" s="580">
        <v>5</v>
      </c>
      <c r="K204" s="301" t="s">
        <v>1261</v>
      </c>
      <c r="L204" s="589">
        <v>20</v>
      </c>
      <c r="M204" s="589">
        <v>20</v>
      </c>
      <c r="N204" s="589">
        <v>20</v>
      </c>
      <c r="O204" s="1307"/>
      <c r="P204" s="1307"/>
      <c r="Q204" s="1292"/>
    </row>
    <row r="205" spans="1:21" ht="13.8" thickBot="1" x14ac:dyDescent="0.35">
      <c r="A205" s="266"/>
      <c r="B205" s="267"/>
      <c r="C205" s="331"/>
      <c r="D205" s="297"/>
      <c r="E205" s="1323" t="s">
        <v>10</v>
      </c>
      <c r="F205" s="1324"/>
      <c r="G205" s="1325"/>
      <c r="H205" s="359">
        <f>SUM(H202:H204)</f>
        <v>47</v>
      </c>
      <c r="I205" s="359">
        <f>SUM(I202:I204)</f>
        <v>47</v>
      </c>
      <c r="J205" s="359">
        <f>SUM(J202:J204)</f>
        <v>60</v>
      </c>
      <c r="K205" s="444"/>
      <c r="L205" s="360"/>
      <c r="M205" s="360"/>
      <c r="N205" s="360"/>
      <c r="O205" s="360"/>
      <c r="P205" s="360"/>
      <c r="Q205" s="361"/>
    </row>
    <row r="206" spans="1:21" ht="15.75" customHeight="1" thickBot="1" x14ac:dyDescent="0.35">
      <c r="A206" s="266"/>
      <c r="B206" s="267"/>
      <c r="C206" s="331"/>
      <c r="D206" s="1315" t="s">
        <v>627</v>
      </c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7"/>
    </row>
    <row r="207" spans="1:21" ht="25.5" customHeight="1" x14ac:dyDescent="0.3">
      <c r="A207" s="266"/>
      <c r="B207" s="267"/>
      <c r="C207" s="331"/>
      <c r="D207" s="445"/>
      <c r="E207" s="357" t="s">
        <v>628</v>
      </c>
      <c r="F207" s="280" t="s">
        <v>1136</v>
      </c>
      <c r="G207" s="358" t="s">
        <v>9</v>
      </c>
      <c r="H207" s="578">
        <v>10</v>
      </c>
      <c r="I207" s="578">
        <v>10</v>
      </c>
      <c r="J207" s="578">
        <v>0</v>
      </c>
      <c r="K207" s="288" t="s">
        <v>1139</v>
      </c>
      <c r="L207" s="590">
        <v>200</v>
      </c>
      <c r="M207" s="590">
        <v>150</v>
      </c>
      <c r="N207" s="590">
        <v>0</v>
      </c>
      <c r="O207" s="1306" t="s">
        <v>291</v>
      </c>
      <c r="P207" s="1306" t="s">
        <v>1137</v>
      </c>
      <c r="Q207" s="1291" t="s">
        <v>629</v>
      </c>
    </row>
    <row r="208" spans="1:21" ht="27" thickBot="1" x14ac:dyDescent="0.35">
      <c r="A208" s="266"/>
      <c r="B208" s="267"/>
      <c r="C208" s="331"/>
      <c r="D208" s="445"/>
      <c r="E208" s="430" t="s">
        <v>630</v>
      </c>
      <c r="F208" s="282" t="s">
        <v>631</v>
      </c>
      <c r="G208" s="429" t="s">
        <v>9</v>
      </c>
      <c r="H208" s="580">
        <v>3</v>
      </c>
      <c r="I208" s="580">
        <v>3</v>
      </c>
      <c r="J208" s="580">
        <v>0</v>
      </c>
      <c r="K208" s="305" t="s">
        <v>1140</v>
      </c>
      <c r="L208" s="589">
        <v>100</v>
      </c>
      <c r="M208" s="589">
        <v>80</v>
      </c>
      <c r="N208" s="589">
        <v>0</v>
      </c>
      <c r="O208" s="1307"/>
      <c r="P208" s="1307"/>
      <c r="Q208" s="1292"/>
    </row>
    <row r="209" spans="1:17" ht="13.8" thickBot="1" x14ac:dyDescent="0.35">
      <c r="A209" s="266"/>
      <c r="B209" s="267"/>
      <c r="C209" s="331"/>
      <c r="D209" s="362"/>
      <c r="E209" s="1322" t="s">
        <v>10</v>
      </c>
      <c r="F209" s="1322"/>
      <c r="G209" s="1322"/>
      <c r="H209" s="359">
        <f>SUM(H207:H208)</f>
        <v>13</v>
      </c>
      <c r="I209" s="359">
        <f>SUM(I207:I208)</f>
        <v>13</v>
      </c>
      <c r="J209" s="359">
        <f>SUM(J207:J208)</f>
        <v>0</v>
      </c>
      <c r="K209" s="1193"/>
      <c r="L209" s="1318"/>
      <c r="M209" s="1318"/>
      <c r="N209" s="1318"/>
      <c r="O209" s="1318"/>
      <c r="P209" s="1318"/>
      <c r="Q209" s="1319"/>
    </row>
    <row r="210" spans="1:17" ht="13.8" thickBot="1" x14ac:dyDescent="0.35">
      <c r="A210" s="266"/>
      <c r="B210" s="267"/>
      <c r="C210" s="331"/>
      <c r="D210" s="1218" t="s">
        <v>632</v>
      </c>
      <c r="E210" s="1219"/>
      <c r="F210" s="1219"/>
      <c r="G210" s="1219"/>
      <c r="H210" s="1219"/>
      <c r="I210" s="1219"/>
      <c r="J210" s="1219"/>
      <c r="K210" s="1219"/>
      <c r="L210" s="1219"/>
      <c r="M210" s="1219"/>
      <c r="N210" s="1219"/>
      <c r="O210" s="1219"/>
      <c r="P210" s="1219"/>
      <c r="Q210" s="1220"/>
    </row>
    <row r="211" spans="1:17" ht="39.6" x14ac:dyDescent="0.3">
      <c r="A211" s="266"/>
      <c r="B211" s="267"/>
      <c r="C211" s="331"/>
      <c r="D211" s="363"/>
      <c r="E211" s="287" t="s">
        <v>633</v>
      </c>
      <c r="F211" s="288" t="s">
        <v>634</v>
      </c>
      <c r="G211" s="288" t="s">
        <v>6</v>
      </c>
      <c r="H211" s="578">
        <v>155</v>
      </c>
      <c r="I211" s="578">
        <v>0</v>
      </c>
      <c r="J211" s="578">
        <v>0</v>
      </c>
      <c r="K211" s="288" t="s">
        <v>299</v>
      </c>
      <c r="L211" s="590">
        <v>100</v>
      </c>
      <c r="M211" s="590">
        <v>0</v>
      </c>
      <c r="N211" s="590">
        <v>0</v>
      </c>
      <c r="O211" s="1221" t="s">
        <v>591</v>
      </c>
      <c r="P211" s="269" t="s">
        <v>318</v>
      </c>
      <c r="Q211" s="1195" t="s">
        <v>798</v>
      </c>
    </row>
    <row r="212" spans="1:17" ht="39.6" x14ac:dyDescent="0.3">
      <c r="A212" s="266"/>
      <c r="B212" s="267"/>
      <c r="C212" s="331"/>
      <c r="D212" s="363"/>
      <c r="E212" s="289" t="s">
        <v>635</v>
      </c>
      <c r="F212" s="316" t="s">
        <v>636</v>
      </c>
      <c r="G212" s="270" t="s">
        <v>6</v>
      </c>
      <c r="H212" s="579">
        <v>420</v>
      </c>
      <c r="I212" s="579">
        <v>420</v>
      </c>
      <c r="J212" s="579">
        <v>450</v>
      </c>
      <c r="K212" s="290" t="s">
        <v>637</v>
      </c>
      <c r="L212" s="588">
        <v>3000</v>
      </c>
      <c r="M212" s="588">
        <v>3500</v>
      </c>
      <c r="N212" s="588">
        <v>3500</v>
      </c>
      <c r="O212" s="1222"/>
      <c r="P212" s="1288" t="s">
        <v>437</v>
      </c>
      <c r="Q212" s="1196"/>
    </row>
    <row r="213" spans="1:17" ht="26.4" x14ac:dyDescent="0.3">
      <c r="A213" s="266"/>
      <c r="B213" s="267"/>
      <c r="C213" s="331"/>
      <c r="D213" s="363"/>
      <c r="E213" s="289" t="s">
        <v>638</v>
      </c>
      <c r="F213" s="316" t="s">
        <v>1162</v>
      </c>
      <c r="G213" s="270" t="s">
        <v>6</v>
      </c>
      <c r="H213" s="579">
        <v>300</v>
      </c>
      <c r="I213" s="579">
        <v>320</v>
      </c>
      <c r="J213" s="579">
        <v>340</v>
      </c>
      <c r="K213" s="290" t="s">
        <v>1163</v>
      </c>
      <c r="L213" s="588">
        <v>48</v>
      </c>
      <c r="M213" s="588">
        <v>50</v>
      </c>
      <c r="N213" s="588">
        <v>51</v>
      </c>
      <c r="O213" s="1222"/>
      <c r="P213" s="1289"/>
      <c r="Q213" s="1196"/>
    </row>
    <row r="214" spans="1:17" ht="26.4" x14ac:dyDescent="0.3">
      <c r="A214" s="266"/>
      <c r="B214" s="267"/>
      <c r="C214" s="331"/>
      <c r="D214" s="363"/>
      <c r="E214" s="289" t="s">
        <v>639</v>
      </c>
      <c r="F214" s="316" t="s">
        <v>640</v>
      </c>
      <c r="G214" s="270" t="s">
        <v>6</v>
      </c>
      <c r="H214" s="579">
        <v>250</v>
      </c>
      <c r="I214" s="579">
        <v>260</v>
      </c>
      <c r="J214" s="579">
        <v>250</v>
      </c>
      <c r="K214" s="290" t="s">
        <v>1142</v>
      </c>
      <c r="L214" s="588">
        <v>2360</v>
      </c>
      <c r="M214" s="588">
        <v>2370</v>
      </c>
      <c r="N214" s="588">
        <v>2400</v>
      </c>
      <c r="O214" s="1222"/>
      <c r="P214" s="1290"/>
      <c r="Q214" s="1196"/>
    </row>
    <row r="215" spans="1:17" ht="26.4" x14ac:dyDescent="0.3">
      <c r="A215" s="266"/>
      <c r="B215" s="267"/>
      <c r="C215" s="331"/>
      <c r="D215" s="363"/>
      <c r="E215" s="289" t="s">
        <v>641</v>
      </c>
      <c r="F215" s="316" t="s">
        <v>642</v>
      </c>
      <c r="G215" s="270" t="s">
        <v>6</v>
      </c>
      <c r="H215" s="579">
        <v>30</v>
      </c>
      <c r="I215" s="579">
        <v>20</v>
      </c>
      <c r="J215" s="579">
        <v>20</v>
      </c>
      <c r="K215" s="290" t="s">
        <v>947</v>
      </c>
      <c r="L215" s="588">
        <v>3</v>
      </c>
      <c r="M215" s="588">
        <v>2</v>
      </c>
      <c r="N215" s="588">
        <v>2</v>
      </c>
      <c r="O215" s="1222"/>
      <c r="P215" s="364" t="s">
        <v>212</v>
      </c>
      <c r="Q215" s="1196"/>
    </row>
    <row r="216" spans="1:17" x14ac:dyDescent="0.3">
      <c r="A216" s="266"/>
      <c r="B216" s="267"/>
      <c r="C216" s="331"/>
      <c r="D216" s="363"/>
      <c r="E216" s="289" t="s">
        <v>643</v>
      </c>
      <c r="F216" s="316" t="s">
        <v>644</v>
      </c>
      <c r="G216" s="270" t="s">
        <v>6</v>
      </c>
      <c r="H216" s="579">
        <v>95</v>
      </c>
      <c r="I216" s="579">
        <v>100</v>
      </c>
      <c r="J216" s="579">
        <v>120</v>
      </c>
      <c r="K216" s="290" t="s">
        <v>645</v>
      </c>
      <c r="L216" s="588">
        <v>42.5</v>
      </c>
      <c r="M216" s="588">
        <v>43</v>
      </c>
      <c r="N216" s="588">
        <v>43</v>
      </c>
      <c r="O216" s="1222"/>
      <c r="P216" s="364" t="s">
        <v>646</v>
      </c>
      <c r="Q216" s="1196"/>
    </row>
    <row r="217" spans="1:17" ht="26.4" x14ac:dyDescent="0.3">
      <c r="A217" s="266"/>
      <c r="B217" s="267"/>
      <c r="C217" s="331"/>
      <c r="D217" s="363"/>
      <c r="E217" s="289" t="s">
        <v>647</v>
      </c>
      <c r="F217" s="270" t="s">
        <v>648</v>
      </c>
      <c r="G217" s="270" t="s">
        <v>6</v>
      </c>
      <c r="H217" s="579">
        <v>30</v>
      </c>
      <c r="I217" s="579">
        <v>30</v>
      </c>
      <c r="J217" s="579">
        <v>30</v>
      </c>
      <c r="K217" s="290" t="s">
        <v>1141</v>
      </c>
      <c r="L217" s="588">
        <v>1</v>
      </c>
      <c r="M217" s="588">
        <v>1</v>
      </c>
      <c r="N217" s="588">
        <v>1</v>
      </c>
      <c r="O217" s="1222"/>
      <c r="P217" s="364" t="s">
        <v>318</v>
      </c>
      <c r="Q217" s="1196"/>
    </row>
    <row r="218" spans="1:17" x14ac:dyDescent="0.3">
      <c r="A218" s="266"/>
      <c r="B218" s="267"/>
      <c r="C218" s="331"/>
      <c r="D218" s="363"/>
      <c r="E218" s="289" t="s">
        <v>649</v>
      </c>
      <c r="F218" s="365" t="s">
        <v>650</v>
      </c>
      <c r="G218" s="270" t="s">
        <v>6</v>
      </c>
      <c r="H218" s="579">
        <v>255</v>
      </c>
      <c r="I218" s="579">
        <v>0</v>
      </c>
      <c r="J218" s="579">
        <v>0</v>
      </c>
      <c r="K218" s="290" t="s">
        <v>299</v>
      </c>
      <c r="L218" s="588">
        <v>100</v>
      </c>
      <c r="M218" s="588">
        <v>0</v>
      </c>
      <c r="N218" s="588">
        <v>0</v>
      </c>
      <c r="O218" s="1222"/>
      <c r="P218" s="1288" t="s">
        <v>326</v>
      </c>
      <c r="Q218" s="1196"/>
    </row>
    <row r="219" spans="1:17" x14ac:dyDescent="0.3">
      <c r="A219" s="266"/>
      <c r="B219" s="267"/>
      <c r="C219" s="331"/>
      <c r="D219" s="363"/>
      <c r="E219" s="289" t="s">
        <v>651</v>
      </c>
      <c r="F219" s="270" t="s">
        <v>652</v>
      </c>
      <c r="G219" s="270" t="s">
        <v>6</v>
      </c>
      <c r="H219" s="579">
        <v>0</v>
      </c>
      <c r="I219" s="579">
        <v>0</v>
      </c>
      <c r="J219" s="579">
        <v>120</v>
      </c>
      <c r="K219" s="290" t="s">
        <v>299</v>
      </c>
      <c r="L219" s="588">
        <v>0</v>
      </c>
      <c r="M219" s="588">
        <v>0</v>
      </c>
      <c r="N219" s="588">
        <v>100</v>
      </c>
      <c r="O219" s="1222"/>
      <c r="P219" s="1290"/>
      <c r="Q219" s="1196"/>
    </row>
    <row r="220" spans="1:17" x14ac:dyDescent="0.3">
      <c r="A220" s="266"/>
      <c r="B220" s="267"/>
      <c r="C220" s="331"/>
      <c r="D220" s="363"/>
      <c r="E220" s="289" t="s">
        <v>653</v>
      </c>
      <c r="F220" s="270" t="s">
        <v>654</v>
      </c>
      <c r="G220" s="270" t="s">
        <v>6</v>
      </c>
      <c r="H220" s="579">
        <v>0</v>
      </c>
      <c r="I220" s="579">
        <v>100</v>
      </c>
      <c r="J220" s="579">
        <v>100</v>
      </c>
      <c r="K220" s="290" t="s">
        <v>657</v>
      </c>
      <c r="L220" s="588">
        <v>0</v>
      </c>
      <c r="M220" s="588">
        <v>50</v>
      </c>
      <c r="N220" s="588">
        <v>100</v>
      </c>
      <c r="O220" s="1222"/>
      <c r="P220" s="364" t="s">
        <v>212</v>
      </c>
      <c r="Q220" s="1196"/>
    </row>
    <row r="221" spans="1:17" ht="13.8" thickBot="1" x14ac:dyDescent="0.35">
      <c r="A221" s="266"/>
      <c r="B221" s="267"/>
      <c r="C221" s="331"/>
      <c r="D221" s="363"/>
      <c r="E221" s="318" t="s">
        <v>655</v>
      </c>
      <c r="F221" s="292" t="s">
        <v>656</v>
      </c>
      <c r="G221" s="292" t="s">
        <v>6</v>
      </c>
      <c r="H221" s="580">
        <v>0</v>
      </c>
      <c r="I221" s="580">
        <v>110</v>
      </c>
      <c r="J221" s="580">
        <v>110</v>
      </c>
      <c r="K221" s="305" t="s">
        <v>657</v>
      </c>
      <c r="L221" s="589">
        <v>0</v>
      </c>
      <c r="M221" s="589">
        <v>50</v>
      </c>
      <c r="N221" s="589">
        <v>100</v>
      </c>
      <c r="O221" s="1223"/>
      <c r="P221" s="292" t="s">
        <v>326</v>
      </c>
      <c r="Q221" s="1198"/>
    </row>
    <row r="222" spans="1:17" ht="13.8" thickBot="1" x14ac:dyDescent="0.3">
      <c r="A222" s="266"/>
      <c r="B222" s="267"/>
      <c r="C222" s="331"/>
      <c r="D222" s="1259" t="s">
        <v>10</v>
      </c>
      <c r="E222" s="1260"/>
      <c r="F222" s="1260"/>
      <c r="G222" s="1261"/>
      <c r="H222" s="359">
        <f>SUM(H211:H221)</f>
        <v>1535</v>
      </c>
      <c r="I222" s="359">
        <f>SUM(I211:I221)</f>
        <v>1360</v>
      </c>
      <c r="J222" s="359">
        <f>SUM(J211:J221)</f>
        <v>1540</v>
      </c>
      <c r="K222" s="1262"/>
      <c r="L222" s="1230"/>
      <c r="M222" s="1230"/>
      <c r="N222" s="1230"/>
      <c r="O222" s="1230"/>
      <c r="P222" s="1230"/>
      <c r="Q222" s="1231"/>
    </row>
    <row r="223" spans="1:17" ht="13.8" thickBot="1" x14ac:dyDescent="0.3">
      <c r="A223" s="266"/>
      <c r="B223" s="267"/>
      <c r="C223" s="331"/>
      <c r="D223" s="1218" t="s">
        <v>658</v>
      </c>
      <c r="E223" s="1320"/>
      <c r="F223" s="1320"/>
      <c r="G223" s="1320"/>
      <c r="H223" s="1320"/>
      <c r="I223" s="1320"/>
      <c r="J223" s="1320"/>
      <c r="K223" s="1320"/>
      <c r="L223" s="1320"/>
      <c r="M223" s="1320"/>
      <c r="N223" s="1320"/>
      <c r="O223" s="1320"/>
      <c r="P223" s="1320"/>
      <c r="Q223" s="1321"/>
    </row>
    <row r="224" spans="1:17" ht="25.5" customHeight="1" x14ac:dyDescent="0.3">
      <c r="A224" s="266"/>
      <c r="B224" s="267"/>
      <c r="C224" s="331"/>
      <c r="D224" s="363"/>
      <c r="E224" s="1303" t="s">
        <v>659</v>
      </c>
      <c r="F224" s="1304" t="s">
        <v>1234</v>
      </c>
      <c r="G224" s="1301" t="s">
        <v>6</v>
      </c>
      <c r="H224" s="1302">
        <v>75</v>
      </c>
      <c r="I224" s="1302">
        <v>75</v>
      </c>
      <c r="J224" s="1302">
        <v>75</v>
      </c>
      <c r="K224" s="72" t="s">
        <v>299</v>
      </c>
      <c r="L224" s="594">
        <v>20</v>
      </c>
      <c r="M224" s="594">
        <v>30</v>
      </c>
      <c r="N224" s="594">
        <v>40</v>
      </c>
      <c r="O224" s="1299" t="s">
        <v>591</v>
      </c>
      <c r="P224" s="1299" t="s">
        <v>320</v>
      </c>
      <c r="Q224" s="1308" t="s">
        <v>798</v>
      </c>
    </row>
    <row r="225" spans="1:17" ht="14.4" customHeight="1" x14ac:dyDescent="0.3">
      <c r="A225" s="266"/>
      <c r="B225" s="267"/>
      <c r="C225" s="331"/>
      <c r="D225" s="363"/>
      <c r="E225" s="1296"/>
      <c r="F225" s="1305"/>
      <c r="G225" s="987"/>
      <c r="H225" s="1241"/>
      <c r="I225" s="1241"/>
      <c r="J225" s="1241"/>
      <c r="K225" s="835" t="s">
        <v>1096</v>
      </c>
      <c r="L225" s="1298">
        <v>2</v>
      </c>
      <c r="M225" s="1298">
        <v>1</v>
      </c>
      <c r="N225" s="1298">
        <v>1</v>
      </c>
      <c r="O225" s="1300"/>
      <c r="P225" s="998"/>
      <c r="Q225" s="1309"/>
    </row>
    <row r="226" spans="1:17" ht="14.4" customHeight="1" x14ac:dyDescent="0.3">
      <c r="A226" s="266"/>
      <c r="B226" s="267"/>
      <c r="C226" s="331"/>
      <c r="D226" s="363"/>
      <c r="E226" s="1296"/>
      <c r="F226" s="1305"/>
      <c r="G226" s="61" t="s">
        <v>519</v>
      </c>
      <c r="H226" s="551">
        <v>140</v>
      </c>
      <c r="I226" s="551">
        <v>60</v>
      </c>
      <c r="J226" s="551">
        <v>30</v>
      </c>
      <c r="K226" s="836"/>
      <c r="L226" s="1298"/>
      <c r="M226" s="1298"/>
      <c r="N226" s="1298"/>
      <c r="O226" s="1300"/>
      <c r="P226" s="998"/>
      <c r="Q226" s="1309"/>
    </row>
    <row r="227" spans="1:17" ht="14.4" customHeight="1" x14ac:dyDescent="0.3">
      <c r="A227" s="266"/>
      <c r="B227" s="267"/>
      <c r="C227" s="331"/>
      <c r="D227" s="363"/>
      <c r="E227" s="1296" t="s">
        <v>660</v>
      </c>
      <c r="F227" s="1297" t="s">
        <v>1211</v>
      </c>
      <c r="G227" s="61" t="s">
        <v>6</v>
      </c>
      <c r="H227" s="551">
        <v>0</v>
      </c>
      <c r="I227" s="551">
        <v>50</v>
      </c>
      <c r="J227" s="551">
        <v>50</v>
      </c>
      <c r="K227" s="57" t="s">
        <v>657</v>
      </c>
      <c r="L227" s="595">
        <v>0</v>
      </c>
      <c r="M227" s="595">
        <v>50</v>
      </c>
      <c r="N227" s="595">
        <v>100</v>
      </c>
      <c r="O227" s="1300"/>
      <c r="P227" s="1293" t="s">
        <v>318</v>
      </c>
      <c r="Q227" s="1309"/>
    </row>
    <row r="228" spans="1:17" ht="14.4" customHeight="1" x14ac:dyDescent="0.3">
      <c r="A228" s="266"/>
      <c r="B228" s="267"/>
      <c r="C228" s="331"/>
      <c r="D228" s="363"/>
      <c r="E228" s="1296"/>
      <c r="F228" s="1297"/>
      <c r="G228" s="61" t="s">
        <v>5</v>
      </c>
      <c r="H228" s="551">
        <v>0</v>
      </c>
      <c r="I228" s="551">
        <v>200</v>
      </c>
      <c r="J228" s="551">
        <v>200</v>
      </c>
      <c r="K228" s="835" t="s">
        <v>214</v>
      </c>
      <c r="L228" s="1298">
        <v>0</v>
      </c>
      <c r="M228" s="1298">
        <v>0.45</v>
      </c>
      <c r="N228" s="1298">
        <v>0.45</v>
      </c>
      <c r="O228" s="1300"/>
      <c r="P228" s="1294"/>
      <c r="Q228" s="1309"/>
    </row>
    <row r="229" spans="1:17" ht="14.4" customHeight="1" x14ac:dyDescent="0.3">
      <c r="A229" s="266"/>
      <c r="B229" s="267"/>
      <c r="C229" s="331"/>
      <c r="D229" s="363"/>
      <c r="E229" s="1296"/>
      <c r="F229" s="1297"/>
      <c r="G229" s="61" t="s">
        <v>7</v>
      </c>
      <c r="H229" s="551">
        <v>0</v>
      </c>
      <c r="I229" s="551">
        <v>50</v>
      </c>
      <c r="J229" s="551">
        <v>50</v>
      </c>
      <c r="K229" s="836"/>
      <c r="L229" s="1298"/>
      <c r="M229" s="1298"/>
      <c r="N229" s="1298"/>
      <c r="O229" s="1300"/>
      <c r="P229" s="1294"/>
      <c r="Q229" s="1309"/>
    </row>
    <row r="230" spans="1:17" ht="39.6" x14ac:dyDescent="0.3">
      <c r="A230" s="266"/>
      <c r="B230" s="267"/>
      <c r="C230" s="331"/>
      <c r="D230" s="363"/>
      <c r="E230" s="63" t="s">
        <v>661</v>
      </c>
      <c r="F230" s="61" t="s">
        <v>663</v>
      </c>
      <c r="G230" s="61" t="s">
        <v>519</v>
      </c>
      <c r="H230" s="551">
        <v>0</v>
      </c>
      <c r="I230" s="551">
        <v>30</v>
      </c>
      <c r="J230" s="551">
        <v>0</v>
      </c>
      <c r="K230" s="61" t="s">
        <v>662</v>
      </c>
      <c r="L230" s="595">
        <v>0</v>
      </c>
      <c r="M230" s="595">
        <v>1</v>
      </c>
      <c r="N230" s="595">
        <v>0</v>
      </c>
      <c r="O230" s="1300"/>
      <c r="P230" s="1294"/>
      <c r="Q230" s="1309"/>
    </row>
    <row r="231" spans="1:17" ht="39.6" x14ac:dyDescent="0.3">
      <c r="A231" s="266"/>
      <c r="B231" s="267"/>
      <c r="C231" s="331"/>
      <c r="D231" s="363"/>
      <c r="E231" s="63" t="s">
        <v>1184</v>
      </c>
      <c r="F231" s="61" t="s">
        <v>957</v>
      </c>
      <c r="G231" s="61" t="s">
        <v>519</v>
      </c>
      <c r="H231" s="551">
        <v>0</v>
      </c>
      <c r="I231" s="551">
        <v>0</v>
      </c>
      <c r="J231" s="551">
        <v>70</v>
      </c>
      <c r="K231" s="61" t="s">
        <v>662</v>
      </c>
      <c r="L231" s="595">
        <v>0</v>
      </c>
      <c r="M231" s="595">
        <v>0</v>
      </c>
      <c r="N231" s="595">
        <v>1</v>
      </c>
      <c r="O231" s="1300"/>
      <c r="P231" s="1295"/>
      <c r="Q231" s="1309"/>
    </row>
    <row r="232" spans="1:17" ht="13.8" thickBot="1" x14ac:dyDescent="0.3">
      <c r="A232" s="266"/>
      <c r="B232" s="267"/>
      <c r="C232" s="331"/>
      <c r="D232" s="1259" t="s">
        <v>10</v>
      </c>
      <c r="E232" s="1333"/>
      <c r="F232" s="1333"/>
      <c r="G232" s="1334"/>
      <c r="H232" s="366">
        <f>SUM(H224:H231)</f>
        <v>215</v>
      </c>
      <c r="I232" s="366">
        <f>SUM(I224:I231)</f>
        <v>465</v>
      </c>
      <c r="J232" s="366">
        <f>SUM(J224:J231)</f>
        <v>475</v>
      </c>
      <c r="K232" s="1262"/>
      <c r="L232" s="1230"/>
      <c r="M232" s="1230"/>
      <c r="N232" s="1230"/>
      <c r="O232" s="1230"/>
      <c r="P232" s="1230"/>
      <c r="Q232" s="1231"/>
    </row>
    <row r="233" spans="1:17" ht="13.8" thickBot="1" x14ac:dyDescent="0.3">
      <c r="A233" s="266"/>
      <c r="B233" s="267"/>
      <c r="C233" s="331"/>
      <c r="D233" s="367" t="s">
        <v>1222</v>
      </c>
      <c r="E233" s="368"/>
      <c r="F233" s="369"/>
      <c r="G233" s="369"/>
      <c r="H233" s="1328"/>
      <c r="I233" s="1328"/>
      <c r="J233" s="1328"/>
      <c r="K233" s="1328"/>
      <c r="L233" s="369"/>
      <c r="M233" s="369"/>
      <c r="N233" s="369"/>
      <c r="O233" s="369"/>
      <c r="P233" s="369"/>
      <c r="Q233" s="370"/>
    </row>
    <row r="234" spans="1:17" x14ac:dyDescent="0.3">
      <c r="A234" s="266"/>
      <c r="B234" s="267"/>
      <c r="C234" s="331"/>
      <c r="D234" s="363"/>
      <c r="E234" s="287" t="s">
        <v>664</v>
      </c>
      <c r="F234" s="315" t="s">
        <v>665</v>
      </c>
      <c r="G234" s="269" t="s">
        <v>9</v>
      </c>
      <c r="H234" s="578">
        <v>5</v>
      </c>
      <c r="I234" s="578">
        <v>0</v>
      </c>
      <c r="J234" s="578">
        <v>0</v>
      </c>
      <c r="K234" s="288" t="s">
        <v>1146</v>
      </c>
      <c r="L234" s="590">
        <v>1</v>
      </c>
      <c r="M234" s="590">
        <v>0</v>
      </c>
      <c r="N234" s="590">
        <v>0</v>
      </c>
      <c r="O234" s="1329" t="s">
        <v>430</v>
      </c>
      <c r="P234" s="1331" t="s">
        <v>212</v>
      </c>
      <c r="Q234" s="1286" t="s">
        <v>194</v>
      </c>
    </row>
    <row r="235" spans="1:17" ht="26.4" x14ac:dyDescent="0.3">
      <c r="A235" s="266"/>
      <c r="B235" s="267"/>
      <c r="C235" s="331"/>
      <c r="D235" s="363"/>
      <c r="E235" s="289" t="s">
        <v>666</v>
      </c>
      <c r="F235" s="270" t="s">
        <v>667</v>
      </c>
      <c r="G235" s="270" t="s">
        <v>6</v>
      </c>
      <c r="H235" s="579">
        <v>0</v>
      </c>
      <c r="I235" s="579">
        <v>0</v>
      </c>
      <c r="J235" s="579">
        <v>30</v>
      </c>
      <c r="K235" s="290" t="s">
        <v>1146</v>
      </c>
      <c r="L235" s="588">
        <v>0</v>
      </c>
      <c r="M235" s="588">
        <v>0</v>
      </c>
      <c r="N235" s="588">
        <v>1</v>
      </c>
      <c r="O235" s="1330"/>
      <c r="P235" s="1332"/>
      <c r="Q235" s="1287"/>
    </row>
    <row r="236" spans="1:17" ht="26.4" x14ac:dyDescent="0.3">
      <c r="A236" s="266"/>
      <c r="B236" s="267"/>
      <c r="C236" s="331"/>
      <c r="D236" s="363"/>
      <c r="E236" s="289" t="s">
        <v>668</v>
      </c>
      <c r="F236" s="270" t="s">
        <v>669</v>
      </c>
      <c r="G236" s="270" t="s">
        <v>6</v>
      </c>
      <c r="H236" s="579">
        <v>0</v>
      </c>
      <c r="I236" s="579">
        <v>25</v>
      </c>
      <c r="J236" s="579">
        <v>0</v>
      </c>
      <c r="K236" s="290" t="s">
        <v>1146</v>
      </c>
      <c r="L236" s="588">
        <v>0</v>
      </c>
      <c r="M236" s="588">
        <v>1</v>
      </c>
      <c r="N236" s="588">
        <v>0</v>
      </c>
      <c r="O236" s="1330"/>
      <c r="P236" s="1332"/>
      <c r="Q236" s="1287"/>
    </row>
    <row r="237" spans="1:17" ht="26.4" x14ac:dyDescent="0.3">
      <c r="A237" s="266"/>
      <c r="B237" s="267"/>
      <c r="C237" s="331"/>
      <c r="D237" s="363"/>
      <c r="E237" s="289" t="s">
        <v>670</v>
      </c>
      <c r="F237" s="290" t="s">
        <v>1143</v>
      </c>
      <c r="G237" s="270" t="s">
        <v>6</v>
      </c>
      <c r="H237" s="579">
        <v>0</v>
      </c>
      <c r="I237" s="579">
        <v>0</v>
      </c>
      <c r="J237" s="579">
        <v>20</v>
      </c>
      <c r="K237" s="290" t="s">
        <v>1146</v>
      </c>
      <c r="L237" s="588">
        <v>0</v>
      </c>
      <c r="M237" s="588">
        <v>0</v>
      </c>
      <c r="N237" s="588">
        <v>1</v>
      </c>
      <c r="O237" s="1330"/>
      <c r="P237" s="1332"/>
      <c r="Q237" s="1287"/>
    </row>
    <row r="238" spans="1:17" ht="26.4" x14ac:dyDescent="0.3">
      <c r="A238" s="266"/>
      <c r="B238" s="267"/>
      <c r="C238" s="331"/>
      <c r="D238" s="363"/>
      <c r="E238" s="289" t="s">
        <v>671</v>
      </c>
      <c r="F238" s="270" t="s">
        <v>672</v>
      </c>
      <c r="G238" s="270" t="s">
        <v>6</v>
      </c>
      <c r="H238" s="579">
        <v>2</v>
      </c>
      <c r="I238" s="579">
        <v>2</v>
      </c>
      <c r="J238" s="579">
        <v>2</v>
      </c>
      <c r="K238" s="290" t="s">
        <v>235</v>
      </c>
      <c r="L238" s="588">
        <v>2</v>
      </c>
      <c r="M238" s="588">
        <v>2</v>
      </c>
      <c r="N238" s="588">
        <v>2</v>
      </c>
      <c r="O238" s="1330"/>
      <c r="P238" s="1332"/>
      <c r="Q238" s="1287"/>
    </row>
    <row r="239" spans="1:17" ht="26.4" x14ac:dyDescent="0.3">
      <c r="A239" s="266"/>
      <c r="B239" s="267"/>
      <c r="C239" s="331"/>
      <c r="D239" s="363"/>
      <c r="E239" s="431" t="s">
        <v>673</v>
      </c>
      <c r="F239" s="371" t="s">
        <v>674</v>
      </c>
      <c r="G239" s="371" t="s">
        <v>6</v>
      </c>
      <c r="H239" s="579">
        <v>30</v>
      </c>
      <c r="I239" s="579">
        <v>30</v>
      </c>
      <c r="J239" s="579">
        <v>0</v>
      </c>
      <c r="K239" s="372" t="s">
        <v>1144</v>
      </c>
      <c r="L239" s="588">
        <v>50</v>
      </c>
      <c r="M239" s="588">
        <v>100</v>
      </c>
      <c r="N239" s="588">
        <v>0</v>
      </c>
      <c r="O239" s="1330"/>
      <c r="P239" s="1332"/>
      <c r="Q239" s="1287"/>
    </row>
    <row r="240" spans="1:17" ht="26.4" x14ac:dyDescent="0.3">
      <c r="A240" s="266"/>
      <c r="B240" s="267"/>
      <c r="C240" s="331"/>
      <c r="D240" s="363"/>
      <c r="E240" s="431" t="s">
        <v>675</v>
      </c>
      <c r="F240" s="300" t="s">
        <v>1212</v>
      </c>
      <c r="G240" s="371" t="s">
        <v>6</v>
      </c>
      <c r="H240" s="579">
        <v>0</v>
      </c>
      <c r="I240" s="579">
        <v>25</v>
      </c>
      <c r="J240" s="579">
        <v>25</v>
      </c>
      <c r="K240" s="290" t="s">
        <v>1145</v>
      </c>
      <c r="L240" s="588">
        <v>0</v>
      </c>
      <c r="M240" s="588">
        <v>50</v>
      </c>
      <c r="N240" s="588">
        <v>100</v>
      </c>
      <c r="O240" s="1330"/>
      <c r="P240" s="1332"/>
      <c r="Q240" s="1287"/>
    </row>
    <row r="241" spans="1:17" ht="26.4" x14ac:dyDescent="0.3">
      <c r="A241" s="266"/>
      <c r="B241" s="267"/>
      <c r="C241" s="331"/>
      <c r="D241" s="363"/>
      <c r="E241" s="431" t="s">
        <v>677</v>
      </c>
      <c r="F241" s="300" t="s">
        <v>678</v>
      </c>
      <c r="G241" s="371" t="s">
        <v>6</v>
      </c>
      <c r="H241" s="579">
        <v>10</v>
      </c>
      <c r="I241" s="579">
        <v>0</v>
      </c>
      <c r="J241" s="579">
        <v>0</v>
      </c>
      <c r="K241" s="290" t="s">
        <v>676</v>
      </c>
      <c r="L241" s="588">
        <v>100</v>
      </c>
      <c r="M241" s="588">
        <v>0</v>
      </c>
      <c r="N241" s="588">
        <v>0</v>
      </c>
      <c r="O241" s="1330"/>
      <c r="P241" s="1332"/>
      <c r="Q241" s="1287"/>
    </row>
    <row r="242" spans="1:17" ht="17.399999999999999" customHeight="1" x14ac:dyDescent="0.3">
      <c r="A242" s="266"/>
      <c r="B242" s="267"/>
      <c r="C242" s="331"/>
      <c r="D242" s="363"/>
      <c r="E242" s="431" t="s">
        <v>679</v>
      </c>
      <c r="F242" s="300" t="s">
        <v>1213</v>
      </c>
      <c r="G242" s="371" t="s">
        <v>6</v>
      </c>
      <c r="H242" s="579">
        <v>15</v>
      </c>
      <c r="I242" s="579">
        <v>0</v>
      </c>
      <c r="J242" s="579">
        <v>0</v>
      </c>
      <c r="K242" s="290" t="s">
        <v>1145</v>
      </c>
      <c r="L242" s="588">
        <v>100</v>
      </c>
      <c r="M242" s="588">
        <v>0</v>
      </c>
      <c r="N242" s="588">
        <v>0</v>
      </c>
      <c r="O242" s="1330"/>
      <c r="P242" s="1332"/>
      <c r="Q242" s="1287"/>
    </row>
    <row r="243" spans="1:17" ht="13.8" thickBot="1" x14ac:dyDescent="0.3">
      <c r="A243" s="266"/>
      <c r="B243" s="267"/>
      <c r="C243" s="331"/>
      <c r="D243" s="1259" t="s">
        <v>10</v>
      </c>
      <c r="E243" s="1260"/>
      <c r="F243" s="1260"/>
      <c r="G243" s="1261"/>
      <c r="H243" s="359">
        <f>SUM(H234:H242)</f>
        <v>62</v>
      </c>
      <c r="I243" s="359">
        <f>SUM(I234:I242)</f>
        <v>82</v>
      </c>
      <c r="J243" s="359">
        <f>SUM(J234:J242)</f>
        <v>77</v>
      </c>
      <c r="K243" s="1262"/>
      <c r="L243" s="1263"/>
      <c r="M243" s="1263"/>
      <c r="N243" s="1263"/>
      <c r="O243" s="1263"/>
      <c r="P243" s="1263"/>
      <c r="Q243" s="1264"/>
    </row>
    <row r="244" spans="1:17" x14ac:dyDescent="0.3">
      <c r="A244" s="266"/>
      <c r="B244" s="267"/>
      <c r="C244" s="331"/>
      <c r="D244" s="1265" t="s">
        <v>8</v>
      </c>
      <c r="E244" s="1266"/>
      <c r="F244" s="1266"/>
      <c r="G244" s="1267"/>
      <c r="H244" s="373">
        <f>SUM(H200+H205+H209+H222+H232+H243)</f>
        <v>2190</v>
      </c>
      <c r="I244" s="373">
        <f>SUM(I200+I205+I209+I222+I232+I243)</f>
        <v>3292.5</v>
      </c>
      <c r="J244" s="373">
        <f>SUM(J200+J205+J209+J222+J232+J243)</f>
        <v>3183</v>
      </c>
      <c r="K244" s="1268"/>
      <c r="L244" s="1269"/>
      <c r="M244" s="1269"/>
      <c r="N244" s="1269"/>
      <c r="O244" s="1269"/>
      <c r="P244" s="1269"/>
      <c r="Q244" s="1270"/>
    </row>
    <row r="245" spans="1:17" x14ac:dyDescent="0.25">
      <c r="A245" s="266"/>
      <c r="B245" s="374"/>
      <c r="C245" s="1271" t="s">
        <v>425</v>
      </c>
      <c r="D245" s="1272"/>
      <c r="E245" s="1272"/>
      <c r="F245" s="1272"/>
      <c r="G245" s="1273"/>
      <c r="H245" s="375">
        <f>H104+H178+H244</f>
        <v>9342</v>
      </c>
      <c r="I245" s="375">
        <f>I104+I178+I244</f>
        <v>14698.7</v>
      </c>
      <c r="J245" s="375">
        <f>J104+J178+J244</f>
        <v>14041.2</v>
      </c>
      <c r="K245" s="1274"/>
      <c r="L245" s="1275"/>
      <c r="M245" s="1275"/>
      <c r="N245" s="1275"/>
      <c r="O245" s="1275"/>
      <c r="P245" s="1275"/>
      <c r="Q245" s="1276"/>
    </row>
    <row r="246" spans="1:17" ht="13.8" thickBot="1" x14ac:dyDescent="0.35">
      <c r="A246" s="376"/>
      <c r="B246" s="377"/>
      <c r="C246" s="377"/>
      <c r="D246" s="377"/>
      <c r="E246" s="377"/>
      <c r="F246" s="1245" t="s">
        <v>182</v>
      </c>
      <c r="G246" s="1246"/>
      <c r="H246" s="378">
        <f>H53+H245</f>
        <v>9470</v>
      </c>
      <c r="I246" s="378">
        <f>I53+I245</f>
        <v>16771.7</v>
      </c>
      <c r="J246" s="378">
        <f>J53+J245</f>
        <v>14895.2</v>
      </c>
      <c r="K246" s="1247"/>
      <c r="L246" s="1248"/>
      <c r="M246" s="1248"/>
      <c r="N246" s="1248"/>
      <c r="O246" s="1248"/>
      <c r="P246" s="1248"/>
      <c r="Q246" s="1249"/>
    </row>
    <row r="247" spans="1:17" ht="13.8" thickBot="1" x14ac:dyDescent="0.35"/>
    <row r="248" spans="1:17" ht="48.75" customHeight="1" thickBot="1" x14ac:dyDescent="0.35">
      <c r="C248" s="1250" t="s">
        <v>44</v>
      </c>
      <c r="D248" s="1251"/>
      <c r="E248" s="1251"/>
      <c r="F248" s="1251"/>
      <c r="G248" s="1252"/>
      <c r="H248" s="379" t="s">
        <v>80</v>
      </c>
      <c r="I248" s="379" t="s">
        <v>94</v>
      </c>
      <c r="J248" s="379" t="s">
        <v>891</v>
      </c>
    </row>
    <row r="249" spans="1:17" ht="12.75" customHeight="1" x14ac:dyDescent="0.3">
      <c r="C249" s="1000" t="s">
        <v>883</v>
      </c>
      <c r="D249" s="1001"/>
      <c r="E249" s="1001"/>
      <c r="F249" s="1001"/>
      <c r="G249" s="1002"/>
      <c r="H249" s="537">
        <f>SUMIF($G$5:$G$246,"SB",H$5:H$246)</f>
        <v>3228</v>
      </c>
      <c r="I249" s="537">
        <f>SUMIF($G$5:$G$246,"SB",I$5:I$246)</f>
        <v>3164.5</v>
      </c>
      <c r="J249" s="537">
        <f>SUMIF($G$5:$G$246,"SB",J$5:J$246)</f>
        <v>3062</v>
      </c>
    </row>
    <row r="250" spans="1:17" ht="13.8" thickBot="1" x14ac:dyDescent="0.35">
      <c r="C250" s="1253" t="s">
        <v>45</v>
      </c>
      <c r="D250" s="1254"/>
      <c r="E250" s="1254"/>
      <c r="F250" s="1254"/>
      <c r="G250" s="1255"/>
      <c r="H250" s="381">
        <f>H251+H252+H253+H254+H255+H256</f>
        <v>6242</v>
      </c>
      <c r="I250" s="381">
        <f t="shared" ref="I250:J250" si="1">I251+I252+I253+I254+I255+I256</f>
        <v>13607.2</v>
      </c>
      <c r="J250" s="381">
        <f t="shared" si="1"/>
        <v>11833.2</v>
      </c>
    </row>
    <row r="251" spans="1:17" x14ac:dyDescent="0.3">
      <c r="C251" s="1256" t="s">
        <v>680</v>
      </c>
      <c r="D251" s="1257"/>
      <c r="E251" s="1257"/>
      <c r="F251" s="1257"/>
      <c r="G251" s="1258"/>
      <c r="H251" s="380">
        <f>SUMIF($G$5:$G$246,"VB",H$5:H$246)</f>
        <v>662</v>
      </c>
      <c r="I251" s="380">
        <f>SUMIF($G$5:$G$246,"VB",I$5:I$246)</f>
        <v>702</v>
      </c>
      <c r="J251" s="380">
        <f>SUMIF($G$5:$G$246,"VB",J$5:J$246)</f>
        <v>127</v>
      </c>
    </row>
    <row r="252" spans="1:17" x14ac:dyDescent="0.3">
      <c r="C252" s="1277" t="s">
        <v>681</v>
      </c>
      <c r="D252" s="1278"/>
      <c r="E252" s="1278"/>
      <c r="F252" s="1278"/>
      <c r="G252" s="1279"/>
      <c r="H252" s="380">
        <f>SUMIF($G$5:$G$246,"ES",H$5:H$246)</f>
        <v>617.5</v>
      </c>
      <c r="I252" s="380">
        <f>SUMIF($G$5:$G$246,"ES",I$5:I$246)</f>
        <v>4512.1000000000004</v>
      </c>
      <c r="J252" s="380">
        <f>SUMIF($G$5:$G$246,"ES",J$5:J$246)</f>
        <v>4232.1000000000004</v>
      </c>
    </row>
    <row r="253" spans="1:17" x14ac:dyDescent="0.3">
      <c r="C253" s="1277" t="s">
        <v>682</v>
      </c>
      <c r="D253" s="1278"/>
      <c r="E253" s="1278"/>
      <c r="F253" s="1278"/>
      <c r="G253" s="1279"/>
      <c r="H253" s="380">
        <f>SUMIF($G$5:$G$246,"SL",H$5:H$246)</f>
        <v>785</v>
      </c>
      <c r="I253" s="380">
        <f>SUMIF($G$5:$G$246,"SL",I$5:I$246)</f>
        <v>1913.1</v>
      </c>
      <c r="J253" s="380">
        <f>SUMIF($G$5:$G$246,"SL",J$5:J$246)</f>
        <v>1162.0999999999999</v>
      </c>
    </row>
    <row r="254" spans="1:17" x14ac:dyDescent="0.3">
      <c r="C254" s="1277" t="s">
        <v>683</v>
      </c>
      <c r="D254" s="1278"/>
      <c r="E254" s="1278"/>
      <c r="F254" s="1278"/>
      <c r="G254" s="1279"/>
      <c r="H254" s="380">
        <f>SUMIF($G$5:$G$246,"Kt",H$5:H$246)</f>
        <v>2266</v>
      </c>
      <c r="I254" s="380">
        <f>SUMIF($G$5:$G$246,"Kt",I$5:I$246)</f>
        <v>3804</v>
      </c>
      <c r="J254" s="380">
        <f>SUMIF($G$5:$G$246,"Kt",J$5:J$246)</f>
        <v>2696</v>
      </c>
    </row>
    <row r="255" spans="1:17" x14ac:dyDescent="0.25">
      <c r="C255" s="1280" t="s">
        <v>684</v>
      </c>
      <c r="D255" s="1281"/>
      <c r="E255" s="1281"/>
      <c r="F255" s="1281"/>
      <c r="G255" s="1282"/>
      <c r="H255" s="380">
        <f>SUMIF($G$5:$G$246,"SAARP",H$5:H$246)</f>
        <v>180.5</v>
      </c>
      <c r="I255" s="380">
        <f>SUMIF($G$5:$G$246,"SAARP",I$5:I$246)</f>
        <v>143</v>
      </c>
      <c r="J255" s="380">
        <f>SUMIF($G$5:$G$246,"SAARP",J$5:J$246)</f>
        <v>153</v>
      </c>
    </row>
    <row r="256" spans="1:17" ht="13.8" thickBot="1" x14ac:dyDescent="0.3">
      <c r="C256" s="1283" t="s">
        <v>685</v>
      </c>
      <c r="D256" s="1284"/>
      <c r="E256" s="1284"/>
      <c r="F256" s="1284"/>
      <c r="G256" s="1285"/>
      <c r="H256" s="380">
        <f>SUMIF($G$5:$G$246,"KPP",H$5:H$246)</f>
        <v>1731</v>
      </c>
      <c r="I256" s="380">
        <f>SUMIF($G$5:$G$246,"KPP",I$5:I$246)</f>
        <v>2533</v>
      </c>
      <c r="J256" s="380">
        <f>SUMIF($G$5:$G$246,"KPP",J$5:J$246)</f>
        <v>3463</v>
      </c>
      <c r="K256" s="757">
        <f>I246-I257</f>
        <v>0</v>
      </c>
    </row>
    <row r="257" spans="3:11" x14ac:dyDescent="0.3">
      <c r="C257" s="1242" t="s">
        <v>52</v>
      </c>
      <c r="D257" s="1243"/>
      <c r="E257" s="1243"/>
      <c r="F257" s="1243"/>
      <c r="G257" s="1244"/>
      <c r="H257" s="382">
        <f>SUM(H249,H250)</f>
        <v>9470</v>
      </c>
      <c r="I257" s="382">
        <f>SUM(I249,I250)</f>
        <v>16771.7</v>
      </c>
      <c r="J257" s="382">
        <f>SUM(J249,J250)</f>
        <v>14895.2</v>
      </c>
      <c r="K257" s="754">
        <f>H257-H246</f>
        <v>0</v>
      </c>
    </row>
  </sheetData>
  <mergeCells count="522">
    <mergeCell ref="I73:I75"/>
    <mergeCell ref="J73:J75"/>
    <mergeCell ref="K73:K75"/>
    <mergeCell ref="L73:L75"/>
    <mergeCell ref="M73:M75"/>
    <mergeCell ref="N73:N75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E160:E162"/>
    <mergeCell ref="L161:L162"/>
    <mergeCell ref="M161:M162"/>
    <mergeCell ref="N161:N162"/>
    <mergeCell ref="O153:O167"/>
    <mergeCell ref="L125:L126"/>
    <mergeCell ref="K121:K122"/>
    <mergeCell ref="H88:H89"/>
    <mergeCell ref="K97:K98"/>
    <mergeCell ref="K104:Q104"/>
    <mergeCell ref="D91:G91"/>
    <mergeCell ref="F116:F117"/>
    <mergeCell ref="G116:G117"/>
    <mergeCell ref="H116:H117"/>
    <mergeCell ref="I116:I117"/>
    <mergeCell ref="O113:O150"/>
    <mergeCell ref="J147:J148"/>
    <mergeCell ref="N121:N122"/>
    <mergeCell ref="J136:J137"/>
    <mergeCell ref="G97:G98"/>
    <mergeCell ref="N116:N117"/>
    <mergeCell ref="G144:G145"/>
    <mergeCell ref="H144:H145"/>
    <mergeCell ref="I144:I145"/>
    <mergeCell ref="K85:O85"/>
    <mergeCell ref="D86:Q86"/>
    <mergeCell ref="P91:Q91"/>
    <mergeCell ref="E144:E145"/>
    <mergeCell ref="G123:G124"/>
    <mergeCell ref="H123:H124"/>
    <mergeCell ref="I123:I124"/>
    <mergeCell ref="J123:J124"/>
    <mergeCell ref="J125:J126"/>
    <mergeCell ref="J127:J128"/>
    <mergeCell ref="J129:J130"/>
    <mergeCell ref="M129:M130"/>
    <mergeCell ref="I132:I133"/>
    <mergeCell ref="M119:M120"/>
    <mergeCell ref="P107:P150"/>
    <mergeCell ref="J144:J145"/>
    <mergeCell ref="I119:I120"/>
    <mergeCell ref="E147:E148"/>
    <mergeCell ref="D106:Q106"/>
    <mergeCell ref="K91:O91"/>
    <mergeCell ref="O93:O102"/>
    <mergeCell ref="L97:L98"/>
    <mergeCell ref="D103:G103"/>
    <mergeCell ref="C104:G104"/>
    <mergeCell ref="Q36:Q42"/>
    <mergeCell ref="K155:K156"/>
    <mergeCell ref="E132:E133"/>
    <mergeCell ref="J132:J133"/>
    <mergeCell ref="E123:E124"/>
    <mergeCell ref="D85:G85"/>
    <mergeCell ref="N129:N130"/>
    <mergeCell ref="G93:G96"/>
    <mergeCell ref="L88:L89"/>
    <mergeCell ref="M88:M89"/>
    <mergeCell ref="N88:N89"/>
    <mergeCell ref="E121:E122"/>
    <mergeCell ref="F121:F122"/>
    <mergeCell ref="E127:E128"/>
    <mergeCell ref="K116:K117"/>
    <mergeCell ref="K119:K120"/>
    <mergeCell ref="K125:K126"/>
    <mergeCell ref="E125:E126"/>
    <mergeCell ref="J116:J117"/>
    <mergeCell ref="L116:L117"/>
    <mergeCell ref="E88:E90"/>
    <mergeCell ref="G121:G122"/>
    <mergeCell ref="H121:H122"/>
    <mergeCell ref="I121:I122"/>
    <mergeCell ref="P45:P47"/>
    <mergeCell ref="E45:E46"/>
    <mergeCell ref="F49:F50"/>
    <mergeCell ref="G49:G50"/>
    <mergeCell ref="H49:H50"/>
    <mergeCell ref="N45:N46"/>
    <mergeCell ref="K45:K46"/>
    <mergeCell ref="M45:M46"/>
    <mergeCell ref="H45:H46"/>
    <mergeCell ref="G45:G46"/>
    <mergeCell ref="P49:P50"/>
    <mergeCell ref="D34:G34"/>
    <mergeCell ref="G28:G29"/>
    <mergeCell ref="F28:F29"/>
    <mergeCell ref="E28:E29"/>
    <mergeCell ref="E41:E42"/>
    <mergeCell ref="F41:F42"/>
    <mergeCell ref="G39:G40"/>
    <mergeCell ref="K53:Q53"/>
    <mergeCell ref="D55:Q55"/>
    <mergeCell ref="I49:I50"/>
    <mergeCell ref="J49:J50"/>
    <mergeCell ref="D52:G52"/>
    <mergeCell ref="F53:G53"/>
    <mergeCell ref="E49:E50"/>
    <mergeCell ref="K52:Q52"/>
    <mergeCell ref="F43:G43"/>
    <mergeCell ref="D44:Q44"/>
    <mergeCell ref="O45:O50"/>
    <mergeCell ref="Q45:Q50"/>
    <mergeCell ref="E51:G51"/>
    <mergeCell ref="J45:J46"/>
    <mergeCell ref="I45:I46"/>
    <mergeCell ref="P41:P42"/>
    <mergeCell ref="F45:F46"/>
    <mergeCell ref="E39:E40"/>
    <mergeCell ref="F39:F40"/>
    <mergeCell ref="H39:H40"/>
    <mergeCell ref="I39:I40"/>
    <mergeCell ref="J39:J40"/>
    <mergeCell ref="C14:C25"/>
    <mergeCell ref="C5:Q5"/>
    <mergeCell ref="C6:Q6"/>
    <mergeCell ref="C7:Q7"/>
    <mergeCell ref="D14:Q14"/>
    <mergeCell ref="D15:Q15"/>
    <mergeCell ref="E16:E17"/>
    <mergeCell ref="F16:F17"/>
    <mergeCell ref="K16:K17"/>
    <mergeCell ref="L16:L17"/>
    <mergeCell ref="M16:M17"/>
    <mergeCell ref="N16:N17"/>
    <mergeCell ref="O16:O17"/>
    <mergeCell ref="P16:P17"/>
    <mergeCell ref="Q16:Q17"/>
    <mergeCell ref="D18:G18"/>
    <mergeCell ref="L18:P18"/>
    <mergeCell ref="D19:Q19"/>
    <mergeCell ref="I32:I33"/>
    <mergeCell ref="K25:Q25"/>
    <mergeCell ref="O20:O21"/>
    <mergeCell ref="P20:P21"/>
    <mergeCell ref="D25:G25"/>
    <mergeCell ref="E20:E21"/>
    <mergeCell ref="F20:F21"/>
    <mergeCell ref="A9:A11"/>
    <mergeCell ref="B9:B11"/>
    <mergeCell ref="C9:C11"/>
    <mergeCell ref="D9:D11"/>
    <mergeCell ref="E9:E11"/>
    <mergeCell ref="F9:F11"/>
    <mergeCell ref="G9:G11"/>
    <mergeCell ref="P9:Q10"/>
    <mergeCell ref="K10:K11"/>
    <mergeCell ref="L10:L11"/>
    <mergeCell ref="M10:M11"/>
    <mergeCell ref="N10:N11"/>
    <mergeCell ref="H9:H11"/>
    <mergeCell ref="I9:I11"/>
    <mergeCell ref="J9:J11"/>
    <mergeCell ref="K9:N9"/>
    <mergeCell ref="O9:O11"/>
    <mergeCell ref="K20:K21"/>
    <mergeCell ref="L20:L21"/>
    <mergeCell ref="M20:M21"/>
    <mergeCell ref="N20:N21"/>
    <mergeCell ref="O22:O23"/>
    <mergeCell ref="Q20:Q21"/>
    <mergeCell ref="E22:E23"/>
    <mergeCell ref="F22:F23"/>
    <mergeCell ref="K22:K23"/>
    <mergeCell ref="L22:L23"/>
    <mergeCell ref="M22:M23"/>
    <mergeCell ref="N22:N23"/>
    <mergeCell ref="P22:P23"/>
    <mergeCell ref="Q22:Q23"/>
    <mergeCell ref="N28:N29"/>
    <mergeCell ref="M28:M29"/>
    <mergeCell ref="L28:L29"/>
    <mergeCell ref="K28:K29"/>
    <mergeCell ref="J28:J29"/>
    <mergeCell ref="I28:I29"/>
    <mergeCell ref="H28:H29"/>
    <mergeCell ref="P39:P40"/>
    <mergeCell ref="K158:K159"/>
    <mergeCell ref="L158:L159"/>
    <mergeCell ref="P100:P102"/>
    <mergeCell ref="K103:Q103"/>
    <mergeCell ref="Q107:Q150"/>
    <mergeCell ref="Q57:Q81"/>
    <mergeCell ref="P87:P90"/>
    <mergeCell ref="O87:O90"/>
    <mergeCell ref="P76:P80"/>
    <mergeCell ref="K37:K38"/>
    <mergeCell ref="J32:J33"/>
    <mergeCell ref="D56:Q56"/>
    <mergeCell ref="E69:E70"/>
    <mergeCell ref="F69:F70"/>
    <mergeCell ref="E65:E66"/>
    <mergeCell ref="F65:F66"/>
    <mergeCell ref="E155:E156"/>
    <mergeCell ref="F155:F156"/>
    <mergeCell ref="C26:C52"/>
    <mergeCell ref="D26:Q26"/>
    <mergeCell ref="D27:Q27"/>
    <mergeCell ref="O28:O33"/>
    <mergeCell ref="P28:P33"/>
    <mergeCell ref="Q28:Q33"/>
    <mergeCell ref="E30:E31"/>
    <mergeCell ref="F30:F31"/>
    <mergeCell ref="G30:G31"/>
    <mergeCell ref="H30:H31"/>
    <mergeCell ref="I30:I31"/>
    <mergeCell ref="J30:J31"/>
    <mergeCell ref="E32:E33"/>
    <mergeCell ref="F32:F33"/>
    <mergeCell ref="G32:G33"/>
    <mergeCell ref="H32:H33"/>
    <mergeCell ref="E37:E38"/>
    <mergeCell ref="F37:F38"/>
    <mergeCell ref="D35:Q35"/>
    <mergeCell ref="O36:O42"/>
    <mergeCell ref="P93:P99"/>
    <mergeCell ref="O107:O112"/>
    <mergeCell ref="K197:K198"/>
    <mergeCell ref="L197:L198"/>
    <mergeCell ref="M197:M198"/>
    <mergeCell ref="N197:N198"/>
    <mergeCell ref="K191:K192"/>
    <mergeCell ref="M175:M176"/>
    <mergeCell ref="E24:G24"/>
    <mergeCell ref="E163:E164"/>
    <mergeCell ref="F163:F164"/>
    <mergeCell ref="E175:E176"/>
    <mergeCell ref="F175:F176"/>
    <mergeCell ref="K175:K176"/>
    <mergeCell ref="F160:F162"/>
    <mergeCell ref="K161:K162"/>
    <mergeCell ref="J170:J172"/>
    <mergeCell ref="D92:Q92"/>
    <mergeCell ref="H97:H98"/>
    <mergeCell ref="G147:G148"/>
    <mergeCell ref="E116:E117"/>
    <mergeCell ref="K151:Q151"/>
    <mergeCell ref="F170:F172"/>
    <mergeCell ref="K170:K172"/>
    <mergeCell ref="L170:L172"/>
    <mergeCell ref="M155:M156"/>
    <mergeCell ref="H191:H192"/>
    <mergeCell ref="I191:I192"/>
    <mergeCell ref="P175:P176"/>
    <mergeCell ref="D180:Q180"/>
    <mergeCell ref="Q175:Q176"/>
    <mergeCell ref="K178:Q178"/>
    <mergeCell ref="D179:Q179"/>
    <mergeCell ref="F194:F195"/>
    <mergeCell ref="I170:I172"/>
    <mergeCell ref="E191:E192"/>
    <mergeCell ref="G170:G172"/>
    <mergeCell ref="H170:H172"/>
    <mergeCell ref="K177:Q177"/>
    <mergeCell ref="O175:O176"/>
    <mergeCell ref="L194:L195"/>
    <mergeCell ref="M194:M195"/>
    <mergeCell ref="N194:N195"/>
    <mergeCell ref="J188:J189"/>
    <mergeCell ref="K187:K189"/>
    <mergeCell ref="L187:L189"/>
    <mergeCell ref="M187:M189"/>
    <mergeCell ref="N187:N189"/>
    <mergeCell ref="K194:K195"/>
    <mergeCell ref="H233:K233"/>
    <mergeCell ref="O234:O242"/>
    <mergeCell ref="P234:P242"/>
    <mergeCell ref="H196:H197"/>
    <mergeCell ref="I196:I197"/>
    <mergeCell ref="D232:G232"/>
    <mergeCell ref="E170:E172"/>
    <mergeCell ref="E177:G177"/>
    <mergeCell ref="E194:E195"/>
    <mergeCell ref="G194:G195"/>
    <mergeCell ref="H194:H195"/>
    <mergeCell ref="I194:I195"/>
    <mergeCell ref="J194:J195"/>
    <mergeCell ref="N175:N176"/>
    <mergeCell ref="G196:G197"/>
    <mergeCell ref="E196:E198"/>
    <mergeCell ref="F196:F198"/>
    <mergeCell ref="F178:G178"/>
    <mergeCell ref="F191:F192"/>
    <mergeCell ref="N170:N172"/>
    <mergeCell ref="O170:O172"/>
    <mergeCell ref="P170:P172"/>
    <mergeCell ref="P181:P199"/>
    <mergeCell ref="G191:G192"/>
    <mergeCell ref="Q224:Q231"/>
    <mergeCell ref="K225:K226"/>
    <mergeCell ref="L225:L226"/>
    <mergeCell ref="M225:M226"/>
    <mergeCell ref="N225:N226"/>
    <mergeCell ref="M191:M192"/>
    <mergeCell ref="N191:N192"/>
    <mergeCell ref="J191:J192"/>
    <mergeCell ref="O202:O204"/>
    <mergeCell ref="O207:O208"/>
    <mergeCell ref="Q202:Q204"/>
    <mergeCell ref="P203:P204"/>
    <mergeCell ref="J196:J197"/>
    <mergeCell ref="Q181:Q199"/>
    <mergeCell ref="O182:O199"/>
    <mergeCell ref="D201:Q201"/>
    <mergeCell ref="K209:Q209"/>
    <mergeCell ref="D223:Q223"/>
    <mergeCell ref="L191:L192"/>
    <mergeCell ref="D206:Q206"/>
    <mergeCell ref="E209:G209"/>
    <mergeCell ref="E205:G205"/>
    <mergeCell ref="E200:G200"/>
    <mergeCell ref="K200:Q200"/>
    <mergeCell ref="Q234:Q242"/>
    <mergeCell ref="Q211:Q221"/>
    <mergeCell ref="P212:P214"/>
    <mergeCell ref="P218:P219"/>
    <mergeCell ref="D222:G222"/>
    <mergeCell ref="K222:Q222"/>
    <mergeCell ref="K232:Q232"/>
    <mergeCell ref="Q207:Q208"/>
    <mergeCell ref="P227:P231"/>
    <mergeCell ref="E227:E229"/>
    <mergeCell ref="F227:F229"/>
    <mergeCell ref="K228:K229"/>
    <mergeCell ref="L228:L229"/>
    <mergeCell ref="M228:M229"/>
    <mergeCell ref="O224:O231"/>
    <mergeCell ref="P224:P226"/>
    <mergeCell ref="N228:N229"/>
    <mergeCell ref="G224:G225"/>
    <mergeCell ref="H224:H225"/>
    <mergeCell ref="I224:I225"/>
    <mergeCell ref="J224:J225"/>
    <mergeCell ref="E224:E226"/>
    <mergeCell ref="F224:F226"/>
    <mergeCell ref="P207:P208"/>
    <mergeCell ref="C257:G257"/>
    <mergeCell ref="F246:G246"/>
    <mergeCell ref="K246:Q246"/>
    <mergeCell ref="C248:G248"/>
    <mergeCell ref="C249:G249"/>
    <mergeCell ref="C250:G250"/>
    <mergeCell ref="C251:G251"/>
    <mergeCell ref="D243:G243"/>
    <mergeCell ref="K243:Q243"/>
    <mergeCell ref="D244:G244"/>
    <mergeCell ref="K244:Q244"/>
    <mergeCell ref="C245:G245"/>
    <mergeCell ref="K245:Q245"/>
    <mergeCell ref="C253:G253"/>
    <mergeCell ref="C254:G254"/>
    <mergeCell ref="C255:G255"/>
    <mergeCell ref="C256:G256"/>
    <mergeCell ref="C252:G252"/>
    <mergeCell ref="M123:M124"/>
    <mergeCell ref="N123:N124"/>
    <mergeCell ref="L119:L120"/>
    <mergeCell ref="M125:M126"/>
    <mergeCell ref="N125:N126"/>
    <mergeCell ref="J119:J120"/>
    <mergeCell ref="D210:Q210"/>
    <mergeCell ref="O211:O221"/>
    <mergeCell ref="L175:L176"/>
    <mergeCell ref="E187:E189"/>
    <mergeCell ref="J155:J156"/>
    <mergeCell ref="L155:L156"/>
    <mergeCell ref="E168:G168"/>
    <mergeCell ref="M170:M172"/>
    <mergeCell ref="L168:Q168"/>
    <mergeCell ref="D169:Q169"/>
    <mergeCell ref="Q170:Q172"/>
    <mergeCell ref="E158:E159"/>
    <mergeCell ref="F158:F159"/>
    <mergeCell ref="J160:J162"/>
    <mergeCell ref="F187:F189"/>
    <mergeCell ref="G188:G189"/>
    <mergeCell ref="H188:H189"/>
    <mergeCell ref="I188:I189"/>
    <mergeCell ref="E93:E96"/>
    <mergeCell ref="F93:F96"/>
    <mergeCell ref="E119:E120"/>
    <mergeCell ref="K123:K124"/>
    <mergeCell ref="L123:L124"/>
    <mergeCell ref="D105:Q105"/>
    <mergeCell ref="J97:J98"/>
    <mergeCell ref="N119:N120"/>
    <mergeCell ref="J121:J122"/>
    <mergeCell ref="M97:M98"/>
    <mergeCell ref="N97:N98"/>
    <mergeCell ref="L93:L96"/>
    <mergeCell ref="M93:M96"/>
    <mergeCell ref="N93:N96"/>
    <mergeCell ref="Q93:Q102"/>
    <mergeCell ref="H93:H96"/>
    <mergeCell ref="I93:I96"/>
    <mergeCell ref="J93:J96"/>
    <mergeCell ref="M116:M117"/>
    <mergeCell ref="K93:K96"/>
    <mergeCell ref="H119:H120"/>
    <mergeCell ref="F97:F98"/>
    <mergeCell ref="I97:I98"/>
    <mergeCell ref="F119:F120"/>
    <mergeCell ref="P69:P72"/>
    <mergeCell ref="P57:P68"/>
    <mergeCell ref="N79:N80"/>
    <mergeCell ref="K79:K80"/>
    <mergeCell ref="I88:I89"/>
    <mergeCell ref="J88:J89"/>
    <mergeCell ref="K88:K89"/>
    <mergeCell ref="D83:Q83"/>
    <mergeCell ref="E82:G82"/>
    <mergeCell ref="K82:O82"/>
    <mergeCell ref="Q87:Q90"/>
    <mergeCell ref="K57:K60"/>
    <mergeCell ref="F88:F90"/>
    <mergeCell ref="F79:F80"/>
    <mergeCell ref="E79:E80"/>
    <mergeCell ref="P73:P75"/>
    <mergeCell ref="J63:J64"/>
    <mergeCell ref="I63:I64"/>
    <mergeCell ref="H63:H64"/>
    <mergeCell ref="G63:G64"/>
    <mergeCell ref="F63:F64"/>
    <mergeCell ref="E63:E64"/>
    <mergeCell ref="E57:E61"/>
    <mergeCell ref="I65:I66"/>
    <mergeCell ref="F71:F72"/>
    <mergeCell ref="I69:I70"/>
    <mergeCell ref="J69:J70"/>
    <mergeCell ref="O57:O80"/>
    <mergeCell ref="L79:L80"/>
    <mergeCell ref="M79:M80"/>
    <mergeCell ref="E71:E72"/>
    <mergeCell ref="L57:L60"/>
    <mergeCell ref="F57:F61"/>
    <mergeCell ref="G57:G59"/>
    <mergeCell ref="G65:G66"/>
    <mergeCell ref="H65:H66"/>
    <mergeCell ref="J65:J66"/>
    <mergeCell ref="M57:M60"/>
    <mergeCell ref="N57:N60"/>
    <mergeCell ref="H57:H59"/>
    <mergeCell ref="I57:I59"/>
    <mergeCell ref="J57:J59"/>
    <mergeCell ref="G69:G70"/>
    <mergeCell ref="H69:H70"/>
    <mergeCell ref="E73:E75"/>
    <mergeCell ref="F73:F75"/>
    <mergeCell ref="G73:G75"/>
    <mergeCell ref="H73:H75"/>
    <mergeCell ref="G88:G89"/>
    <mergeCell ref="H160:H162"/>
    <mergeCell ref="I160:I162"/>
    <mergeCell ref="F136:F137"/>
    <mergeCell ref="G136:G137"/>
    <mergeCell ref="H136:H137"/>
    <mergeCell ref="I136:I137"/>
    <mergeCell ref="F123:F124"/>
    <mergeCell ref="F132:F133"/>
    <mergeCell ref="F127:F128"/>
    <mergeCell ref="I127:I128"/>
    <mergeCell ref="F129:F130"/>
    <mergeCell ref="G129:G130"/>
    <mergeCell ref="H129:H130"/>
    <mergeCell ref="I129:I130"/>
    <mergeCell ref="F144:F145"/>
    <mergeCell ref="I147:I148"/>
    <mergeCell ref="G127:G128"/>
    <mergeCell ref="H127:H128"/>
    <mergeCell ref="H132:H133"/>
    <mergeCell ref="G132:G133"/>
    <mergeCell ref="G155:G156"/>
    <mergeCell ref="H155:H156"/>
    <mergeCell ref="I155:I156"/>
    <mergeCell ref="E97:E98"/>
    <mergeCell ref="P153:P167"/>
    <mergeCell ref="N155:N156"/>
    <mergeCell ref="M158:M159"/>
    <mergeCell ref="N158:N159"/>
    <mergeCell ref="L121:L122"/>
    <mergeCell ref="M121:M122"/>
    <mergeCell ref="D152:Q152"/>
    <mergeCell ref="E153:E154"/>
    <mergeCell ref="F153:F154"/>
    <mergeCell ref="K153:K154"/>
    <mergeCell ref="L153:L154"/>
    <mergeCell ref="M153:M154"/>
    <mergeCell ref="N153:N154"/>
    <mergeCell ref="D151:G151"/>
    <mergeCell ref="E129:E130"/>
    <mergeCell ref="E136:E137"/>
    <mergeCell ref="Q153:Q167"/>
    <mergeCell ref="G160:G162"/>
    <mergeCell ref="G119:G120"/>
    <mergeCell ref="F125:F126"/>
    <mergeCell ref="G125:G126"/>
    <mergeCell ref="H125:H126"/>
    <mergeCell ref="I125:I126"/>
    <mergeCell ref="J134:J135"/>
    <mergeCell ref="I134:I135"/>
    <mergeCell ref="H134:H135"/>
    <mergeCell ref="G134:G135"/>
    <mergeCell ref="F134:F135"/>
    <mergeCell ref="E134:E135"/>
    <mergeCell ref="F147:F148"/>
    <mergeCell ref="K129:K130"/>
    <mergeCell ref="L129:L130"/>
    <mergeCell ref="H147:H148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E10B-BC64-42B2-A076-AE9FE8953D0C}">
  <sheetPr>
    <pageSetUpPr fitToPage="1"/>
  </sheetPr>
  <dimension ref="A1:Q102"/>
  <sheetViews>
    <sheetView showGridLines="0" zoomScaleNormal="100" zoomScaleSheetLayoutView="70" workbookViewId="0">
      <selection activeCell="K86" sqref="K86"/>
    </sheetView>
  </sheetViews>
  <sheetFormatPr defaultColWidth="9.44140625" defaultRowHeight="13.2" x14ac:dyDescent="0.3"/>
  <cols>
    <col min="1" max="2" width="3.109375" style="80" customWidth="1"/>
    <col min="3" max="3" width="3.5546875" style="80" customWidth="1"/>
    <col min="4" max="4" width="4.44140625" style="80" customWidth="1"/>
    <col min="5" max="5" width="14.44140625" style="80" customWidth="1"/>
    <col min="6" max="6" width="34" style="80" customWidth="1"/>
    <col min="7" max="7" width="7.5546875" style="81" customWidth="1"/>
    <col min="8" max="10" width="8.44140625" style="82" customWidth="1"/>
    <col min="11" max="11" width="22.44140625" style="80" customWidth="1"/>
    <col min="12" max="15" width="6.44140625" style="80" customWidth="1"/>
    <col min="16" max="16" width="15.109375" style="80" customWidth="1"/>
    <col min="17" max="17" width="15.44140625" style="80" customWidth="1"/>
    <col min="18" max="16384" width="9.44140625" style="80"/>
  </cols>
  <sheetData>
    <row r="1" spans="1:17" ht="15.6" x14ac:dyDescent="0.3">
      <c r="L1" s="83"/>
    </row>
    <row r="2" spans="1:17" ht="15.6" x14ac:dyDescent="0.3">
      <c r="L2" s="84"/>
    </row>
    <row r="3" spans="1:17" ht="15.6" x14ac:dyDescent="0.3">
      <c r="L3" s="84"/>
    </row>
    <row r="4" spans="1:17" ht="13.8" thickBot="1" x14ac:dyDescent="0.35"/>
    <row r="5" spans="1:17" ht="15.6" x14ac:dyDescent="0.3">
      <c r="A5" s="896" t="s">
        <v>894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8"/>
    </row>
    <row r="6" spans="1:17" ht="15.6" x14ac:dyDescent="0.3">
      <c r="A6" s="1603" t="s">
        <v>96</v>
      </c>
      <c r="B6" s="1604"/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5"/>
    </row>
    <row r="7" spans="1:17" ht="15.6" x14ac:dyDescent="0.3">
      <c r="A7" s="1606" t="s">
        <v>0</v>
      </c>
      <c r="B7" s="1607"/>
      <c r="C7" s="1607"/>
      <c r="D7" s="1607"/>
      <c r="E7" s="1607"/>
      <c r="F7" s="1607"/>
      <c r="G7" s="1607"/>
      <c r="H7" s="1607"/>
      <c r="I7" s="1607"/>
      <c r="J7" s="1607"/>
      <c r="K7" s="1607"/>
      <c r="L7" s="1607"/>
      <c r="M7" s="1607"/>
      <c r="N7" s="1607"/>
      <c r="O7" s="1607"/>
      <c r="P7" s="1607"/>
      <c r="Q7" s="1608"/>
    </row>
    <row r="8" spans="1:17" ht="16.2" thickBot="1" x14ac:dyDescent="0.35">
      <c r="A8" s="1609"/>
      <c r="B8" s="1610"/>
      <c r="C8" s="1610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1"/>
    </row>
    <row r="9" spans="1:17" ht="15" customHeight="1" x14ac:dyDescent="0.3">
      <c r="A9" s="1612" t="s">
        <v>38</v>
      </c>
      <c r="B9" s="1615" t="s">
        <v>97</v>
      </c>
      <c r="C9" s="1618" t="s">
        <v>35</v>
      </c>
      <c r="D9" s="1618" t="s">
        <v>36</v>
      </c>
      <c r="E9" s="1618" t="s">
        <v>1</v>
      </c>
      <c r="F9" s="1621" t="s">
        <v>2</v>
      </c>
      <c r="G9" s="1618" t="s">
        <v>3</v>
      </c>
      <c r="H9" s="1577" t="s">
        <v>77</v>
      </c>
      <c r="I9" s="1580" t="s">
        <v>88</v>
      </c>
      <c r="J9" s="1580" t="s">
        <v>889</v>
      </c>
      <c r="K9" s="1629" t="s">
        <v>55</v>
      </c>
      <c r="L9" s="1630"/>
      <c r="M9" s="1630"/>
      <c r="N9" s="1631"/>
      <c r="O9" s="1126" t="s">
        <v>26</v>
      </c>
      <c r="P9" s="1624" t="s">
        <v>4</v>
      </c>
      <c r="Q9" s="1625"/>
    </row>
    <row r="10" spans="1:17" x14ac:dyDescent="0.3">
      <c r="A10" s="1613"/>
      <c r="B10" s="1616"/>
      <c r="C10" s="1619"/>
      <c r="D10" s="1619"/>
      <c r="E10" s="1619"/>
      <c r="F10" s="1622"/>
      <c r="G10" s="1619"/>
      <c r="H10" s="1578"/>
      <c r="I10" s="1581"/>
      <c r="J10" s="1581"/>
      <c r="K10" s="1118" t="s">
        <v>2</v>
      </c>
      <c r="L10" s="888" t="s">
        <v>78</v>
      </c>
      <c r="M10" s="920" t="s">
        <v>89</v>
      </c>
      <c r="N10" s="920" t="s">
        <v>890</v>
      </c>
      <c r="O10" s="1127"/>
      <c r="P10" s="1626"/>
      <c r="Q10" s="1627"/>
    </row>
    <row r="11" spans="1:17" ht="96.75" customHeight="1" thickBot="1" x14ac:dyDescent="0.35">
      <c r="A11" s="1614"/>
      <c r="B11" s="1617"/>
      <c r="C11" s="1620"/>
      <c r="D11" s="1620"/>
      <c r="E11" s="1620"/>
      <c r="F11" s="1623"/>
      <c r="G11" s="1620"/>
      <c r="H11" s="1579"/>
      <c r="I11" s="1582"/>
      <c r="J11" s="1582"/>
      <c r="K11" s="1628"/>
      <c r="L11" s="920"/>
      <c r="M11" s="921"/>
      <c r="N11" s="921"/>
      <c r="O11" s="1583"/>
      <c r="P11" s="85" t="s">
        <v>98</v>
      </c>
      <c r="Q11" s="86" t="s">
        <v>2</v>
      </c>
    </row>
    <row r="12" spans="1:17" s="87" customFormat="1" ht="13.8" thickBot="1" x14ac:dyDescent="0.3">
      <c r="A12" s="1632" t="s">
        <v>99</v>
      </c>
      <c r="B12" s="1633"/>
      <c r="C12" s="1633"/>
      <c r="D12" s="1633"/>
      <c r="E12" s="1633"/>
      <c r="F12" s="1633"/>
      <c r="G12" s="1633"/>
      <c r="H12" s="1633"/>
      <c r="I12" s="1633"/>
      <c r="J12" s="1633"/>
      <c r="K12" s="1633"/>
      <c r="L12" s="1633"/>
      <c r="M12" s="1633"/>
      <c r="N12" s="1633"/>
      <c r="O12" s="1633"/>
      <c r="P12" s="1633"/>
      <c r="Q12" s="1634"/>
    </row>
    <row r="13" spans="1:17" s="87" customFormat="1" ht="13.8" thickBot="1" x14ac:dyDescent="0.3">
      <c r="A13" s="88"/>
      <c r="B13" s="1584" t="s">
        <v>100</v>
      </c>
      <c r="C13" s="1585"/>
      <c r="D13" s="1585"/>
      <c r="E13" s="1585"/>
      <c r="F13" s="1585"/>
      <c r="G13" s="1585"/>
      <c r="H13" s="1585"/>
      <c r="I13" s="1585"/>
      <c r="J13" s="1585"/>
      <c r="K13" s="1585"/>
      <c r="L13" s="1585"/>
      <c r="M13" s="1585"/>
      <c r="N13" s="1585"/>
      <c r="O13" s="1585"/>
      <c r="P13" s="1585"/>
      <c r="Q13" s="1586"/>
    </row>
    <row r="14" spans="1:17" ht="13.8" thickBot="1" x14ac:dyDescent="0.3">
      <c r="A14" s="88"/>
      <c r="B14" s="89"/>
      <c r="C14" s="1594" t="s">
        <v>101</v>
      </c>
      <c r="D14" s="1595"/>
      <c r="E14" s="1595"/>
      <c r="F14" s="1595"/>
      <c r="G14" s="1595"/>
      <c r="H14" s="1595"/>
      <c r="I14" s="1595"/>
      <c r="J14" s="1595"/>
      <c r="K14" s="1595"/>
      <c r="L14" s="1595"/>
      <c r="M14" s="1595"/>
      <c r="N14" s="1595"/>
      <c r="O14" s="1595"/>
      <c r="P14" s="1595"/>
      <c r="Q14" s="1596"/>
    </row>
    <row r="15" spans="1:17" ht="13.8" thickBot="1" x14ac:dyDescent="0.3">
      <c r="A15" s="88"/>
      <c r="B15" s="89"/>
      <c r="C15" s="1598"/>
      <c r="D15" s="1069" t="s">
        <v>102</v>
      </c>
      <c r="E15" s="1070"/>
      <c r="F15" s="1070"/>
      <c r="G15" s="1070"/>
      <c r="H15" s="1070"/>
      <c r="I15" s="1070"/>
      <c r="J15" s="1070"/>
      <c r="K15" s="1070"/>
      <c r="L15" s="1070"/>
      <c r="M15" s="1070"/>
      <c r="N15" s="1070"/>
      <c r="O15" s="1070"/>
      <c r="P15" s="1070"/>
      <c r="Q15" s="1071"/>
    </row>
    <row r="16" spans="1:17" ht="57.6" customHeight="1" x14ac:dyDescent="0.25">
      <c r="A16" s="88"/>
      <c r="B16" s="89"/>
      <c r="C16" s="1598"/>
      <c r="D16" s="1529"/>
      <c r="E16" s="1540" t="s">
        <v>103</v>
      </c>
      <c r="F16" s="943" t="s">
        <v>420</v>
      </c>
      <c r="G16" s="70" t="s">
        <v>7</v>
      </c>
      <c r="H16" s="572">
        <v>130</v>
      </c>
      <c r="I16" s="572">
        <v>130.4</v>
      </c>
      <c r="J16" s="572">
        <v>130.4</v>
      </c>
      <c r="K16" s="1542" t="s">
        <v>1046</v>
      </c>
      <c r="L16" s="1543">
        <v>260</v>
      </c>
      <c r="M16" s="1543">
        <v>270</v>
      </c>
      <c r="N16" s="1543">
        <v>280</v>
      </c>
      <c r="O16" s="1527" t="s">
        <v>104</v>
      </c>
      <c r="P16" s="1531" t="s">
        <v>105</v>
      </c>
      <c r="Q16" s="1534" t="s">
        <v>106</v>
      </c>
    </row>
    <row r="17" spans="1:17" x14ac:dyDescent="0.25">
      <c r="A17" s="88"/>
      <c r="B17" s="89"/>
      <c r="C17" s="1598"/>
      <c r="D17" s="1529"/>
      <c r="E17" s="1541"/>
      <c r="F17" s="944"/>
      <c r="G17" s="70" t="s">
        <v>6</v>
      </c>
      <c r="H17" s="671">
        <v>9</v>
      </c>
      <c r="I17" s="671">
        <v>0</v>
      </c>
      <c r="J17" s="671">
        <v>0</v>
      </c>
      <c r="K17" s="1103"/>
      <c r="L17" s="1035"/>
      <c r="M17" s="1035"/>
      <c r="N17" s="1035"/>
      <c r="O17" s="1528"/>
      <c r="P17" s="1528"/>
      <c r="Q17" s="1535"/>
    </row>
    <row r="18" spans="1:17" ht="39.6" x14ac:dyDescent="0.25">
      <c r="A18" s="88"/>
      <c r="B18" s="89"/>
      <c r="C18" s="1598"/>
      <c r="D18" s="1529"/>
      <c r="E18" s="1549" t="s">
        <v>107</v>
      </c>
      <c r="F18" s="998" t="s">
        <v>108</v>
      </c>
      <c r="G18" s="1084" t="s">
        <v>7</v>
      </c>
      <c r="H18" s="1021">
        <v>47</v>
      </c>
      <c r="I18" s="1021">
        <v>47</v>
      </c>
      <c r="J18" s="1021">
        <v>47</v>
      </c>
      <c r="K18" s="70" t="s">
        <v>1047</v>
      </c>
      <c r="L18" s="576">
        <v>7</v>
      </c>
      <c r="M18" s="576">
        <v>8</v>
      </c>
      <c r="N18" s="576">
        <v>9</v>
      </c>
      <c r="O18" s="1532" t="s">
        <v>109</v>
      </c>
      <c r="P18" s="1532"/>
      <c r="Q18" s="1536"/>
    </row>
    <row r="19" spans="1:17" ht="26.4" x14ac:dyDescent="0.25">
      <c r="A19" s="88"/>
      <c r="B19" s="89"/>
      <c r="C19" s="1598"/>
      <c r="D19" s="1529"/>
      <c r="E19" s="1549"/>
      <c r="F19" s="998"/>
      <c r="G19" s="1084"/>
      <c r="H19" s="1021"/>
      <c r="I19" s="1021"/>
      <c r="J19" s="1021"/>
      <c r="K19" s="70" t="s">
        <v>1070</v>
      </c>
      <c r="L19" s="576">
        <v>50</v>
      </c>
      <c r="M19" s="576">
        <v>60</v>
      </c>
      <c r="N19" s="576">
        <v>70</v>
      </c>
      <c r="O19" s="1532"/>
      <c r="P19" s="1532"/>
      <c r="Q19" s="1536"/>
    </row>
    <row r="20" spans="1:17" x14ac:dyDescent="0.25">
      <c r="A20" s="88"/>
      <c r="B20" s="89"/>
      <c r="C20" s="1598"/>
      <c r="D20" s="1529"/>
      <c r="E20" s="1549"/>
      <c r="F20" s="998"/>
      <c r="G20" s="1084"/>
      <c r="H20" s="1021"/>
      <c r="I20" s="1021"/>
      <c r="J20" s="1021"/>
      <c r="K20" s="1084" t="s">
        <v>1071</v>
      </c>
      <c r="L20" s="1020">
        <v>210</v>
      </c>
      <c r="M20" s="1020">
        <v>220</v>
      </c>
      <c r="N20" s="1020">
        <v>230</v>
      </c>
      <c r="O20" s="1532"/>
      <c r="P20" s="1532"/>
      <c r="Q20" s="1536"/>
    </row>
    <row r="21" spans="1:17" x14ac:dyDescent="0.25">
      <c r="A21" s="88"/>
      <c r="B21" s="89"/>
      <c r="C21" s="1598"/>
      <c r="D21" s="1529"/>
      <c r="E21" s="1549"/>
      <c r="F21" s="998"/>
      <c r="G21" s="1084"/>
      <c r="H21" s="1021"/>
      <c r="I21" s="1021"/>
      <c r="J21" s="1021"/>
      <c r="K21" s="1084"/>
      <c r="L21" s="1020"/>
      <c r="M21" s="1020"/>
      <c r="N21" s="1020"/>
      <c r="O21" s="1532"/>
      <c r="P21" s="1532"/>
      <c r="Q21" s="1536"/>
    </row>
    <row r="22" spans="1:17" x14ac:dyDescent="0.25">
      <c r="A22" s="88"/>
      <c r="B22" s="89"/>
      <c r="C22" s="1598"/>
      <c r="D22" s="1529"/>
      <c r="E22" s="1549"/>
      <c r="F22" s="998"/>
      <c r="G22" s="1084"/>
      <c r="H22" s="1021"/>
      <c r="I22" s="1021"/>
      <c r="J22" s="1021"/>
      <c r="K22" s="1084"/>
      <c r="L22" s="1020"/>
      <c r="M22" s="1020"/>
      <c r="N22" s="1020"/>
      <c r="O22" s="1532"/>
      <c r="P22" s="1532"/>
      <c r="Q22" s="1536"/>
    </row>
    <row r="23" spans="1:17" ht="15" customHeight="1" x14ac:dyDescent="0.25">
      <c r="A23" s="88"/>
      <c r="B23" s="89"/>
      <c r="C23" s="1598"/>
      <c r="D23" s="1529"/>
      <c r="E23" s="1549" t="s">
        <v>110</v>
      </c>
      <c r="F23" s="1100" t="s">
        <v>112</v>
      </c>
      <c r="G23" s="1100" t="s">
        <v>111</v>
      </c>
      <c r="H23" s="1021">
        <v>12</v>
      </c>
      <c r="I23" s="1021">
        <v>13</v>
      </c>
      <c r="J23" s="1021">
        <v>14</v>
      </c>
      <c r="K23" s="1102" t="s">
        <v>1073</v>
      </c>
      <c r="L23" s="1034">
        <v>1</v>
      </c>
      <c r="M23" s="1034">
        <v>1</v>
      </c>
      <c r="N23" s="1034">
        <v>1</v>
      </c>
      <c r="O23" s="1538"/>
      <c r="P23" s="1532"/>
      <c r="Q23" s="1536"/>
    </row>
    <row r="24" spans="1:17" x14ac:dyDescent="0.25">
      <c r="A24" s="88"/>
      <c r="B24" s="89"/>
      <c r="C24" s="1598"/>
      <c r="D24" s="1529"/>
      <c r="E24" s="1549"/>
      <c r="F24" s="1100"/>
      <c r="G24" s="1100"/>
      <c r="H24" s="1021"/>
      <c r="I24" s="1021"/>
      <c r="J24" s="1021"/>
      <c r="K24" s="1103"/>
      <c r="L24" s="1035"/>
      <c r="M24" s="1035"/>
      <c r="N24" s="1035"/>
      <c r="O24" s="1538"/>
      <c r="P24" s="1532"/>
      <c r="Q24" s="1536"/>
    </row>
    <row r="25" spans="1:17" ht="39.6" x14ac:dyDescent="0.25">
      <c r="A25" s="88"/>
      <c r="B25" s="89"/>
      <c r="C25" s="1598"/>
      <c r="D25" s="1529"/>
      <c r="E25" s="1549"/>
      <c r="F25" s="1100"/>
      <c r="G25" s="1100"/>
      <c r="H25" s="1021"/>
      <c r="I25" s="1021"/>
      <c r="J25" s="1021"/>
      <c r="K25" s="70" t="s">
        <v>1072</v>
      </c>
      <c r="L25" s="576">
        <v>1</v>
      </c>
      <c r="M25" s="576">
        <v>1</v>
      </c>
      <c r="N25" s="576">
        <v>1</v>
      </c>
      <c r="O25" s="1538"/>
      <c r="P25" s="1532"/>
      <c r="Q25" s="1536"/>
    </row>
    <row r="26" spans="1:17" ht="26.4" x14ac:dyDescent="0.25">
      <c r="A26" s="88"/>
      <c r="B26" s="89"/>
      <c r="C26" s="1598"/>
      <c r="D26" s="1529"/>
      <c r="E26" s="1549"/>
      <c r="F26" s="1100"/>
      <c r="G26" s="1100"/>
      <c r="H26" s="1021"/>
      <c r="I26" s="1021"/>
      <c r="J26" s="1021"/>
      <c r="K26" s="70" t="s">
        <v>1074</v>
      </c>
      <c r="L26" s="576">
        <v>40</v>
      </c>
      <c r="M26" s="576">
        <v>40</v>
      </c>
      <c r="N26" s="576">
        <v>40</v>
      </c>
      <c r="O26" s="1538"/>
      <c r="P26" s="1532"/>
      <c r="Q26" s="1536"/>
    </row>
    <row r="27" spans="1:17" ht="14.4" customHeight="1" x14ac:dyDescent="0.25">
      <c r="A27" s="88"/>
      <c r="B27" s="89"/>
      <c r="C27" s="1598"/>
      <c r="D27" s="1529"/>
      <c r="E27" s="1549"/>
      <c r="F27" s="1100"/>
      <c r="G27" s="1100"/>
      <c r="H27" s="1021"/>
      <c r="I27" s="1021"/>
      <c r="J27" s="1021"/>
      <c r="K27" s="1084" t="s">
        <v>1075</v>
      </c>
      <c r="L27" s="1020">
        <v>1</v>
      </c>
      <c r="M27" s="1020">
        <v>1</v>
      </c>
      <c r="N27" s="1020">
        <v>1</v>
      </c>
      <c r="O27" s="1538"/>
      <c r="P27" s="1532"/>
      <c r="Q27" s="1536"/>
    </row>
    <row r="28" spans="1:17" ht="14.4" customHeight="1" x14ac:dyDescent="0.25">
      <c r="A28" s="88"/>
      <c r="B28" s="89"/>
      <c r="C28" s="1598"/>
      <c r="D28" s="1529"/>
      <c r="E28" s="1549"/>
      <c r="F28" s="1100"/>
      <c r="G28" s="1100"/>
      <c r="H28" s="1021"/>
      <c r="I28" s="1021"/>
      <c r="J28" s="1021"/>
      <c r="K28" s="1084"/>
      <c r="L28" s="1020"/>
      <c r="M28" s="1020"/>
      <c r="N28" s="1020"/>
      <c r="O28" s="1538"/>
      <c r="P28" s="1532"/>
      <c r="Q28" s="1536"/>
    </row>
    <row r="29" spans="1:17" ht="15" customHeight="1" thickBot="1" x14ac:dyDescent="0.3">
      <c r="A29" s="88"/>
      <c r="B29" s="89"/>
      <c r="C29" s="1598"/>
      <c r="D29" s="1529"/>
      <c r="E29" s="1550"/>
      <c r="F29" s="1551"/>
      <c r="G29" s="1551"/>
      <c r="H29" s="1593"/>
      <c r="I29" s="1593"/>
      <c r="J29" s="1593"/>
      <c r="K29" s="1597"/>
      <c r="L29" s="1587"/>
      <c r="M29" s="1587"/>
      <c r="N29" s="1587"/>
      <c r="O29" s="1539"/>
      <c r="P29" s="1533"/>
      <c r="Q29" s="1537"/>
    </row>
    <row r="30" spans="1:17" ht="13.8" thickBot="1" x14ac:dyDescent="0.3">
      <c r="A30" s="88"/>
      <c r="B30" s="89"/>
      <c r="C30" s="1598"/>
      <c r="D30" s="1530"/>
      <c r="E30" s="1588" t="s">
        <v>10</v>
      </c>
      <c r="F30" s="1588"/>
      <c r="G30" s="1589"/>
      <c r="H30" s="94">
        <f>SUM(H16:H29)</f>
        <v>198</v>
      </c>
      <c r="I30" s="94">
        <f>SUM(I16:I29)</f>
        <v>190.4</v>
      </c>
      <c r="J30" s="94">
        <f>SUM(J16:J29)</f>
        <v>191.4</v>
      </c>
      <c r="K30" s="1590"/>
      <c r="L30" s="1591"/>
      <c r="M30" s="1591"/>
      <c r="N30" s="1591"/>
      <c r="O30" s="1591"/>
      <c r="P30" s="1591"/>
      <c r="Q30" s="1592"/>
    </row>
    <row r="31" spans="1:17" ht="13.8" thickBot="1" x14ac:dyDescent="0.3">
      <c r="A31" s="88"/>
      <c r="B31" s="89"/>
      <c r="C31" s="1598"/>
      <c r="D31" s="1011" t="s">
        <v>113</v>
      </c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2"/>
      <c r="P31" s="1012"/>
      <c r="Q31" s="1013"/>
    </row>
    <row r="32" spans="1:17" ht="15" customHeight="1" x14ac:dyDescent="0.25">
      <c r="A32" s="88"/>
      <c r="B32" s="89"/>
      <c r="C32" s="1598"/>
      <c r="D32" s="98"/>
      <c r="E32" s="1554" t="s">
        <v>114</v>
      </c>
      <c r="F32" s="1542" t="s">
        <v>117</v>
      </c>
      <c r="G32" s="1552" t="s">
        <v>5</v>
      </c>
      <c r="H32" s="1553">
        <v>253.33</v>
      </c>
      <c r="I32" s="1553">
        <v>0</v>
      </c>
      <c r="J32" s="1553">
        <v>0</v>
      </c>
      <c r="K32" s="1542" t="s">
        <v>1263</v>
      </c>
      <c r="L32" s="1543">
        <v>1</v>
      </c>
      <c r="M32" s="1543">
        <v>0</v>
      </c>
      <c r="N32" s="1543">
        <v>0</v>
      </c>
      <c r="O32" s="1559" t="s">
        <v>115</v>
      </c>
      <c r="P32" s="674" t="s">
        <v>105</v>
      </c>
      <c r="Q32" s="1526" t="s">
        <v>1262</v>
      </c>
    </row>
    <row r="33" spans="1:17" ht="14.4" customHeight="1" x14ac:dyDescent="0.25">
      <c r="A33" s="88"/>
      <c r="B33" s="89"/>
      <c r="C33" s="1598"/>
      <c r="D33" s="98"/>
      <c r="E33" s="1555"/>
      <c r="F33" s="1556"/>
      <c r="G33" s="1018"/>
      <c r="H33" s="1045"/>
      <c r="I33" s="1045"/>
      <c r="J33" s="1045"/>
      <c r="K33" s="1556"/>
      <c r="L33" s="1544"/>
      <c r="M33" s="1544"/>
      <c r="N33" s="1544"/>
      <c r="O33" s="1092"/>
      <c r="P33" s="675"/>
      <c r="Q33" s="1024"/>
    </row>
    <row r="34" spans="1:17" ht="14.4" customHeight="1" x14ac:dyDescent="0.25">
      <c r="A34" s="88"/>
      <c r="B34" s="89"/>
      <c r="C34" s="1598"/>
      <c r="D34" s="98"/>
      <c r="E34" s="1555"/>
      <c r="F34" s="1556"/>
      <c r="G34" s="1018"/>
      <c r="H34" s="1045"/>
      <c r="I34" s="1045"/>
      <c r="J34" s="1045"/>
      <c r="K34" s="1556"/>
      <c r="L34" s="1544"/>
      <c r="M34" s="1544"/>
      <c r="N34" s="1544"/>
      <c r="O34" s="1092"/>
      <c r="P34" s="675"/>
      <c r="Q34" s="1024"/>
    </row>
    <row r="35" spans="1:17" ht="14.4" customHeight="1" x14ac:dyDescent="0.25">
      <c r="A35" s="88"/>
      <c r="B35" s="89"/>
      <c r="C35" s="1598"/>
      <c r="D35" s="98"/>
      <c r="E35" s="1546"/>
      <c r="F35" s="1103"/>
      <c r="G35" s="1019"/>
      <c r="H35" s="1046"/>
      <c r="I35" s="1046"/>
      <c r="J35" s="1046"/>
      <c r="K35" s="1103"/>
      <c r="L35" s="1035"/>
      <c r="M35" s="1035"/>
      <c r="N35" s="1035"/>
      <c r="O35" s="1092"/>
      <c r="P35" s="675"/>
      <c r="Q35" s="1024"/>
    </row>
    <row r="36" spans="1:17" ht="26.4" customHeight="1" x14ac:dyDescent="0.25">
      <c r="A36" s="88"/>
      <c r="B36" s="89"/>
      <c r="C36" s="1598"/>
      <c r="D36" s="98"/>
      <c r="E36" s="1545" t="s">
        <v>116</v>
      </c>
      <c r="F36" s="1017" t="s">
        <v>119</v>
      </c>
      <c r="G36" s="1017" t="s">
        <v>6</v>
      </c>
      <c r="H36" s="1044">
        <v>16</v>
      </c>
      <c r="I36" s="1044">
        <v>16</v>
      </c>
      <c r="J36" s="1044">
        <v>16</v>
      </c>
      <c r="K36" s="1017" t="s">
        <v>120</v>
      </c>
      <c r="L36" s="1034">
        <v>0</v>
      </c>
      <c r="M36" s="1034">
        <v>1</v>
      </c>
      <c r="N36" s="1034">
        <v>0</v>
      </c>
      <c r="O36" s="1092"/>
      <c r="P36" s="675"/>
      <c r="Q36" s="1024"/>
    </row>
    <row r="37" spans="1:17" ht="14.4" customHeight="1" x14ac:dyDescent="0.25">
      <c r="A37" s="88"/>
      <c r="B37" s="89"/>
      <c r="C37" s="1598"/>
      <c r="D37" s="98"/>
      <c r="E37" s="1555"/>
      <c r="F37" s="1018"/>
      <c r="G37" s="1018"/>
      <c r="H37" s="1045"/>
      <c r="I37" s="1045"/>
      <c r="J37" s="1045"/>
      <c r="K37" s="1018"/>
      <c r="L37" s="1544"/>
      <c r="M37" s="1544"/>
      <c r="N37" s="1544"/>
      <c r="O37" s="1092"/>
      <c r="P37" s="675"/>
      <c r="Q37" s="1024"/>
    </row>
    <row r="38" spans="1:17" ht="14.4" customHeight="1" x14ac:dyDescent="0.25">
      <c r="A38" s="88"/>
      <c r="B38" s="89"/>
      <c r="C38" s="1598"/>
      <c r="D38" s="98"/>
      <c r="E38" s="1546"/>
      <c r="F38" s="1019"/>
      <c r="G38" s="1019"/>
      <c r="H38" s="1046"/>
      <c r="I38" s="1046"/>
      <c r="J38" s="1046"/>
      <c r="K38" s="1019"/>
      <c r="L38" s="1035"/>
      <c r="M38" s="1035"/>
      <c r="N38" s="1035"/>
      <c r="O38" s="1092"/>
      <c r="P38" s="675"/>
      <c r="Q38" s="1024"/>
    </row>
    <row r="39" spans="1:17" ht="62.1" customHeight="1" x14ac:dyDescent="0.25">
      <c r="A39" s="88"/>
      <c r="B39" s="89"/>
      <c r="C39" s="1598"/>
      <c r="D39" s="98"/>
      <c r="E39" s="1545" t="s">
        <v>118</v>
      </c>
      <c r="F39" s="1236" t="s">
        <v>1063</v>
      </c>
      <c r="G39" s="1100" t="s">
        <v>5</v>
      </c>
      <c r="H39" s="1021">
        <v>150</v>
      </c>
      <c r="I39" s="1021">
        <v>450</v>
      </c>
      <c r="J39" s="1044">
        <v>358</v>
      </c>
      <c r="K39" s="1521" t="s">
        <v>1010</v>
      </c>
      <c r="L39" s="1034">
        <v>0</v>
      </c>
      <c r="M39" s="1034">
        <v>0</v>
      </c>
      <c r="N39" s="1034">
        <v>1</v>
      </c>
      <c r="O39" s="1092"/>
      <c r="P39" s="1571" t="s">
        <v>938</v>
      </c>
      <c r="Q39" s="1024"/>
    </row>
    <row r="40" spans="1:17" ht="25.35" hidden="1" customHeight="1" x14ac:dyDescent="0.25">
      <c r="A40" s="88"/>
      <c r="B40" s="89"/>
      <c r="C40" s="1598"/>
      <c r="D40" s="98"/>
      <c r="E40" s="1555"/>
      <c r="F40" s="1558"/>
      <c r="G40" s="1557"/>
      <c r="H40" s="1021"/>
      <c r="I40" s="1021"/>
      <c r="J40" s="1046"/>
      <c r="K40" s="1522"/>
      <c r="L40" s="1544"/>
      <c r="M40" s="1544"/>
      <c r="N40" s="1544"/>
      <c r="O40" s="1092"/>
      <c r="P40" s="1572"/>
      <c r="Q40" s="1024"/>
    </row>
    <row r="41" spans="1:17" ht="25.5" customHeight="1" x14ac:dyDescent="0.25">
      <c r="A41" s="88"/>
      <c r="B41" s="89"/>
      <c r="C41" s="1598"/>
      <c r="D41" s="98"/>
      <c r="E41" s="1576"/>
      <c r="F41" s="1179"/>
      <c r="G41" s="647" t="s">
        <v>6</v>
      </c>
      <c r="H41" s="612">
        <v>44</v>
      </c>
      <c r="I41" s="573">
        <v>44</v>
      </c>
      <c r="J41" s="573">
        <v>42</v>
      </c>
      <c r="K41" s="1523"/>
      <c r="L41" s="1035"/>
      <c r="M41" s="1035"/>
      <c r="N41" s="1035"/>
      <c r="O41" s="1092"/>
      <c r="P41" s="1528"/>
      <c r="Q41" s="1024"/>
    </row>
    <row r="42" spans="1:17" ht="26.4" x14ac:dyDescent="0.25">
      <c r="A42" s="88"/>
      <c r="B42" s="89"/>
      <c r="C42" s="1598"/>
      <c r="D42" s="98"/>
      <c r="E42" s="665" t="s">
        <v>1054</v>
      </c>
      <c r="F42" s="607" t="s">
        <v>1008</v>
      </c>
      <c r="G42" s="647" t="s">
        <v>5</v>
      </c>
      <c r="H42" s="612">
        <v>74</v>
      </c>
      <c r="I42" s="671">
        <v>0</v>
      </c>
      <c r="J42" s="671">
        <v>0</v>
      </c>
      <c r="K42" s="650" t="s">
        <v>1009</v>
      </c>
      <c r="L42" s="615">
        <v>1</v>
      </c>
      <c r="M42" s="615">
        <v>0</v>
      </c>
      <c r="N42" s="615">
        <v>0</v>
      </c>
      <c r="O42" s="1092"/>
      <c r="P42" s="1571" t="s">
        <v>105</v>
      </c>
      <c r="Q42" s="1024"/>
    </row>
    <row r="43" spans="1:17" ht="26.4" customHeight="1" x14ac:dyDescent="0.25">
      <c r="A43" s="88"/>
      <c r="B43" s="89"/>
      <c r="C43" s="1598"/>
      <c r="D43" s="98"/>
      <c r="E43" s="1545" t="s">
        <v>1055</v>
      </c>
      <c r="F43" s="1236" t="s">
        <v>1239</v>
      </c>
      <c r="G43" s="1017" t="s">
        <v>6</v>
      </c>
      <c r="H43" s="1044">
        <v>40</v>
      </c>
      <c r="I43" s="816">
        <v>100</v>
      </c>
      <c r="J43" s="816">
        <v>0</v>
      </c>
      <c r="K43" s="1714" t="s">
        <v>1240</v>
      </c>
      <c r="L43" s="1034">
        <v>40</v>
      </c>
      <c r="M43" s="1034">
        <v>100</v>
      </c>
      <c r="N43" s="1034">
        <v>0</v>
      </c>
      <c r="O43" s="815"/>
      <c r="P43" s="1572"/>
      <c r="Q43" s="1024"/>
    </row>
    <row r="44" spans="1:17" ht="14.4" customHeight="1" x14ac:dyDescent="0.25">
      <c r="A44" s="88"/>
      <c r="B44" s="89"/>
      <c r="C44" s="1598"/>
      <c r="D44" s="98"/>
      <c r="E44" s="1546"/>
      <c r="F44" s="944"/>
      <c r="G44" s="1019"/>
      <c r="H44" s="1046"/>
      <c r="I44" s="816"/>
      <c r="J44" s="816"/>
      <c r="K44" s="1714"/>
      <c r="L44" s="1035"/>
      <c r="M44" s="1035"/>
      <c r="N44" s="1035"/>
      <c r="O44" s="815"/>
      <c r="P44" s="1572"/>
      <c r="Q44" s="1024"/>
    </row>
    <row r="45" spans="1:17" ht="29.25" customHeight="1" thickBot="1" x14ac:dyDescent="0.3">
      <c r="A45" s="88"/>
      <c r="B45" s="89"/>
      <c r="C45" s="1598"/>
      <c r="D45" s="98"/>
      <c r="E45" s="102" t="s">
        <v>1238</v>
      </c>
      <c r="F45" s="103" t="s">
        <v>121</v>
      </c>
      <c r="G45" s="103" t="s">
        <v>6</v>
      </c>
      <c r="H45" s="574">
        <v>2.4</v>
      </c>
      <c r="I45" s="574">
        <v>0</v>
      </c>
      <c r="J45" s="574">
        <v>2.4</v>
      </c>
      <c r="K45" s="104" t="s">
        <v>122</v>
      </c>
      <c r="L45" s="577">
        <v>1</v>
      </c>
      <c r="M45" s="577">
        <v>0</v>
      </c>
      <c r="N45" s="577">
        <v>1</v>
      </c>
      <c r="O45" s="105" t="s">
        <v>123</v>
      </c>
      <c r="P45" s="1573"/>
      <c r="Q45" s="1025"/>
    </row>
    <row r="46" spans="1:17" ht="13.8" thickBot="1" x14ac:dyDescent="0.3">
      <c r="A46" s="88"/>
      <c r="B46" s="89"/>
      <c r="C46" s="1598"/>
      <c r="D46" s="101"/>
      <c r="E46" s="1547" t="s">
        <v>10</v>
      </c>
      <c r="F46" s="1547"/>
      <c r="G46" s="1548"/>
      <c r="H46" s="106">
        <f>SUM(H32:H45)</f>
        <v>579.73</v>
      </c>
      <c r="I46" s="106">
        <f>SUM(I32:I45)</f>
        <v>610</v>
      </c>
      <c r="J46" s="106">
        <f>SUM(J32:J45)</f>
        <v>418.4</v>
      </c>
      <c r="K46" s="1072"/>
      <c r="L46" s="1073"/>
      <c r="M46" s="1073"/>
      <c r="N46" s="1073"/>
      <c r="O46" s="1073"/>
      <c r="P46" s="1073"/>
      <c r="Q46" s="1074"/>
    </row>
    <row r="47" spans="1:17" ht="13.8" thickBot="1" x14ac:dyDescent="0.3">
      <c r="A47" s="88"/>
      <c r="B47" s="89"/>
      <c r="C47" s="1598"/>
      <c r="D47" s="1011" t="s">
        <v>124</v>
      </c>
      <c r="E47" s="1560"/>
      <c r="F47" s="1560"/>
      <c r="G47" s="1560"/>
      <c r="H47" s="1560"/>
      <c r="I47" s="1560"/>
      <c r="J47" s="1560"/>
      <c r="K47" s="1560"/>
      <c r="L47" s="1560"/>
      <c r="M47" s="1560"/>
      <c r="N47" s="1560"/>
      <c r="O47" s="1560"/>
      <c r="P47" s="1560"/>
      <c r="Q47" s="1561"/>
    </row>
    <row r="48" spans="1:17" ht="13.35" customHeight="1" x14ac:dyDescent="0.25">
      <c r="A48" s="88"/>
      <c r="B48" s="89"/>
      <c r="C48" s="1598"/>
      <c r="D48" s="108"/>
      <c r="E48" s="1540" t="s">
        <v>125</v>
      </c>
      <c r="F48" s="1552" t="s">
        <v>126</v>
      </c>
      <c r="G48" s="1552" t="s">
        <v>6</v>
      </c>
      <c r="H48" s="1553">
        <v>7</v>
      </c>
      <c r="I48" s="1553">
        <v>8</v>
      </c>
      <c r="J48" s="1553">
        <v>9</v>
      </c>
      <c r="K48" s="1542" t="s">
        <v>129</v>
      </c>
      <c r="L48" s="1543">
        <v>8</v>
      </c>
      <c r="M48" s="1543">
        <v>8</v>
      </c>
      <c r="N48" s="1543">
        <v>8</v>
      </c>
      <c r="O48" s="1723" t="s">
        <v>115</v>
      </c>
      <c r="P48" s="1702" t="s">
        <v>127</v>
      </c>
      <c r="Q48" s="1526" t="s">
        <v>128</v>
      </c>
    </row>
    <row r="49" spans="1:17" ht="27" customHeight="1" thickBot="1" x14ac:dyDescent="0.3">
      <c r="A49" s="88"/>
      <c r="B49" s="89"/>
      <c r="C49" s="1598"/>
      <c r="D49" s="109"/>
      <c r="E49" s="1562"/>
      <c r="F49" s="1570"/>
      <c r="G49" s="1570"/>
      <c r="H49" s="1101"/>
      <c r="I49" s="1101"/>
      <c r="J49" s="1101"/>
      <c r="K49" s="1574"/>
      <c r="L49" s="1575"/>
      <c r="M49" s="1575"/>
      <c r="N49" s="1575"/>
      <c r="O49" s="1724"/>
      <c r="P49" s="1703"/>
      <c r="Q49" s="1094"/>
    </row>
    <row r="50" spans="1:17" x14ac:dyDescent="0.25">
      <c r="A50" s="88"/>
      <c r="B50" s="89"/>
      <c r="C50" s="1598"/>
      <c r="D50" s="101"/>
      <c r="E50" s="1565" t="s">
        <v>10</v>
      </c>
      <c r="F50" s="1565"/>
      <c r="G50" s="1566"/>
      <c r="H50" s="110">
        <f>SUM(H48:H48)</f>
        <v>7</v>
      </c>
      <c r="I50" s="110">
        <f>SUM(I48:I48)</f>
        <v>8</v>
      </c>
      <c r="J50" s="110">
        <f>SUM(J48:J48)</f>
        <v>9</v>
      </c>
      <c r="K50" s="1567"/>
      <c r="L50" s="1568"/>
      <c r="M50" s="1568"/>
      <c r="N50" s="1568"/>
      <c r="O50" s="1568"/>
      <c r="P50" s="1568"/>
      <c r="Q50" s="1569"/>
    </row>
    <row r="51" spans="1:17" ht="13.8" thickBot="1" x14ac:dyDescent="0.3">
      <c r="A51" s="88"/>
      <c r="B51" s="89"/>
      <c r="C51" s="1599"/>
      <c r="D51" s="111"/>
      <c r="E51" s="1715" t="s">
        <v>8</v>
      </c>
      <c r="F51" s="1715"/>
      <c r="G51" s="1716"/>
      <c r="H51" s="112">
        <f>H46+H30+H50</f>
        <v>784.73</v>
      </c>
      <c r="I51" s="112">
        <f>I46+I30+I50</f>
        <v>808.4</v>
      </c>
      <c r="J51" s="112">
        <f>J46+J30+J50</f>
        <v>618.79999999999995</v>
      </c>
      <c r="K51" s="1717"/>
      <c r="L51" s="1718"/>
      <c r="M51" s="1718"/>
      <c r="N51" s="1718"/>
      <c r="O51" s="1718"/>
      <c r="P51" s="1718"/>
      <c r="Q51" s="1719"/>
    </row>
    <row r="52" spans="1:17" ht="13.8" thickBot="1" x14ac:dyDescent="0.3">
      <c r="A52" s="88"/>
      <c r="B52" s="89"/>
      <c r="C52" s="1720" t="s">
        <v>130</v>
      </c>
      <c r="D52" s="1721"/>
      <c r="E52" s="1721"/>
      <c r="F52" s="1721"/>
      <c r="G52" s="1721"/>
      <c r="H52" s="1721"/>
      <c r="I52" s="1721"/>
      <c r="J52" s="1721"/>
      <c r="K52" s="1721"/>
      <c r="L52" s="1721"/>
      <c r="M52" s="1721"/>
      <c r="N52" s="1721"/>
      <c r="O52" s="1721"/>
      <c r="P52" s="1721"/>
      <c r="Q52" s="1722"/>
    </row>
    <row r="53" spans="1:17" ht="13.8" thickBot="1" x14ac:dyDescent="0.3">
      <c r="A53" s="88"/>
      <c r="B53" s="89"/>
      <c r="C53" s="113"/>
      <c r="D53" s="1651" t="s">
        <v>131</v>
      </c>
      <c r="E53" s="1652"/>
      <c r="F53" s="1652"/>
      <c r="G53" s="1652"/>
      <c r="H53" s="1652"/>
      <c r="I53" s="1652"/>
      <c r="J53" s="1652"/>
      <c r="K53" s="1652"/>
      <c r="L53" s="1652"/>
      <c r="M53" s="1652"/>
      <c r="N53" s="1652"/>
      <c r="O53" s="1652"/>
      <c r="P53" s="1652"/>
      <c r="Q53" s="1653"/>
    </row>
    <row r="54" spans="1:17" ht="13.35" customHeight="1" x14ac:dyDescent="0.25">
      <c r="A54" s="88"/>
      <c r="B54" s="89"/>
      <c r="C54" s="113"/>
      <c r="D54" s="114"/>
      <c r="E54" s="1638" t="s">
        <v>132</v>
      </c>
      <c r="F54" s="1563" t="s">
        <v>133</v>
      </c>
      <c r="G54" s="72" t="s">
        <v>6</v>
      </c>
      <c r="H54" s="572">
        <v>20.5</v>
      </c>
      <c r="I54" s="572">
        <v>21</v>
      </c>
      <c r="J54" s="572">
        <v>21</v>
      </c>
      <c r="K54" s="1563" t="s">
        <v>134</v>
      </c>
      <c r="L54" s="1564">
        <v>400</v>
      </c>
      <c r="M54" s="1564">
        <v>500</v>
      </c>
      <c r="N54" s="1564">
        <v>500</v>
      </c>
      <c r="O54" s="1563" t="s">
        <v>135</v>
      </c>
      <c r="P54" s="1706" t="s">
        <v>127</v>
      </c>
      <c r="Q54" s="995" t="s">
        <v>128</v>
      </c>
    </row>
    <row r="55" spans="1:17" x14ac:dyDescent="0.25">
      <c r="A55" s="88"/>
      <c r="B55" s="89"/>
      <c r="C55" s="113"/>
      <c r="D55" s="115"/>
      <c r="E55" s="1639"/>
      <c r="F55" s="1297"/>
      <c r="G55" s="57" t="s">
        <v>7</v>
      </c>
      <c r="H55" s="573">
        <v>12</v>
      </c>
      <c r="I55" s="573">
        <v>12</v>
      </c>
      <c r="J55" s="573">
        <v>12</v>
      </c>
      <c r="K55" s="1297"/>
      <c r="L55" s="1020"/>
      <c r="M55" s="1020"/>
      <c r="N55" s="1020"/>
      <c r="O55" s="1297"/>
      <c r="P55" s="1707"/>
      <c r="Q55" s="996"/>
    </row>
    <row r="56" spans="1:17" x14ac:dyDescent="0.25">
      <c r="A56" s="88"/>
      <c r="B56" s="89"/>
      <c r="C56" s="113"/>
      <c r="D56" s="115"/>
      <c r="E56" s="1639" t="s">
        <v>136</v>
      </c>
      <c r="F56" s="1297" t="s">
        <v>137</v>
      </c>
      <c r="G56" s="57" t="s">
        <v>6</v>
      </c>
      <c r="H56" s="573">
        <v>7</v>
      </c>
      <c r="I56" s="573">
        <v>9</v>
      </c>
      <c r="J56" s="573">
        <v>10</v>
      </c>
      <c r="K56" s="1297" t="s">
        <v>138</v>
      </c>
      <c r="L56" s="1020">
        <v>50</v>
      </c>
      <c r="M56" s="1020">
        <v>50</v>
      </c>
      <c r="N56" s="1020">
        <v>50</v>
      </c>
      <c r="O56" s="1297"/>
      <c r="P56" s="1707"/>
      <c r="Q56" s="996"/>
    </row>
    <row r="57" spans="1:17" x14ac:dyDescent="0.25">
      <c r="A57" s="88"/>
      <c r="B57" s="89"/>
      <c r="C57" s="113"/>
      <c r="D57" s="115"/>
      <c r="E57" s="1639"/>
      <c r="F57" s="1710"/>
      <c r="G57" s="57" t="s">
        <v>7</v>
      </c>
      <c r="H57" s="573">
        <v>0</v>
      </c>
      <c r="I57" s="573">
        <v>16</v>
      </c>
      <c r="J57" s="573">
        <v>16</v>
      </c>
      <c r="K57" s="1297"/>
      <c r="L57" s="1704"/>
      <c r="M57" s="1704"/>
      <c r="N57" s="1704"/>
      <c r="O57" s="1297"/>
      <c r="P57" s="1708"/>
      <c r="Q57" s="997"/>
    </row>
    <row r="58" spans="1:17" x14ac:dyDescent="0.25">
      <c r="A58" s="88"/>
      <c r="B58" s="89"/>
      <c r="C58" s="113"/>
      <c r="D58" s="115"/>
      <c r="E58" s="1639" t="s">
        <v>139</v>
      </c>
      <c r="F58" s="1297" t="s">
        <v>140</v>
      </c>
      <c r="G58" s="57" t="s">
        <v>5</v>
      </c>
      <c r="H58" s="573">
        <v>0</v>
      </c>
      <c r="I58" s="573">
        <v>0</v>
      </c>
      <c r="J58" s="573">
        <v>0</v>
      </c>
      <c r="K58" s="1297" t="s">
        <v>141</v>
      </c>
      <c r="L58" s="1020">
        <v>1</v>
      </c>
      <c r="M58" s="1020">
        <v>0</v>
      </c>
      <c r="N58" s="1020">
        <v>0</v>
      </c>
      <c r="O58" s="1297"/>
      <c r="P58" s="1709" t="s">
        <v>456</v>
      </c>
      <c r="Q58" s="1705" t="s">
        <v>1060</v>
      </c>
    </row>
    <row r="59" spans="1:17" x14ac:dyDescent="0.25">
      <c r="A59" s="88"/>
      <c r="B59" s="89"/>
      <c r="C59" s="113"/>
      <c r="D59" s="115"/>
      <c r="E59" s="1639"/>
      <c r="F59" s="1297"/>
      <c r="G59" s="57" t="s">
        <v>6</v>
      </c>
      <c r="H59" s="573">
        <v>15</v>
      </c>
      <c r="I59" s="573">
        <v>0</v>
      </c>
      <c r="J59" s="573">
        <v>0</v>
      </c>
      <c r="K59" s="1297"/>
      <c r="L59" s="1020"/>
      <c r="M59" s="1020"/>
      <c r="N59" s="1020"/>
      <c r="O59" s="1297"/>
      <c r="P59" s="1708"/>
      <c r="Q59" s="997"/>
    </row>
    <row r="60" spans="1:17" ht="53.4" thickBot="1" x14ac:dyDescent="0.3">
      <c r="A60" s="88"/>
      <c r="B60" s="89"/>
      <c r="C60" s="113"/>
      <c r="D60" s="115"/>
      <c r="E60" s="446" t="s">
        <v>142</v>
      </c>
      <c r="F60" s="292" t="s">
        <v>143</v>
      </c>
      <c r="G60" s="301" t="s">
        <v>5</v>
      </c>
      <c r="H60" s="666">
        <v>35</v>
      </c>
      <c r="I60" s="666">
        <v>0</v>
      </c>
      <c r="J60" s="666">
        <v>0</v>
      </c>
      <c r="K60" s="283" t="s">
        <v>82</v>
      </c>
      <c r="L60" s="667">
        <v>2</v>
      </c>
      <c r="M60" s="667">
        <v>0</v>
      </c>
      <c r="N60" s="667">
        <v>0</v>
      </c>
      <c r="O60" s="611" t="s">
        <v>135</v>
      </c>
      <c r="P60" s="618" t="s">
        <v>83</v>
      </c>
      <c r="Q60" s="608" t="s">
        <v>86</v>
      </c>
    </row>
    <row r="61" spans="1:17" ht="13.8" thickBot="1" x14ac:dyDescent="0.3">
      <c r="A61" s="88"/>
      <c r="B61" s="89"/>
      <c r="C61" s="113"/>
      <c r="D61" s="116"/>
      <c r="E61" s="1588" t="s">
        <v>10</v>
      </c>
      <c r="F61" s="1588"/>
      <c r="G61" s="1589"/>
      <c r="H61" s="117">
        <f>SUM(H54:H60)</f>
        <v>89.5</v>
      </c>
      <c r="I61" s="117">
        <f>SUM(I54:I60)</f>
        <v>58</v>
      </c>
      <c r="J61" s="117">
        <f>SUM(J54:J60)</f>
        <v>59</v>
      </c>
      <c r="K61" s="1600"/>
      <c r="L61" s="1601"/>
      <c r="M61" s="1601"/>
      <c r="N61" s="1601"/>
      <c r="O61" s="1601"/>
      <c r="P61" s="1601"/>
      <c r="Q61" s="1602"/>
    </row>
    <row r="62" spans="1:17" ht="13.8" thickBot="1" x14ac:dyDescent="0.3">
      <c r="A62" s="88"/>
      <c r="B62" s="89"/>
      <c r="C62" s="1642" t="s">
        <v>8</v>
      </c>
      <c r="D62" s="1643"/>
      <c r="E62" s="1643"/>
      <c r="F62" s="1643"/>
      <c r="G62" s="1644"/>
      <c r="H62" s="118">
        <f>H61</f>
        <v>89.5</v>
      </c>
      <c r="I62" s="118">
        <f>I61</f>
        <v>58</v>
      </c>
      <c r="J62" s="118">
        <f>J61</f>
        <v>59</v>
      </c>
      <c r="K62" s="1645"/>
      <c r="L62" s="1646"/>
      <c r="M62" s="1646"/>
      <c r="N62" s="1646"/>
      <c r="O62" s="1646"/>
      <c r="P62" s="1646"/>
      <c r="Q62" s="1647"/>
    </row>
    <row r="63" spans="1:17" ht="13.8" thickBot="1" x14ac:dyDescent="0.3">
      <c r="A63" s="88"/>
      <c r="B63" s="89"/>
      <c r="C63" s="1648" t="s">
        <v>144</v>
      </c>
      <c r="D63" s="1649"/>
      <c r="E63" s="1649"/>
      <c r="F63" s="1649"/>
      <c r="G63" s="1649"/>
      <c r="H63" s="1649"/>
      <c r="I63" s="1649"/>
      <c r="J63" s="1649"/>
      <c r="K63" s="1649"/>
      <c r="L63" s="1649"/>
      <c r="M63" s="1649"/>
      <c r="N63" s="1649"/>
      <c r="O63" s="1649"/>
      <c r="P63" s="1649"/>
      <c r="Q63" s="1650"/>
    </row>
    <row r="64" spans="1:17" x14ac:dyDescent="0.25">
      <c r="A64" s="88"/>
      <c r="B64" s="89"/>
      <c r="C64" s="113"/>
      <c r="D64" s="1651" t="s">
        <v>1066</v>
      </c>
      <c r="E64" s="1652"/>
      <c r="F64" s="1652"/>
      <c r="G64" s="1652"/>
      <c r="H64" s="1652"/>
      <c r="I64" s="1652"/>
      <c r="J64" s="1652"/>
      <c r="K64" s="1652"/>
      <c r="L64" s="1652"/>
      <c r="M64" s="1652"/>
      <c r="N64" s="1652"/>
      <c r="O64" s="1652"/>
      <c r="P64" s="1652"/>
      <c r="Q64" s="1653"/>
    </row>
    <row r="65" spans="1:17" ht="53.1" customHeight="1" x14ac:dyDescent="0.25">
      <c r="A65" s="88"/>
      <c r="B65" s="89"/>
      <c r="C65" s="113"/>
      <c r="D65" s="114"/>
      <c r="E65" s="54" t="s">
        <v>145</v>
      </c>
      <c r="F65" s="72" t="s">
        <v>146</v>
      </c>
      <c r="G65" s="72" t="s">
        <v>6</v>
      </c>
      <c r="H65" s="572">
        <v>25</v>
      </c>
      <c r="I65" s="572">
        <v>25</v>
      </c>
      <c r="J65" s="572">
        <v>30</v>
      </c>
      <c r="K65" s="240" t="s">
        <v>1045</v>
      </c>
      <c r="L65" s="575">
        <v>35</v>
      </c>
      <c r="M65" s="575">
        <v>35</v>
      </c>
      <c r="N65" s="575">
        <v>35</v>
      </c>
      <c r="O65" s="1654" t="s">
        <v>148</v>
      </c>
      <c r="P65" s="1654" t="s">
        <v>149</v>
      </c>
      <c r="Q65" s="1635" t="s">
        <v>799</v>
      </c>
    </row>
    <row r="66" spans="1:17" ht="66" x14ac:dyDescent="0.25">
      <c r="A66" s="88"/>
      <c r="B66" s="89"/>
      <c r="C66" s="113"/>
      <c r="D66" s="114"/>
      <c r="E66" s="119" t="s">
        <v>150</v>
      </c>
      <c r="F66" s="57" t="s">
        <v>419</v>
      </c>
      <c r="G66" s="57" t="s">
        <v>7</v>
      </c>
      <c r="H66" s="573">
        <v>13</v>
      </c>
      <c r="I66" s="573">
        <v>13</v>
      </c>
      <c r="J66" s="573">
        <v>13</v>
      </c>
      <c r="K66" s="57" t="s">
        <v>151</v>
      </c>
      <c r="L66" s="576">
        <v>15</v>
      </c>
      <c r="M66" s="576">
        <v>15</v>
      </c>
      <c r="N66" s="576">
        <v>15</v>
      </c>
      <c r="O66" s="1655"/>
      <c r="P66" s="1655"/>
      <c r="Q66" s="1636"/>
    </row>
    <row r="67" spans="1:17" ht="66" x14ac:dyDescent="0.25">
      <c r="A67" s="88"/>
      <c r="B67" s="89"/>
      <c r="C67" s="113"/>
      <c r="D67" s="114"/>
      <c r="E67" s="127" t="s">
        <v>152</v>
      </c>
      <c r="F67" s="93" t="s">
        <v>1041</v>
      </c>
      <c r="G67" s="93" t="s">
        <v>6</v>
      </c>
      <c r="H67" s="573">
        <v>70.3</v>
      </c>
      <c r="I67" s="573">
        <v>71</v>
      </c>
      <c r="J67" s="573">
        <v>72</v>
      </c>
      <c r="K67" s="70" t="s">
        <v>147</v>
      </c>
      <c r="L67" s="576">
        <v>11</v>
      </c>
      <c r="M67" s="576">
        <v>11</v>
      </c>
      <c r="N67" s="576">
        <v>11</v>
      </c>
      <c r="O67" s="1655"/>
      <c r="P67" s="447" t="s">
        <v>153</v>
      </c>
      <c r="Q67" s="1636"/>
    </row>
    <row r="68" spans="1:17" ht="39.6" x14ac:dyDescent="0.25">
      <c r="A68" s="88"/>
      <c r="B68" s="89"/>
      <c r="C68" s="113"/>
      <c r="D68" s="114"/>
      <c r="E68" s="127" t="s">
        <v>154</v>
      </c>
      <c r="F68" s="93" t="s">
        <v>1067</v>
      </c>
      <c r="G68" s="93" t="s">
        <v>5</v>
      </c>
      <c r="H68" s="573">
        <v>0</v>
      </c>
      <c r="I68" s="573">
        <v>0</v>
      </c>
      <c r="J68" s="573">
        <v>0</v>
      </c>
      <c r="K68" s="93" t="s">
        <v>82</v>
      </c>
      <c r="L68" s="576">
        <v>1</v>
      </c>
      <c r="M68" s="576">
        <v>0</v>
      </c>
      <c r="N68" s="576">
        <v>0</v>
      </c>
      <c r="O68" s="1640" t="s">
        <v>148</v>
      </c>
      <c r="P68" s="1640" t="s">
        <v>1058</v>
      </c>
      <c r="Q68" s="1636"/>
    </row>
    <row r="69" spans="1:17" ht="21" customHeight="1" x14ac:dyDescent="0.25">
      <c r="A69" s="88"/>
      <c r="B69" s="89"/>
      <c r="C69" s="113"/>
      <c r="D69" s="114"/>
      <c r="E69" s="640" t="s">
        <v>812</v>
      </c>
      <c r="F69" s="1017" t="s">
        <v>155</v>
      </c>
      <c r="G69" s="1017" t="s">
        <v>5</v>
      </c>
      <c r="H69" s="1044">
        <v>100</v>
      </c>
      <c r="I69" s="1044">
        <v>59</v>
      </c>
      <c r="J69" s="1044">
        <v>0</v>
      </c>
      <c r="K69" s="1017" t="s">
        <v>887</v>
      </c>
      <c r="L69" s="1034">
        <v>0</v>
      </c>
      <c r="M69" s="1034">
        <v>50</v>
      </c>
      <c r="N69" s="1034">
        <v>50</v>
      </c>
      <c r="O69" s="1640"/>
      <c r="P69" s="1640"/>
      <c r="Q69" s="1636"/>
    </row>
    <row r="70" spans="1:17" ht="12" customHeight="1" x14ac:dyDescent="0.25">
      <c r="A70" s="88"/>
      <c r="B70" s="89"/>
      <c r="C70" s="113"/>
      <c r="D70" s="114"/>
      <c r="E70" s="639"/>
      <c r="F70" s="1019"/>
      <c r="G70" s="1019"/>
      <c r="H70" s="1046"/>
      <c r="I70" s="1046"/>
      <c r="J70" s="1046"/>
      <c r="K70" s="1019"/>
      <c r="L70" s="1035"/>
      <c r="M70" s="1035"/>
      <c r="N70" s="1035"/>
      <c r="O70" s="1640"/>
      <c r="P70" s="1640"/>
      <c r="Q70" s="1636"/>
    </row>
    <row r="71" spans="1:17" ht="26.25" customHeight="1" x14ac:dyDescent="0.25">
      <c r="A71" s="88"/>
      <c r="B71" s="89"/>
      <c r="C71" s="113"/>
      <c r="D71" s="114"/>
      <c r="E71" s="1656" t="s">
        <v>989</v>
      </c>
      <c r="F71" s="1100" t="s">
        <v>964</v>
      </c>
      <c r="G71" s="1711" t="s">
        <v>5</v>
      </c>
      <c r="H71" s="1712">
        <v>0</v>
      </c>
      <c r="I71" s="1712">
        <v>84</v>
      </c>
      <c r="J71" s="1712">
        <v>0</v>
      </c>
      <c r="K71" s="1100" t="s">
        <v>965</v>
      </c>
      <c r="L71" s="1020">
        <v>0</v>
      </c>
      <c r="M71" s="1020">
        <v>1</v>
      </c>
      <c r="N71" s="1020">
        <v>0</v>
      </c>
      <c r="O71" s="1640"/>
      <c r="P71" s="1640"/>
      <c r="Q71" s="1636"/>
    </row>
    <row r="72" spans="1:17" ht="27.75" customHeight="1" thickBot="1" x14ac:dyDescent="0.3">
      <c r="A72" s="88"/>
      <c r="B72" s="89"/>
      <c r="C72" s="113"/>
      <c r="D72" s="114"/>
      <c r="E72" s="1657"/>
      <c r="F72" s="1551"/>
      <c r="G72" s="1703"/>
      <c r="H72" s="1713"/>
      <c r="I72" s="1713"/>
      <c r="J72" s="1713"/>
      <c r="K72" s="1551"/>
      <c r="L72" s="1587"/>
      <c r="M72" s="1587"/>
      <c r="N72" s="1587"/>
      <c r="O72" s="1641"/>
      <c r="P72" s="1641"/>
      <c r="Q72" s="1637"/>
    </row>
    <row r="73" spans="1:17" ht="13.8" thickBot="1" x14ac:dyDescent="0.3">
      <c r="A73" s="88"/>
      <c r="B73" s="89"/>
      <c r="C73" s="113"/>
      <c r="D73" s="114"/>
      <c r="E73" s="1588" t="s">
        <v>10</v>
      </c>
      <c r="F73" s="1588"/>
      <c r="G73" s="1589"/>
      <c r="H73" s="117">
        <f>SUM(H63:H72)</f>
        <v>208.3</v>
      </c>
      <c r="I73" s="117">
        <f>SUM(I63:I72)</f>
        <v>252</v>
      </c>
      <c r="J73" s="117">
        <f>SUM(J63:J72)</f>
        <v>115</v>
      </c>
      <c r="K73" s="1600"/>
      <c r="L73" s="1601"/>
      <c r="M73" s="1601"/>
      <c r="N73" s="1601"/>
      <c r="O73" s="1601"/>
      <c r="P73" s="1601"/>
      <c r="Q73" s="1602"/>
    </row>
    <row r="74" spans="1:17" ht="13.8" thickBot="1" x14ac:dyDescent="0.3">
      <c r="A74" s="88"/>
      <c r="B74" s="89"/>
      <c r="C74" s="113"/>
      <c r="D74" s="1651" t="s">
        <v>156</v>
      </c>
      <c r="E74" s="1669"/>
      <c r="F74" s="1669"/>
      <c r="G74" s="1669"/>
      <c r="H74" s="1669"/>
      <c r="I74" s="1669"/>
      <c r="J74" s="1669"/>
      <c r="K74" s="1669"/>
      <c r="L74" s="1669"/>
      <c r="M74" s="1669"/>
      <c r="N74" s="1669"/>
      <c r="O74" s="1669"/>
      <c r="P74" s="1669"/>
      <c r="Q74" s="1670"/>
    </row>
    <row r="75" spans="1:17" ht="26.4" x14ac:dyDescent="0.25">
      <c r="A75" s="88"/>
      <c r="B75" s="89"/>
      <c r="C75" s="113"/>
      <c r="D75" s="1671"/>
      <c r="E75" s="54" t="s">
        <v>157</v>
      </c>
      <c r="F75" s="96" t="s">
        <v>1064</v>
      </c>
      <c r="G75" s="95" t="s">
        <v>6</v>
      </c>
      <c r="H75" s="572">
        <v>0</v>
      </c>
      <c r="I75" s="572">
        <v>3</v>
      </c>
      <c r="J75" s="572">
        <v>0</v>
      </c>
      <c r="K75" s="96" t="s">
        <v>158</v>
      </c>
      <c r="L75" s="575">
        <v>0</v>
      </c>
      <c r="M75" s="575">
        <v>1</v>
      </c>
      <c r="N75" s="575">
        <v>0</v>
      </c>
      <c r="O75" s="1563" t="s">
        <v>159</v>
      </c>
      <c r="P75" s="1563" t="s">
        <v>160</v>
      </c>
      <c r="Q75" s="1673" t="s">
        <v>161</v>
      </c>
    </row>
    <row r="76" spans="1:17" ht="26.4" x14ac:dyDescent="0.25">
      <c r="A76" s="88"/>
      <c r="B76" s="89"/>
      <c r="C76" s="113"/>
      <c r="D76" s="1671"/>
      <c r="E76" s="63" t="s">
        <v>816</v>
      </c>
      <c r="F76" s="70" t="s">
        <v>163</v>
      </c>
      <c r="G76" s="93" t="s">
        <v>6</v>
      </c>
      <c r="H76" s="573">
        <v>6</v>
      </c>
      <c r="I76" s="573">
        <v>6</v>
      </c>
      <c r="J76" s="573">
        <v>6</v>
      </c>
      <c r="K76" s="70" t="s">
        <v>164</v>
      </c>
      <c r="L76" s="576">
        <v>3</v>
      </c>
      <c r="M76" s="576">
        <v>3</v>
      </c>
      <c r="N76" s="576">
        <v>3</v>
      </c>
      <c r="O76" s="1297"/>
      <c r="P76" s="1297"/>
      <c r="Q76" s="1674"/>
    </row>
    <row r="77" spans="1:17" ht="26.4" x14ac:dyDescent="0.25">
      <c r="A77" s="88"/>
      <c r="B77" s="89"/>
      <c r="C77" s="113"/>
      <c r="D77" s="1671"/>
      <c r="E77" s="487" t="s">
        <v>162</v>
      </c>
      <c r="F77" s="70" t="s">
        <v>167</v>
      </c>
      <c r="G77" s="93" t="s">
        <v>6</v>
      </c>
      <c r="H77" s="573">
        <v>1</v>
      </c>
      <c r="I77" s="573">
        <v>1</v>
      </c>
      <c r="J77" s="573">
        <v>1</v>
      </c>
      <c r="K77" s="70" t="s">
        <v>168</v>
      </c>
      <c r="L77" s="576">
        <v>1</v>
      </c>
      <c r="M77" s="576">
        <v>1</v>
      </c>
      <c r="N77" s="576">
        <v>1</v>
      </c>
      <c r="O77" s="61" t="s">
        <v>123</v>
      </c>
      <c r="P77" s="649" t="s">
        <v>166</v>
      </c>
      <c r="Q77" s="1674"/>
    </row>
    <row r="78" spans="1:17" ht="40.200000000000003" thickBot="1" x14ac:dyDescent="0.3">
      <c r="A78" s="88"/>
      <c r="B78" s="89"/>
      <c r="C78" s="113"/>
      <c r="D78" s="1671"/>
      <c r="E78" s="488" t="s">
        <v>165</v>
      </c>
      <c r="F78" s="104" t="s">
        <v>169</v>
      </c>
      <c r="G78" s="103" t="s">
        <v>6</v>
      </c>
      <c r="H78" s="574">
        <v>5</v>
      </c>
      <c r="I78" s="574">
        <v>5</v>
      </c>
      <c r="J78" s="574">
        <v>5</v>
      </c>
      <c r="K78" s="104" t="s">
        <v>1044</v>
      </c>
      <c r="L78" s="577">
        <v>37</v>
      </c>
      <c r="M78" s="577">
        <v>38</v>
      </c>
      <c r="N78" s="577">
        <v>39</v>
      </c>
      <c r="O78" s="105" t="s">
        <v>170</v>
      </c>
      <c r="P78" s="121" t="s">
        <v>171</v>
      </c>
      <c r="Q78" s="1675"/>
    </row>
    <row r="79" spans="1:17" ht="13.8" thickBot="1" x14ac:dyDescent="0.3">
      <c r="A79" s="88"/>
      <c r="B79" s="89"/>
      <c r="C79" s="113"/>
      <c r="D79" s="1672"/>
      <c r="E79" s="1678" t="s">
        <v>10</v>
      </c>
      <c r="F79" s="1678"/>
      <c r="G79" s="1678"/>
      <c r="H79" s="94">
        <f>SUM(H75:H78)</f>
        <v>12</v>
      </c>
      <c r="I79" s="94">
        <f>SUM(I75:I78)</f>
        <v>15</v>
      </c>
      <c r="J79" s="94">
        <f>SUM(J75:J78)</f>
        <v>12</v>
      </c>
      <c r="K79" s="1072"/>
      <c r="L79" s="1073"/>
      <c r="M79" s="1073"/>
      <c r="N79" s="1073"/>
      <c r="O79" s="1073"/>
      <c r="P79" s="1073"/>
      <c r="Q79" s="1074"/>
    </row>
    <row r="80" spans="1:17" ht="13.8" thickBot="1" x14ac:dyDescent="0.3">
      <c r="A80" s="88"/>
      <c r="B80" s="89"/>
      <c r="C80" s="122"/>
      <c r="D80" s="1679" t="s">
        <v>8</v>
      </c>
      <c r="E80" s="1679"/>
      <c r="F80" s="1679"/>
      <c r="G80" s="1680"/>
      <c r="H80" s="123">
        <f>H73+H79</f>
        <v>220.3</v>
      </c>
      <c r="I80" s="123">
        <f>I73+I79</f>
        <v>267</v>
      </c>
      <c r="J80" s="123">
        <f>J73+J79</f>
        <v>127</v>
      </c>
      <c r="K80" s="1658"/>
      <c r="L80" s="1659"/>
      <c r="M80" s="1659"/>
      <c r="N80" s="1659"/>
      <c r="O80" s="1659"/>
      <c r="P80" s="1659"/>
      <c r="Q80" s="1660"/>
    </row>
    <row r="81" spans="1:17" ht="13.8" thickBot="1" x14ac:dyDescent="0.3">
      <c r="A81" s="88"/>
      <c r="B81" s="124"/>
      <c r="C81" s="1661" t="s">
        <v>172</v>
      </c>
      <c r="D81" s="1661"/>
      <c r="E81" s="1661"/>
      <c r="F81" s="1661"/>
      <c r="G81" s="1661"/>
      <c r="H81" s="125">
        <f>H62+H80+H51</f>
        <v>1094.53</v>
      </c>
      <c r="I81" s="125">
        <f>I62+I80+I51</f>
        <v>1133.4000000000001</v>
      </c>
      <c r="J81" s="125">
        <f>J62+J80+J51</f>
        <v>804.8</v>
      </c>
      <c r="K81" s="1662"/>
      <c r="L81" s="1662"/>
      <c r="M81" s="1662"/>
      <c r="N81" s="1662"/>
      <c r="O81" s="1662"/>
      <c r="P81" s="1662"/>
      <c r="Q81" s="1663"/>
    </row>
    <row r="82" spans="1:17" ht="13.8" thickBot="1" x14ac:dyDescent="0.3">
      <c r="A82" s="88"/>
      <c r="B82" s="1664" t="s">
        <v>173</v>
      </c>
      <c r="C82" s="1665"/>
      <c r="D82" s="1665"/>
      <c r="E82" s="1665"/>
      <c r="F82" s="1665"/>
      <c r="G82" s="1665"/>
      <c r="H82" s="1665"/>
      <c r="I82" s="1665"/>
      <c r="J82" s="1665"/>
      <c r="K82" s="1665"/>
      <c r="L82" s="1665"/>
      <c r="M82" s="1665"/>
      <c r="N82" s="1665"/>
      <c r="O82" s="1665"/>
      <c r="P82" s="1665"/>
      <c r="Q82" s="1666"/>
    </row>
    <row r="83" spans="1:17" ht="13.8" thickBot="1" x14ac:dyDescent="0.3">
      <c r="A83" s="88"/>
      <c r="B83" s="1667"/>
      <c r="C83" s="126" t="s">
        <v>56</v>
      </c>
      <c r="D83" s="1676" t="s">
        <v>25</v>
      </c>
      <c r="E83" s="1676"/>
      <c r="F83" s="1676"/>
      <c r="G83" s="1676"/>
      <c r="H83" s="1676"/>
      <c r="I83" s="1676"/>
      <c r="J83" s="1676"/>
      <c r="K83" s="1676"/>
      <c r="L83" s="1676"/>
      <c r="M83" s="1676"/>
      <c r="N83" s="1676"/>
      <c r="O83" s="1676"/>
      <c r="P83" s="1676"/>
      <c r="Q83" s="1677"/>
    </row>
    <row r="84" spans="1:17" ht="13.8" thickBot="1" x14ac:dyDescent="0.3">
      <c r="A84" s="88"/>
      <c r="B84" s="1667"/>
      <c r="C84" s="1698"/>
      <c r="D84" s="1700" t="s">
        <v>174</v>
      </c>
      <c r="E84" s="1070" t="s">
        <v>175</v>
      </c>
      <c r="F84" s="1070"/>
      <c r="G84" s="1070"/>
      <c r="H84" s="1070"/>
      <c r="I84" s="1070"/>
      <c r="J84" s="1070"/>
      <c r="K84" s="1070"/>
      <c r="L84" s="1070"/>
      <c r="M84" s="1070"/>
      <c r="N84" s="1070"/>
      <c r="O84" s="1070"/>
      <c r="P84" s="1070"/>
      <c r="Q84" s="1071"/>
    </row>
    <row r="85" spans="1:17" ht="39.6" x14ac:dyDescent="0.25">
      <c r="A85" s="88"/>
      <c r="B85" s="1667"/>
      <c r="C85" s="1698"/>
      <c r="D85" s="1701"/>
      <c r="E85" s="203" t="s">
        <v>176</v>
      </c>
      <c r="F85" s="448" t="s">
        <v>1065</v>
      </c>
      <c r="G85" s="95" t="s">
        <v>6</v>
      </c>
      <c r="H85" s="572">
        <v>0</v>
      </c>
      <c r="I85" s="572">
        <v>0</v>
      </c>
      <c r="J85" s="572">
        <v>0</v>
      </c>
      <c r="K85" s="96" t="s">
        <v>1245</v>
      </c>
      <c r="L85" s="575">
        <v>1</v>
      </c>
      <c r="M85" s="575">
        <v>1</v>
      </c>
      <c r="N85" s="575">
        <v>1</v>
      </c>
      <c r="O85" s="1531" t="s">
        <v>178</v>
      </c>
      <c r="P85" s="1027" t="s">
        <v>127</v>
      </c>
      <c r="Q85" s="1686" t="s">
        <v>128</v>
      </c>
    </row>
    <row r="86" spans="1:17" ht="26.4" x14ac:dyDescent="0.25">
      <c r="A86" s="88"/>
      <c r="B86" s="1667"/>
      <c r="C86" s="1698"/>
      <c r="D86" s="1701"/>
      <c r="E86" s="128" t="s">
        <v>179</v>
      </c>
      <c r="F86" s="129" t="s">
        <v>180</v>
      </c>
      <c r="G86" s="103" t="s">
        <v>6</v>
      </c>
      <c r="H86" s="574">
        <v>5</v>
      </c>
      <c r="I86" s="574">
        <v>5</v>
      </c>
      <c r="J86" s="574">
        <v>5</v>
      </c>
      <c r="K86" s="104" t="s">
        <v>1043</v>
      </c>
      <c r="L86" s="577">
        <v>1</v>
      </c>
      <c r="M86" s="577">
        <v>1</v>
      </c>
      <c r="N86" s="577">
        <v>1</v>
      </c>
      <c r="O86" s="1533"/>
      <c r="P86" s="1080"/>
      <c r="Q86" s="1687"/>
    </row>
    <row r="87" spans="1:17" ht="13.8" thickBot="1" x14ac:dyDescent="0.3">
      <c r="A87" s="88"/>
      <c r="B87" s="1667"/>
      <c r="C87" s="1698"/>
      <c r="D87" s="1701"/>
      <c r="E87" s="1688" t="s">
        <v>10</v>
      </c>
      <c r="F87" s="1688"/>
      <c r="G87" s="1689"/>
      <c r="H87" s="106">
        <f>SUM(H85:H86)</f>
        <v>5</v>
      </c>
      <c r="I87" s="106">
        <f>SUM(I85:I86)</f>
        <v>5</v>
      </c>
      <c r="J87" s="106">
        <f>SUM(J85:J86)</f>
        <v>5</v>
      </c>
      <c r="K87" s="1072" t="s">
        <v>181</v>
      </c>
      <c r="L87" s="1073"/>
      <c r="M87" s="1073"/>
      <c r="N87" s="1073"/>
      <c r="O87" s="1073"/>
      <c r="P87" s="1073"/>
      <c r="Q87" s="1074"/>
    </row>
    <row r="88" spans="1:17" ht="13.8" thickBot="1" x14ac:dyDescent="0.3">
      <c r="A88" s="88"/>
      <c r="B88" s="1667"/>
      <c r="C88" s="1699"/>
      <c r="D88" s="1690" t="s">
        <v>8</v>
      </c>
      <c r="E88" s="1690"/>
      <c r="F88" s="1690"/>
      <c r="G88" s="1691"/>
      <c r="H88" s="130">
        <f t="shared" ref="H88:H89" si="0">H87</f>
        <v>5</v>
      </c>
      <c r="I88" s="130">
        <f t="shared" ref="I88:J88" si="1">I87</f>
        <v>5</v>
      </c>
      <c r="J88" s="130">
        <f t="shared" si="1"/>
        <v>5</v>
      </c>
      <c r="K88" s="1692"/>
      <c r="L88" s="1692"/>
      <c r="M88" s="1692"/>
      <c r="N88" s="1692"/>
      <c r="O88" s="1692"/>
      <c r="P88" s="1692"/>
      <c r="Q88" s="1693"/>
    </row>
    <row r="89" spans="1:17" ht="13.8" thickBot="1" x14ac:dyDescent="0.3">
      <c r="A89" s="88"/>
      <c r="B89" s="1668"/>
      <c r="C89" s="1694" t="s">
        <v>172</v>
      </c>
      <c r="D89" s="1694"/>
      <c r="E89" s="1694"/>
      <c r="F89" s="1694"/>
      <c r="G89" s="1695"/>
      <c r="H89" s="131">
        <f t="shared" si="0"/>
        <v>5</v>
      </c>
      <c r="I89" s="131">
        <f t="shared" ref="I89:J89" si="2">I88</f>
        <v>5</v>
      </c>
      <c r="J89" s="131">
        <f t="shared" si="2"/>
        <v>5</v>
      </c>
      <c r="K89" s="1696"/>
      <c r="L89" s="1696"/>
      <c r="M89" s="1696"/>
      <c r="N89" s="1696"/>
      <c r="O89" s="1696"/>
      <c r="P89" s="1696"/>
      <c r="Q89" s="1697"/>
    </row>
    <row r="90" spans="1:17" ht="13.8" thickBot="1" x14ac:dyDescent="0.3">
      <c r="A90" s="132"/>
      <c r="B90" s="1681" t="s">
        <v>182</v>
      </c>
      <c r="C90" s="1681"/>
      <c r="D90" s="1681"/>
      <c r="E90" s="1681"/>
      <c r="F90" s="1681"/>
      <c r="G90" s="1682"/>
      <c r="H90" s="133">
        <f>H81+H89</f>
        <v>1099.53</v>
      </c>
      <c r="I90" s="133">
        <f>I81+I89</f>
        <v>1138.4000000000001</v>
      </c>
      <c r="J90" s="133">
        <f>J81+J89</f>
        <v>809.8</v>
      </c>
      <c r="K90" s="1683"/>
      <c r="L90" s="1684"/>
      <c r="M90" s="1684"/>
      <c r="N90" s="1684"/>
      <c r="O90" s="1684"/>
      <c r="P90" s="1684"/>
      <c r="Q90" s="1685"/>
    </row>
    <row r="92" spans="1:17" ht="13.8" thickBot="1" x14ac:dyDescent="0.35"/>
    <row r="93" spans="1:17" ht="40.200000000000003" thickBot="1" x14ac:dyDescent="0.35">
      <c r="C93" s="934" t="s">
        <v>44</v>
      </c>
      <c r="D93" s="935"/>
      <c r="E93" s="935"/>
      <c r="F93" s="935"/>
      <c r="G93" s="936"/>
      <c r="H93" s="28" t="s">
        <v>80</v>
      </c>
      <c r="I93" s="28" t="s">
        <v>94</v>
      </c>
      <c r="J93" s="28" t="s">
        <v>891</v>
      </c>
    </row>
    <row r="94" spans="1:17" ht="12.75" customHeight="1" x14ac:dyDescent="0.3">
      <c r="C94" s="1000" t="s">
        <v>883</v>
      </c>
      <c r="D94" s="1001"/>
      <c r="E94" s="1001"/>
      <c r="F94" s="1001"/>
      <c r="G94" s="1002"/>
      <c r="H94" s="537">
        <f>SUMIF($G$5:$G$87,"SB",H$5:H$87)</f>
        <v>273.2</v>
      </c>
      <c r="I94" s="537">
        <f>SUMIF($G$5:$G$87,"SB",I$5:I$87)</f>
        <v>314</v>
      </c>
      <c r="J94" s="537">
        <f>SUMIF($G$5:$G$87,"SB",J$5:J$87)</f>
        <v>219.4</v>
      </c>
    </row>
    <row r="95" spans="1:17" x14ac:dyDescent="0.3">
      <c r="C95" s="1003" t="s">
        <v>45</v>
      </c>
      <c r="D95" s="1004"/>
      <c r="E95" s="1004"/>
      <c r="F95" s="1004"/>
      <c r="G95" s="1005"/>
      <c r="H95" s="29">
        <f>H96+H97+H98+H99+H100+H101</f>
        <v>826.33</v>
      </c>
      <c r="I95" s="29">
        <f>I96+I97+I98+I99+I100+I101</f>
        <v>824.4</v>
      </c>
      <c r="J95" s="29">
        <f>J96+J97+J98+J99+J100+J101</f>
        <v>590.4</v>
      </c>
    </row>
    <row r="96" spans="1:17" x14ac:dyDescent="0.3">
      <c r="C96" s="992" t="s">
        <v>46</v>
      </c>
      <c r="D96" s="993"/>
      <c r="E96" s="993"/>
      <c r="F96" s="993"/>
      <c r="G96" s="994"/>
      <c r="H96" s="27">
        <f>SUMIF($G$5:$G$87,"VB",H$5:H$87)</f>
        <v>202</v>
      </c>
      <c r="I96" s="27">
        <f>SUMIF($G$5:$G$87,"VB",I$5:I$87)</f>
        <v>218.4</v>
      </c>
      <c r="J96" s="27">
        <f>SUMIF($G$5:$G$87,"VB",J$5:J$87)</f>
        <v>218.4</v>
      </c>
    </row>
    <row r="97" spans="3:10" x14ac:dyDescent="0.3">
      <c r="C97" s="951" t="s">
        <v>47</v>
      </c>
      <c r="D97" s="952"/>
      <c r="E97" s="952"/>
      <c r="F97" s="952"/>
      <c r="G97" s="953"/>
      <c r="H97" s="27">
        <f>SUMIF($G$5:$G$87,"ES",H$5:H$87)</f>
        <v>612.33000000000004</v>
      </c>
      <c r="I97" s="27">
        <f>SUMIF($G$5:$G$87,"ES",I$5:I$87)</f>
        <v>593</v>
      </c>
      <c r="J97" s="27">
        <f>SUMIF($G$5:$G$87,"ES",J$5:J$87)</f>
        <v>358</v>
      </c>
    </row>
    <row r="98" spans="3:10" x14ac:dyDescent="0.3">
      <c r="C98" s="951" t="s">
        <v>48</v>
      </c>
      <c r="D98" s="952"/>
      <c r="E98" s="952"/>
      <c r="F98" s="952"/>
      <c r="G98" s="953"/>
      <c r="H98" s="27">
        <f>SUMIF($G$5:$G$87,"SL",H$5:H$87)</f>
        <v>0</v>
      </c>
      <c r="I98" s="27">
        <f>SUMIF($G$5:$G$87,"SL",I$5:I$87)</f>
        <v>0</v>
      </c>
      <c r="J98" s="27">
        <f>SUMIF($G$5:$G$87,"SL",J$5:J$87)</f>
        <v>0</v>
      </c>
    </row>
    <row r="99" spans="3:10" x14ac:dyDescent="0.3">
      <c r="C99" s="951" t="s">
        <v>49</v>
      </c>
      <c r="D99" s="952"/>
      <c r="E99" s="952"/>
      <c r="F99" s="952"/>
      <c r="G99" s="953"/>
      <c r="H99" s="27">
        <f>SUMIF($G$5:$G$87,"Kt",H$5:H$87)</f>
        <v>0</v>
      </c>
      <c r="I99" s="27">
        <f>SUMIF($G$5:$G$87,"Kt",I$5:I$87)</f>
        <v>0</v>
      </c>
      <c r="J99" s="27">
        <f>SUMIF($G$5:$G$87,"Kt",J$5:J$87)</f>
        <v>0</v>
      </c>
    </row>
    <row r="100" spans="3:10" x14ac:dyDescent="0.25">
      <c r="C100" s="989" t="s">
        <v>50</v>
      </c>
      <c r="D100" s="990"/>
      <c r="E100" s="990"/>
      <c r="F100" s="990"/>
      <c r="G100" s="991"/>
      <c r="H100" s="27">
        <f>SUMIF($G$5:$G$87,"SAARP",H$5:H$87)</f>
        <v>12</v>
      </c>
      <c r="I100" s="27">
        <f>SUMIF($G$5:$G$87,"SAARP",I$5:I$87)</f>
        <v>13</v>
      </c>
      <c r="J100" s="27">
        <f>SUMIF($G$5:$G$87,"SAARP",J$5:J$87)</f>
        <v>14</v>
      </c>
    </row>
    <row r="101" spans="3:10" ht="13.8" thickBot="1" x14ac:dyDescent="0.3">
      <c r="C101" s="983" t="s">
        <v>51</v>
      </c>
      <c r="D101" s="984"/>
      <c r="E101" s="984"/>
      <c r="F101" s="984"/>
      <c r="G101" s="985"/>
      <c r="H101" s="27">
        <f>SUMIF($G$5:$G$87,"KPP",H$5:H$87)</f>
        <v>0</v>
      </c>
      <c r="I101" s="27">
        <f>SUMIF($G$5:$G$87,"KPP",I$5:I$87)</f>
        <v>0</v>
      </c>
      <c r="J101" s="27">
        <f>SUMIF($G$5:$G$87,"KPP",J$5:J$87)</f>
        <v>0</v>
      </c>
    </row>
    <row r="102" spans="3:10" ht="13.8" thickBot="1" x14ac:dyDescent="0.35">
      <c r="C102" s="927" t="s">
        <v>52</v>
      </c>
      <c r="D102" s="928"/>
      <c r="E102" s="928"/>
      <c r="F102" s="928"/>
      <c r="G102" s="929"/>
      <c r="H102" s="30">
        <f>SUM(H94,H95)</f>
        <v>1099.53</v>
      </c>
      <c r="I102" s="30">
        <f>SUM(I94,I95)</f>
        <v>1138.4000000000001</v>
      </c>
      <c r="J102" s="30">
        <f>SUM(J94,J95)</f>
        <v>809.8</v>
      </c>
    </row>
  </sheetData>
  <customSheetViews>
    <customSheetView guid="{7D2C5E84-2A5D-4DFF-AC94-AAA5DAF293E0}" showPageBreaks="1" showGridLines="0" fitToPage="1" printArea="1" topLeftCell="A67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1"/>
    </customSheetView>
    <customSheetView guid="{511C5918-FA8C-42C0-9248-A0F117BEEAC2}" showPageBreaks="1" showGridLines="0" fitToPage="1" printArea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2"/>
    </customSheetView>
    <customSheetView guid="{524848B6-13AA-426C-937E-E4D0F9D963E1}" showPageBreaks="1" showGridLines="0" fitToPage="1" printArea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3"/>
    </customSheetView>
    <customSheetView guid="{65A9E82B-017A-4D77-911A-794254B7A6DC}" showGridLines="0" fitToPage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4"/>
    </customSheetView>
    <customSheetView guid="{39D908BC-033E-4CDB-87CE-9CC789F7C428}" showGridLines="0" fitToPage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5"/>
    </customSheetView>
    <customSheetView guid="{4E9D4243-8691-4877-A6A6-DC88F9AD25FC}" showGridLines="0" fitToPage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6"/>
    </customSheetView>
    <customSheetView guid="{E508033F-5A56-48C8-899A-7EFE9AA4EC4F}" showPageBreaks="1" showGridLines="0" fitToPage="1" printArea="1" topLeftCell="A11">
      <selection activeCell="W74" sqref="W74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7"/>
    </customSheetView>
    <customSheetView guid="{3605BC3D-DA08-4E24-988A-34DA5774E919}" showPageBreaks="1" showGridLines="0" fitToPage="1" printArea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8"/>
    </customSheetView>
    <customSheetView guid="{C3677654-BFE4-4497-8838-628012D82F7B}" showPageBreaks="1" showGridLines="0" fitToPage="1" printArea="1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8" fitToHeight="0" orientation="landscape" r:id="rId9"/>
    </customSheetView>
  </customSheetViews>
  <mergeCells count="222">
    <mergeCell ref="G71:G72"/>
    <mergeCell ref="H71:H72"/>
    <mergeCell ref="I71:I72"/>
    <mergeCell ref="J71:J72"/>
    <mergeCell ref="H43:H44"/>
    <mergeCell ref="K43:K44"/>
    <mergeCell ref="L43:L44"/>
    <mergeCell ref="M43:M44"/>
    <mergeCell ref="N43:N44"/>
    <mergeCell ref="G69:G70"/>
    <mergeCell ref="H69:H70"/>
    <mergeCell ref="I69:I70"/>
    <mergeCell ref="J69:J70"/>
    <mergeCell ref="E51:G51"/>
    <mergeCell ref="K51:Q51"/>
    <mergeCell ref="C52:Q52"/>
    <mergeCell ref="D53:Q53"/>
    <mergeCell ref="N58:N59"/>
    <mergeCell ref="F48:F49"/>
    <mergeCell ref="O48:O49"/>
    <mergeCell ref="F58:F59"/>
    <mergeCell ref="K58:K59"/>
    <mergeCell ref="L58:L59"/>
    <mergeCell ref="M58:M59"/>
    <mergeCell ref="P48:P49"/>
    <mergeCell ref="K56:K57"/>
    <mergeCell ref="L56:L57"/>
    <mergeCell ref="M56:M57"/>
    <mergeCell ref="E58:E59"/>
    <mergeCell ref="N56:N57"/>
    <mergeCell ref="Q58:Q59"/>
    <mergeCell ref="Q54:Q57"/>
    <mergeCell ref="P54:P57"/>
    <mergeCell ref="P58:P59"/>
    <mergeCell ref="M48:M49"/>
    <mergeCell ref="N48:N49"/>
    <mergeCell ref="E56:E57"/>
    <mergeCell ref="F56:F57"/>
    <mergeCell ref="E73:G73"/>
    <mergeCell ref="K73:Q73"/>
    <mergeCell ref="C101:G101"/>
    <mergeCell ref="C102:G102"/>
    <mergeCell ref="C95:G95"/>
    <mergeCell ref="C96:G96"/>
    <mergeCell ref="C97:G97"/>
    <mergeCell ref="C98:G98"/>
    <mergeCell ref="C99:G99"/>
    <mergeCell ref="C100:G100"/>
    <mergeCell ref="B90:G90"/>
    <mergeCell ref="K90:Q90"/>
    <mergeCell ref="C93:G93"/>
    <mergeCell ref="C94:G94"/>
    <mergeCell ref="Q85:Q86"/>
    <mergeCell ref="E87:G87"/>
    <mergeCell ref="K87:Q87"/>
    <mergeCell ref="D88:G88"/>
    <mergeCell ref="K88:Q88"/>
    <mergeCell ref="C89:G89"/>
    <mergeCell ref="K89:Q89"/>
    <mergeCell ref="C84:C88"/>
    <mergeCell ref="D84:D87"/>
    <mergeCell ref="E84:Q84"/>
    <mergeCell ref="K80:Q80"/>
    <mergeCell ref="C81:G81"/>
    <mergeCell ref="K81:Q81"/>
    <mergeCell ref="B82:Q82"/>
    <mergeCell ref="B83:B89"/>
    <mergeCell ref="D74:Q74"/>
    <mergeCell ref="D75:D79"/>
    <mergeCell ref="O75:O76"/>
    <mergeCell ref="P75:P76"/>
    <mergeCell ref="Q75:Q78"/>
    <mergeCell ref="D83:Q83"/>
    <mergeCell ref="E79:G79"/>
    <mergeCell ref="K79:Q79"/>
    <mergeCell ref="D80:G80"/>
    <mergeCell ref="O85:O86"/>
    <mergeCell ref="P85:P86"/>
    <mergeCell ref="Q65:Q72"/>
    <mergeCell ref="K69:K70"/>
    <mergeCell ref="E54:E55"/>
    <mergeCell ref="F54:F55"/>
    <mergeCell ref="N71:N72"/>
    <mergeCell ref="P68:P72"/>
    <mergeCell ref="F69:F70"/>
    <mergeCell ref="L69:L70"/>
    <mergeCell ref="N54:N55"/>
    <mergeCell ref="C62:G62"/>
    <mergeCell ref="K62:Q62"/>
    <mergeCell ref="C63:Q63"/>
    <mergeCell ref="D64:Q64"/>
    <mergeCell ref="O65:O67"/>
    <mergeCell ref="P65:P66"/>
    <mergeCell ref="M69:M70"/>
    <mergeCell ref="N69:N70"/>
    <mergeCell ref="O68:O72"/>
    <mergeCell ref="E71:E72"/>
    <mergeCell ref="F71:F72"/>
    <mergeCell ref="K71:K72"/>
    <mergeCell ref="L71:L72"/>
    <mergeCell ref="M71:M72"/>
    <mergeCell ref="E61:G61"/>
    <mergeCell ref="K61:Q61"/>
    <mergeCell ref="O54:O59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F9:F11"/>
    <mergeCell ref="P9:Q10"/>
    <mergeCell ref="K10:K11"/>
    <mergeCell ref="L10:L11"/>
    <mergeCell ref="M10:M11"/>
    <mergeCell ref="N10:N11"/>
    <mergeCell ref="K9:N9"/>
    <mergeCell ref="J9:J11"/>
    <mergeCell ref="A12:Q12"/>
    <mergeCell ref="G18:G22"/>
    <mergeCell ref="H18:H22"/>
    <mergeCell ref="I18:I22"/>
    <mergeCell ref="G9:G11"/>
    <mergeCell ref="H9:H11"/>
    <mergeCell ref="I9:I11"/>
    <mergeCell ref="O9:O11"/>
    <mergeCell ref="B13:Q13"/>
    <mergeCell ref="L27:L29"/>
    <mergeCell ref="M27:M29"/>
    <mergeCell ref="E30:G30"/>
    <mergeCell ref="K30:Q30"/>
    <mergeCell ref="N23:N24"/>
    <mergeCell ref="M23:M24"/>
    <mergeCell ref="L23:L24"/>
    <mergeCell ref="J23:J29"/>
    <mergeCell ref="K23:K24"/>
    <mergeCell ref="N27:N29"/>
    <mergeCell ref="C14:Q14"/>
    <mergeCell ref="E18:E22"/>
    <mergeCell ref="F18:F22"/>
    <mergeCell ref="J18:J22"/>
    <mergeCell ref="I23:I29"/>
    <mergeCell ref="K27:K29"/>
    <mergeCell ref="H23:H29"/>
    <mergeCell ref="O18:O22"/>
    <mergeCell ref="K20:K22"/>
    <mergeCell ref="C15:C51"/>
    <mergeCell ref="D47:Q47"/>
    <mergeCell ref="E48:E49"/>
    <mergeCell ref="F36:F38"/>
    <mergeCell ref="K54:K55"/>
    <mergeCell ref="L54:L55"/>
    <mergeCell ref="M54:M55"/>
    <mergeCell ref="E50:G50"/>
    <mergeCell ref="K50:Q50"/>
    <mergeCell ref="N36:N38"/>
    <mergeCell ref="G48:G49"/>
    <mergeCell ref="H48:H49"/>
    <mergeCell ref="P42:P45"/>
    <mergeCell ref="I48:I49"/>
    <mergeCell ref="J48:J49"/>
    <mergeCell ref="K48:K49"/>
    <mergeCell ref="L48:L49"/>
    <mergeCell ref="P39:P41"/>
    <mergeCell ref="E39:E41"/>
    <mergeCell ref="E36:E38"/>
    <mergeCell ref="G36:G38"/>
    <mergeCell ref="H36:H38"/>
    <mergeCell ref="I36:I38"/>
    <mergeCell ref="J36:J38"/>
    <mergeCell ref="Q48:Q49"/>
    <mergeCell ref="E46:G46"/>
    <mergeCell ref="E23:E29"/>
    <mergeCell ref="F23:F29"/>
    <mergeCell ref="G23:G29"/>
    <mergeCell ref="G32:G35"/>
    <mergeCell ref="H32:H35"/>
    <mergeCell ref="D31:Q31"/>
    <mergeCell ref="E32:E35"/>
    <mergeCell ref="F32:F35"/>
    <mergeCell ref="M32:M35"/>
    <mergeCell ref="K46:Q46"/>
    <mergeCell ref="G39:G40"/>
    <mergeCell ref="H39:H40"/>
    <mergeCell ref="F39:F41"/>
    <mergeCell ref="N32:N35"/>
    <mergeCell ref="I32:I35"/>
    <mergeCell ref="J32:J35"/>
    <mergeCell ref="K32:K35"/>
    <mergeCell ref="L32:L35"/>
    <mergeCell ref="O32:O42"/>
    <mergeCell ref="M36:M38"/>
    <mergeCell ref="K39:K41"/>
    <mergeCell ref="L39:L41"/>
    <mergeCell ref="M39:M41"/>
    <mergeCell ref="Q32:Q45"/>
    <mergeCell ref="O16:O17"/>
    <mergeCell ref="D15:Q15"/>
    <mergeCell ref="D16:D30"/>
    <mergeCell ref="P16:P29"/>
    <mergeCell ref="Q16:Q29"/>
    <mergeCell ref="O23:O29"/>
    <mergeCell ref="L20:L22"/>
    <mergeCell ref="M20:M22"/>
    <mergeCell ref="N20:N22"/>
    <mergeCell ref="F16:F17"/>
    <mergeCell ref="E16:E17"/>
    <mergeCell ref="K16:K17"/>
    <mergeCell ref="L16:L17"/>
    <mergeCell ref="M16:M17"/>
    <mergeCell ref="N16:N17"/>
    <mergeCell ref="N39:N41"/>
    <mergeCell ref="K36:K38"/>
    <mergeCell ref="L36:L38"/>
    <mergeCell ref="J39:J40"/>
    <mergeCell ref="I39:I40"/>
    <mergeCell ref="E43:E44"/>
    <mergeCell ref="F43:F44"/>
    <mergeCell ref="G43:G4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BFC8-5D7C-4D89-90E3-D92A9E8236FB}">
  <sheetPr>
    <pageSetUpPr fitToPage="1"/>
  </sheetPr>
  <dimension ref="A1:R73"/>
  <sheetViews>
    <sheetView showGridLines="0" zoomScaleNormal="100" zoomScaleSheetLayoutView="70" workbookViewId="0">
      <selection activeCell="L9" sqref="L9:N10"/>
    </sheetView>
  </sheetViews>
  <sheetFormatPr defaultColWidth="9.44140625" defaultRowHeight="28.35" customHeight="1" x14ac:dyDescent="0.3"/>
  <cols>
    <col min="1" max="4" width="4.44140625" style="32" customWidth="1"/>
    <col min="5" max="5" width="12.5546875" style="32" customWidth="1"/>
    <col min="6" max="6" width="36.44140625" style="32" customWidth="1"/>
    <col min="7" max="7" width="10.44140625" style="1" customWidth="1"/>
    <col min="8" max="8" width="10.5546875" style="135" customWidth="1"/>
    <col min="9" max="10" width="10.44140625" style="135" customWidth="1"/>
    <col min="11" max="11" width="23.44140625" style="32" customWidth="1"/>
    <col min="12" max="12" width="7" style="32" customWidth="1"/>
    <col min="13" max="13" width="6.33203125" style="32" customWidth="1"/>
    <col min="14" max="14" width="6.88671875" style="32" customWidth="1"/>
    <col min="15" max="15" width="6.5546875" style="32" customWidth="1"/>
    <col min="16" max="16" width="13.5546875" style="32" customWidth="1"/>
    <col min="17" max="17" width="15.44140625" style="32" customWidth="1"/>
    <col min="18" max="16384" width="9.44140625" style="32"/>
  </cols>
  <sheetData>
    <row r="1" spans="1:18" ht="16.2" thickBot="1" x14ac:dyDescent="0.35">
      <c r="L1" s="83"/>
      <c r="M1" s="83"/>
      <c r="N1" s="83"/>
    </row>
    <row r="2" spans="1:18" ht="15.6" x14ac:dyDescent="0.3">
      <c r="L2" s="84"/>
      <c r="M2" s="84"/>
      <c r="N2" s="84"/>
    </row>
    <row r="3" spans="1:18" ht="15.6" x14ac:dyDescent="0.3">
      <c r="L3" s="84"/>
      <c r="M3" s="84"/>
      <c r="N3" s="84"/>
    </row>
    <row r="4" spans="1:18" ht="13.8" thickBot="1" x14ac:dyDescent="0.35"/>
    <row r="5" spans="1:18" ht="15.6" x14ac:dyDescent="0.3">
      <c r="A5" s="136"/>
      <c r="B5" s="897" t="s">
        <v>892</v>
      </c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8"/>
      <c r="R5" s="137"/>
    </row>
    <row r="6" spans="1:18" ht="15.6" x14ac:dyDescent="0.3">
      <c r="A6" s="78"/>
      <c r="B6" s="900" t="s">
        <v>248</v>
      </c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1"/>
      <c r="R6" s="137"/>
    </row>
    <row r="7" spans="1:18" ht="16.2" thickBot="1" x14ac:dyDescent="0.35">
      <c r="A7" s="79"/>
      <c r="B7" s="1763" t="s">
        <v>0</v>
      </c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4"/>
      <c r="R7" s="137"/>
    </row>
    <row r="8" spans="1:18" ht="15" customHeight="1" x14ac:dyDescent="0.3">
      <c r="A8" s="1779" t="s">
        <v>38</v>
      </c>
      <c r="B8" s="1782" t="s">
        <v>34</v>
      </c>
      <c r="C8" s="1785" t="s">
        <v>35</v>
      </c>
      <c r="D8" s="1788" t="s">
        <v>36</v>
      </c>
      <c r="E8" s="1791" t="s">
        <v>1</v>
      </c>
      <c r="F8" s="1794" t="s">
        <v>2</v>
      </c>
      <c r="G8" s="1791" t="s">
        <v>3</v>
      </c>
      <c r="H8" s="1797" t="s">
        <v>77</v>
      </c>
      <c r="I8" s="1774" t="s">
        <v>88</v>
      </c>
      <c r="J8" s="1774" t="s">
        <v>889</v>
      </c>
      <c r="K8" s="1765" t="s">
        <v>55</v>
      </c>
      <c r="L8" s="1766"/>
      <c r="M8" s="1767"/>
      <c r="N8" s="545"/>
      <c r="O8" s="1768" t="s">
        <v>26</v>
      </c>
      <c r="P8" s="1765" t="s">
        <v>4</v>
      </c>
      <c r="Q8" s="1771"/>
      <c r="R8" s="137"/>
    </row>
    <row r="9" spans="1:18" ht="15" customHeight="1" x14ac:dyDescent="0.3">
      <c r="A9" s="1780"/>
      <c r="B9" s="1783"/>
      <c r="C9" s="1786"/>
      <c r="D9" s="1789"/>
      <c r="E9" s="1792"/>
      <c r="F9" s="1795"/>
      <c r="G9" s="1792"/>
      <c r="H9" s="1798"/>
      <c r="I9" s="1775"/>
      <c r="J9" s="1775"/>
      <c r="K9" s="1118" t="s">
        <v>2</v>
      </c>
      <c r="L9" s="920" t="s">
        <v>78</v>
      </c>
      <c r="M9" s="888" t="s">
        <v>89</v>
      </c>
      <c r="N9" s="888" t="s">
        <v>890</v>
      </c>
      <c r="O9" s="1769"/>
      <c r="P9" s="1772"/>
      <c r="Q9" s="1773"/>
      <c r="R9" s="137"/>
    </row>
    <row r="10" spans="1:18" ht="59.25" customHeight="1" thickBot="1" x14ac:dyDescent="0.35">
      <c r="A10" s="1781"/>
      <c r="B10" s="1784"/>
      <c r="C10" s="1787"/>
      <c r="D10" s="1790"/>
      <c r="E10" s="1793"/>
      <c r="F10" s="1796"/>
      <c r="G10" s="1793"/>
      <c r="H10" s="1799"/>
      <c r="I10" s="1776"/>
      <c r="J10" s="1776"/>
      <c r="K10" s="1120"/>
      <c r="L10" s="2102"/>
      <c r="M10" s="889"/>
      <c r="N10" s="889"/>
      <c r="O10" s="1770"/>
      <c r="P10" s="138" t="s">
        <v>42</v>
      </c>
      <c r="Q10" s="7" t="s">
        <v>43</v>
      </c>
      <c r="R10" s="137"/>
    </row>
    <row r="11" spans="1:18" ht="13.8" thickBot="1" x14ac:dyDescent="0.35">
      <c r="A11" s="1777" t="s">
        <v>249</v>
      </c>
      <c r="B11" s="1777"/>
      <c r="C11" s="1777"/>
      <c r="D11" s="1777"/>
      <c r="E11" s="1777"/>
      <c r="F11" s="1777"/>
      <c r="G11" s="1777"/>
      <c r="H11" s="1777"/>
      <c r="I11" s="1777"/>
      <c r="J11" s="1777"/>
      <c r="K11" s="1777"/>
      <c r="L11" s="1777"/>
      <c r="M11" s="1777"/>
      <c r="N11" s="1777"/>
      <c r="O11" s="1777"/>
      <c r="P11" s="1777"/>
      <c r="Q11" s="1778"/>
      <c r="R11" s="137"/>
    </row>
    <row r="12" spans="1:18" s="4" customFormat="1" ht="13.8" thickBot="1" x14ac:dyDescent="0.3">
      <c r="A12" s="1800"/>
      <c r="B12" s="851" t="s">
        <v>100</v>
      </c>
      <c r="C12" s="852"/>
      <c r="D12" s="852"/>
      <c r="E12" s="852"/>
      <c r="F12" s="852"/>
      <c r="G12" s="852"/>
      <c r="H12" s="852"/>
      <c r="I12" s="852"/>
      <c r="J12" s="852"/>
      <c r="K12" s="852"/>
      <c r="L12" s="852"/>
      <c r="M12" s="852"/>
      <c r="N12" s="852"/>
      <c r="O12" s="852"/>
      <c r="P12" s="852"/>
      <c r="Q12" s="853"/>
      <c r="R12" s="139"/>
    </row>
    <row r="13" spans="1:18" s="4" customFormat="1" ht="13.8" thickBot="1" x14ac:dyDescent="0.3">
      <c r="A13" s="1800"/>
      <c r="B13" s="1802" t="s">
        <v>250</v>
      </c>
      <c r="C13" s="1804" t="s">
        <v>251</v>
      </c>
      <c r="D13" s="1805"/>
      <c r="E13" s="1805"/>
      <c r="F13" s="1805"/>
      <c r="G13" s="1805"/>
      <c r="H13" s="1805"/>
      <c r="I13" s="1805"/>
      <c r="J13" s="1805"/>
      <c r="K13" s="1805"/>
      <c r="L13" s="1805"/>
      <c r="M13" s="1805"/>
      <c r="N13" s="1805"/>
      <c r="O13" s="1805"/>
      <c r="P13" s="1805"/>
      <c r="Q13" s="1806"/>
      <c r="R13" s="139"/>
    </row>
    <row r="14" spans="1:18" ht="13.8" thickBot="1" x14ac:dyDescent="0.35">
      <c r="A14" s="1800"/>
      <c r="B14" s="1802"/>
      <c r="C14" s="1740"/>
      <c r="D14" s="1742" t="s">
        <v>252</v>
      </c>
      <c r="E14" s="1743"/>
      <c r="F14" s="1743"/>
      <c r="G14" s="1743"/>
      <c r="H14" s="1743"/>
      <c r="I14" s="1743"/>
      <c r="J14" s="1743"/>
      <c r="K14" s="1743"/>
      <c r="L14" s="1743"/>
      <c r="M14" s="1743"/>
      <c r="N14" s="1743"/>
      <c r="O14" s="1743"/>
      <c r="P14" s="1743"/>
      <c r="Q14" s="1744"/>
      <c r="R14" s="137"/>
    </row>
    <row r="15" spans="1:18" ht="39.6" x14ac:dyDescent="0.3">
      <c r="A15" s="1800"/>
      <c r="B15" s="1802"/>
      <c r="C15" s="1740"/>
      <c r="D15" s="1745"/>
      <c r="E15" s="53" t="s">
        <v>253</v>
      </c>
      <c r="F15" s="51" t="s">
        <v>254</v>
      </c>
      <c r="G15" s="51" t="s">
        <v>6</v>
      </c>
      <c r="H15" s="597">
        <v>45</v>
      </c>
      <c r="I15" s="597">
        <v>48</v>
      </c>
      <c r="J15" s="597">
        <v>50</v>
      </c>
      <c r="K15" s="72" t="s">
        <v>147</v>
      </c>
      <c r="L15" s="594">
        <v>11</v>
      </c>
      <c r="M15" s="594">
        <v>12</v>
      </c>
      <c r="N15" s="594">
        <v>13</v>
      </c>
      <c r="O15" s="1754" t="s">
        <v>255</v>
      </c>
      <c r="P15" s="74" t="s">
        <v>149</v>
      </c>
      <c r="Q15" s="1738" t="s">
        <v>256</v>
      </c>
      <c r="R15" s="140"/>
    </row>
    <row r="16" spans="1:18" ht="26.4" x14ac:dyDescent="0.3">
      <c r="A16" s="1800"/>
      <c r="B16" s="1802"/>
      <c r="C16" s="1740"/>
      <c r="D16" s="1745"/>
      <c r="E16" s="63" t="s">
        <v>817</v>
      </c>
      <c r="F16" s="61" t="s">
        <v>267</v>
      </c>
      <c r="G16" s="61" t="s">
        <v>6</v>
      </c>
      <c r="H16" s="598">
        <v>2.4</v>
      </c>
      <c r="I16" s="598">
        <v>2.4</v>
      </c>
      <c r="J16" s="598">
        <v>2.4</v>
      </c>
      <c r="K16" s="61" t="s">
        <v>268</v>
      </c>
      <c r="L16" s="595">
        <v>9</v>
      </c>
      <c r="M16" s="595">
        <v>9</v>
      </c>
      <c r="N16" s="595">
        <v>9</v>
      </c>
      <c r="O16" s="1807"/>
      <c r="P16" s="634" t="s">
        <v>990</v>
      </c>
      <c r="Q16" s="1739"/>
      <c r="R16" s="137"/>
    </row>
    <row r="17" spans="1:18" ht="26.4" x14ac:dyDescent="0.3">
      <c r="A17" s="1800"/>
      <c r="B17" s="1802"/>
      <c r="C17" s="1740"/>
      <c r="D17" s="1745"/>
      <c r="E17" s="119" t="s">
        <v>258</v>
      </c>
      <c r="F17" s="61" t="s">
        <v>270</v>
      </c>
      <c r="G17" s="61" t="s">
        <v>6</v>
      </c>
      <c r="H17" s="598">
        <v>2.4</v>
      </c>
      <c r="I17" s="598">
        <v>2.4</v>
      </c>
      <c r="J17" s="598">
        <v>2.4</v>
      </c>
      <c r="K17" s="57" t="s">
        <v>271</v>
      </c>
      <c r="L17" s="595">
        <v>30</v>
      </c>
      <c r="M17" s="595">
        <v>30</v>
      </c>
      <c r="N17" s="595">
        <v>30</v>
      </c>
      <c r="O17" s="1807"/>
      <c r="P17" s="58" t="s">
        <v>263</v>
      </c>
      <c r="Q17" s="1739"/>
      <c r="R17" s="137"/>
    </row>
    <row r="18" spans="1:18" ht="26.4" x14ac:dyDescent="0.3">
      <c r="A18" s="1800"/>
      <c r="B18" s="1802"/>
      <c r="C18" s="1740"/>
      <c r="D18" s="1745"/>
      <c r="E18" s="142" t="s">
        <v>259</v>
      </c>
      <c r="F18" s="58" t="s">
        <v>273</v>
      </c>
      <c r="G18" s="58" t="s">
        <v>6</v>
      </c>
      <c r="H18" s="598">
        <v>22</v>
      </c>
      <c r="I18" s="598">
        <v>25</v>
      </c>
      <c r="J18" s="598">
        <v>25</v>
      </c>
      <c r="K18" s="100" t="s">
        <v>274</v>
      </c>
      <c r="L18" s="595">
        <v>11</v>
      </c>
      <c r="M18" s="595">
        <v>11</v>
      </c>
      <c r="N18" s="595">
        <v>11</v>
      </c>
      <c r="O18" s="1755"/>
      <c r="P18" s="58" t="s">
        <v>275</v>
      </c>
      <c r="Q18" s="1739"/>
      <c r="R18" s="137"/>
    </row>
    <row r="19" spans="1:18" ht="13.2" x14ac:dyDescent="0.3">
      <c r="A19" s="1800"/>
      <c r="B19" s="1802"/>
      <c r="C19" s="1740"/>
      <c r="D19" s="1745"/>
      <c r="E19" s="1750" t="s">
        <v>262</v>
      </c>
      <c r="F19" s="986" t="s">
        <v>277</v>
      </c>
      <c r="G19" s="61" t="s">
        <v>6</v>
      </c>
      <c r="H19" s="598">
        <v>895</v>
      </c>
      <c r="I19" s="598">
        <v>950</v>
      </c>
      <c r="J19" s="598">
        <v>990</v>
      </c>
      <c r="K19" s="986" t="s">
        <v>1076</v>
      </c>
      <c r="L19" s="837">
        <v>1</v>
      </c>
      <c r="M19" s="837">
        <v>1</v>
      </c>
      <c r="N19" s="837">
        <v>1</v>
      </c>
      <c r="O19" s="1236" t="s">
        <v>278</v>
      </c>
      <c r="P19" s="1236" t="s">
        <v>261</v>
      </c>
      <c r="Q19" s="1739"/>
      <c r="R19" s="137"/>
    </row>
    <row r="20" spans="1:18" ht="13.2" x14ac:dyDescent="0.3">
      <c r="A20" s="1800"/>
      <c r="B20" s="1802"/>
      <c r="C20" s="1740"/>
      <c r="D20" s="1745"/>
      <c r="E20" s="1751"/>
      <c r="F20" s="1342"/>
      <c r="G20" s="61" t="s">
        <v>7</v>
      </c>
      <c r="H20" s="598">
        <v>25</v>
      </c>
      <c r="I20" s="598">
        <v>25</v>
      </c>
      <c r="J20" s="598">
        <v>25</v>
      </c>
      <c r="K20" s="1342"/>
      <c r="L20" s="838"/>
      <c r="M20" s="838"/>
      <c r="N20" s="838"/>
      <c r="O20" s="1237"/>
      <c r="P20" s="1237"/>
      <c r="Q20" s="1739"/>
      <c r="R20" s="137"/>
    </row>
    <row r="21" spans="1:18" ht="18" customHeight="1" x14ac:dyDescent="0.3">
      <c r="A21" s="1800"/>
      <c r="B21" s="1802"/>
      <c r="C21" s="1740"/>
      <c r="D21" s="1745"/>
      <c r="E21" s="1752"/>
      <c r="F21" s="987"/>
      <c r="G21" s="61" t="s">
        <v>9</v>
      </c>
      <c r="H21" s="598">
        <v>30</v>
      </c>
      <c r="I21" s="598">
        <v>30</v>
      </c>
      <c r="J21" s="598">
        <v>30</v>
      </c>
      <c r="K21" s="987"/>
      <c r="L21" s="839"/>
      <c r="M21" s="839"/>
      <c r="N21" s="839"/>
      <c r="O21" s="944"/>
      <c r="P21" s="944"/>
      <c r="Q21" s="1739"/>
      <c r="R21" s="137"/>
    </row>
    <row r="22" spans="1:18" ht="26.4" customHeight="1" x14ac:dyDescent="0.3">
      <c r="A22" s="1800"/>
      <c r="B22" s="1802"/>
      <c r="C22" s="1740"/>
      <c r="D22" s="1745"/>
      <c r="E22" s="1750" t="s">
        <v>264</v>
      </c>
      <c r="F22" s="986" t="s">
        <v>280</v>
      </c>
      <c r="G22" s="61" t="s">
        <v>6</v>
      </c>
      <c r="H22" s="598">
        <v>550</v>
      </c>
      <c r="I22" s="598">
        <v>600</v>
      </c>
      <c r="J22" s="598">
        <v>600</v>
      </c>
      <c r="K22" s="986" t="s">
        <v>1076</v>
      </c>
      <c r="L22" s="837">
        <v>1</v>
      </c>
      <c r="M22" s="837">
        <v>1</v>
      </c>
      <c r="N22" s="837">
        <v>1</v>
      </c>
      <c r="O22" s="1238" t="s">
        <v>281</v>
      </c>
      <c r="P22" s="1236" t="s">
        <v>263</v>
      </c>
      <c r="Q22" s="1739"/>
      <c r="R22" s="137"/>
    </row>
    <row r="23" spans="1:18" ht="13.2" x14ac:dyDescent="0.3">
      <c r="A23" s="1800"/>
      <c r="B23" s="1802"/>
      <c r="C23" s="1740"/>
      <c r="D23" s="1745"/>
      <c r="E23" s="1751"/>
      <c r="F23" s="1342"/>
      <c r="G23" s="61" t="s">
        <v>7</v>
      </c>
      <c r="H23" s="598">
        <v>10</v>
      </c>
      <c r="I23" s="598">
        <v>10</v>
      </c>
      <c r="J23" s="598">
        <v>10</v>
      </c>
      <c r="K23" s="1342"/>
      <c r="L23" s="838"/>
      <c r="M23" s="838"/>
      <c r="N23" s="838"/>
      <c r="O23" s="1338"/>
      <c r="P23" s="1237"/>
      <c r="Q23" s="1739"/>
      <c r="R23" s="137"/>
    </row>
    <row r="24" spans="1:18" ht="13.2" x14ac:dyDescent="0.3">
      <c r="A24" s="1800"/>
      <c r="B24" s="1802"/>
      <c r="C24" s="1740"/>
      <c r="D24" s="1745"/>
      <c r="E24" s="1752"/>
      <c r="F24" s="987"/>
      <c r="G24" s="61" t="s">
        <v>9</v>
      </c>
      <c r="H24" s="598">
        <v>30</v>
      </c>
      <c r="I24" s="598">
        <v>40</v>
      </c>
      <c r="J24" s="598">
        <v>45</v>
      </c>
      <c r="K24" s="987"/>
      <c r="L24" s="839"/>
      <c r="M24" s="839"/>
      <c r="N24" s="839"/>
      <c r="O24" s="1338"/>
      <c r="P24" s="944"/>
      <c r="Q24" s="1739"/>
      <c r="R24" s="137"/>
    </row>
    <row r="25" spans="1:18" ht="13.2" x14ac:dyDescent="0.3">
      <c r="A25" s="1800"/>
      <c r="B25" s="1802"/>
      <c r="C25" s="1740"/>
      <c r="D25" s="1745"/>
      <c r="E25" s="1750" t="s">
        <v>266</v>
      </c>
      <c r="F25" s="986" t="s">
        <v>283</v>
      </c>
      <c r="G25" s="61" t="s">
        <v>6</v>
      </c>
      <c r="H25" s="598">
        <v>810.2</v>
      </c>
      <c r="I25" s="598">
        <v>900</v>
      </c>
      <c r="J25" s="598">
        <v>950</v>
      </c>
      <c r="K25" s="986" t="s">
        <v>1076</v>
      </c>
      <c r="L25" s="837">
        <v>1</v>
      </c>
      <c r="M25" s="837">
        <v>1</v>
      </c>
      <c r="N25" s="837">
        <v>1</v>
      </c>
      <c r="O25" s="1338"/>
      <c r="P25" s="1236" t="s">
        <v>265</v>
      </c>
      <c r="Q25" s="1739"/>
      <c r="R25" s="137"/>
    </row>
    <row r="26" spans="1:18" ht="13.2" x14ac:dyDescent="0.3">
      <c r="A26" s="1800"/>
      <c r="B26" s="1802"/>
      <c r="C26" s="1740"/>
      <c r="D26" s="1745"/>
      <c r="E26" s="1751"/>
      <c r="F26" s="1342"/>
      <c r="G26" s="61" t="s">
        <v>7</v>
      </c>
      <c r="H26" s="598">
        <v>25</v>
      </c>
      <c r="I26" s="598">
        <v>25</v>
      </c>
      <c r="J26" s="598">
        <v>25</v>
      </c>
      <c r="K26" s="1342"/>
      <c r="L26" s="838"/>
      <c r="M26" s="838"/>
      <c r="N26" s="838"/>
      <c r="O26" s="1338"/>
      <c r="P26" s="1237"/>
      <c r="Q26" s="1739"/>
      <c r="R26" s="137"/>
    </row>
    <row r="27" spans="1:18" ht="13.5" customHeight="1" x14ac:dyDescent="0.3">
      <c r="A27" s="1800"/>
      <c r="B27" s="1802"/>
      <c r="C27" s="1740"/>
      <c r="D27" s="1745"/>
      <c r="E27" s="1752"/>
      <c r="F27" s="987"/>
      <c r="G27" s="61" t="s">
        <v>9</v>
      </c>
      <c r="H27" s="598">
        <v>1</v>
      </c>
      <c r="I27" s="598">
        <v>2</v>
      </c>
      <c r="J27" s="598">
        <v>3</v>
      </c>
      <c r="K27" s="987"/>
      <c r="L27" s="839"/>
      <c r="M27" s="839"/>
      <c r="N27" s="839"/>
      <c r="O27" s="1338"/>
      <c r="P27" s="944"/>
      <c r="Q27" s="1739"/>
      <c r="R27" s="137"/>
    </row>
    <row r="28" spans="1:18" ht="44.1" customHeight="1" x14ac:dyDescent="0.3">
      <c r="A28" s="1800"/>
      <c r="B28" s="1802"/>
      <c r="C28" s="1740"/>
      <c r="D28" s="1745"/>
      <c r="E28" s="119" t="s">
        <v>269</v>
      </c>
      <c r="F28" s="61" t="s">
        <v>284</v>
      </c>
      <c r="G28" s="61" t="s">
        <v>6</v>
      </c>
      <c r="H28" s="598">
        <v>3</v>
      </c>
      <c r="I28" s="598">
        <v>0</v>
      </c>
      <c r="J28" s="598">
        <v>3</v>
      </c>
      <c r="K28" s="57" t="s">
        <v>285</v>
      </c>
      <c r="L28" s="595">
        <v>1</v>
      </c>
      <c r="M28" s="595">
        <v>0</v>
      </c>
      <c r="N28" s="595">
        <v>1</v>
      </c>
      <c r="O28" s="1338"/>
      <c r="P28" s="58" t="s">
        <v>286</v>
      </c>
      <c r="Q28" s="1739"/>
      <c r="R28" s="137"/>
    </row>
    <row r="29" spans="1:18" ht="13.2" x14ac:dyDescent="0.3">
      <c r="A29" s="1800"/>
      <c r="B29" s="1802"/>
      <c r="C29" s="1740"/>
      <c r="D29" s="1745"/>
      <c r="E29" s="1748" t="s">
        <v>272</v>
      </c>
      <c r="F29" s="1236" t="s">
        <v>287</v>
      </c>
      <c r="G29" s="58" t="s">
        <v>6</v>
      </c>
      <c r="H29" s="598">
        <v>60</v>
      </c>
      <c r="I29" s="598">
        <v>60</v>
      </c>
      <c r="J29" s="598">
        <v>65</v>
      </c>
      <c r="K29" s="986" t="s">
        <v>1076</v>
      </c>
      <c r="L29" s="837">
        <v>1</v>
      </c>
      <c r="M29" s="837">
        <v>1</v>
      </c>
      <c r="N29" s="837">
        <v>1</v>
      </c>
      <c r="O29" s="1338"/>
      <c r="P29" s="1236" t="s">
        <v>343</v>
      </c>
      <c r="Q29" s="1739"/>
      <c r="R29" s="137"/>
    </row>
    <row r="30" spans="1:18" ht="20.399999999999999" customHeight="1" x14ac:dyDescent="0.3">
      <c r="A30" s="1800"/>
      <c r="B30" s="1802"/>
      <c r="C30" s="1740"/>
      <c r="D30" s="1745"/>
      <c r="E30" s="1749"/>
      <c r="F30" s="944"/>
      <c r="G30" s="58" t="s">
        <v>9</v>
      </c>
      <c r="H30" s="598">
        <v>10</v>
      </c>
      <c r="I30" s="598">
        <v>10</v>
      </c>
      <c r="J30" s="598">
        <v>10</v>
      </c>
      <c r="K30" s="987"/>
      <c r="L30" s="839"/>
      <c r="M30" s="839"/>
      <c r="N30" s="839"/>
      <c r="O30" s="1239"/>
      <c r="P30" s="944"/>
      <c r="Q30" s="1739"/>
      <c r="R30" s="137"/>
    </row>
    <row r="31" spans="1:18" ht="13.2" x14ac:dyDescent="0.3">
      <c r="A31" s="1800"/>
      <c r="B31" s="1802"/>
      <c r="C31" s="1740"/>
      <c r="D31" s="1745"/>
      <c r="E31" s="146" t="s">
        <v>276</v>
      </c>
      <c r="F31" s="58" t="s">
        <v>290</v>
      </c>
      <c r="G31" s="141" t="s">
        <v>6</v>
      </c>
      <c r="H31" s="598">
        <v>2.4</v>
      </c>
      <c r="I31" s="598">
        <v>0</v>
      </c>
      <c r="J31" s="598">
        <v>2.4</v>
      </c>
      <c r="K31" s="100" t="s">
        <v>122</v>
      </c>
      <c r="L31" s="595">
        <v>1</v>
      </c>
      <c r="M31" s="595">
        <v>0</v>
      </c>
      <c r="N31" s="595">
        <v>1</v>
      </c>
      <c r="O31" s="239" t="s">
        <v>291</v>
      </c>
      <c r="P31" s="58" t="s">
        <v>149</v>
      </c>
      <c r="Q31" s="1739"/>
      <c r="R31" s="137"/>
    </row>
    <row r="32" spans="1:18" ht="13.2" x14ac:dyDescent="0.3">
      <c r="A32" s="1800"/>
      <c r="B32" s="1802"/>
      <c r="C32" s="1740"/>
      <c r="D32" s="1745"/>
      <c r="E32" s="146" t="s">
        <v>279</v>
      </c>
      <c r="F32" s="61" t="s">
        <v>292</v>
      </c>
      <c r="G32" s="141" t="s">
        <v>6</v>
      </c>
      <c r="H32" s="598">
        <v>0</v>
      </c>
      <c r="I32" s="598">
        <v>2.4</v>
      </c>
      <c r="J32" s="598">
        <v>0</v>
      </c>
      <c r="K32" s="141" t="s">
        <v>122</v>
      </c>
      <c r="L32" s="595">
        <v>0</v>
      </c>
      <c r="M32" s="595">
        <v>1</v>
      </c>
      <c r="N32" s="595">
        <v>0</v>
      </c>
      <c r="O32" s="141" t="s">
        <v>257</v>
      </c>
      <c r="P32" s="58" t="s">
        <v>149</v>
      </c>
      <c r="Q32" s="1739"/>
      <c r="R32" s="137"/>
    </row>
    <row r="33" spans="1:18" ht="38.25" customHeight="1" x14ac:dyDescent="0.3">
      <c r="A33" s="1800"/>
      <c r="B33" s="1802"/>
      <c r="C33" s="1740"/>
      <c r="D33" s="1745"/>
      <c r="E33" s="1809" t="s">
        <v>282</v>
      </c>
      <c r="F33" s="986" t="s">
        <v>914</v>
      </c>
      <c r="G33" s="619" t="s">
        <v>6</v>
      </c>
      <c r="H33" s="620">
        <v>15</v>
      </c>
      <c r="I33" s="620">
        <v>15</v>
      </c>
      <c r="J33" s="620">
        <v>15</v>
      </c>
      <c r="K33" s="1836" t="s">
        <v>915</v>
      </c>
      <c r="L33" s="837">
        <v>2</v>
      </c>
      <c r="M33" s="837">
        <v>2</v>
      </c>
      <c r="N33" s="837">
        <v>2</v>
      </c>
      <c r="O33" s="1836" t="s">
        <v>260</v>
      </c>
      <c r="P33" s="1834" t="s">
        <v>149</v>
      </c>
      <c r="Q33" s="1739"/>
      <c r="R33" s="137"/>
    </row>
    <row r="34" spans="1:18" ht="15.75" customHeight="1" thickBot="1" x14ac:dyDescent="0.35">
      <c r="A34" s="1800"/>
      <c r="B34" s="1802"/>
      <c r="C34" s="1740"/>
      <c r="D34" s="1745"/>
      <c r="E34" s="1810"/>
      <c r="F34" s="1726"/>
      <c r="G34" s="52" t="s">
        <v>9</v>
      </c>
      <c r="H34" s="570">
        <v>30</v>
      </c>
      <c r="I34" s="570">
        <v>30</v>
      </c>
      <c r="J34" s="570">
        <v>30</v>
      </c>
      <c r="K34" s="1837"/>
      <c r="L34" s="1828"/>
      <c r="M34" s="1828"/>
      <c r="N34" s="1828"/>
      <c r="O34" s="1837"/>
      <c r="P34" s="1835"/>
      <c r="Q34" s="1814"/>
      <c r="R34" s="137"/>
    </row>
    <row r="35" spans="1:18" ht="13.8" thickBot="1" x14ac:dyDescent="0.35">
      <c r="A35" s="1800"/>
      <c r="B35" s="1802"/>
      <c r="C35" s="1740"/>
      <c r="D35" s="940"/>
      <c r="E35" s="1746" t="s">
        <v>10</v>
      </c>
      <c r="F35" s="1746"/>
      <c r="G35" s="1747"/>
      <c r="H35" s="144">
        <f>SUM(H15:H34)</f>
        <v>2568.4</v>
      </c>
      <c r="I35" s="144">
        <f>SUM(I15:I34)</f>
        <v>2777.2000000000003</v>
      </c>
      <c r="J35" s="144">
        <f>SUM(J15:J34)</f>
        <v>2883.2000000000003</v>
      </c>
      <c r="K35" s="1811"/>
      <c r="L35" s="1812"/>
      <c r="M35" s="1812"/>
      <c r="N35" s="1812"/>
      <c r="O35" s="1812"/>
      <c r="P35" s="1812"/>
      <c r="Q35" s="1813"/>
      <c r="R35" s="137"/>
    </row>
    <row r="36" spans="1:18" ht="13.8" thickBot="1" x14ac:dyDescent="0.35">
      <c r="A36" s="1800"/>
      <c r="B36" s="1802"/>
      <c r="C36" s="1740"/>
      <c r="D36" s="1742" t="s">
        <v>293</v>
      </c>
      <c r="E36" s="1743"/>
      <c r="F36" s="1743"/>
      <c r="G36" s="1743"/>
      <c r="H36" s="1743"/>
      <c r="I36" s="1743"/>
      <c r="J36" s="1743"/>
      <c r="K36" s="1743"/>
      <c r="L36" s="1743"/>
      <c r="M36" s="1743"/>
      <c r="N36" s="1743"/>
      <c r="O36" s="1743"/>
      <c r="P36" s="1743"/>
      <c r="Q36" s="1744"/>
      <c r="R36" s="137"/>
    </row>
    <row r="37" spans="1:18" ht="28.5" customHeight="1" x14ac:dyDescent="0.3">
      <c r="A37" s="1800"/>
      <c r="B37" s="1802"/>
      <c r="C37" s="1740"/>
      <c r="D37" s="1825"/>
      <c r="E37" s="53" t="s">
        <v>294</v>
      </c>
      <c r="F37" s="51" t="s">
        <v>297</v>
      </c>
      <c r="G37" s="51" t="s">
        <v>6</v>
      </c>
      <c r="H37" s="609">
        <v>530</v>
      </c>
      <c r="I37" s="609">
        <v>0</v>
      </c>
      <c r="J37" s="609">
        <v>0</v>
      </c>
      <c r="K37" s="51" t="s">
        <v>916</v>
      </c>
      <c r="L37" s="594">
        <v>100</v>
      </c>
      <c r="M37" s="594">
        <v>0</v>
      </c>
      <c r="N37" s="594">
        <v>0</v>
      </c>
      <c r="O37" s="1301" t="s">
        <v>288</v>
      </c>
      <c r="P37" s="51" t="s">
        <v>263</v>
      </c>
      <c r="Q37" s="1738" t="s">
        <v>295</v>
      </c>
      <c r="R37" s="140"/>
    </row>
    <row r="38" spans="1:18" ht="26.4" x14ac:dyDescent="0.3">
      <c r="A38" s="1800"/>
      <c r="B38" s="1802"/>
      <c r="C38" s="1740"/>
      <c r="D38" s="1825"/>
      <c r="E38" s="63" t="s">
        <v>296</v>
      </c>
      <c r="F38" s="61" t="s">
        <v>1249</v>
      </c>
      <c r="G38" s="61" t="s">
        <v>6</v>
      </c>
      <c r="H38" s="598">
        <v>0</v>
      </c>
      <c r="I38" s="598">
        <v>50</v>
      </c>
      <c r="J38" s="598">
        <v>50</v>
      </c>
      <c r="K38" s="61" t="s">
        <v>1250</v>
      </c>
      <c r="L38" s="595">
        <v>0</v>
      </c>
      <c r="M38" s="595">
        <v>50</v>
      </c>
      <c r="N38" s="595">
        <v>100</v>
      </c>
      <c r="O38" s="1342"/>
      <c r="P38" s="58" t="s">
        <v>302</v>
      </c>
      <c r="Q38" s="1739"/>
      <c r="R38" s="140"/>
    </row>
    <row r="39" spans="1:18" ht="26.4" customHeight="1" x14ac:dyDescent="0.3">
      <c r="A39" s="1800"/>
      <c r="B39" s="1802"/>
      <c r="C39" s="1740"/>
      <c r="D39" s="1825"/>
      <c r="E39" s="610" t="s">
        <v>300</v>
      </c>
      <c r="F39" s="61" t="s">
        <v>306</v>
      </c>
      <c r="G39" s="61" t="s">
        <v>6</v>
      </c>
      <c r="H39" s="598">
        <v>7</v>
      </c>
      <c r="I39" s="598">
        <v>0</v>
      </c>
      <c r="J39" s="598">
        <v>0</v>
      </c>
      <c r="K39" s="61" t="s">
        <v>1077</v>
      </c>
      <c r="L39" s="595">
        <v>3</v>
      </c>
      <c r="M39" s="595">
        <v>0</v>
      </c>
      <c r="N39" s="595">
        <v>0</v>
      </c>
      <c r="O39" s="987"/>
      <c r="P39" s="58" t="s">
        <v>263</v>
      </c>
      <c r="Q39" s="1739"/>
      <c r="R39" s="140"/>
    </row>
    <row r="40" spans="1:18" ht="26.4" x14ac:dyDescent="0.3">
      <c r="A40" s="1800"/>
      <c r="B40" s="1802"/>
      <c r="C40" s="1740"/>
      <c r="D40" s="1825"/>
      <c r="E40" s="146" t="s">
        <v>303</v>
      </c>
      <c r="F40" s="61" t="s">
        <v>307</v>
      </c>
      <c r="G40" s="61" t="s">
        <v>6</v>
      </c>
      <c r="H40" s="598">
        <v>5</v>
      </c>
      <c r="I40" s="598">
        <v>5</v>
      </c>
      <c r="J40" s="598">
        <v>5</v>
      </c>
      <c r="K40" s="61" t="s">
        <v>1264</v>
      </c>
      <c r="L40" s="595">
        <v>6</v>
      </c>
      <c r="M40" s="595">
        <v>6</v>
      </c>
      <c r="N40" s="595">
        <v>6</v>
      </c>
      <c r="O40" s="58" t="s">
        <v>260</v>
      </c>
      <c r="P40" s="58" t="s">
        <v>149</v>
      </c>
      <c r="Q40" s="1739"/>
      <c r="R40" s="140"/>
    </row>
    <row r="41" spans="1:18" ht="26.4" customHeight="1" x14ac:dyDescent="0.3">
      <c r="A41" s="1800"/>
      <c r="B41" s="1802"/>
      <c r="C41" s="1740"/>
      <c r="D41" s="1825"/>
      <c r="E41" s="1732" t="s">
        <v>304</v>
      </c>
      <c r="F41" s="1236" t="s">
        <v>917</v>
      </c>
      <c r="G41" s="986" t="s">
        <v>6</v>
      </c>
      <c r="H41" s="1727">
        <v>0</v>
      </c>
      <c r="I41" s="1727">
        <v>10</v>
      </c>
      <c r="J41" s="1727">
        <v>100</v>
      </c>
      <c r="K41" s="57" t="s">
        <v>141</v>
      </c>
      <c r="L41" s="595">
        <v>0</v>
      </c>
      <c r="M41" s="595">
        <v>1</v>
      </c>
      <c r="N41" s="595">
        <v>0</v>
      </c>
      <c r="O41" s="1342" t="s">
        <v>288</v>
      </c>
      <c r="P41" s="986" t="s">
        <v>1251</v>
      </c>
      <c r="Q41" s="1739"/>
      <c r="R41" s="137"/>
    </row>
    <row r="42" spans="1:18" ht="13.2" x14ac:dyDescent="0.3">
      <c r="A42" s="1800"/>
      <c r="B42" s="1802"/>
      <c r="C42" s="1740"/>
      <c r="D42" s="1825"/>
      <c r="E42" s="1732"/>
      <c r="F42" s="944"/>
      <c r="G42" s="987"/>
      <c r="H42" s="1731"/>
      <c r="I42" s="1731"/>
      <c r="J42" s="1731"/>
      <c r="K42" s="648" t="s">
        <v>1078</v>
      </c>
      <c r="L42" s="812">
        <v>0</v>
      </c>
      <c r="M42" s="812">
        <v>0</v>
      </c>
      <c r="N42" s="812">
        <v>1</v>
      </c>
      <c r="O42" s="1342"/>
      <c r="P42" s="987"/>
      <c r="Q42" s="1739"/>
      <c r="R42" s="137"/>
    </row>
    <row r="43" spans="1:18" ht="22.95" customHeight="1" x14ac:dyDescent="0.3">
      <c r="A43" s="1800"/>
      <c r="B43" s="1802"/>
      <c r="C43" s="1740"/>
      <c r="D43" s="1825"/>
      <c r="E43" s="1732" t="s">
        <v>305</v>
      </c>
      <c r="F43" s="986" t="s">
        <v>918</v>
      </c>
      <c r="G43" s="61" t="s">
        <v>6</v>
      </c>
      <c r="H43" s="598">
        <v>5</v>
      </c>
      <c r="I43" s="598">
        <v>0</v>
      </c>
      <c r="J43" s="598">
        <v>0</v>
      </c>
      <c r="K43" s="986" t="s">
        <v>1079</v>
      </c>
      <c r="L43" s="837">
        <v>1</v>
      </c>
      <c r="M43" s="837">
        <v>0</v>
      </c>
      <c r="N43" s="837">
        <v>0</v>
      </c>
      <c r="O43" s="1342"/>
      <c r="P43" s="986" t="s">
        <v>263</v>
      </c>
      <c r="Q43" s="1739"/>
      <c r="R43" s="137"/>
    </row>
    <row r="44" spans="1:18" ht="13.8" thickBot="1" x14ac:dyDescent="0.35">
      <c r="A44" s="1800"/>
      <c r="B44" s="1802"/>
      <c r="C44" s="1740"/>
      <c r="D44" s="1825"/>
      <c r="E44" s="1732"/>
      <c r="F44" s="987"/>
      <c r="G44" s="61" t="s">
        <v>9</v>
      </c>
      <c r="H44" s="598">
        <v>20</v>
      </c>
      <c r="I44" s="598">
        <v>0</v>
      </c>
      <c r="J44" s="598">
        <v>0</v>
      </c>
      <c r="K44" s="1726"/>
      <c r="L44" s="1828"/>
      <c r="M44" s="1828"/>
      <c r="N44" s="1828"/>
      <c r="O44" s="1342"/>
      <c r="P44" s="1726"/>
      <c r="Q44" s="1739"/>
      <c r="R44" s="137"/>
    </row>
    <row r="45" spans="1:18" ht="13.8" thickBot="1" x14ac:dyDescent="0.35">
      <c r="A45" s="1800"/>
      <c r="B45" s="1802"/>
      <c r="C45" s="1740"/>
      <c r="D45" s="1826"/>
      <c r="E45" s="1808" t="s">
        <v>10</v>
      </c>
      <c r="F45" s="1746"/>
      <c r="G45" s="1747"/>
      <c r="H45" s="147">
        <f>SUM(H37:H44)</f>
        <v>567</v>
      </c>
      <c r="I45" s="147">
        <f>SUM(I37:I44)</f>
        <v>65</v>
      </c>
      <c r="J45" s="147">
        <f>SUM(J37:J44)</f>
        <v>155</v>
      </c>
      <c r="K45" s="1811"/>
      <c r="L45" s="1812"/>
      <c r="M45" s="1812"/>
      <c r="N45" s="1812"/>
      <c r="O45" s="1812"/>
      <c r="P45" s="1812"/>
      <c r="Q45" s="1813"/>
      <c r="R45" s="137"/>
    </row>
    <row r="46" spans="1:18" ht="13.8" thickBot="1" x14ac:dyDescent="0.35">
      <c r="A46" s="1800"/>
      <c r="B46" s="1802"/>
      <c r="C46" s="1740"/>
      <c r="D46" s="1742" t="s">
        <v>309</v>
      </c>
      <c r="E46" s="1743"/>
      <c r="F46" s="1743"/>
      <c r="G46" s="1743"/>
      <c r="H46" s="1743"/>
      <c r="I46" s="1743"/>
      <c r="J46" s="1743"/>
      <c r="K46" s="1743"/>
      <c r="L46" s="1743"/>
      <c r="M46" s="1743"/>
      <c r="N46" s="1743"/>
      <c r="O46" s="1743"/>
      <c r="P46" s="1743"/>
      <c r="Q46" s="1744"/>
      <c r="R46" s="137"/>
    </row>
    <row r="47" spans="1:18" ht="14.4" customHeight="1" x14ac:dyDescent="0.3">
      <c r="A47" s="1800"/>
      <c r="B47" s="1802"/>
      <c r="C47" s="1740"/>
      <c r="D47" s="1745"/>
      <c r="E47" s="1827" t="s">
        <v>310</v>
      </c>
      <c r="F47" s="1301" t="s">
        <v>311</v>
      </c>
      <c r="G47" s="1301" t="s">
        <v>9</v>
      </c>
      <c r="H47" s="1753">
        <v>10</v>
      </c>
      <c r="I47" s="1753">
        <v>15</v>
      </c>
      <c r="J47" s="1753">
        <v>20</v>
      </c>
      <c r="K47" s="1301" t="s">
        <v>312</v>
      </c>
      <c r="L47" s="1229">
        <v>2</v>
      </c>
      <c r="M47" s="1229">
        <v>3</v>
      </c>
      <c r="N47" s="1229">
        <v>3</v>
      </c>
      <c r="O47" s="1754" t="s">
        <v>313</v>
      </c>
      <c r="P47" s="1754" t="s">
        <v>149</v>
      </c>
      <c r="Q47" s="1738" t="s">
        <v>1246</v>
      </c>
      <c r="R47" s="137"/>
    </row>
    <row r="48" spans="1:18" ht="13.2" x14ac:dyDescent="0.3">
      <c r="A48" s="1800"/>
      <c r="B48" s="1802"/>
      <c r="C48" s="1740"/>
      <c r="D48" s="1745"/>
      <c r="E48" s="1752"/>
      <c r="F48" s="987"/>
      <c r="G48" s="987"/>
      <c r="H48" s="1731"/>
      <c r="I48" s="1731"/>
      <c r="J48" s="1731"/>
      <c r="K48" s="987"/>
      <c r="L48" s="839"/>
      <c r="M48" s="839"/>
      <c r="N48" s="839"/>
      <c r="O48" s="1807"/>
      <c r="P48" s="1755"/>
      <c r="Q48" s="1739"/>
      <c r="R48" s="137"/>
    </row>
    <row r="49" spans="1:18" ht="26.4" x14ac:dyDescent="0.3">
      <c r="A49" s="1800"/>
      <c r="B49" s="1802"/>
      <c r="C49" s="1740"/>
      <c r="D49" s="1745"/>
      <c r="E49" s="63" t="s">
        <v>314</v>
      </c>
      <c r="F49" s="61" t="s">
        <v>315</v>
      </c>
      <c r="G49" s="61" t="s">
        <v>6</v>
      </c>
      <c r="H49" s="598">
        <v>30</v>
      </c>
      <c r="I49" s="598">
        <v>30</v>
      </c>
      <c r="J49" s="598">
        <v>30</v>
      </c>
      <c r="K49" s="61" t="s">
        <v>316</v>
      </c>
      <c r="L49" s="595">
        <v>1</v>
      </c>
      <c r="M49" s="595">
        <v>1</v>
      </c>
      <c r="N49" s="595">
        <v>1</v>
      </c>
      <c r="O49" s="1807"/>
      <c r="P49" s="73" t="s">
        <v>308</v>
      </c>
      <c r="Q49" s="1739"/>
      <c r="R49" s="137"/>
    </row>
    <row r="50" spans="1:18" ht="28.2" customHeight="1" x14ac:dyDescent="0.3">
      <c r="A50" s="1800"/>
      <c r="B50" s="1802"/>
      <c r="C50" s="1740"/>
      <c r="D50" s="1745"/>
      <c r="E50" s="959" t="s">
        <v>317</v>
      </c>
      <c r="F50" s="986" t="s">
        <v>319</v>
      </c>
      <c r="G50" s="986" t="s">
        <v>6</v>
      </c>
      <c r="H50" s="1727">
        <v>400</v>
      </c>
      <c r="I50" s="1727">
        <v>400</v>
      </c>
      <c r="J50" s="1727">
        <v>400</v>
      </c>
      <c r="K50" s="57" t="s">
        <v>1247</v>
      </c>
      <c r="L50" s="595">
        <v>5040</v>
      </c>
      <c r="M50" s="595">
        <v>5040</v>
      </c>
      <c r="N50" s="595">
        <v>5040</v>
      </c>
      <c r="O50" s="1807"/>
      <c r="P50" s="1729" t="s">
        <v>389</v>
      </c>
      <c r="Q50" s="1739"/>
      <c r="R50" s="137"/>
    </row>
    <row r="51" spans="1:18" ht="43.95" customHeight="1" thickBot="1" x14ac:dyDescent="0.35">
      <c r="A51" s="1800"/>
      <c r="B51" s="1802"/>
      <c r="C51" s="1740"/>
      <c r="D51" s="1745"/>
      <c r="E51" s="1725"/>
      <c r="F51" s="1726"/>
      <c r="G51" s="1726"/>
      <c r="H51" s="1728"/>
      <c r="I51" s="1728"/>
      <c r="J51" s="1728"/>
      <c r="K51" s="57" t="s">
        <v>1248</v>
      </c>
      <c r="L51" s="595">
        <v>600</v>
      </c>
      <c r="M51" s="595">
        <v>600</v>
      </c>
      <c r="N51" s="595">
        <v>600</v>
      </c>
      <c r="O51" s="1755"/>
      <c r="P51" s="1730"/>
      <c r="Q51" s="1739"/>
      <c r="R51" s="137"/>
    </row>
    <row r="52" spans="1:18" ht="13.8" thickBot="1" x14ac:dyDescent="0.35">
      <c r="A52" s="1800"/>
      <c r="B52" s="1802"/>
      <c r="C52" s="1740"/>
      <c r="D52" s="940"/>
      <c r="E52" s="1746" t="s">
        <v>10</v>
      </c>
      <c r="F52" s="1746"/>
      <c r="G52" s="1747"/>
      <c r="H52" s="459">
        <f>SUM(H47:H50)</f>
        <v>440</v>
      </c>
      <c r="I52" s="458">
        <f>SUM(I47:I50)</f>
        <v>445</v>
      </c>
      <c r="J52" s="458">
        <f>SUM(J47:J50)</f>
        <v>450</v>
      </c>
      <c r="K52" s="1811"/>
      <c r="L52" s="1812"/>
      <c r="M52" s="1812"/>
      <c r="N52" s="1812"/>
      <c r="O52" s="1812"/>
      <c r="P52" s="1812"/>
      <c r="Q52" s="1813"/>
      <c r="R52" s="137"/>
    </row>
    <row r="53" spans="1:18" ht="13.8" thickBot="1" x14ac:dyDescent="0.35">
      <c r="A53" s="1800"/>
      <c r="B53" s="1802"/>
      <c r="C53" s="1741"/>
      <c r="D53" s="1733" t="s">
        <v>8</v>
      </c>
      <c r="E53" s="1733"/>
      <c r="F53" s="1733"/>
      <c r="G53" s="1734"/>
      <c r="H53" s="150">
        <f>H35+H45+H52</f>
        <v>3575.4</v>
      </c>
      <c r="I53" s="150">
        <f>I35+I45+I52</f>
        <v>3287.2000000000003</v>
      </c>
      <c r="J53" s="150">
        <f>J35+J45+J52</f>
        <v>3488.2000000000003</v>
      </c>
      <c r="K53" s="1735"/>
      <c r="L53" s="1736"/>
      <c r="M53" s="1736"/>
      <c r="N53" s="1736"/>
      <c r="O53" s="1736"/>
      <c r="P53" s="1736"/>
      <c r="Q53" s="1737"/>
      <c r="R53" s="137"/>
    </row>
    <row r="54" spans="1:18" ht="13.2" x14ac:dyDescent="0.3">
      <c r="A54" s="1800"/>
      <c r="B54" s="1803"/>
      <c r="C54" s="1756" t="s">
        <v>37</v>
      </c>
      <c r="D54" s="1756"/>
      <c r="E54" s="1756"/>
      <c r="F54" s="1756"/>
      <c r="G54" s="1757"/>
      <c r="H54" s="151">
        <f>H53</f>
        <v>3575.4</v>
      </c>
      <c r="I54" s="151">
        <f>I53</f>
        <v>3287.2000000000003</v>
      </c>
      <c r="J54" s="151">
        <f>J53</f>
        <v>3488.2000000000003</v>
      </c>
      <c r="K54" s="152"/>
      <c r="L54" s="152"/>
      <c r="M54" s="152"/>
      <c r="N54" s="152"/>
      <c r="O54" s="152"/>
      <c r="P54" s="152"/>
      <c r="Q54" s="153"/>
      <c r="R54" s="137"/>
    </row>
    <row r="55" spans="1:18" ht="13.8" thickBot="1" x14ac:dyDescent="0.35">
      <c r="A55" s="1800"/>
      <c r="B55" s="851" t="s">
        <v>173</v>
      </c>
      <c r="C55" s="852"/>
      <c r="D55" s="852"/>
      <c r="E55" s="852"/>
      <c r="F55" s="852"/>
      <c r="G55" s="852"/>
      <c r="H55" s="852"/>
      <c r="I55" s="852"/>
      <c r="J55" s="852"/>
      <c r="K55" s="852"/>
      <c r="L55" s="852"/>
      <c r="M55" s="852"/>
      <c r="N55" s="852"/>
      <c r="O55" s="852"/>
      <c r="P55" s="852"/>
      <c r="Q55" s="853"/>
      <c r="R55" s="137"/>
    </row>
    <row r="56" spans="1:18" ht="13.8" thickBot="1" x14ac:dyDescent="0.35">
      <c r="A56" s="1800"/>
      <c r="B56" s="1758"/>
      <c r="C56" s="1760" t="s">
        <v>321</v>
      </c>
      <c r="D56" s="1761"/>
      <c r="E56" s="1761"/>
      <c r="F56" s="1761"/>
      <c r="G56" s="1761"/>
      <c r="H56" s="1761"/>
      <c r="I56" s="1761"/>
      <c r="J56" s="1761"/>
      <c r="K56" s="1761"/>
      <c r="L56" s="1761"/>
      <c r="M56" s="1761"/>
      <c r="N56" s="1761"/>
      <c r="O56" s="1761"/>
      <c r="P56" s="1761"/>
      <c r="Q56" s="1762"/>
      <c r="R56" s="137"/>
    </row>
    <row r="57" spans="1:18" ht="13.8" thickBot="1" x14ac:dyDescent="0.35">
      <c r="A57" s="1800"/>
      <c r="B57" s="1758"/>
      <c r="C57" s="1831"/>
      <c r="D57" s="1742" t="s">
        <v>322</v>
      </c>
      <c r="E57" s="1743"/>
      <c r="F57" s="1743"/>
      <c r="G57" s="1743"/>
      <c r="H57" s="1743"/>
      <c r="I57" s="1743"/>
      <c r="J57" s="1743"/>
      <c r="K57" s="1743"/>
      <c r="L57" s="1743"/>
      <c r="M57" s="1743"/>
      <c r="N57" s="1743"/>
      <c r="O57" s="1743"/>
      <c r="P57" s="1743"/>
      <c r="Q57" s="1744"/>
      <c r="R57" s="137"/>
    </row>
    <row r="58" spans="1:18" ht="97.95" customHeight="1" thickBot="1" x14ac:dyDescent="0.35">
      <c r="A58" s="1800"/>
      <c r="B58" s="1758"/>
      <c r="C58" s="1831"/>
      <c r="D58" s="1832"/>
      <c r="E58" s="53" t="s">
        <v>323</v>
      </c>
      <c r="F58" s="241" t="s">
        <v>886</v>
      </c>
      <c r="G58" s="51" t="s">
        <v>6</v>
      </c>
      <c r="H58" s="597">
        <v>40</v>
      </c>
      <c r="I58" s="597">
        <v>40</v>
      </c>
      <c r="J58" s="597">
        <v>40</v>
      </c>
      <c r="K58" s="72" t="s">
        <v>147</v>
      </c>
      <c r="L58" s="594">
        <v>6</v>
      </c>
      <c r="M58" s="594">
        <v>6</v>
      </c>
      <c r="N58" s="594">
        <v>6</v>
      </c>
      <c r="O58" s="668" t="s">
        <v>202</v>
      </c>
      <c r="P58" s="451" t="s">
        <v>324</v>
      </c>
      <c r="Q58" s="669" t="s">
        <v>325</v>
      </c>
      <c r="R58" s="137"/>
    </row>
    <row r="59" spans="1:18" ht="13.8" thickBot="1" x14ac:dyDescent="0.35">
      <c r="A59" s="1800"/>
      <c r="B59" s="1758"/>
      <c r="C59" s="1831"/>
      <c r="D59" s="1833"/>
      <c r="E59" s="1823" t="s">
        <v>10</v>
      </c>
      <c r="F59" s="1823"/>
      <c r="G59" s="1824"/>
      <c r="H59" s="449">
        <f>SUM(H58:H58)</f>
        <v>40</v>
      </c>
      <c r="I59" s="449">
        <f>SUM(I58:I58)</f>
        <v>40</v>
      </c>
      <c r="J59" s="449">
        <f>SUM(J58:J58)</f>
        <v>40</v>
      </c>
      <c r="K59" s="1811"/>
      <c r="L59" s="1812"/>
      <c r="M59" s="1812"/>
      <c r="N59" s="1812"/>
      <c r="O59" s="1812"/>
      <c r="P59" s="1812"/>
      <c r="Q59" s="1813"/>
    </row>
    <row r="60" spans="1:18" ht="13.8" thickBot="1" x14ac:dyDescent="0.35">
      <c r="A60" s="1800"/>
      <c r="B60" s="1758"/>
      <c r="C60" s="1820" t="s">
        <v>8</v>
      </c>
      <c r="D60" s="1821"/>
      <c r="E60" s="1821"/>
      <c r="F60" s="1821"/>
      <c r="G60" s="1822"/>
      <c r="H60" s="154">
        <f t="shared" ref="H60:H61" si="0">H59</f>
        <v>40</v>
      </c>
      <c r="I60" s="154">
        <f t="shared" ref="I60:J60" si="1">I59</f>
        <v>40</v>
      </c>
      <c r="J60" s="154">
        <f t="shared" si="1"/>
        <v>40</v>
      </c>
      <c r="K60" s="1735"/>
      <c r="L60" s="1736"/>
      <c r="M60" s="1736"/>
      <c r="N60" s="1736"/>
      <c r="O60" s="1736"/>
      <c r="P60" s="1736"/>
      <c r="Q60" s="1737"/>
    </row>
    <row r="61" spans="1:18" ht="13.8" thickBot="1" x14ac:dyDescent="0.35">
      <c r="A61" s="1800"/>
      <c r="B61" s="1759"/>
      <c r="C61" s="1829" t="s">
        <v>37</v>
      </c>
      <c r="D61" s="1829"/>
      <c r="E61" s="1829"/>
      <c r="F61" s="1829"/>
      <c r="G61" s="1830"/>
      <c r="H61" s="151">
        <f t="shared" si="0"/>
        <v>40</v>
      </c>
      <c r="I61" s="151">
        <f t="shared" ref="I61:J61" si="2">I60</f>
        <v>40</v>
      </c>
      <c r="J61" s="151">
        <f t="shared" si="2"/>
        <v>40</v>
      </c>
      <c r="K61" s="155"/>
      <c r="L61" s="156"/>
      <c r="M61" s="156"/>
      <c r="N61" s="156"/>
      <c r="O61" s="156"/>
      <c r="P61" s="156"/>
      <c r="Q61" s="157"/>
    </row>
    <row r="62" spans="1:18" ht="13.8" thickBot="1" x14ac:dyDescent="0.35">
      <c r="A62" s="1801"/>
      <c r="B62" s="1818" t="s">
        <v>182</v>
      </c>
      <c r="C62" s="1818"/>
      <c r="D62" s="1818"/>
      <c r="E62" s="1818"/>
      <c r="F62" s="1818"/>
      <c r="G62" s="1819"/>
      <c r="H62" s="158">
        <f>H54+H61</f>
        <v>3615.4</v>
      </c>
      <c r="I62" s="158">
        <f>I54+I61</f>
        <v>3327.2000000000003</v>
      </c>
      <c r="J62" s="158">
        <f>J54+J61</f>
        <v>3528.2000000000003</v>
      </c>
      <c r="K62" s="1815"/>
      <c r="L62" s="1816"/>
      <c r="M62" s="1816"/>
      <c r="N62" s="1816"/>
      <c r="O62" s="1816"/>
      <c r="P62" s="1816"/>
      <c r="Q62" s="1817"/>
    </row>
    <row r="63" spans="1:18" ht="28.35" customHeight="1" thickBot="1" x14ac:dyDescent="0.35">
      <c r="F63" s="159"/>
      <c r="G63" s="160"/>
      <c r="H63" s="161"/>
      <c r="I63" s="161"/>
      <c r="J63" s="161"/>
      <c r="K63" s="162"/>
    </row>
    <row r="64" spans="1:18" ht="39" customHeight="1" thickBot="1" x14ac:dyDescent="0.35">
      <c r="C64" s="934" t="s">
        <v>44</v>
      </c>
      <c r="D64" s="935"/>
      <c r="E64" s="935"/>
      <c r="F64" s="935"/>
      <c r="G64" s="936"/>
      <c r="H64" s="163" t="s">
        <v>80</v>
      </c>
      <c r="I64" s="163" t="s">
        <v>94</v>
      </c>
      <c r="J64" s="163" t="s">
        <v>891</v>
      </c>
    </row>
    <row r="65" spans="3:10" ht="12.75" customHeight="1" x14ac:dyDescent="0.3">
      <c r="C65" s="1000" t="s">
        <v>883</v>
      </c>
      <c r="D65" s="1001"/>
      <c r="E65" s="1001"/>
      <c r="F65" s="1001"/>
      <c r="G65" s="1002"/>
      <c r="H65" s="538">
        <f>SUMIF($G$5:$G$59,"SB",H$5:H$59)</f>
        <v>3424.4</v>
      </c>
      <c r="I65" s="538">
        <f t="shared" ref="I65:J65" si="3">SUMIF($G$5:$G$59,"SB",I$5:I$59)</f>
        <v>3140.2000000000003</v>
      </c>
      <c r="J65" s="538">
        <f t="shared" si="3"/>
        <v>3330.2000000000003</v>
      </c>
    </row>
    <row r="66" spans="3:10" ht="12.75" customHeight="1" x14ac:dyDescent="0.3">
      <c r="C66" s="1003" t="s">
        <v>45</v>
      </c>
      <c r="D66" s="1004"/>
      <c r="E66" s="1004"/>
      <c r="F66" s="1004"/>
      <c r="G66" s="1005"/>
      <c r="H66" s="165">
        <f>H67+H68+H69+H70+H71+H72</f>
        <v>191</v>
      </c>
      <c r="I66" s="165">
        <f>I67+I68+I69+I70+I71+I72</f>
        <v>187</v>
      </c>
      <c r="J66" s="165">
        <f>J67+J68+J69+J70+J71+J72</f>
        <v>198</v>
      </c>
    </row>
    <row r="67" spans="3:10" ht="12.75" customHeight="1" x14ac:dyDescent="0.3">
      <c r="C67" s="992" t="s">
        <v>46</v>
      </c>
      <c r="D67" s="993"/>
      <c r="E67" s="993"/>
      <c r="F67" s="993"/>
      <c r="G67" s="994"/>
      <c r="H67" s="164">
        <f>SUMIF($G$5:$G$59,"VB",H$5:H$59)</f>
        <v>60</v>
      </c>
      <c r="I67" s="164">
        <f t="shared" ref="I67:J67" si="4">SUMIF($G$5:$G$59,"VB",I$5:I$59)</f>
        <v>60</v>
      </c>
      <c r="J67" s="164">
        <f t="shared" si="4"/>
        <v>60</v>
      </c>
    </row>
    <row r="68" spans="3:10" ht="12.75" customHeight="1" x14ac:dyDescent="0.3">
      <c r="C68" s="951" t="s">
        <v>47</v>
      </c>
      <c r="D68" s="952"/>
      <c r="E68" s="952"/>
      <c r="F68" s="952"/>
      <c r="G68" s="953"/>
      <c r="H68" s="164">
        <f>SUMIF($G$5:$G$59,"ES",H$5:H$59)</f>
        <v>0</v>
      </c>
      <c r="I68" s="164">
        <f t="shared" ref="I68:J68" si="5">SUMIF($G$5:$G$59,"ES",I$5:I$59)</f>
        <v>0</v>
      </c>
      <c r="J68" s="164">
        <f t="shared" si="5"/>
        <v>0</v>
      </c>
    </row>
    <row r="69" spans="3:10" ht="12.75" customHeight="1" x14ac:dyDescent="0.3">
      <c r="C69" s="951" t="s">
        <v>48</v>
      </c>
      <c r="D69" s="952"/>
      <c r="E69" s="952"/>
      <c r="F69" s="952"/>
      <c r="G69" s="953"/>
      <c r="H69" s="164">
        <f>SUMIF($G$5:$G$59,"SL",H$5:H$59)</f>
        <v>0</v>
      </c>
      <c r="I69" s="164">
        <f t="shared" ref="I69:J69" si="6">SUMIF($G$5:$G$59,"SL",I$5:I$59)</f>
        <v>0</v>
      </c>
      <c r="J69" s="164">
        <f t="shared" si="6"/>
        <v>0</v>
      </c>
    </row>
    <row r="70" spans="3:10" ht="12.75" customHeight="1" x14ac:dyDescent="0.3">
      <c r="C70" s="951" t="s">
        <v>49</v>
      </c>
      <c r="D70" s="952"/>
      <c r="E70" s="952"/>
      <c r="F70" s="952"/>
      <c r="G70" s="953"/>
      <c r="H70" s="164">
        <f>SUMIF($G$5:$G$59,"Kt",H$5:H$59)</f>
        <v>131</v>
      </c>
      <c r="I70" s="164">
        <f t="shared" ref="I70:J70" si="7">SUMIF($G$5:$G$59,"Kt",I$5:I$59)</f>
        <v>127</v>
      </c>
      <c r="J70" s="164">
        <f t="shared" si="7"/>
        <v>138</v>
      </c>
    </row>
    <row r="71" spans="3:10" ht="12.75" customHeight="1" x14ac:dyDescent="0.25">
      <c r="C71" s="989" t="s">
        <v>50</v>
      </c>
      <c r="D71" s="990"/>
      <c r="E71" s="990"/>
      <c r="F71" s="990"/>
      <c r="G71" s="991"/>
      <c r="H71" s="164">
        <f>SUMIF($G$5:$G$59,"SAARP",H$5:H$59)</f>
        <v>0</v>
      </c>
      <c r="I71" s="164">
        <f t="shared" ref="I71:J71" si="8">SUMIF($G$5:$G$59,"SAARP",I$5:I$59)</f>
        <v>0</v>
      </c>
      <c r="J71" s="164">
        <f t="shared" si="8"/>
        <v>0</v>
      </c>
    </row>
    <row r="72" spans="3:10" ht="13.5" customHeight="1" thickBot="1" x14ac:dyDescent="0.3">
      <c r="C72" s="983" t="s">
        <v>51</v>
      </c>
      <c r="D72" s="984"/>
      <c r="E72" s="984"/>
      <c r="F72" s="984"/>
      <c r="G72" s="985"/>
      <c r="H72" s="164">
        <f>SUMIF($G$5:$G$59,"KPP",H$5:H$59)</f>
        <v>0</v>
      </c>
      <c r="I72" s="164">
        <f t="shared" ref="I72:J72" si="9">SUMIF($G$5:$G$59,"KPP",I$5:I$59)</f>
        <v>0</v>
      </c>
      <c r="J72" s="164">
        <f t="shared" si="9"/>
        <v>0</v>
      </c>
    </row>
    <row r="73" spans="3:10" ht="13.5" customHeight="1" thickBot="1" x14ac:dyDescent="0.35">
      <c r="C73" s="927" t="s">
        <v>52</v>
      </c>
      <c r="D73" s="928"/>
      <c r="E73" s="928"/>
      <c r="F73" s="928"/>
      <c r="G73" s="929"/>
      <c r="H73" s="166">
        <f>SUM(H65,H66)</f>
        <v>3615.4</v>
      </c>
      <c r="I73" s="166">
        <f>SUM(I65,I66)</f>
        <v>3327.2000000000003</v>
      </c>
      <c r="J73" s="166">
        <f>SUM(J65,J66)</f>
        <v>3528.2000000000003</v>
      </c>
    </row>
  </sheetData>
  <customSheetViews>
    <customSheetView guid="{7D2C5E84-2A5D-4DFF-AC94-AAA5DAF293E0}" scale="110" showPageBreaks="1" showGridLines="0" fitToPage="1" printArea="1">
      <selection activeCell="G53" sqref="G53:K53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1"/>
    </customSheetView>
    <customSheetView guid="{511C5918-FA8C-42C0-9248-A0F117BEEAC2}" scale="110" showPageBreaks="1" showGridLines="0" fitToPage="1" printArea="1">
      <selection activeCell="T62" sqref="A62:XFD62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2"/>
    </customSheetView>
    <customSheetView guid="{524848B6-13AA-426C-937E-E4D0F9D963E1}" scale="110" showPageBreaks="1" showGridLines="0" fitToPage="1" printArea="1">
      <selection activeCell="R66" sqref="R66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3"/>
    </customSheetView>
    <customSheetView guid="{65A9E82B-017A-4D77-911A-794254B7A6DC}" scale="110" showGridLines="0" fitToPage="1">
      <selection activeCell="R66" sqref="R66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4"/>
    </customSheetView>
    <customSheetView guid="{39D908BC-033E-4CDB-87CE-9CC789F7C428}" scale="110" showGridLines="0" fitToPage="1" printArea="1" topLeftCell="A36">
      <selection activeCell="R47" sqref="R47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5"/>
    </customSheetView>
    <customSheetView guid="{4E9D4243-8691-4877-A6A6-DC88F9AD25FC}" scale="110" showGridLines="0" fitToPage="1">
      <selection activeCell="T62" sqref="A62:XFD62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6"/>
    </customSheetView>
    <customSheetView guid="{E508033F-5A56-48C8-899A-7EFE9AA4EC4F}" scale="110" showPageBreaks="1" showGridLines="0" fitToPage="1" printArea="1">
      <selection activeCell="R66" sqref="R66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7"/>
    </customSheetView>
    <customSheetView guid="{3605BC3D-DA08-4E24-988A-34DA5774E919}" scale="110" showPageBreaks="1" showGridLines="0" fitToPage="1" printArea="1" topLeftCell="A14">
      <selection activeCell="R66" sqref="R66:R67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8"/>
    </customSheetView>
    <customSheetView guid="{C3677654-BFE4-4497-8838-628012D82F7B}" scale="110" showPageBreaks="1" showGridLines="0" fitToPage="1" printArea="1" topLeftCell="A45">
      <selection activeCell="T62" sqref="A62:XFD62"/>
      <pageMargins left="0.70866141732283472" right="0.70866141732283472" top="0.74803149606299213" bottom="0.74803149606299213" header="0.31496062992125984" footer="0.31496062992125984"/>
      <pageSetup paperSize="9" scale="66" fitToHeight="0" orientation="landscape" r:id="rId9"/>
    </customSheetView>
  </customSheetViews>
  <mergeCells count="141">
    <mergeCell ref="P33:P34"/>
    <mergeCell ref="P22:P24"/>
    <mergeCell ref="O15:O18"/>
    <mergeCell ref="O33:O34"/>
    <mergeCell ref="K33:K34"/>
    <mergeCell ref="L33:L34"/>
    <mergeCell ref="M33:M34"/>
    <mergeCell ref="N33:N34"/>
    <mergeCell ref="K43:K44"/>
    <mergeCell ref="L43:L44"/>
    <mergeCell ref="M43:M44"/>
    <mergeCell ref="M19:M21"/>
    <mergeCell ref="K25:K27"/>
    <mergeCell ref="L25:L27"/>
    <mergeCell ref="M25:M27"/>
    <mergeCell ref="P25:P27"/>
    <mergeCell ref="P19:P21"/>
    <mergeCell ref="K22:K24"/>
    <mergeCell ref="L22:L24"/>
    <mergeCell ref="M22:M24"/>
    <mergeCell ref="N22:N24"/>
    <mergeCell ref="I8:I10"/>
    <mergeCell ref="K62:Q62"/>
    <mergeCell ref="B62:G62"/>
    <mergeCell ref="C60:G60"/>
    <mergeCell ref="K59:Q59"/>
    <mergeCell ref="E59:G59"/>
    <mergeCell ref="K52:Q52"/>
    <mergeCell ref="E52:G52"/>
    <mergeCell ref="D37:D45"/>
    <mergeCell ref="I47:I48"/>
    <mergeCell ref="D46:Q46"/>
    <mergeCell ref="D47:D52"/>
    <mergeCell ref="E47:E48"/>
    <mergeCell ref="F47:F48"/>
    <mergeCell ref="F43:F44"/>
    <mergeCell ref="N43:N44"/>
    <mergeCell ref="P43:P44"/>
    <mergeCell ref="K60:Q60"/>
    <mergeCell ref="C61:G61"/>
    <mergeCell ref="K45:Q45"/>
    <mergeCell ref="G47:G48"/>
    <mergeCell ref="C57:C59"/>
    <mergeCell ref="D57:Q57"/>
    <mergeCell ref="D58:D59"/>
    <mergeCell ref="A12:A62"/>
    <mergeCell ref="B12:Q12"/>
    <mergeCell ref="B13:B54"/>
    <mergeCell ref="C13:Q13"/>
    <mergeCell ref="O47:O51"/>
    <mergeCell ref="K47:K48"/>
    <mergeCell ref="Q37:Q44"/>
    <mergeCell ref="E45:G45"/>
    <mergeCell ref="F33:F34"/>
    <mergeCell ref="E33:E34"/>
    <mergeCell ref="K35:Q35"/>
    <mergeCell ref="D36:Q36"/>
    <mergeCell ref="E43:E44"/>
    <mergeCell ref="F29:F30"/>
    <mergeCell ref="K29:K30"/>
    <mergeCell ref="L29:L30"/>
    <mergeCell ref="M29:M30"/>
    <mergeCell ref="O22:O30"/>
    <mergeCell ref="E25:E27"/>
    <mergeCell ref="Q15:Q34"/>
    <mergeCell ref="N19:N21"/>
    <mergeCell ref="N25:N27"/>
    <mergeCell ref="N29:N30"/>
    <mergeCell ref="F25:F27"/>
    <mergeCell ref="C54:G54"/>
    <mergeCell ref="B55:Q55"/>
    <mergeCell ref="B56:B61"/>
    <mergeCell ref="C56:Q56"/>
    <mergeCell ref="B5:Q5"/>
    <mergeCell ref="B6:Q6"/>
    <mergeCell ref="B7:Q7"/>
    <mergeCell ref="K8:M8"/>
    <mergeCell ref="O8:O10"/>
    <mergeCell ref="P8:Q9"/>
    <mergeCell ref="K9:K10"/>
    <mergeCell ref="L9:L10"/>
    <mergeCell ref="M9:M10"/>
    <mergeCell ref="J8:J10"/>
    <mergeCell ref="N9:N10"/>
    <mergeCell ref="A11:Q11"/>
    <mergeCell ref="A8:A10"/>
    <mergeCell ref="B8:B10"/>
    <mergeCell ref="C8:C10"/>
    <mergeCell ref="D8:D10"/>
    <mergeCell ref="E8:E10"/>
    <mergeCell ref="F8:F10"/>
    <mergeCell ref="G8:G10"/>
    <mergeCell ref="H8:H10"/>
    <mergeCell ref="C73:G73"/>
    <mergeCell ref="C66:G66"/>
    <mergeCell ref="C67:G67"/>
    <mergeCell ref="C68:G68"/>
    <mergeCell ref="C69:G69"/>
    <mergeCell ref="C70:G70"/>
    <mergeCell ref="C71:G71"/>
    <mergeCell ref="C64:G64"/>
    <mergeCell ref="C65:G65"/>
    <mergeCell ref="C72:G72"/>
    <mergeCell ref="D53:G53"/>
    <mergeCell ref="K53:Q53"/>
    <mergeCell ref="Q47:Q51"/>
    <mergeCell ref="C14:C53"/>
    <mergeCell ref="D14:Q14"/>
    <mergeCell ref="D15:D35"/>
    <mergeCell ref="O37:O39"/>
    <mergeCell ref="O41:O44"/>
    <mergeCell ref="L47:L48"/>
    <mergeCell ref="M47:M48"/>
    <mergeCell ref="E35:G35"/>
    <mergeCell ref="P29:P30"/>
    <mergeCell ref="E29:E30"/>
    <mergeCell ref="F22:F24"/>
    <mergeCell ref="O19:O21"/>
    <mergeCell ref="E22:E24"/>
    <mergeCell ref="E19:E21"/>
    <mergeCell ref="F19:F21"/>
    <mergeCell ref="K19:K21"/>
    <mergeCell ref="L19:L21"/>
    <mergeCell ref="H47:H48"/>
    <mergeCell ref="J47:J48"/>
    <mergeCell ref="N47:N48"/>
    <mergeCell ref="P47:P48"/>
    <mergeCell ref="E50:E51"/>
    <mergeCell ref="F50:F51"/>
    <mergeCell ref="G50:G51"/>
    <mergeCell ref="H50:H51"/>
    <mergeCell ref="I50:I51"/>
    <mergeCell ref="J50:J51"/>
    <mergeCell ref="P50:P51"/>
    <mergeCell ref="H41:H42"/>
    <mergeCell ref="I41:I42"/>
    <mergeCell ref="J41:J42"/>
    <mergeCell ref="G41:G42"/>
    <mergeCell ref="F41:F42"/>
    <mergeCell ref="E41:E42"/>
    <mergeCell ref="P41:P4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0428-609F-4279-9BF7-5E7145640806}">
  <sheetPr>
    <pageSetUpPr fitToPage="1"/>
  </sheetPr>
  <dimension ref="A1:V107"/>
  <sheetViews>
    <sheetView zoomScaleNormal="100" zoomScaleSheetLayoutView="85" workbookViewId="0">
      <selection activeCell="L10" sqref="L10:N11"/>
    </sheetView>
  </sheetViews>
  <sheetFormatPr defaultColWidth="9.109375" defaultRowHeight="13.2" x14ac:dyDescent="0.3"/>
  <cols>
    <col min="1" max="1" width="3.44140625" style="80" bestFit="1" customWidth="1"/>
    <col min="2" max="2" width="3.44140625" style="80" customWidth="1"/>
    <col min="3" max="3" width="3.5546875" style="80" customWidth="1"/>
    <col min="4" max="4" width="5.44140625" style="80" customWidth="1"/>
    <col min="5" max="5" width="11.5546875" style="80" customWidth="1"/>
    <col min="6" max="6" width="36.44140625" style="80" customWidth="1"/>
    <col min="7" max="7" width="7.109375" style="167" customWidth="1"/>
    <col min="8" max="10" width="9" style="168" customWidth="1"/>
    <col min="11" max="11" width="24.44140625" style="80" customWidth="1"/>
    <col min="12" max="15" width="6" style="80" customWidth="1"/>
    <col min="16" max="16" width="18" style="80" bestFit="1" customWidth="1"/>
    <col min="17" max="17" width="20.88671875" style="80" customWidth="1"/>
    <col min="18" max="16384" width="9.109375" style="80"/>
  </cols>
  <sheetData>
    <row r="1" spans="1:18" ht="15.6" x14ac:dyDescent="0.3">
      <c r="L1" s="83"/>
      <c r="M1" s="83"/>
      <c r="N1" s="83"/>
    </row>
    <row r="2" spans="1:18" ht="15.6" x14ac:dyDescent="0.3">
      <c r="L2" s="84"/>
      <c r="M2" s="84"/>
      <c r="N2" s="84"/>
    </row>
    <row r="3" spans="1:18" ht="15.6" x14ac:dyDescent="0.3">
      <c r="L3" s="84"/>
      <c r="M3" s="84"/>
      <c r="N3" s="84"/>
    </row>
    <row r="4" spans="1:18" ht="16.2" thickBot="1" x14ac:dyDescent="0.35">
      <c r="L4" s="84"/>
      <c r="M4" s="84"/>
      <c r="N4" s="84"/>
    </row>
    <row r="5" spans="1:18" x14ac:dyDescent="0.3">
      <c r="A5" s="169"/>
      <c r="B5" s="170"/>
      <c r="C5" s="1104" t="s">
        <v>892</v>
      </c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5"/>
    </row>
    <row r="6" spans="1:18" x14ac:dyDescent="0.3">
      <c r="A6" s="171"/>
      <c r="C6" s="1106" t="s">
        <v>327</v>
      </c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7"/>
    </row>
    <row r="7" spans="1:18" x14ac:dyDescent="0.3">
      <c r="A7" s="171"/>
      <c r="C7" s="1916" t="s">
        <v>0</v>
      </c>
      <c r="D7" s="1916"/>
      <c r="E7" s="1916"/>
      <c r="F7" s="1916"/>
      <c r="G7" s="1916"/>
      <c r="H7" s="1916"/>
      <c r="I7" s="1916"/>
      <c r="J7" s="1916"/>
      <c r="K7" s="1916"/>
      <c r="L7" s="1916"/>
      <c r="M7" s="1916"/>
      <c r="N7" s="1916"/>
      <c r="O7" s="1916"/>
      <c r="P7" s="1916"/>
      <c r="Q7" s="1917"/>
      <c r="R7" s="172"/>
    </row>
    <row r="8" spans="1:18" ht="13.8" thickBot="1" x14ac:dyDescent="0.35">
      <c r="A8" s="173"/>
      <c r="B8" s="174"/>
      <c r="C8" s="175"/>
      <c r="D8" s="175"/>
      <c r="E8" s="175"/>
      <c r="F8" s="175"/>
      <c r="G8" s="176"/>
      <c r="H8" s="177"/>
      <c r="I8" s="177"/>
      <c r="J8" s="177"/>
      <c r="K8" s="175"/>
      <c r="L8" s="176"/>
      <c r="M8" s="176"/>
      <c r="N8" s="176"/>
      <c r="O8" s="176"/>
      <c r="P8" s="176"/>
      <c r="Q8" s="178"/>
    </row>
    <row r="9" spans="1:18" ht="15" customHeight="1" x14ac:dyDescent="0.3">
      <c r="A9" s="908" t="s">
        <v>38</v>
      </c>
      <c r="B9" s="911" t="s">
        <v>34</v>
      </c>
      <c r="C9" s="914" t="s">
        <v>35</v>
      </c>
      <c r="D9" s="914" t="s">
        <v>36</v>
      </c>
      <c r="E9" s="914" t="s">
        <v>1</v>
      </c>
      <c r="F9" s="917" t="s">
        <v>39</v>
      </c>
      <c r="G9" s="1918" t="s">
        <v>3</v>
      </c>
      <c r="H9" s="1580" t="s">
        <v>77</v>
      </c>
      <c r="I9" s="1580" t="s">
        <v>88</v>
      </c>
      <c r="J9" s="1580" t="s">
        <v>889</v>
      </c>
      <c r="K9" s="1921" t="s">
        <v>55</v>
      </c>
      <c r="L9" s="1922"/>
      <c r="M9" s="1923"/>
      <c r="N9" s="544"/>
      <c r="O9" s="1768" t="s">
        <v>26</v>
      </c>
      <c r="P9" s="881" t="s">
        <v>4</v>
      </c>
      <c r="Q9" s="882"/>
    </row>
    <row r="10" spans="1:18" ht="15" customHeight="1" x14ac:dyDescent="0.3">
      <c r="A10" s="909"/>
      <c r="B10" s="912"/>
      <c r="C10" s="915"/>
      <c r="D10" s="915"/>
      <c r="E10" s="915"/>
      <c r="F10" s="918"/>
      <c r="G10" s="1919"/>
      <c r="H10" s="1581"/>
      <c r="I10" s="1581"/>
      <c r="J10" s="1581"/>
      <c r="K10" s="1628" t="s">
        <v>2</v>
      </c>
      <c r="L10" s="920" t="s">
        <v>78</v>
      </c>
      <c r="M10" s="888" t="s">
        <v>89</v>
      </c>
      <c r="N10" s="888" t="s">
        <v>890</v>
      </c>
      <c r="O10" s="879"/>
      <c r="P10" s="883"/>
      <c r="Q10" s="884"/>
    </row>
    <row r="11" spans="1:18" ht="72.75" customHeight="1" thickBot="1" x14ac:dyDescent="0.35">
      <c r="A11" s="910"/>
      <c r="B11" s="913"/>
      <c r="C11" s="916"/>
      <c r="D11" s="916"/>
      <c r="E11" s="916"/>
      <c r="F11" s="919"/>
      <c r="G11" s="1920"/>
      <c r="H11" s="1582"/>
      <c r="I11" s="1582"/>
      <c r="J11" s="1582"/>
      <c r="K11" s="1924"/>
      <c r="L11" s="921"/>
      <c r="M11" s="889"/>
      <c r="N11" s="889"/>
      <c r="O11" s="880"/>
      <c r="P11" s="44" t="s">
        <v>42</v>
      </c>
      <c r="Q11" s="7" t="s">
        <v>43</v>
      </c>
    </row>
    <row r="12" spans="1:18" s="179" customFormat="1" ht="13.8" thickBot="1" x14ac:dyDescent="0.3">
      <c r="A12" s="1925" t="s">
        <v>328</v>
      </c>
      <c r="B12" s="1926"/>
      <c r="C12" s="1926"/>
      <c r="D12" s="1926"/>
      <c r="E12" s="1926"/>
      <c r="F12" s="1926"/>
      <c r="G12" s="1926"/>
      <c r="H12" s="1926"/>
      <c r="I12" s="1926"/>
      <c r="J12" s="1926"/>
      <c r="K12" s="1926"/>
      <c r="L12" s="1926"/>
      <c r="M12" s="1926"/>
      <c r="N12" s="1926"/>
      <c r="O12" s="1926"/>
      <c r="P12" s="1926"/>
      <c r="Q12" s="1927"/>
    </row>
    <row r="13" spans="1:18" s="179" customFormat="1" ht="13.8" thickBot="1" x14ac:dyDescent="0.3">
      <c r="A13" s="180"/>
      <c r="B13" s="1928" t="s">
        <v>329</v>
      </c>
      <c r="C13" s="1929"/>
      <c r="D13" s="1929"/>
      <c r="E13" s="1929"/>
      <c r="F13" s="1929"/>
      <c r="G13" s="1929"/>
      <c r="H13" s="1929"/>
      <c r="I13" s="1929"/>
      <c r="J13" s="1929"/>
      <c r="K13" s="1929"/>
      <c r="L13" s="1929"/>
      <c r="M13" s="1929"/>
      <c r="N13" s="1929"/>
      <c r="O13" s="1929"/>
      <c r="P13" s="1929"/>
      <c r="Q13" s="1930"/>
    </row>
    <row r="14" spans="1:18" ht="13.8" thickBot="1" x14ac:dyDescent="0.35">
      <c r="A14" s="181"/>
      <c r="B14" s="182"/>
      <c r="C14" s="1931" t="s">
        <v>130</v>
      </c>
      <c r="D14" s="1932"/>
      <c r="E14" s="1932"/>
      <c r="F14" s="1932"/>
      <c r="G14" s="1932"/>
      <c r="H14" s="1932"/>
      <c r="I14" s="1932"/>
      <c r="J14" s="1932"/>
      <c r="K14" s="1932"/>
      <c r="L14" s="183"/>
      <c r="M14" s="183"/>
      <c r="N14" s="183"/>
      <c r="O14" s="183"/>
      <c r="P14" s="183"/>
      <c r="Q14" s="184"/>
    </row>
    <row r="15" spans="1:18" ht="13.8" thickBot="1" x14ac:dyDescent="0.35">
      <c r="A15" s="181"/>
      <c r="B15" s="182"/>
      <c r="C15" s="185"/>
      <c r="D15" s="90" t="s">
        <v>330</v>
      </c>
      <c r="E15" s="186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8"/>
    </row>
    <row r="16" spans="1:18" x14ac:dyDescent="0.3">
      <c r="A16" s="181"/>
      <c r="B16" s="182"/>
      <c r="C16" s="185"/>
      <c r="D16" s="1904"/>
      <c r="E16" s="1908" t="s">
        <v>331</v>
      </c>
      <c r="F16" s="1885" t="s">
        <v>332</v>
      </c>
      <c r="G16" s="95" t="s">
        <v>6</v>
      </c>
      <c r="H16" s="651">
        <v>556.29999999999995</v>
      </c>
      <c r="I16" s="651">
        <v>605</v>
      </c>
      <c r="J16" s="651">
        <v>610</v>
      </c>
      <c r="K16" s="1885" t="s">
        <v>333</v>
      </c>
      <c r="L16" s="1564">
        <v>212</v>
      </c>
      <c r="M16" s="1564">
        <v>215</v>
      </c>
      <c r="N16" s="1564">
        <v>215</v>
      </c>
      <c r="O16" s="1027" t="s">
        <v>334</v>
      </c>
      <c r="P16" s="1914" t="s">
        <v>335</v>
      </c>
      <c r="Q16" s="1686" t="s">
        <v>336</v>
      </c>
      <c r="R16" s="189"/>
    </row>
    <row r="17" spans="1:18" x14ac:dyDescent="0.3">
      <c r="A17" s="181"/>
      <c r="B17" s="182"/>
      <c r="C17" s="185"/>
      <c r="D17" s="1905"/>
      <c r="E17" s="1903"/>
      <c r="F17" s="1100"/>
      <c r="G17" s="93" t="s">
        <v>7</v>
      </c>
      <c r="H17" s="599">
        <v>559</v>
      </c>
      <c r="I17" s="599">
        <v>545</v>
      </c>
      <c r="J17" s="599">
        <v>550</v>
      </c>
      <c r="K17" s="1084"/>
      <c r="L17" s="1020"/>
      <c r="M17" s="1020"/>
      <c r="N17" s="1020"/>
      <c r="O17" s="1889"/>
      <c r="P17" s="1915"/>
      <c r="Q17" s="1022"/>
      <c r="R17" s="189"/>
    </row>
    <row r="18" spans="1:18" x14ac:dyDescent="0.3">
      <c r="A18" s="181"/>
      <c r="B18" s="182"/>
      <c r="C18" s="185"/>
      <c r="D18" s="1905"/>
      <c r="E18" s="1903"/>
      <c r="F18" s="1100"/>
      <c r="G18" s="93" t="s">
        <v>9</v>
      </c>
      <c r="H18" s="599">
        <v>130</v>
      </c>
      <c r="I18" s="599">
        <v>140</v>
      </c>
      <c r="J18" s="599">
        <v>140</v>
      </c>
      <c r="K18" s="1084"/>
      <c r="L18" s="1020"/>
      <c r="M18" s="1020"/>
      <c r="N18" s="1020"/>
      <c r="O18" s="1889"/>
      <c r="P18" s="1915"/>
      <c r="Q18" s="1022"/>
      <c r="R18" s="189"/>
    </row>
    <row r="19" spans="1:18" x14ac:dyDescent="0.3">
      <c r="A19" s="181"/>
      <c r="B19" s="182"/>
      <c r="C19" s="185"/>
      <c r="D19" s="1905"/>
      <c r="E19" s="1903" t="s">
        <v>337</v>
      </c>
      <c r="F19" s="1084" t="s">
        <v>338</v>
      </c>
      <c r="G19" s="93" t="s">
        <v>6</v>
      </c>
      <c r="H19" s="599">
        <v>963.3</v>
      </c>
      <c r="I19" s="599">
        <v>855</v>
      </c>
      <c r="J19" s="599">
        <v>860</v>
      </c>
      <c r="K19" s="1084" t="s">
        <v>333</v>
      </c>
      <c r="L19" s="1020">
        <v>242</v>
      </c>
      <c r="M19" s="1020">
        <v>250</v>
      </c>
      <c r="N19" s="1020">
        <v>250</v>
      </c>
      <c r="O19" s="1889"/>
      <c r="P19" s="1099" t="s">
        <v>339</v>
      </c>
      <c r="Q19" s="1022"/>
    </row>
    <row r="20" spans="1:18" x14ac:dyDescent="0.3">
      <c r="A20" s="181"/>
      <c r="B20" s="182"/>
      <c r="C20" s="185"/>
      <c r="D20" s="1905"/>
      <c r="E20" s="1903"/>
      <c r="F20" s="1100"/>
      <c r="G20" s="93" t="s">
        <v>7</v>
      </c>
      <c r="H20" s="599">
        <v>680</v>
      </c>
      <c r="I20" s="599">
        <v>700</v>
      </c>
      <c r="J20" s="599">
        <v>705</v>
      </c>
      <c r="K20" s="1084"/>
      <c r="L20" s="1020"/>
      <c r="M20" s="1020"/>
      <c r="N20" s="1020"/>
      <c r="O20" s="1889"/>
      <c r="P20" s="1099"/>
      <c r="Q20" s="1022"/>
      <c r="R20" s="189"/>
    </row>
    <row r="21" spans="1:18" x14ac:dyDescent="0.3">
      <c r="A21" s="181"/>
      <c r="B21" s="182"/>
      <c r="C21" s="185"/>
      <c r="D21" s="1905"/>
      <c r="E21" s="1903"/>
      <c r="F21" s="1100"/>
      <c r="G21" s="93" t="s">
        <v>9</v>
      </c>
      <c r="H21" s="599">
        <v>105</v>
      </c>
      <c r="I21" s="599">
        <v>120</v>
      </c>
      <c r="J21" s="599">
        <v>120</v>
      </c>
      <c r="K21" s="1084"/>
      <c r="L21" s="1020"/>
      <c r="M21" s="1020"/>
      <c r="N21" s="1020"/>
      <c r="O21" s="1889"/>
      <c r="P21" s="1099"/>
      <c r="Q21" s="1022"/>
      <c r="R21" s="189"/>
    </row>
    <row r="22" spans="1:18" ht="26.4" x14ac:dyDescent="0.3">
      <c r="A22" s="181"/>
      <c r="B22" s="182"/>
      <c r="C22" s="185"/>
      <c r="D22" s="1905"/>
      <c r="E22" s="1903" t="s">
        <v>340</v>
      </c>
      <c r="F22" s="1084" t="s">
        <v>341</v>
      </c>
      <c r="G22" s="70" t="s">
        <v>6</v>
      </c>
      <c r="H22" s="599">
        <v>16.5</v>
      </c>
      <c r="I22" s="599">
        <v>0</v>
      </c>
      <c r="J22" s="599">
        <v>0</v>
      </c>
      <c r="K22" s="70" t="s">
        <v>342</v>
      </c>
      <c r="L22" s="576">
        <v>1</v>
      </c>
      <c r="M22" s="576">
        <v>0</v>
      </c>
      <c r="N22" s="576">
        <v>0</v>
      </c>
      <c r="O22" s="1889"/>
      <c r="P22" s="1084" t="s">
        <v>343</v>
      </c>
      <c r="Q22" s="1022"/>
    </row>
    <row r="23" spans="1:18" x14ac:dyDescent="0.3">
      <c r="A23" s="181"/>
      <c r="B23" s="182"/>
      <c r="C23" s="185"/>
      <c r="D23" s="1905"/>
      <c r="E23" s="1903"/>
      <c r="F23" s="1084"/>
      <c r="G23" s="70" t="s">
        <v>7</v>
      </c>
      <c r="H23" s="599">
        <v>29</v>
      </c>
      <c r="I23" s="599">
        <v>0</v>
      </c>
      <c r="J23" s="599">
        <v>0</v>
      </c>
      <c r="K23" s="70" t="s">
        <v>333</v>
      </c>
      <c r="L23" s="576">
        <v>10</v>
      </c>
      <c r="M23" s="576">
        <v>0</v>
      </c>
      <c r="N23" s="576">
        <v>0</v>
      </c>
      <c r="O23" s="1889"/>
      <c r="P23" s="1084"/>
      <c r="Q23" s="1022"/>
      <c r="R23" s="189"/>
    </row>
    <row r="24" spans="1:18" ht="26.4" x14ac:dyDescent="0.3">
      <c r="A24" s="181"/>
      <c r="B24" s="182"/>
      <c r="C24" s="185"/>
      <c r="D24" s="1905"/>
      <c r="E24" s="120" t="s">
        <v>345</v>
      </c>
      <c r="F24" s="70" t="s">
        <v>344</v>
      </c>
      <c r="G24" s="70" t="s">
        <v>7</v>
      </c>
      <c r="H24" s="599">
        <v>66.5</v>
      </c>
      <c r="I24" s="599">
        <v>60</v>
      </c>
      <c r="J24" s="599">
        <v>50</v>
      </c>
      <c r="K24" s="70" t="s">
        <v>333</v>
      </c>
      <c r="L24" s="576">
        <v>29</v>
      </c>
      <c r="M24" s="576">
        <v>29</v>
      </c>
      <c r="N24" s="576">
        <v>29</v>
      </c>
      <c r="O24" s="1889"/>
      <c r="P24" s="70" t="s">
        <v>956</v>
      </c>
      <c r="Q24" s="1022"/>
      <c r="R24" s="189"/>
    </row>
    <row r="25" spans="1:18" ht="39.6" x14ac:dyDescent="0.3">
      <c r="A25" s="181"/>
      <c r="B25" s="182"/>
      <c r="C25" s="185"/>
      <c r="D25" s="1905"/>
      <c r="E25" s="120" t="s">
        <v>348</v>
      </c>
      <c r="F25" s="93" t="s">
        <v>346</v>
      </c>
      <c r="G25" s="93" t="s">
        <v>6</v>
      </c>
      <c r="H25" s="599">
        <v>10</v>
      </c>
      <c r="I25" s="599">
        <v>12</v>
      </c>
      <c r="J25" s="599">
        <v>14</v>
      </c>
      <c r="K25" s="70" t="s">
        <v>347</v>
      </c>
      <c r="L25" s="576">
        <v>2</v>
      </c>
      <c r="M25" s="576">
        <v>2</v>
      </c>
      <c r="N25" s="576">
        <v>2</v>
      </c>
      <c r="O25" s="1889"/>
      <c r="P25" s="70" t="s">
        <v>977</v>
      </c>
      <c r="Q25" s="1022"/>
      <c r="R25" s="189"/>
    </row>
    <row r="26" spans="1:18" ht="31.5" customHeight="1" x14ac:dyDescent="0.3">
      <c r="A26" s="181"/>
      <c r="B26" s="182"/>
      <c r="C26" s="185"/>
      <c r="D26" s="1905"/>
      <c r="E26" s="1878" t="s">
        <v>353</v>
      </c>
      <c r="F26" s="1100" t="s">
        <v>349</v>
      </c>
      <c r="G26" s="93" t="s">
        <v>6</v>
      </c>
      <c r="H26" s="599">
        <v>131.1</v>
      </c>
      <c r="I26" s="599">
        <v>98.5</v>
      </c>
      <c r="J26" s="599">
        <v>98.5</v>
      </c>
      <c r="K26" s="1084" t="s">
        <v>1082</v>
      </c>
      <c r="L26" s="1020">
        <v>0.7</v>
      </c>
      <c r="M26" s="1020">
        <v>0.7</v>
      </c>
      <c r="N26" s="1020">
        <v>0.7</v>
      </c>
      <c r="O26" s="1913" t="s">
        <v>350</v>
      </c>
      <c r="P26" s="1913" t="s">
        <v>351</v>
      </c>
      <c r="Q26" s="1022" t="s">
        <v>352</v>
      </c>
    </row>
    <row r="27" spans="1:18" ht="33.75" customHeight="1" x14ac:dyDescent="0.3">
      <c r="A27" s="181"/>
      <c r="B27" s="182"/>
      <c r="C27" s="185"/>
      <c r="D27" s="1905"/>
      <c r="E27" s="1878"/>
      <c r="F27" s="1100"/>
      <c r="G27" s="70" t="s">
        <v>7</v>
      </c>
      <c r="H27" s="599">
        <v>72.599999999999994</v>
      </c>
      <c r="I27" s="599">
        <v>70.2</v>
      </c>
      <c r="J27" s="599">
        <v>72.2</v>
      </c>
      <c r="K27" s="1084"/>
      <c r="L27" s="1020"/>
      <c r="M27" s="1020"/>
      <c r="N27" s="1020"/>
      <c r="O27" s="1913"/>
      <c r="P27" s="1913"/>
      <c r="Q27" s="1022"/>
      <c r="R27" s="189"/>
    </row>
    <row r="28" spans="1:18" x14ac:dyDescent="0.3">
      <c r="A28" s="181"/>
      <c r="B28" s="182"/>
      <c r="C28" s="185"/>
      <c r="D28" s="1905"/>
      <c r="E28" s="1878" t="s">
        <v>991</v>
      </c>
      <c r="F28" s="1100" t="s">
        <v>354</v>
      </c>
      <c r="G28" s="93" t="s">
        <v>6</v>
      </c>
      <c r="H28" s="599">
        <v>369</v>
      </c>
      <c r="I28" s="599">
        <v>410</v>
      </c>
      <c r="J28" s="599">
        <v>415</v>
      </c>
      <c r="K28" s="1100" t="s">
        <v>333</v>
      </c>
      <c r="L28" s="1020">
        <v>346</v>
      </c>
      <c r="M28" s="1020">
        <v>350</v>
      </c>
      <c r="N28" s="1020">
        <v>350</v>
      </c>
      <c r="O28" s="1100" t="s">
        <v>355</v>
      </c>
      <c r="P28" s="1100" t="s">
        <v>356</v>
      </c>
      <c r="Q28" s="1022" t="s">
        <v>256</v>
      </c>
    </row>
    <row r="29" spans="1:18" x14ac:dyDescent="0.3">
      <c r="A29" s="181"/>
      <c r="B29" s="182"/>
      <c r="C29" s="185"/>
      <c r="D29" s="1905"/>
      <c r="E29" s="1878"/>
      <c r="F29" s="1100"/>
      <c r="G29" s="93" t="s">
        <v>7</v>
      </c>
      <c r="H29" s="599">
        <v>1062</v>
      </c>
      <c r="I29" s="599">
        <v>1095</v>
      </c>
      <c r="J29" s="599">
        <v>2000</v>
      </c>
      <c r="K29" s="1100"/>
      <c r="L29" s="1020"/>
      <c r="M29" s="1020"/>
      <c r="N29" s="1020"/>
      <c r="O29" s="1100"/>
      <c r="P29" s="1100"/>
      <c r="Q29" s="1022"/>
      <c r="R29" s="189"/>
    </row>
    <row r="30" spans="1:18" x14ac:dyDescent="0.3">
      <c r="A30" s="181"/>
      <c r="B30" s="182"/>
      <c r="C30" s="185"/>
      <c r="D30" s="1905"/>
      <c r="E30" s="1878"/>
      <c r="F30" s="1100"/>
      <c r="G30" s="93" t="s">
        <v>9</v>
      </c>
      <c r="H30" s="599">
        <v>1</v>
      </c>
      <c r="I30" s="599">
        <v>1.3</v>
      </c>
      <c r="J30" s="599">
        <v>1.3</v>
      </c>
      <c r="K30" s="1100"/>
      <c r="L30" s="1020"/>
      <c r="M30" s="1020"/>
      <c r="N30" s="1020"/>
      <c r="O30" s="1100"/>
      <c r="P30" s="1100"/>
      <c r="Q30" s="1022"/>
      <c r="R30" s="189"/>
    </row>
    <row r="31" spans="1:18" x14ac:dyDescent="0.3">
      <c r="A31" s="181"/>
      <c r="B31" s="182"/>
      <c r="C31" s="185"/>
      <c r="D31" s="1905"/>
      <c r="E31" s="1878" t="s">
        <v>992</v>
      </c>
      <c r="F31" s="1100" t="s">
        <v>357</v>
      </c>
      <c r="G31" s="93" t="s">
        <v>6</v>
      </c>
      <c r="H31" s="599">
        <v>437.6</v>
      </c>
      <c r="I31" s="599">
        <v>467</v>
      </c>
      <c r="J31" s="652" t="s">
        <v>976</v>
      </c>
      <c r="K31" s="1100" t="s">
        <v>333</v>
      </c>
      <c r="L31" s="1020">
        <v>210</v>
      </c>
      <c r="M31" s="1020">
        <v>210</v>
      </c>
      <c r="N31" s="1020">
        <v>210</v>
      </c>
      <c r="O31" s="1100"/>
      <c r="P31" s="1100"/>
      <c r="Q31" s="1022"/>
      <c r="R31" s="189"/>
    </row>
    <row r="32" spans="1:18" ht="14.4" customHeight="1" x14ac:dyDescent="0.3">
      <c r="A32" s="181"/>
      <c r="B32" s="182"/>
      <c r="C32" s="185"/>
      <c r="D32" s="1905"/>
      <c r="E32" s="1899"/>
      <c r="F32" s="866"/>
      <c r="G32" s="93" t="s">
        <v>7</v>
      </c>
      <c r="H32" s="599">
        <v>859</v>
      </c>
      <c r="I32" s="599">
        <v>905</v>
      </c>
      <c r="J32" s="599">
        <v>910</v>
      </c>
      <c r="K32" s="1100"/>
      <c r="L32" s="1900"/>
      <c r="M32" s="1020"/>
      <c r="N32" s="1020"/>
      <c r="O32" s="1100"/>
      <c r="P32" s="1100"/>
      <c r="Q32" s="1022"/>
      <c r="R32" s="189"/>
    </row>
    <row r="33" spans="1:18" x14ac:dyDescent="0.3">
      <c r="A33" s="181"/>
      <c r="B33" s="182"/>
      <c r="C33" s="185"/>
      <c r="D33" s="1905"/>
      <c r="E33" s="1878" t="s">
        <v>358</v>
      </c>
      <c r="F33" s="1100" t="s">
        <v>359</v>
      </c>
      <c r="G33" s="93" t="s">
        <v>6</v>
      </c>
      <c r="H33" s="599">
        <v>491</v>
      </c>
      <c r="I33" s="599">
        <v>498</v>
      </c>
      <c r="J33" s="599">
        <v>502</v>
      </c>
      <c r="K33" s="1100" t="s">
        <v>333</v>
      </c>
      <c r="L33" s="1020">
        <v>226</v>
      </c>
      <c r="M33" s="1020">
        <v>226</v>
      </c>
      <c r="N33" s="1020">
        <v>226</v>
      </c>
      <c r="O33" s="1100"/>
      <c r="P33" s="1100"/>
      <c r="Q33" s="1022"/>
    </row>
    <row r="34" spans="1:18" ht="14.4" customHeight="1" x14ac:dyDescent="0.3">
      <c r="A34" s="181"/>
      <c r="B34" s="182"/>
      <c r="C34" s="185"/>
      <c r="D34" s="1905"/>
      <c r="E34" s="1899"/>
      <c r="F34" s="866"/>
      <c r="G34" s="93" t="s">
        <v>7</v>
      </c>
      <c r="H34" s="599">
        <v>1000</v>
      </c>
      <c r="I34" s="599">
        <v>857</v>
      </c>
      <c r="J34" s="599">
        <v>862</v>
      </c>
      <c r="K34" s="1100"/>
      <c r="L34" s="1900"/>
      <c r="M34" s="1020"/>
      <c r="N34" s="1020"/>
      <c r="O34" s="1100"/>
      <c r="P34" s="1100"/>
      <c r="Q34" s="1022"/>
    </row>
    <row r="35" spans="1:18" ht="14.4" customHeight="1" x14ac:dyDescent="0.3">
      <c r="A35" s="181"/>
      <c r="B35" s="182"/>
      <c r="C35" s="185"/>
      <c r="D35" s="1905"/>
      <c r="E35" s="1899"/>
      <c r="F35" s="866"/>
      <c r="G35" s="93" t="s">
        <v>9</v>
      </c>
      <c r="H35" s="599">
        <v>3.4</v>
      </c>
      <c r="I35" s="599">
        <v>2.2000000000000002</v>
      </c>
      <c r="J35" s="599">
        <v>2.2000000000000002</v>
      </c>
      <c r="K35" s="1100"/>
      <c r="L35" s="1900"/>
      <c r="M35" s="1020"/>
      <c r="N35" s="1020"/>
      <c r="O35" s="1100"/>
      <c r="P35" s="1100"/>
      <c r="Q35" s="1022"/>
    </row>
    <row r="36" spans="1:18" x14ac:dyDescent="0.3">
      <c r="A36" s="181"/>
      <c r="B36" s="182"/>
      <c r="C36" s="185"/>
      <c r="D36" s="1905"/>
      <c r="E36" s="1878" t="s">
        <v>360</v>
      </c>
      <c r="F36" s="1100" t="s">
        <v>361</v>
      </c>
      <c r="G36" s="93" t="s">
        <v>6</v>
      </c>
      <c r="H36" s="599">
        <v>410.5</v>
      </c>
      <c r="I36" s="599">
        <v>512</v>
      </c>
      <c r="J36" s="599">
        <v>517</v>
      </c>
      <c r="K36" s="1100" t="s">
        <v>333</v>
      </c>
      <c r="L36" s="1020">
        <v>362</v>
      </c>
      <c r="M36" s="1020">
        <v>365</v>
      </c>
      <c r="N36" s="1020">
        <v>365</v>
      </c>
      <c r="O36" s="1100"/>
      <c r="P36" s="1100"/>
      <c r="Q36" s="1022"/>
    </row>
    <row r="37" spans="1:18" ht="14.4" customHeight="1" x14ac:dyDescent="0.3">
      <c r="A37" s="181"/>
      <c r="B37" s="182"/>
      <c r="C37" s="185"/>
      <c r="D37" s="1905"/>
      <c r="E37" s="1899"/>
      <c r="F37" s="866"/>
      <c r="G37" s="93" t="s">
        <v>7</v>
      </c>
      <c r="H37" s="599">
        <v>1054.2</v>
      </c>
      <c r="I37" s="599">
        <v>1051</v>
      </c>
      <c r="J37" s="599">
        <v>1056</v>
      </c>
      <c r="K37" s="1100"/>
      <c r="L37" s="1900"/>
      <c r="M37" s="1020"/>
      <c r="N37" s="1020"/>
      <c r="O37" s="1100"/>
      <c r="P37" s="1100"/>
      <c r="Q37" s="1022"/>
    </row>
    <row r="38" spans="1:18" ht="14.4" customHeight="1" x14ac:dyDescent="0.3">
      <c r="A38" s="181"/>
      <c r="B38" s="182"/>
      <c r="C38" s="185"/>
      <c r="D38" s="1905"/>
      <c r="E38" s="1899"/>
      <c r="F38" s="866"/>
      <c r="G38" s="93" t="s">
        <v>9</v>
      </c>
      <c r="H38" s="599">
        <v>0</v>
      </c>
      <c r="I38" s="599">
        <v>0</v>
      </c>
      <c r="J38" s="599">
        <v>0</v>
      </c>
      <c r="K38" s="1100"/>
      <c r="L38" s="1900"/>
      <c r="M38" s="1020"/>
      <c r="N38" s="1020"/>
      <c r="O38" s="1100"/>
      <c r="P38" s="1100"/>
      <c r="Q38" s="1022"/>
      <c r="R38" s="189"/>
    </row>
    <row r="39" spans="1:18" x14ac:dyDescent="0.3">
      <c r="A39" s="181"/>
      <c r="B39" s="182"/>
      <c r="C39" s="185"/>
      <c r="D39" s="1905"/>
      <c r="E39" s="1878" t="s">
        <v>362</v>
      </c>
      <c r="F39" s="1100" t="s">
        <v>363</v>
      </c>
      <c r="G39" s="93" t="s">
        <v>6</v>
      </c>
      <c r="H39" s="599">
        <v>519.5</v>
      </c>
      <c r="I39" s="599">
        <v>542</v>
      </c>
      <c r="J39" s="599">
        <v>547</v>
      </c>
      <c r="K39" s="1100" t="s">
        <v>333</v>
      </c>
      <c r="L39" s="1020">
        <v>340</v>
      </c>
      <c r="M39" s="1020">
        <v>340</v>
      </c>
      <c r="N39" s="1020">
        <v>340</v>
      </c>
      <c r="O39" s="1100"/>
      <c r="P39" s="1100"/>
      <c r="Q39" s="1022"/>
      <c r="R39" s="189"/>
    </row>
    <row r="40" spans="1:18" ht="14.4" customHeight="1" x14ac:dyDescent="0.3">
      <c r="A40" s="181"/>
      <c r="B40" s="182"/>
      <c r="C40" s="185"/>
      <c r="D40" s="1905"/>
      <c r="E40" s="1899"/>
      <c r="F40" s="866"/>
      <c r="G40" s="93" t="s">
        <v>7</v>
      </c>
      <c r="H40" s="599">
        <v>834</v>
      </c>
      <c r="I40" s="599">
        <v>811</v>
      </c>
      <c r="J40" s="599">
        <v>816</v>
      </c>
      <c r="K40" s="1100"/>
      <c r="L40" s="1900"/>
      <c r="M40" s="1020"/>
      <c r="N40" s="1020"/>
      <c r="O40" s="1100"/>
      <c r="P40" s="1100"/>
      <c r="Q40" s="1022"/>
      <c r="R40" s="189"/>
    </row>
    <row r="41" spans="1:18" ht="14.4" customHeight="1" x14ac:dyDescent="0.3">
      <c r="A41" s="181"/>
      <c r="B41" s="182"/>
      <c r="C41" s="185"/>
      <c r="D41" s="1905"/>
      <c r="E41" s="1899"/>
      <c r="F41" s="866"/>
      <c r="G41" s="93" t="s">
        <v>9</v>
      </c>
      <c r="H41" s="599">
        <v>6.4</v>
      </c>
      <c r="I41" s="599">
        <v>6.4</v>
      </c>
      <c r="J41" s="599">
        <v>6.4</v>
      </c>
      <c r="K41" s="1100"/>
      <c r="L41" s="1900"/>
      <c r="M41" s="1020"/>
      <c r="N41" s="1020"/>
      <c r="O41" s="1100"/>
      <c r="P41" s="1100"/>
      <c r="Q41" s="1022"/>
    </row>
    <row r="42" spans="1:18" x14ac:dyDescent="0.3">
      <c r="A42" s="181"/>
      <c r="B42" s="182"/>
      <c r="C42" s="185"/>
      <c r="D42" s="1905"/>
      <c r="E42" s="1909" t="s">
        <v>364</v>
      </c>
      <c r="F42" s="866" t="s">
        <v>365</v>
      </c>
      <c r="G42" s="93" t="s">
        <v>6</v>
      </c>
      <c r="H42" s="599">
        <v>143.5</v>
      </c>
      <c r="I42" s="599">
        <v>144</v>
      </c>
      <c r="J42" s="599">
        <v>149</v>
      </c>
      <c r="K42" s="1100" t="s">
        <v>333</v>
      </c>
      <c r="L42" s="1020">
        <v>23</v>
      </c>
      <c r="M42" s="1020">
        <v>23</v>
      </c>
      <c r="N42" s="1020">
        <v>23</v>
      </c>
      <c r="O42" s="1100"/>
      <c r="P42" s="1100"/>
      <c r="Q42" s="1022"/>
    </row>
    <row r="43" spans="1:18" ht="14.4" customHeight="1" x14ac:dyDescent="0.3">
      <c r="A43" s="181"/>
      <c r="B43" s="182"/>
      <c r="C43" s="185"/>
      <c r="D43" s="1905"/>
      <c r="E43" s="1899"/>
      <c r="F43" s="866"/>
      <c r="G43" s="93" t="s">
        <v>7</v>
      </c>
      <c r="H43" s="599">
        <v>340</v>
      </c>
      <c r="I43" s="599">
        <v>311</v>
      </c>
      <c r="J43" s="599">
        <v>313</v>
      </c>
      <c r="K43" s="1100"/>
      <c r="L43" s="1900"/>
      <c r="M43" s="1020"/>
      <c r="N43" s="1020"/>
      <c r="O43" s="1100"/>
      <c r="P43" s="1100"/>
      <c r="Q43" s="1022"/>
    </row>
    <row r="44" spans="1:18" ht="14.4" customHeight="1" x14ac:dyDescent="0.3">
      <c r="A44" s="181"/>
      <c r="B44" s="182"/>
      <c r="C44" s="185"/>
      <c r="D44" s="1905"/>
      <c r="E44" s="1899"/>
      <c r="F44" s="866"/>
      <c r="G44" s="93" t="s">
        <v>9</v>
      </c>
      <c r="H44" s="599">
        <v>4.2</v>
      </c>
      <c r="I44" s="599">
        <v>4.2</v>
      </c>
      <c r="J44" s="599">
        <v>4.2</v>
      </c>
      <c r="K44" s="1100"/>
      <c r="L44" s="1900"/>
      <c r="M44" s="1020"/>
      <c r="N44" s="1020"/>
      <c r="O44" s="1100"/>
      <c r="P44" s="1100"/>
      <c r="Q44" s="1022"/>
    </row>
    <row r="45" spans="1:18" ht="26.4" x14ac:dyDescent="0.3">
      <c r="A45" s="181"/>
      <c r="B45" s="182"/>
      <c r="C45" s="185"/>
      <c r="D45" s="1905"/>
      <c r="E45" s="120" t="s">
        <v>366</v>
      </c>
      <c r="F45" s="93" t="s">
        <v>369</v>
      </c>
      <c r="G45" s="93" t="s">
        <v>7</v>
      </c>
      <c r="H45" s="599">
        <v>4</v>
      </c>
      <c r="I45" s="599">
        <v>4.5</v>
      </c>
      <c r="J45" s="599">
        <v>5</v>
      </c>
      <c r="K45" s="93" t="s">
        <v>1083</v>
      </c>
      <c r="L45" s="576">
        <v>21</v>
      </c>
      <c r="M45" s="576">
        <v>21</v>
      </c>
      <c r="N45" s="576">
        <v>21</v>
      </c>
      <c r="O45" s="93" t="s">
        <v>370</v>
      </c>
      <c r="P45" s="1100"/>
      <c r="Q45" s="1022"/>
    </row>
    <row r="46" spans="1:18" ht="21" customHeight="1" x14ac:dyDescent="0.3">
      <c r="A46" s="181"/>
      <c r="B46" s="182"/>
      <c r="C46" s="185"/>
      <c r="D46" s="1905"/>
      <c r="E46" s="191" t="s">
        <v>368</v>
      </c>
      <c r="F46" s="76" t="s">
        <v>371</v>
      </c>
      <c r="G46" s="93" t="s">
        <v>6</v>
      </c>
      <c r="H46" s="596">
        <v>100</v>
      </c>
      <c r="I46" s="596">
        <v>100</v>
      </c>
      <c r="J46" s="596">
        <v>100</v>
      </c>
      <c r="K46" s="93" t="s">
        <v>978</v>
      </c>
      <c r="L46" s="576">
        <v>536</v>
      </c>
      <c r="M46" s="576">
        <v>540</v>
      </c>
      <c r="N46" s="576">
        <v>540</v>
      </c>
      <c r="O46" s="93" t="s">
        <v>372</v>
      </c>
      <c r="P46" s="58" t="s">
        <v>956</v>
      </c>
      <c r="Q46" s="1345"/>
    </row>
    <row r="47" spans="1:18" ht="66" x14ac:dyDescent="0.3">
      <c r="A47" s="181"/>
      <c r="B47" s="182"/>
      <c r="C47" s="185"/>
      <c r="D47" s="1905"/>
      <c r="E47" s="127" t="s">
        <v>993</v>
      </c>
      <c r="F47" s="70" t="s">
        <v>374</v>
      </c>
      <c r="G47" s="70" t="s">
        <v>6</v>
      </c>
      <c r="H47" s="599">
        <v>2</v>
      </c>
      <c r="I47" s="599">
        <v>2</v>
      </c>
      <c r="J47" s="599">
        <v>2</v>
      </c>
      <c r="K47" s="93" t="s">
        <v>11</v>
      </c>
      <c r="L47" s="576">
        <v>40</v>
      </c>
      <c r="M47" s="576">
        <v>40</v>
      </c>
      <c r="N47" s="576">
        <v>40</v>
      </c>
      <c r="O47" s="93" t="s">
        <v>375</v>
      </c>
      <c r="P47" s="70" t="s">
        <v>351</v>
      </c>
      <c r="Q47" s="99" t="s">
        <v>352</v>
      </c>
    </row>
    <row r="48" spans="1:18" ht="26.4" x14ac:dyDescent="0.3">
      <c r="A48" s="181"/>
      <c r="B48" s="182"/>
      <c r="C48" s="185"/>
      <c r="D48" s="1905"/>
      <c r="E48" s="192" t="s">
        <v>373</v>
      </c>
      <c r="F48" s="70" t="s">
        <v>378</v>
      </c>
      <c r="G48" s="70" t="s">
        <v>6</v>
      </c>
      <c r="H48" s="599">
        <v>4</v>
      </c>
      <c r="I48" s="599">
        <v>4</v>
      </c>
      <c r="J48" s="599">
        <v>4</v>
      </c>
      <c r="K48" s="93" t="s">
        <v>379</v>
      </c>
      <c r="L48" s="576">
        <v>30</v>
      </c>
      <c r="M48" s="576">
        <v>30</v>
      </c>
      <c r="N48" s="576">
        <v>30</v>
      </c>
      <c r="O48" s="93" t="s">
        <v>380</v>
      </c>
      <c r="P48" s="70" t="s">
        <v>381</v>
      </c>
      <c r="Q48" s="99" t="s">
        <v>939</v>
      </c>
    </row>
    <row r="49" spans="1:22" x14ac:dyDescent="0.3">
      <c r="A49" s="181"/>
      <c r="B49" s="182"/>
      <c r="C49" s="185"/>
      <c r="D49" s="1905"/>
      <c r="E49" s="1878" t="s">
        <v>376</v>
      </c>
      <c r="F49" s="1894" t="s">
        <v>382</v>
      </c>
      <c r="G49" s="70" t="s">
        <v>6</v>
      </c>
      <c r="H49" s="599">
        <v>572.5</v>
      </c>
      <c r="I49" s="599">
        <v>550</v>
      </c>
      <c r="J49" s="599">
        <v>553</v>
      </c>
      <c r="K49" s="1100" t="s">
        <v>333</v>
      </c>
      <c r="L49" s="1020">
        <v>300</v>
      </c>
      <c r="M49" s="1020">
        <v>300</v>
      </c>
      <c r="N49" s="1020">
        <v>300</v>
      </c>
      <c r="O49" s="1100" t="s">
        <v>383</v>
      </c>
      <c r="P49" s="1100" t="s">
        <v>289</v>
      </c>
      <c r="Q49" s="1022" t="s">
        <v>336</v>
      </c>
    </row>
    <row r="50" spans="1:22" x14ac:dyDescent="0.3">
      <c r="A50" s="181"/>
      <c r="B50" s="182"/>
      <c r="C50" s="185"/>
      <c r="D50" s="1905"/>
      <c r="E50" s="1878"/>
      <c r="F50" s="1894"/>
      <c r="G50" s="70" t="s">
        <v>7</v>
      </c>
      <c r="H50" s="599">
        <v>21.2</v>
      </c>
      <c r="I50" s="599">
        <v>27.1</v>
      </c>
      <c r="J50" s="599">
        <v>27.1</v>
      </c>
      <c r="K50" s="1100"/>
      <c r="L50" s="1020"/>
      <c r="M50" s="1020"/>
      <c r="N50" s="1020"/>
      <c r="O50" s="1100"/>
      <c r="P50" s="1100"/>
      <c r="Q50" s="1022"/>
    </row>
    <row r="51" spans="1:22" x14ac:dyDescent="0.3">
      <c r="A51" s="181"/>
      <c r="B51" s="182"/>
      <c r="C51" s="185"/>
      <c r="D51" s="1905"/>
      <c r="E51" s="1878"/>
      <c r="F51" s="1894"/>
      <c r="G51" s="70" t="s">
        <v>9</v>
      </c>
      <c r="H51" s="599">
        <v>25</v>
      </c>
      <c r="I51" s="599">
        <v>25</v>
      </c>
      <c r="J51" s="599">
        <v>25</v>
      </c>
      <c r="K51" s="1100"/>
      <c r="L51" s="1020"/>
      <c r="M51" s="1020"/>
      <c r="N51" s="1020"/>
      <c r="O51" s="1100"/>
      <c r="P51" s="1100"/>
      <c r="Q51" s="1022"/>
    </row>
    <row r="52" spans="1:22" x14ac:dyDescent="0.3">
      <c r="A52" s="181"/>
      <c r="B52" s="182"/>
      <c r="C52" s="185"/>
      <c r="D52" s="1905"/>
      <c r="E52" s="1878"/>
      <c r="F52" s="1894"/>
      <c r="G52" s="70" t="s">
        <v>5</v>
      </c>
      <c r="H52" s="599">
        <v>0</v>
      </c>
      <c r="I52" s="599">
        <v>0</v>
      </c>
      <c r="J52" s="599">
        <v>0</v>
      </c>
      <c r="K52" s="1100"/>
      <c r="L52" s="1020"/>
      <c r="M52" s="1020"/>
      <c r="N52" s="1020"/>
      <c r="O52" s="1100"/>
      <c r="P52" s="1100"/>
      <c r="Q52" s="1022"/>
    </row>
    <row r="53" spans="1:22" x14ac:dyDescent="0.3">
      <c r="A53" s="181"/>
      <c r="B53" s="182"/>
      <c r="C53" s="185"/>
      <c r="D53" s="1905"/>
      <c r="E53" s="1878" t="s">
        <v>377</v>
      </c>
      <c r="F53" s="1894" t="s">
        <v>385</v>
      </c>
      <c r="G53" s="70" t="s">
        <v>6</v>
      </c>
      <c r="H53" s="599">
        <v>438.8</v>
      </c>
      <c r="I53" s="599">
        <v>414</v>
      </c>
      <c r="J53" s="599">
        <v>416</v>
      </c>
      <c r="K53" s="1100" t="s">
        <v>333</v>
      </c>
      <c r="L53" s="1020">
        <v>237</v>
      </c>
      <c r="M53" s="1020">
        <v>240</v>
      </c>
      <c r="N53" s="1020">
        <v>245</v>
      </c>
      <c r="O53" s="1100"/>
      <c r="P53" s="1084" t="s">
        <v>1084</v>
      </c>
      <c r="Q53" s="1022"/>
    </row>
    <row r="54" spans="1:22" x14ac:dyDescent="0.3">
      <c r="A54" s="181"/>
      <c r="B54" s="182"/>
      <c r="C54" s="185"/>
      <c r="D54" s="1905"/>
      <c r="E54" s="1878"/>
      <c r="F54" s="1010"/>
      <c r="G54" s="70" t="s">
        <v>7</v>
      </c>
      <c r="H54" s="599">
        <v>19.2</v>
      </c>
      <c r="I54" s="599">
        <v>21.5</v>
      </c>
      <c r="J54" s="653">
        <v>23.5</v>
      </c>
      <c r="K54" s="1100"/>
      <c r="L54" s="1020"/>
      <c r="M54" s="1020"/>
      <c r="N54" s="1020"/>
      <c r="O54" s="1100"/>
      <c r="P54" s="1084"/>
      <c r="Q54" s="1022"/>
    </row>
    <row r="55" spans="1:22" x14ac:dyDescent="0.3">
      <c r="A55" s="181"/>
      <c r="B55" s="182"/>
      <c r="C55" s="185"/>
      <c r="D55" s="1905"/>
      <c r="E55" s="1878"/>
      <c r="F55" s="1010"/>
      <c r="G55" s="70" t="s">
        <v>9</v>
      </c>
      <c r="H55" s="599">
        <v>26.4</v>
      </c>
      <c r="I55" s="599">
        <v>28</v>
      </c>
      <c r="J55" s="599">
        <v>29</v>
      </c>
      <c r="K55" s="1100"/>
      <c r="L55" s="1020"/>
      <c r="M55" s="1020"/>
      <c r="N55" s="1020"/>
      <c r="O55" s="1100"/>
      <c r="P55" s="1084"/>
      <c r="Q55" s="1022"/>
    </row>
    <row r="56" spans="1:22" ht="26.4" x14ac:dyDescent="0.3">
      <c r="A56" s="181"/>
      <c r="B56" s="182"/>
      <c r="C56" s="185"/>
      <c r="D56" s="1905"/>
      <c r="E56" s="120" t="s">
        <v>994</v>
      </c>
      <c r="F56" s="93" t="s">
        <v>387</v>
      </c>
      <c r="G56" s="93" t="s">
        <v>7</v>
      </c>
      <c r="H56" s="599">
        <v>85.3</v>
      </c>
      <c r="I56" s="599">
        <v>84</v>
      </c>
      <c r="J56" s="599">
        <v>85</v>
      </c>
      <c r="K56" s="93" t="s">
        <v>388</v>
      </c>
      <c r="L56" s="576">
        <v>35</v>
      </c>
      <c r="M56" s="576">
        <v>35</v>
      </c>
      <c r="N56" s="576">
        <v>35</v>
      </c>
      <c r="O56" s="1100"/>
      <c r="P56" s="70" t="s">
        <v>389</v>
      </c>
      <c r="Q56" s="99" t="s">
        <v>256</v>
      </c>
    </row>
    <row r="57" spans="1:22" ht="26.4" x14ac:dyDescent="0.3">
      <c r="A57" s="181"/>
      <c r="B57" s="182"/>
      <c r="C57" s="185"/>
      <c r="D57" s="1905"/>
      <c r="E57" s="964" t="s">
        <v>384</v>
      </c>
      <c r="F57" s="1912" t="s">
        <v>1080</v>
      </c>
      <c r="G57" s="986" t="s">
        <v>6</v>
      </c>
      <c r="H57" s="1910">
        <v>0</v>
      </c>
      <c r="I57" s="1910">
        <v>1000</v>
      </c>
      <c r="J57" s="1910">
        <v>1000</v>
      </c>
      <c r="K57" s="61" t="s">
        <v>1085</v>
      </c>
      <c r="L57" s="576">
        <v>1</v>
      </c>
      <c r="M57" s="576">
        <v>0</v>
      </c>
      <c r="N57" s="576">
        <v>0</v>
      </c>
      <c r="O57" s="1100"/>
      <c r="P57" s="980" t="s">
        <v>326</v>
      </c>
      <c r="Q57" s="1100" t="s">
        <v>391</v>
      </c>
    </row>
    <row r="58" spans="1:22" x14ac:dyDescent="0.3">
      <c r="A58" s="181"/>
      <c r="B58" s="182"/>
      <c r="C58" s="185"/>
      <c r="D58" s="1905"/>
      <c r="E58" s="862"/>
      <c r="F58" s="1368"/>
      <c r="G58" s="987"/>
      <c r="H58" s="1911"/>
      <c r="I58" s="1911"/>
      <c r="J58" s="1911"/>
      <c r="K58" s="61" t="s">
        <v>1086</v>
      </c>
      <c r="L58" s="576">
        <v>20</v>
      </c>
      <c r="M58" s="576">
        <v>30</v>
      </c>
      <c r="N58" s="576">
        <v>50</v>
      </c>
      <c r="O58" s="1100"/>
      <c r="P58" s="980"/>
      <c r="Q58" s="1100"/>
    </row>
    <row r="59" spans="1:22" x14ac:dyDescent="0.3">
      <c r="A59" s="181"/>
      <c r="B59" s="182"/>
      <c r="C59" s="185"/>
      <c r="D59" s="1905"/>
      <c r="E59" s="1639" t="s">
        <v>386</v>
      </c>
      <c r="F59" s="1084" t="s">
        <v>979</v>
      </c>
      <c r="G59" s="61" t="s">
        <v>6</v>
      </c>
      <c r="H59" s="599">
        <v>16.899999999999999</v>
      </c>
      <c r="I59" s="599">
        <v>17</v>
      </c>
      <c r="J59" s="599">
        <v>0</v>
      </c>
      <c r="K59" s="1305" t="s">
        <v>910</v>
      </c>
      <c r="L59" s="1020">
        <v>3</v>
      </c>
      <c r="M59" s="1020">
        <v>2</v>
      </c>
      <c r="N59" s="1020">
        <v>0</v>
      </c>
      <c r="O59" s="1100"/>
      <c r="P59" s="980"/>
      <c r="Q59" s="1100"/>
    </row>
    <row r="60" spans="1:22" ht="28.5" customHeight="1" x14ac:dyDescent="0.3">
      <c r="A60" s="181"/>
      <c r="B60" s="182"/>
      <c r="C60" s="185"/>
      <c r="D60" s="1905"/>
      <c r="E60" s="1639"/>
      <c r="F60" s="1842"/>
      <c r="G60" s="61" t="s">
        <v>5</v>
      </c>
      <c r="H60" s="599">
        <v>96</v>
      </c>
      <c r="I60" s="599">
        <v>96</v>
      </c>
      <c r="J60" s="599">
        <v>0</v>
      </c>
      <c r="K60" s="1305"/>
      <c r="L60" s="1020"/>
      <c r="M60" s="1020"/>
      <c r="N60" s="1020"/>
      <c r="O60" s="1100"/>
      <c r="P60" s="980"/>
      <c r="Q60" s="1100"/>
    </row>
    <row r="61" spans="1:22" s="190" customFormat="1" ht="14.4" customHeight="1" x14ac:dyDescent="0.3">
      <c r="A61" s="181"/>
      <c r="B61" s="182"/>
      <c r="C61" s="185"/>
      <c r="D61" s="1905"/>
      <c r="E61" s="1854" t="s">
        <v>390</v>
      </c>
      <c r="F61" s="986" t="s">
        <v>1241</v>
      </c>
      <c r="G61" s="1305" t="s">
        <v>6</v>
      </c>
      <c r="H61" s="1848">
        <v>110</v>
      </c>
      <c r="I61" s="1848">
        <v>0</v>
      </c>
      <c r="J61" s="1848">
        <v>0</v>
      </c>
      <c r="K61" s="986" t="s">
        <v>1087</v>
      </c>
      <c r="L61" s="1020">
        <v>1</v>
      </c>
      <c r="M61" s="1020">
        <v>0</v>
      </c>
      <c r="N61" s="1020">
        <v>0</v>
      </c>
      <c r="O61" s="1100"/>
      <c r="P61" s="980"/>
      <c r="Q61" s="1100"/>
    </row>
    <row r="62" spans="1:22" s="190" customFormat="1" x14ac:dyDescent="0.3">
      <c r="A62" s="181"/>
      <c r="B62" s="182"/>
      <c r="C62" s="185"/>
      <c r="D62" s="1905"/>
      <c r="E62" s="1895"/>
      <c r="F62" s="1342"/>
      <c r="G62" s="866"/>
      <c r="H62" s="1848"/>
      <c r="I62" s="1848"/>
      <c r="J62" s="1848"/>
      <c r="K62" s="987"/>
      <c r="L62" s="1020"/>
      <c r="M62" s="1020"/>
      <c r="N62" s="1020"/>
      <c r="O62" s="1100"/>
      <c r="P62" s="980"/>
      <c r="Q62" s="1100"/>
    </row>
    <row r="63" spans="1:22" ht="26.4" x14ac:dyDescent="0.3">
      <c r="A63" s="181"/>
      <c r="B63" s="182"/>
      <c r="C63" s="185"/>
      <c r="D63" s="1905"/>
      <c r="E63" s="1895"/>
      <c r="F63" s="1342"/>
      <c r="G63" s="866"/>
      <c r="H63" s="1848"/>
      <c r="I63" s="1848"/>
      <c r="J63" s="1848"/>
      <c r="K63" s="61" t="s">
        <v>1157</v>
      </c>
      <c r="L63" s="576">
        <v>2</v>
      </c>
      <c r="M63" s="576">
        <v>0</v>
      </c>
      <c r="N63" s="576">
        <v>0</v>
      </c>
      <c r="O63" s="1100"/>
      <c r="P63" s="980"/>
      <c r="Q63" s="1100"/>
    </row>
    <row r="64" spans="1:22" x14ac:dyDescent="0.3">
      <c r="A64" s="181"/>
      <c r="B64" s="182"/>
      <c r="C64" s="185"/>
      <c r="D64" s="1905"/>
      <c r="E64" s="1855"/>
      <c r="F64" s="987"/>
      <c r="G64" s="58" t="s">
        <v>5</v>
      </c>
      <c r="H64" s="599">
        <v>552.5</v>
      </c>
      <c r="I64" s="599">
        <v>0</v>
      </c>
      <c r="J64" s="599">
        <v>0</v>
      </c>
      <c r="K64" s="61" t="s">
        <v>299</v>
      </c>
      <c r="L64" s="576">
        <v>100</v>
      </c>
      <c r="M64" s="576">
        <v>0</v>
      </c>
      <c r="N64" s="576">
        <v>0</v>
      </c>
      <c r="O64" s="1100"/>
      <c r="P64" s="980"/>
      <c r="Q64" s="1100"/>
      <c r="R64" s="613"/>
      <c r="S64" s="613"/>
      <c r="T64" s="613"/>
      <c r="U64" s="613"/>
      <c r="V64" s="613"/>
    </row>
    <row r="65" spans="1:18" s="190" customFormat="1" ht="14.4" customHeight="1" x14ac:dyDescent="0.3">
      <c r="A65" s="181"/>
      <c r="B65" s="182"/>
      <c r="C65" s="185"/>
      <c r="D65" s="1905"/>
      <c r="E65" s="1854" t="s">
        <v>392</v>
      </c>
      <c r="F65" s="835" t="s">
        <v>980</v>
      </c>
      <c r="G65" s="61" t="s">
        <v>6</v>
      </c>
      <c r="H65" s="599">
        <v>68</v>
      </c>
      <c r="I65" s="599">
        <v>0</v>
      </c>
      <c r="J65" s="599">
        <v>0</v>
      </c>
      <c r="K65" s="61" t="s">
        <v>1088</v>
      </c>
      <c r="L65" s="576">
        <v>1</v>
      </c>
      <c r="M65" s="576">
        <v>0</v>
      </c>
      <c r="N65" s="576">
        <v>0</v>
      </c>
      <c r="O65" s="1100"/>
      <c r="P65" s="1896" t="s">
        <v>356</v>
      </c>
      <c r="Q65" s="1017" t="s">
        <v>256</v>
      </c>
    </row>
    <row r="66" spans="1:18" s="190" customFormat="1" ht="54.6" customHeight="1" x14ac:dyDescent="0.3">
      <c r="A66" s="181"/>
      <c r="B66" s="182"/>
      <c r="C66" s="185"/>
      <c r="D66" s="1905"/>
      <c r="E66" s="1855"/>
      <c r="F66" s="836"/>
      <c r="G66" s="61" t="s">
        <v>5</v>
      </c>
      <c r="H66" s="599">
        <v>311</v>
      </c>
      <c r="I66" s="599">
        <v>0</v>
      </c>
      <c r="J66" s="599">
        <v>0</v>
      </c>
      <c r="K66" s="61" t="s">
        <v>1089</v>
      </c>
      <c r="L66" s="576">
        <v>10</v>
      </c>
      <c r="M66" s="576">
        <v>0</v>
      </c>
      <c r="N66" s="576">
        <v>0</v>
      </c>
      <c r="O66" s="1100"/>
      <c r="P66" s="1897"/>
      <c r="Q66" s="1018"/>
    </row>
    <row r="67" spans="1:18" s="190" customFormat="1" ht="26.4" x14ac:dyDescent="0.3">
      <c r="A67" s="181"/>
      <c r="B67" s="182"/>
      <c r="C67" s="185"/>
      <c r="D67" s="1905"/>
      <c r="E67" s="1296" t="s">
        <v>393</v>
      </c>
      <c r="F67" s="1898" t="s">
        <v>396</v>
      </c>
      <c r="G67" s="980" t="s">
        <v>6</v>
      </c>
      <c r="H67" s="1848">
        <v>30</v>
      </c>
      <c r="I67" s="1848">
        <v>30</v>
      </c>
      <c r="J67" s="1848">
        <v>30</v>
      </c>
      <c r="K67" s="93" t="s">
        <v>397</v>
      </c>
      <c r="L67" s="576">
        <v>10</v>
      </c>
      <c r="M67" s="576">
        <v>10</v>
      </c>
      <c r="N67" s="576">
        <v>10</v>
      </c>
      <c r="O67" s="1100"/>
      <c r="P67" s="1897"/>
      <c r="Q67" s="1018"/>
      <c r="R67" s="194"/>
    </row>
    <row r="68" spans="1:18" ht="26.4" x14ac:dyDescent="0.3">
      <c r="A68" s="181"/>
      <c r="B68" s="182"/>
      <c r="C68" s="185"/>
      <c r="D68" s="1905"/>
      <c r="E68" s="1296"/>
      <c r="F68" s="1898"/>
      <c r="G68" s="980"/>
      <c r="H68" s="1848"/>
      <c r="I68" s="1848"/>
      <c r="J68" s="1848"/>
      <c r="K68" s="195" t="s">
        <v>398</v>
      </c>
      <c r="L68" s="576">
        <v>1</v>
      </c>
      <c r="M68" s="576">
        <v>1</v>
      </c>
      <c r="N68" s="576">
        <v>1</v>
      </c>
      <c r="O68" s="1100"/>
      <c r="P68" s="1897"/>
      <c r="Q68" s="1018"/>
    </row>
    <row r="69" spans="1:18" ht="12.75" customHeight="1" x14ac:dyDescent="0.3">
      <c r="A69" s="181"/>
      <c r="B69" s="182"/>
      <c r="C69" s="185"/>
      <c r="D69" s="1905"/>
      <c r="E69" s="63" t="s">
        <v>394</v>
      </c>
      <c r="F69" s="193" t="s">
        <v>400</v>
      </c>
      <c r="G69" s="148" t="s">
        <v>6</v>
      </c>
      <c r="H69" s="599">
        <v>2.4</v>
      </c>
      <c r="I69" s="599">
        <v>0</v>
      </c>
      <c r="J69" s="599">
        <v>2.4</v>
      </c>
      <c r="K69" s="196" t="s">
        <v>911</v>
      </c>
      <c r="L69" s="576">
        <v>1</v>
      </c>
      <c r="M69" s="576">
        <v>0</v>
      </c>
      <c r="N69" s="576">
        <v>1</v>
      </c>
      <c r="O69" s="148" t="s">
        <v>291</v>
      </c>
      <c r="P69" s="616" t="s">
        <v>356</v>
      </c>
      <c r="Q69" s="1018"/>
    </row>
    <row r="70" spans="1:18" ht="33" customHeight="1" x14ac:dyDescent="0.3">
      <c r="A70" s="181"/>
      <c r="B70" s="182"/>
      <c r="C70" s="185"/>
      <c r="D70" s="1906"/>
      <c r="E70" s="63" t="s">
        <v>1242</v>
      </c>
      <c r="F70" s="193" t="s">
        <v>401</v>
      </c>
      <c r="G70" s="148" t="s">
        <v>6</v>
      </c>
      <c r="H70" s="599">
        <v>20</v>
      </c>
      <c r="I70" s="599">
        <v>20</v>
      </c>
      <c r="J70" s="599">
        <v>20</v>
      </c>
      <c r="K70" s="196" t="s">
        <v>402</v>
      </c>
      <c r="L70" s="576">
        <v>2</v>
      </c>
      <c r="M70" s="576">
        <v>2</v>
      </c>
      <c r="N70" s="617">
        <v>2</v>
      </c>
      <c r="O70" s="1851" t="s">
        <v>403</v>
      </c>
      <c r="P70" s="645" t="s">
        <v>404</v>
      </c>
      <c r="Q70" s="1018"/>
    </row>
    <row r="71" spans="1:18" ht="33" customHeight="1" x14ac:dyDescent="0.3">
      <c r="A71" s="181"/>
      <c r="B71" s="182"/>
      <c r="C71" s="185"/>
      <c r="D71" s="1906"/>
      <c r="E71" s="1843" t="s">
        <v>395</v>
      </c>
      <c r="F71" s="866" t="s">
        <v>405</v>
      </c>
      <c r="G71" s="76" t="s">
        <v>5</v>
      </c>
      <c r="H71" s="600">
        <v>1012</v>
      </c>
      <c r="I71" s="599">
        <v>420</v>
      </c>
      <c r="J71" s="599">
        <v>68</v>
      </c>
      <c r="K71" s="1856" t="s">
        <v>406</v>
      </c>
      <c r="L71" s="1032">
        <v>14</v>
      </c>
      <c r="M71" s="1034">
        <v>7</v>
      </c>
      <c r="N71" s="1034">
        <v>7</v>
      </c>
      <c r="O71" s="1852"/>
      <c r="P71" s="1844" t="s">
        <v>356</v>
      </c>
      <c r="Q71" s="1018"/>
    </row>
    <row r="72" spans="1:18" ht="33" customHeight="1" x14ac:dyDescent="0.3">
      <c r="A72" s="181"/>
      <c r="B72" s="182"/>
      <c r="C72" s="185"/>
      <c r="D72" s="1906"/>
      <c r="E72" s="1750"/>
      <c r="F72" s="867"/>
      <c r="G72" s="76" t="s">
        <v>6</v>
      </c>
      <c r="H72" s="600">
        <v>20</v>
      </c>
      <c r="I72" s="599">
        <v>35</v>
      </c>
      <c r="J72" s="599">
        <v>105</v>
      </c>
      <c r="K72" s="1857"/>
      <c r="L72" s="1033"/>
      <c r="M72" s="1035"/>
      <c r="N72" s="1035"/>
      <c r="O72" s="1852"/>
      <c r="P72" s="1845"/>
      <c r="Q72" s="1018"/>
    </row>
    <row r="73" spans="1:18" ht="34.5" customHeight="1" x14ac:dyDescent="0.3">
      <c r="A73" s="181"/>
      <c r="B73" s="182"/>
      <c r="C73" s="185"/>
      <c r="D73" s="1906"/>
      <c r="E73" s="1846" t="s">
        <v>399</v>
      </c>
      <c r="F73" s="867" t="s">
        <v>995</v>
      </c>
      <c r="G73" s="654" t="s">
        <v>5</v>
      </c>
      <c r="H73" s="655">
        <v>43</v>
      </c>
      <c r="I73" s="656">
        <v>0</v>
      </c>
      <c r="J73" s="657">
        <v>0</v>
      </c>
      <c r="K73" s="1901" t="s">
        <v>954</v>
      </c>
      <c r="L73" s="1032">
        <v>5</v>
      </c>
      <c r="M73" s="1032">
        <v>0</v>
      </c>
      <c r="N73" s="1034">
        <v>0</v>
      </c>
      <c r="O73" s="1852"/>
      <c r="P73" s="1849" t="s">
        <v>903</v>
      </c>
      <c r="Q73" s="1018"/>
    </row>
    <row r="74" spans="1:18" ht="27" customHeight="1" x14ac:dyDescent="0.3">
      <c r="A74" s="181"/>
      <c r="B74" s="182"/>
      <c r="C74" s="185"/>
      <c r="D74" s="1906"/>
      <c r="E74" s="1847"/>
      <c r="F74" s="968"/>
      <c r="G74" s="76" t="s">
        <v>6</v>
      </c>
      <c r="H74" s="658">
        <v>30</v>
      </c>
      <c r="I74" s="659">
        <v>0</v>
      </c>
      <c r="J74" s="660">
        <v>0</v>
      </c>
      <c r="K74" s="1902"/>
      <c r="L74" s="1033"/>
      <c r="M74" s="1033"/>
      <c r="N74" s="1035"/>
      <c r="O74" s="1853"/>
      <c r="P74" s="1850"/>
      <c r="Q74" s="1019"/>
    </row>
    <row r="75" spans="1:18" ht="13.8" thickBot="1" x14ac:dyDescent="0.35">
      <c r="A75" s="181"/>
      <c r="B75" s="182"/>
      <c r="C75" s="185"/>
      <c r="D75" s="1907"/>
      <c r="E75" s="1838" t="s">
        <v>10</v>
      </c>
      <c r="F75" s="1838"/>
      <c r="G75" s="1838"/>
      <c r="H75" s="198">
        <f>SUM(H16:H74)</f>
        <v>14464.8</v>
      </c>
      <c r="I75" s="198">
        <f>SUM(I16:I74)</f>
        <v>13700.900000000001</v>
      </c>
      <c r="J75" s="198">
        <f>SUM(J16:J74)</f>
        <v>13815.800000000001</v>
      </c>
      <c r="K75" s="1839"/>
      <c r="L75" s="1840"/>
      <c r="M75" s="1840"/>
      <c r="N75" s="1840"/>
      <c r="O75" s="1840"/>
      <c r="P75" s="1840"/>
      <c r="Q75" s="1841"/>
    </row>
    <row r="76" spans="1:18" ht="13.8" thickBot="1" x14ac:dyDescent="0.35">
      <c r="A76" s="181"/>
      <c r="B76" s="182"/>
      <c r="C76" s="185"/>
      <c r="D76" s="1875" t="s">
        <v>407</v>
      </c>
      <c r="E76" s="1876"/>
      <c r="F76" s="1876"/>
      <c r="G76" s="1876"/>
      <c r="H76" s="1876"/>
      <c r="I76" s="1876"/>
      <c r="J76" s="1876"/>
      <c r="K76" s="1876"/>
      <c r="L76" s="1876"/>
      <c r="M76" s="1876"/>
      <c r="N76" s="1876"/>
      <c r="O76" s="1876"/>
      <c r="P76" s="1876"/>
      <c r="Q76" s="1877"/>
    </row>
    <row r="77" spans="1:18" ht="53.4" thickBot="1" x14ac:dyDescent="0.35">
      <c r="A77" s="181"/>
      <c r="B77" s="182"/>
      <c r="C77" s="185"/>
      <c r="D77" s="91"/>
      <c r="E77" s="424" t="s">
        <v>408</v>
      </c>
      <c r="F77" s="540" t="s">
        <v>1090</v>
      </c>
      <c r="G77" s="540" t="s">
        <v>6</v>
      </c>
      <c r="H77" s="661">
        <v>40</v>
      </c>
      <c r="I77" s="661">
        <v>45</v>
      </c>
      <c r="J77" s="661">
        <v>50</v>
      </c>
      <c r="K77" s="541" t="s">
        <v>18</v>
      </c>
      <c r="L77" s="603">
        <v>390</v>
      </c>
      <c r="M77" s="662">
        <v>390</v>
      </c>
      <c r="N77" s="662">
        <v>390</v>
      </c>
      <c r="O77" s="542" t="s">
        <v>409</v>
      </c>
      <c r="P77" s="542" t="s">
        <v>389</v>
      </c>
      <c r="Q77" s="543" t="s">
        <v>256</v>
      </c>
    </row>
    <row r="78" spans="1:18" ht="13.8" thickBot="1" x14ac:dyDescent="0.35">
      <c r="A78" s="181"/>
      <c r="B78" s="182"/>
      <c r="C78" s="185"/>
      <c r="D78" s="1891" t="s">
        <v>410</v>
      </c>
      <c r="E78" s="1892"/>
      <c r="F78" s="1892"/>
      <c r="G78" s="1892"/>
      <c r="H78" s="201">
        <f>SUM(H77:H77)</f>
        <v>40</v>
      </c>
      <c r="I78" s="201">
        <f>SUM(I77:I77)</f>
        <v>45</v>
      </c>
      <c r="J78" s="201">
        <f>SUM(J77:J77)</f>
        <v>50</v>
      </c>
      <c r="K78" s="200"/>
      <c r="L78" s="202"/>
      <c r="M78" s="202"/>
      <c r="N78" s="202"/>
      <c r="O78" s="202"/>
      <c r="P78" s="1883"/>
      <c r="Q78" s="1884"/>
    </row>
    <row r="79" spans="1:18" ht="13.8" thickBot="1" x14ac:dyDescent="0.35">
      <c r="A79" s="181"/>
      <c r="B79" s="182"/>
      <c r="C79" s="185"/>
      <c r="D79" s="1875" t="s">
        <v>1081</v>
      </c>
      <c r="E79" s="1876"/>
      <c r="F79" s="1876"/>
      <c r="G79" s="1876"/>
      <c r="H79" s="1876"/>
      <c r="I79" s="1876"/>
      <c r="J79" s="1876"/>
      <c r="K79" s="1876"/>
      <c r="L79" s="1876"/>
      <c r="M79" s="1876"/>
      <c r="N79" s="1876"/>
      <c r="O79" s="1876"/>
      <c r="P79" s="1876"/>
      <c r="Q79" s="1877"/>
    </row>
    <row r="80" spans="1:18" ht="13.35" customHeight="1" x14ac:dyDescent="0.3">
      <c r="A80" s="181"/>
      <c r="B80" s="182"/>
      <c r="C80" s="185"/>
      <c r="D80" s="199"/>
      <c r="E80" s="1880" t="s">
        <v>411</v>
      </c>
      <c r="F80" s="1885" t="s">
        <v>412</v>
      </c>
      <c r="G80" s="96" t="s">
        <v>6</v>
      </c>
      <c r="H80" s="575">
        <v>84</v>
      </c>
      <c r="I80" s="575">
        <v>84</v>
      </c>
      <c r="J80" s="575">
        <v>84</v>
      </c>
      <c r="K80" s="1542" t="s">
        <v>413</v>
      </c>
      <c r="L80" s="1564">
        <v>50</v>
      </c>
      <c r="M80" s="1564">
        <v>50</v>
      </c>
      <c r="N80" s="1564">
        <v>50</v>
      </c>
      <c r="O80" s="1888" t="s">
        <v>367</v>
      </c>
      <c r="P80" s="1885" t="s">
        <v>351</v>
      </c>
      <c r="Q80" s="1686" t="s">
        <v>352</v>
      </c>
    </row>
    <row r="81" spans="1:17" ht="27.75" customHeight="1" x14ac:dyDescent="0.3">
      <c r="A81" s="181"/>
      <c r="B81" s="182"/>
      <c r="C81" s="185"/>
      <c r="D81" s="200"/>
      <c r="E81" s="1881"/>
      <c r="F81" s="1100"/>
      <c r="G81" s="1102" t="s">
        <v>9</v>
      </c>
      <c r="H81" s="1712">
        <v>20</v>
      </c>
      <c r="I81" s="1712">
        <v>20</v>
      </c>
      <c r="J81" s="1712">
        <v>20</v>
      </c>
      <c r="K81" s="1556"/>
      <c r="L81" s="1020"/>
      <c r="M81" s="1020"/>
      <c r="N81" s="1020"/>
      <c r="O81" s="1889"/>
      <c r="P81" s="1084"/>
      <c r="Q81" s="1022"/>
    </row>
    <row r="82" spans="1:17" ht="27.75" customHeight="1" x14ac:dyDescent="0.3">
      <c r="A82" s="181"/>
      <c r="B82" s="182"/>
      <c r="C82" s="185"/>
      <c r="D82" s="200"/>
      <c r="E82" s="1882"/>
      <c r="F82" s="1886"/>
      <c r="G82" s="1103"/>
      <c r="H82" s="1893"/>
      <c r="I82" s="1893"/>
      <c r="J82" s="1893"/>
      <c r="K82" s="1103"/>
      <c r="L82" s="1887"/>
      <c r="M82" s="1887"/>
      <c r="N82" s="1887"/>
      <c r="O82" s="1889"/>
      <c r="P82" s="1084"/>
      <c r="Q82" s="1022"/>
    </row>
    <row r="83" spans="1:17" x14ac:dyDescent="0.3">
      <c r="A83" s="181"/>
      <c r="B83" s="182"/>
      <c r="C83" s="185"/>
      <c r="D83" s="200"/>
      <c r="E83" s="1878" t="s">
        <v>414</v>
      </c>
      <c r="F83" s="1084" t="s">
        <v>905</v>
      </c>
      <c r="G83" s="1100" t="s">
        <v>6</v>
      </c>
      <c r="H83" s="1021">
        <v>10</v>
      </c>
      <c r="I83" s="1021">
        <v>10</v>
      </c>
      <c r="J83" s="1021">
        <v>10</v>
      </c>
      <c r="K83" s="70" t="s">
        <v>912</v>
      </c>
      <c r="L83" s="576">
        <v>80</v>
      </c>
      <c r="M83" s="576">
        <v>80</v>
      </c>
      <c r="N83" s="576">
        <v>80</v>
      </c>
      <c r="O83" s="1889"/>
      <c r="P83" s="1084"/>
      <c r="Q83" s="1022"/>
    </row>
    <row r="84" spans="1:17" ht="27" customHeight="1" thickBot="1" x14ac:dyDescent="0.35">
      <c r="A84" s="181"/>
      <c r="B84" s="182"/>
      <c r="C84" s="185"/>
      <c r="D84" s="200"/>
      <c r="E84" s="1879"/>
      <c r="F84" s="1551"/>
      <c r="G84" s="1551"/>
      <c r="H84" s="1593"/>
      <c r="I84" s="1593"/>
      <c r="J84" s="1593"/>
      <c r="K84" s="104" t="s">
        <v>913</v>
      </c>
      <c r="L84" s="577">
        <v>100</v>
      </c>
      <c r="M84" s="577">
        <v>100</v>
      </c>
      <c r="N84" s="577">
        <v>100</v>
      </c>
      <c r="O84" s="1890"/>
      <c r="P84" s="1597"/>
      <c r="Q84" s="1687"/>
    </row>
    <row r="85" spans="1:17" ht="13.8" thickBot="1" x14ac:dyDescent="0.35">
      <c r="A85" s="181"/>
      <c r="B85" s="182"/>
      <c r="C85" s="185"/>
      <c r="D85" s="107"/>
      <c r="E85" s="1858" t="s">
        <v>10</v>
      </c>
      <c r="F85" s="1858"/>
      <c r="G85" s="1858"/>
      <c r="H85" s="94">
        <f>SUM(H80:H84)</f>
        <v>114</v>
      </c>
      <c r="I85" s="94">
        <f>SUM(I80:I84)</f>
        <v>114</v>
      </c>
      <c r="J85" s="94">
        <f>SUM(J80:J84)</f>
        <v>114</v>
      </c>
      <c r="K85" s="1072"/>
      <c r="L85" s="1073"/>
      <c r="M85" s="1073"/>
      <c r="N85" s="1073"/>
      <c r="O85" s="1073"/>
      <c r="P85" s="1073"/>
      <c r="Q85" s="1074"/>
    </row>
    <row r="86" spans="1:17" ht="13.8" thickBot="1" x14ac:dyDescent="0.35">
      <c r="A86" s="181"/>
      <c r="B86" s="182"/>
      <c r="C86" s="204"/>
      <c r="D86" s="1859" t="s">
        <v>8</v>
      </c>
      <c r="E86" s="1859"/>
      <c r="F86" s="1859"/>
      <c r="G86" s="1859"/>
      <c r="H86" s="205">
        <f>H75+H78+H85</f>
        <v>14618.8</v>
      </c>
      <c r="I86" s="205">
        <f>I75+I78+I85</f>
        <v>13859.900000000001</v>
      </c>
      <c r="J86" s="205">
        <f>J75+J78+J85</f>
        <v>13979.800000000001</v>
      </c>
      <c r="K86" s="206"/>
      <c r="L86" s="206"/>
      <c r="M86" s="206"/>
      <c r="N86" s="206"/>
      <c r="O86" s="206"/>
      <c r="P86" s="206"/>
      <c r="Q86" s="207"/>
    </row>
    <row r="87" spans="1:17" ht="13.8" thickBot="1" x14ac:dyDescent="0.35">
      <c r="A87" s="208"/>
      <c r="B87" s="209"/>
      <c r="C87" s="1860" t="s">
        <v>37</v>
      </c>
      <c r="D87" s="1860"/>
      <c r="E87" s="1860"/>
      <c r="F87" s="1860"/>
      <c r="G87" s="1860"/>
      <c r="H87" s="210">
        <f>+H86</f>
        <v>14618.8</v>
      </c>
      <c r="I87" s="210">
        <f>+I86</f>
        <v>13859.900000000001</v>
      </c>
      <c r="J87" s="210">
        <f>+J86</f>
        <v>13979.800000000001</v>
      </c>
      <c r="K87" s="211"/>
      <c r="L87" s="211"/>
      <c r="M87" s="211"/>
      <c r="N87" s="211"/>
      <c r="O87" s="211"/>
      <c r="P87" s="211"/>
      <c r="Q87" s="212"/>
    </row>
    <row r="88" spans="1:17" ht="13.8" thickBot="1" x14ac:dyDescent="0.3">
      <c r="A88" s="180"/>
      <c r="B88" s="213" t="s">
        <v>173</v>
      </c>
      <c r="C88" s="214"/>
      <c r="D88" s="215"/>
      <c r="E88" s="215"/>
      <c r="F88" s="215"/>
      <c r="G88" s="215"/>
      <c r="H88" s="216"/>
      <c r="I88" s="216"/>
      <c r="J88" s="216"/>
      <c r="K88" s="215"/>
      <c r="L88" s="217"/>
      <c r="M88" s="217"/>
      <c r="N88" s="217"/>
      <c r="O88" s="217"/>
      <c r="P88" s="217"/>
      <c r="Q88" s="218"/>
    </row>
    <row r="89" spans="1:17" ht="13.8" thickBot="1" x14ac:dyDescent="0.35">
      <c r="A89" s="181"/>
      <c r="B89" s="182"/>
      <c r="C89" s="219" t="s">
        <v>415</v>
      </c>
      <c r="D89" s="220"/>
      <c r="E89" s="220"/>
      <c r="F89" s="220"/>
      <c r="G89" s="220"/>
      <c r="H89" s="221"/>
      <c r="I89" s="221"/>
      <c r="J89" s="221"/>
      <c r="K89" s="220"/>
      <c r="L89" s="222"/>
      <c r="M89" s="222"/>
      <c r="N89" s="222"/>
      <c r="O89" s="222"/>
      <c r="P89" s="222"/>
      <c r="Q89" s="207"/>
    </row>
    <row r="90" spans="1:17" ht="13.8" thickBot="1" x14ac:dyDescent="0.35">
      <c r="A90" s="181"/>
      <c r="B90" s="182"/>
      <c r="C90" s="185"/>
      <c r="D90" s="1864" t="s">
        <v>416</v>
      </c>
      <c r="E90" s="1865"/>
      <c r="F90" s="1865"/>
      <c r="G90" s="1865"/>
      <c r="H90" s="1865"/>
      <c r="I90" s="1865"/>
      <c r="J90" s="1865"/>
      <c r="K90" s="1865"/>
      <c r="L90" s="1865"/>
      <c r="M90" s="1865"/>
      <c r="N90" s="1865"/>
      <c r="O90" s="1865"/>
      <c r="P90" s="1865"/>
      <c r="Q90" s="1866"/>
    </row>
    <row r="91" spans="1:17" ht="40.200000000000003" thickBot="1" x14ac:dyDescent="0.35">
      <c r="A91" s="181"/>
      <c r="B91" s="182"/>
      <c r="C91" s="1867"/>
      <c r="D91" s="1869"/>
      <c r="E91" s="223" t="s">
        <v>417</v>
      </c>
      <c r="F91" s="224" t="s">
        <v>981</v>
      </c>
      <c r="G91" s="224" t="s">
        <v>6</v>
      </c>
      <c r="H91" s="601">
        <v>2</v>
      </c>
      <c r="I91" s="601">
        <v>2</v>
      </c>
      <c r="J91" s="601">
        <v>2</v>
      </c>
      <c r="K91" s="225" t="s">
        <v>1050</v>
      </c>
      <c r="L91" s="603">
        <v>30</v>
      </c>
      <c r="M91" s="603">
        <v>30</v>
      </c>
      <c r="N91" s="603">
        <v>30</v>
      </c>
      <c r="O91" s="224" t="s">
        <v>418</v>
      </c>
      <c r="P91" s="224" t="s">
        <v>1256</v>
      </c>
      <c r="Q91" s="226" t="s">
        <v>1188</v>
      </c>
    </row>
    <row r="92" spans="1:17" ht="13.8" thickBot="1" x14ac:dyDescent="0.35">
      <c r="A92" s="181"/>
      <c r="B92" s="182"/>
      <c r="C92" s="1867"/>
      <c r="D92" s="1870"/>
      <c r="E92" s="1588" t="s">
        <v>10</v>
      </c>
      <c r="F92" s="1588"/>
      <c r="G92" s="1588"/>
      <c r="H92" s="227">
        <f>SUM(H91:H91)</f>
        <v>2</v>
      </c>
      <c r="I92" s="227">
        <f>SUM(I91:I91)</f>
        <v>2</v>
      </c>
      <c r="J92" s="227">
        <f>SUM(J91:J91)</f>
        <v>2</v>
      </c>
      <c r="K92" s="1871"/>
      <c r="L92" s="1871"/>
      <c r="M92" s="1871"/>
      <c r="N92" s="1871"/>
      <c r="O92" s="1871"/>
      <c r="P92" s="1871"/>
      <c r="Q92" s="1872"/>
    </row>
    <row r="93" spans="1:17" ht="13.8" thickBot="1" x14ac:dyDescent="0.35">
      <c r="A93" s="181"/>
      <c r="B93" s="182"/>
      <c r="C93" s="1868"/>
      <c r="D93" s="229"/>
      <c r="E93" s="1821" t="s">
        <v>8</v>
      </c>
      <c r="F93" s="1821"/>
      <c r="G93" s="1821"/>
      <c r="H93" s="230">
        <f t="shared" ref="H93" si="0">+H92</f>
        <v>2</v>
      </c>
      <c r="I93" s="230">
        <f t="shared" ref="I93:J93" si="1">+I92</f>
        <v>2</v>
      </c>
      <c r="J93" s="230">
        <f t="shared" si="1"/>
        <v>2</v>
      </c>
      <c r="K93" s="1873"/>
      <c r="L93" s="1873"/>
      <c r="M93" s="1873"/>
      <c r="N93" s="1873"/>
      <c r="O93" s="1873"/>
      <c r="P93" s="1873"/>
      <c r="Q93" s="1874"/>
    </row>
    <row r="94" spans="1:17" ht="13.8" thickBot="1" x14ac:dyDescent="0.35">
      <c r="A94" s="181"/>
      <c r="B94" s="209"/>
      <c r="C94" s="1861" t="s">
        <v>37</v>
      </c>
      <c r="D94" s="1861"/>
      <c r="E94" s="1861"/>
      <c r="F94" s="1861"/>
      <c r="G94" s="1861"/>
      <c r="H94" s="231">
        <f>+H93</f>
        <v>2</v>
      </c>
      <c r="I94" s="231">
        <f>+I93</f>
        <v>2</v>
      </c>
      <c r="J94" s="231">
        <f t="shared" ref="J94" si="2">+J93</f>
        <v>2</v>
      </c>
      <c r="K94" s="232"/>
      <c r="L94" s="232"/>
      <c r="M94" s="232"/>
      <c r="N94" s="232"/>
      <c r="O94" s="232"/>
      <c r="P94" s="232"/>
      <c r="Q94" s="233"/>
    </row>
    <row r="95" spans="1:17" ht="13.8" thickBot="1" x14ac:dyDescent="0.35">
      <c r="A95" s="234"/>
      <c r="B95" s="235"/>
      <c r="C95" s="1862" t="s">
        <v>17</v>
      </c>
      <c r="D95" s="1863"/>
      <c r="E95" s="1863"/>
      <c r="F95" s="1863"/>
      <c r="G95" s="1863"/>
      <c r="H95" s="236">
        <f>SUM(H87+H94)</f>
        <v>14620.8</v>
      </c>
      <c r="I95" s="236">
        <f t="shared" ref="I95:J95" si="3">SUM(I87+I94)</f>
        <v>13861.900000000001</v>
      </c>
      <c r="J95" s="236">
        <f t="shared" si="3"/>
        <v>13981.800000000001</v>
      </c>
      <c r="K95" s="237"/>
      <c r="L95" s="237"/>
      <c r="M95" s="237"/>
      <c r="N95" s="237"/>
      <c r="O95" s="237"/>
      <c r="P95" s="237"/>
      <c r="Q95" s="238"/>
    </row>
    <row r="96" spans="1:17" ht="13.5" customHeight="1" x14ac:dyDescent="0.3"/>
    <row r="97" spans="3:11" ht="13.5" customHeight="1" thickBot="1" x14ac:dyDescent="0.35"/>
    <row r="98" spans="3:11" ht="51.75" customHeight="1" thickBot="1" x14ac:dyDescent="0.35">
      <c r="C98" s="934" t="s">
        <v>44</v>
      </c>
      <c r="D98" s="935"/>
      <c r="E98" s="935"/>
      <c r="F98" s="935"/>
      <c r="G98" s="936"/>
      <c r="H98" s="28" t="s">
        <v>80</v>
      </c>
      <c r="I98" s="28" t="s">
        <v>94</v>
      </c>
      <c r="J98" s="28" t="s">
        <v>891</v>
      </c>
    </row>
    <row r="99" spans="3:11" ht="12.75" customHeight="1" x14ac:dyDescent="0.3">
      <c r="C99" s="1000" t="s">
        <v>883</v>
      </c>
      <c r="D99" s="1001"/>
      <c r="E99" s="1001"/>
      <c r="F99" s="1001"/>
      <c r="G99" s="1002"/>
      <c r="H99" s="537">
        <f>SUMIF($G$5:$G$251,"SB",H$5:H$251)</f>
        <v>5598.8999999999987</v>
      </c>
      <c r="I99" s="537">
        <f>SUMIF($G$5:$G$251,"SB",I$5:I$251)</f>
        <v>6456.5</v>
      </c>
      <c r="J99" s="537">
        <f>SUMIF($G$5:$G$251,"SB",J$5:J$251)</f>
        <v>6090.9</v>
      </c>
    </row>
    <row r="100" spans="3:11" ht="12.75" customHeight="1" x14ac:dyDescent="0.3">
      <c r="C100" s="1003" t="s">
        <v>45</v>
      </c>
      <c r="D100" s="1004"/>
      <c r="E100" s="1004"/>
      <c r="F100" s="1004"/>
      <c r="G100" s="1005"/>
      <c r="H100" s="29">
        <f>H101+H102+H103+H104+H105+H106</f>
        <v>9021.9</v>
      </c>
      <c r="I100" s="29">
        <f>I101+I102+I103+I104+I105+I106</f>
        <v>7405.4000000000005</v>
      </c>
      <c r="J100" s="29">
        <f>J101+J102+J103+J104+J105+J106</f>
        <v>7890.9000000000005</v>
      </c>
    </row>
    <row r="101" spans="3:11" ht="12.75" customHeight="1" x14ac:dyDescent="0.3">
      <c r="C101" s="992" t="s">
        <v>46</v>
      </c>
      <c r="D101" s="993"/>
      <c r="E101" s="993"/>
      <c r="F101" s="993"/>
      <c r="G101" s="994"/>
      <c r="H101" s="27">
        <f>SUMIF($G$5:$G$92,"VB",H$5:H$92)</f>
        <v>6686</v>
      </c>
      <c r="I101" s="27">
        <f t="shared" ref="I101:J101" si="4">SUMIF($G$5:$G$92,"VB",I$5:I$92)</f>
        <v>6542.3</v>
      </c>
      <c r="J101" s="27">
        <f t="shared" si="4"/>
        <v>7474.8</v>
      </c>
    </row>
    <row r="102" spans="3:11" ht="12.75" customHeight="1" x14ac:dyDescent="0.3">
      <c r="C102" s="951" t="s">
        <v>47</v>
      </c>
      <c r="D102" s="952"/>
      <c r="E102" s="952"/>
      <c r="F102" s="952"/>
      <c r="G102" s="953"/>
      <c r="H102" s="27">
        <f>SUMIF($G$5:$G$92,"ES",H$5:H$92)</f>
        <v>2014.5</v>
      </c>
      <c r="I102" s="27">
        <f t="shared" ref="I102:J102" si="5">SUMIF($G$5:$G$92,"ES",I$5:I$92)</f>
        <v>516</v>
      </c>
      <c r="J102" s="27">
        <f t="shared" si="5"/>
        <v>68</v>
      </c>
    </row>
    <row r="103" spans="3:11" ht="12.75" customHeight="1" x14ac:dyDescent="0.3">
      <c r="C103" s="951" t="s">
        <v>48</v>
      </c>
      <c r="D103" s="952"/>
      <c r="E103" s="952"/>
      <c r="F103" s="952"/>
      <c r="G103" s="953"/>
      <c r="H103" s="27">
        <f>SUMIF($G$5:$G$92,"SL",H$5:H$92)</f>
        <v>0</v>
      </c>
      <c r="I103" s="27">
        <f t="shared" ref="I103:J103" si="6">SUMIF($G$5:$G$92,"SL",I$5:I$92)</f>
        <v>0</v>
      </c>
      <c r="J103" s="27">
        <f t="shared" si="6"/>
        <v>0</v>
      </c>
    </row>
    <row r="104" spans="3:11" ht="12.75" customHeight="1" x14ac:dyDescent="0.3">
      <c r="C104" s="951" t="s">
        <v>49</v>
      </c>
      <c r="D104" s="952"/>
      <c r="E104" s="952"/>
      <c r="F104" s="952"/>
      <c r="G104" s="953"/>
      <c r="H104" s="27">
        <f>SUMIF($G$5:$G$92,"Kt",H$5:H$92)</f>
        <v>321.39999999999998</v>
      </c>
      <c r="I104" s="27">
        <f t="shared" ref="I104:J104" si="7">SUMIF($G$5:$G$92,"Kt",I$5:I$92)</f>
        <v>347.09999999999997</v>
      </c>
      <c r="J104" s="27">
        <f t="shared" si="7"/>
        <v>348.09999999999997</v>
      </c>
    </row>
    <row r="105" spans="3:11" ht="12.75" customHeight="1" x14ac:dyDescent="0.25">
      <c r="C105" s="989" t="s">
        <v>50</v>
      </c>
      <c r="D105" s="990"/>
      <c r="E105" s="990"/>
      <c r="F105" s="990"/>
      <c r="G105" s="991"/>
      <c r="H105" s="27">
        <f>SUMIF($G$5:$G$92,"SAARP",H$5:H$92)</f>
        <v>0</v>
      </c>
      <c r="I105" s="27">
        <f t="shared" ref="I105:J105" si="8">SUMIF($G$5:$G$92,"SAARP",I$5:I$92)</f>
        <v>0</v>
      </c>
      <c r="J105" s="27">
        <f t="shared" si="8"/>
        <v>0</v>
      </c>
    </row>
    <row r="106" spans="3:11" ht="13.5" customHeight="1" thickBot="1" x14ac:dyDescent="0.3">
      <c r="C106" s="983" t="s">
        <v>51</v>
      </c>
      <c r="D106" s="984"/>
      <c r="E106" s="984"/>
      <c r="F106" s="984"/>
      <c r="G106" s="985"/>
      <c r="H106" s="27">
        <f>SUMIF($G$5:$G$92,"KPP",H$5:H$92)</f>
        <v>0</v>
      </c>
      <c r="I106" s="27">
        <f t="shared" ref="I106:J106" si="9">SUMIF($G$5:$G$92,"KPP",I$5:I$92)</f>
        <v>0</v>
      </c>
      <c r="J106" s="27">
        <f t="shared" si="9"/>
        <v>0</v>
      </c>
    </row>
    <row r="107" spans="3:11" ht="13.5" customHeight="1" thickBot="1" x14ac:dyDescent="0.35">
      <c r="C107" s="927" t="s">
        <v>52</v>
      </c>
      <c r="D107" s="928"/>
      <c r="E107" s="928"/>
      <c r="F107" s="928"/>
      <c r="G107" s="929"/>
      <c r="H107" s="30">
        <f>SUM(H99,H100)</f>
        <v>14620.8</v>
      </c>
      <c r="I107" s="30">
        <f>SUM(I99,I100)</f>
        <v>13861.900000000001</v>
      </c>
      <c r="J107" s="30">
        <f>SUM(J99,J100)</f>
        <v>13981.8</v>
      </c>
      <c r="K107" s="168"/>
    </row>
  </sheetData>
  <customSheetViews>
    <customSheetView guid="{7D2C5E84-2A5D-4DFF-AC94-AAA5DAF293E0}" scale="110" showPageBreaks="1" fitToPage="1" printArea="1" topLeftCell="A44">
      <selection activeCell="D93" sqref="D93:G93"/>
      <pageMargins left="0.78740157480314965" right="0.19685039370078741" top="0.78740157480314965" bottom="0.39370078740157483" header="0" footer="0"/>
      <pageSetup paperSize="8" scale="99" fitToHeight="0" orientation="landscape" r:id="rId1"/>
    </customSheetView>
    <customSheetView guid="{511C5918-FA8C-42C0-9248-A0F117BEEAC2}" scale="110" showPageBreaks="1" fitToPage="1" printArea="1" topLeftCell="A59">
      <selection activeCell="N32" sqref="N32:N34"/>
      <pageMargins left="0.78740157480314965" right="0.19685039370078741" top="0.78740157480314965" bottom="0.39370078740157483" header="0" footer="0"/>
      <pageSetup paperSize="8" scale="99" fitToHeight="0" orientation="landscape" r:id="rId2"/>
    </customSheetView>
    <customSheetView guid="{524848B6-13AA-426C-937E-E4D0F9D963E1}" scale="110" showPageBreaks="1" fitToPage="1" printArea="1">
      <selection activeCell="D93" sqref="D93:G93"/>
      <pageMargins left="0.78740157480314965" right="0.19685039370078741" top="0.78740157480314965" bottom="0.39370078740157483" header="0" footer="0"/>
      <pageSetup paperSize="8" scale="99" fitToHeight="0" orientation="landscape" r:id="rId3"/>
    </customSheetView>
    <customSheetView guid="{65A9E82B-017A-4D77-911A-794254B7A6DC}" scale="110" fitToPage="1" printArea="1" topLeftCell="A6">
      <selection activeCell="K29" sqref="K29:K30"/>
      <pageMargins left="0.78740157480314965" right="0.19685039370078741" top="0.78740157480314965" bottom="0.39370078740157483" header="0" footer="0"/>
      <pageSetup paperSize="8" scale="99" fitToHeight="0" orientation="landscape" r:id="rId4"/>
    </customSheetView>
    <customSheetView guid="{39D908BC-033E-4CDB-87CE-9CC789F7C428}" scale="110" fitToPage="1">
      <selection activeCell="D93" sqref="D93:G93"/>
      <pageMargins left="0.78740157480314965" right="0.19685039370078741" top="0.78740157480314965" bottom="0.39370078740157483" header="0" footer="0"/>
      <pageSetup paperSize="8" scale="99" fitToHeight="0" orientation="landscape" r:id="rId5"/>
    </customSheetView>
    <customSheetView guid="{4E9D4243-8691-4877-A6A6-DC88F9AD25FC}" scale="110" fitToPage="1" topLeftCell="A59">
      <selection activeCell="N32" sqref="N32:N34"/>
      <pageMargins left="0.78740157480314965" right="0.19685039370078741" top="0.78740157480314965" bottom="0.39370078740157483" header="0" footer="0"/>
      <pageSetup paperSize="8" scale="99" fitToHeight="0" orientation="landscape" r:id="rId6"/>
    </customSheetView>
    <customSheetView guid="{E508033F-5A56-48C8-899A-7EFE9AA4EC4F}" scale="110" showPageBreaks="1" fitToPage="1" printArea="1" topLeftCell="A65">
      <selection activeCell="D93" sqref="D93:G93"/>
      <pageMargins left="0.78740157480314965" right="0.19685039370078741" top="0.78740157480314965" bottom="0.39370078740157483" header="0" footer="0"/>
      <pageSetup paperSize="8" scale="99" fitToHeight="0" orientation="landscape" r:id="rId7"/>
    </customSheetView>
    <customSheetView guid="{3605BC3D-DA08-4E24-988A-34DA5774E919}" scale="110" showPageBreaks="1" fitToPage="1" printArea="1">
      <selection activeCell="D93" sqref="D93:G93"/>
      <pageMargins left="0.78740157480314965" right="0.19685039370078741" top="0.78740157480314965" bottom="0.39370078740157483" header="0" footer="0"/>
      <pageSetup paperSize="8" scale="99" fitToHeight="0" orientation="landscape" r:id="rId8"/>
    </customSheetView>
    <customSheetView guid="{C3677654-BFE4-4497-8838-628012D82F7B}" scale="110" showPageBreaks="1" fitToPage="1" printArea="1">
      <selection activeCell="A82" sqref="A82:XFD82"/>
      <pageMargins left="0.78740157480314965" right="0.19685039370078741" top="0.78740157480314965" bottom="0.39370078740157483" header="0" footer="0"/>
      <pageSetup paperSize="8" scale="99" fitToHeight="0" orientation="landscape" r:id="rId9"/>
    </customSheetView>
  </customSheetViews>
  <mergeCells count="204">
    <mergeCell ref="Q16:Q25"/>
    <mergeCell ref="C5:Q5"/>
    <mergeCell ref="C6:Q6"/>
    <mergeCell ref="C7:Q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K9:M9"/>
    <mergeCell ref="O9:O11"/>
    <mergeCell ref="P9:Q10"/>
    <mergeCell ref="K10:K11"/>
    <mergeCell ref="L10:L11"/>
    <mergeCell ref="M10:M11"/>
    <mergeCell ref="J9:J11"/>
    <mergeCell ref="N10:N11"/>
    <mergeCell ref="A12:Q12"/>
    <mergeCell ref="B13:Q13"/>
    <mergeCell ref="C14:K14"/>
    <mergeCell ref="P22:P23"/>
    <mergeCell ref="E26:E27"/>
    <mergeCell ref="F26:F27"/>
    <mergeCell ref="K26:K27"/>
    <mergeCell ref="L26:L27"/>
    <mergeCell ref="M26:M27"/>
    <mergeCell ref="O26:O27"/>
    <mergeCell ref="O16:O25"/>
    <mergeCell ref="P16:P18"/>
    <mergeCell ref="P26:P27"/>
    <mergeCell ref="N16:N18"/>
    <mergeCell ref="N26:N27"/>
    <mergeCell ref="D16:D75"/>
    <mergeCell ref="E16:E18"/>
    <mergeCell ref="F16:F18"/>
    <mergeCell ref="K16:K18"/>
    <mergeCell ref="L16:L18"/>
    <mergeCell ref="M16:M18"/>
    <mergeCell ref="E22:E23"/>
    <mergeCell ref="F22:F23"/>
    <mergeCell ref="N39:N41"/>
    <mergeCell ref="N42:N44"/>
    <mergeCell ref="N49:N52"/>
    <mergeCell ref="N53:N55"/>
    <mergeCell ref="L33:L35"/>
    <mergeCell ref="M33:M35"/>
    <mergeCell ref="E42:E44"/>
    <mergeCell ref="G67:G68"/>
    <mergeCell ref="H67:H68"/>
    <mergeCell ref="J67:J68"/>
    <mergeCell ref="G57:G58"/>
    <mergeCell ref="H57:H58"/>
    <mergeCell ref="I57:I58"/>
    <mergeCell ref="J57:J58"/>
    <mergeCell ref="E57:E58"/>
    <mergeCell ref="F57:F58"/>
    <mergeCell ref="Q26:Q27"/>
    <mergeCell ref="F42:F44"/>
    <mergeCell ref="K73:K74"/>
    <mergeCell ref="K42:K44"/>
    <mergeCell ref="E19:E21"/>
    <mergeCell ref="F19:F21"/>
    <mergeCell ref="K19:K21"/>
    <mergeCell ref="L19:L21"/>
    <mergeCell ref="M19:M21"/>
    <mergeCell ref="P19:P21"/>
    <mergeCell ref="N19:N21"/>
    <mergeCell ref="O28:O44"/>
    <mergeCell ref="P28:P45"/>
    <mergeCell ref="L42:L44"/>
    <mergeCell ref="M42:M44"/>
    <mergeCell ref="E39:E41"/>
    <mergeCell ref="F39:F41"/>
    <mergeCell ref="K39:K41"/>
    <mergeCell ref="L39:L41"/>
    <mergeCell ref="M39:M41"/>
    <mergeCell ref="N28:N30"/>
    <mergeCell ref="K49:K52"/>
    <mergeCell ref="L49:L52"/>
    <mergeCell ref="M49:M52"/>
    <mergeCell ref="E67:E68"/>
    <mergeCell ref="F67:F68"/>
    <mergeCell ref="Q28:Q46"/>
    <mergeCell ref="E36:E38"/>
    <mergeCell ref="F36:F38"/>
    <mergeCell ref="K36:K38"/>
    <mergeCell ref="L36:L38"/>
    <mergeCell ref="M36:M38"/>
    <mergeCell ref="E33:E35"/>
    <mergeCell ref="F33:F35"/>
    <mergeCell ref="E31:E32"/>
    <mergeCell ref="F31:F32"/>
    <mergeCell ref="K31:K32"/>
    <mergeCell ref="L31:L32"/>
    <mergeCell ref="M31:M32"/>
    <mergeCell ref="E28:E30"/>
    <mergeCell ref="F28:F30"/>
    <mergeCell ref="K28:K30"/>
    <mergeCell ref="L28:L30"/>
    <mergeCell ref="M28:M30"/>
    <mergeCell ref="K33:K35"/>
    <mergeCell ref="N31:N32"/>
    <mergeCell ref="N33:N35"/>
    <mergeCell ref="N36:N38"/>
    <mergeCell ref="I81:I82"/>
    <mergeCell ref="J81:J82"/>
    <mergeCell ref="Q49:Q55"/>
    <mergeCell ref="E53:E55"/>
    <mergeCell ref="F53:F55"/>
    <mergeCell ref="K53:K55"/>
    <mergeCell ref="L53:L55"/>
    <mergeCell ref="M53:M55"/>
    <mergeCell ref="P53:P55"/>
    <mergeCell ref="H61:H63"/>
    <mergeCell ref="M61:M62"/>
    <mergeCell ref="I61:I63"/>
    <mergeCell ref="L59:L60"/>
    <mergeCell ref="M59:M60"/>
    <mergeCell ref="J61:J63"/>
    <mergeCell ref="N59:N60"/>
    <mergeCell ref="N61:N62"/>
    <mergeCell ref="E61:E64"/>
    <mergeCell ref="F61:F64"/>
    <mergeCell ref="E49:E52"/>
    <mergeCell ref="F49:F52"/>
    <mergeCell ref="P49:P52"/>
    <mergeCell ref="O49:O68"/>
    <mergeCell ref="P65:P68"/>
    <mergeCell ref="K92:Q92"/>
    <mergeCell ref="E93:G93"/>
    <mergeCell ref="K93:Q93"/>
    <mergeCell ref="Q80:Q84"/>
    <mergeCell ref="F83:F84"/>
    <mergeCell ref="D76:Q76"/>
    <mergeCell ref="E83:E84"/>
    <mergeCell ref="G83:G84"/>
    <mergeCell ref="H83:H84"/>
    <mergeCell ref="I83:I84"/>
    <mergeCell ref="E80:E82"/>
    <mergeCell ref="P78:Q78"/>
    <mergeCell ref="D79:Q79"/>
    <mergeCell ref="F80:F82"/>
    <mergeCell ref="K80:K82"/>
    <mergeCell ref="L80:L82"/>
    <mergeCell ref="M80:M82"/>
    <mergeCell ref="O80:O84"/>
    <mergeCell ref="P80:P84"/>
    <mergeCell ref="D78:G78"/>
    <mergeCell ref="J83:J84"/>
    <mergeCell ref="N80:N82"/>
    <mergeCell ref="G81:G82"/>
    <mergeCell ref="H81:H82"/>
    <mergeCell ref="E65:E66"/>
    <mergeCell ref="K71:K72"/>
    <mergeCell ref="L71:L72"/>
    <mergeCell ref="M71:M72"/>
    <mergeCell ref="C107:G107"/>
    <mergeCell ref="C101:G101"/>
    <mergeCell ref="C102:G102"/>
    <mergeCell ref="C103:G103"/>
    <mergeCell ref="C104:G104"/>
    <mergeCell ref="C105:G105"/>
    <mergeCell ref="E85:G85"/>
    <mergeCell ref="C106:G106"/>
    <mergeCell ref="K85:Q85"/>
    <mergeCell ref="D86:G86"/>
    <mergeCell ref="C87:G87"/>
    <mergeCell ref="C100:G100"/>
    <mergeCell ref="C94:G94"/>
    <mergeCell ref="C95:G95"/>
    <mergeCell ref="C98:G98"/>
    <mergeCell ref="C99:G99"/>
    <mergeCell ref="D90:Q90"/>
    <mergeCell ref="C91:C93"/>
    <mergeCell ref="D91:D92"/>
    <mergeCell ref="E92:G92"/>
    <mergeCell ref="N71:N72"/>
    <mergeCell ref="L73:L74"/>
    <mergeCell ref="M73:M74"/>
    <mergeCell ref="N73:N74"/>
    <mergeCell ref="E75:G75"/>
    <mergeCell ref="K75:Q75"/>
    <mergeCell ref="K61:K62"/>
    <mergeCell ref="L61:L62"/>
    <mergeCell ref="E59:E60"/>
    <mergeCell ref="F59:F60"/>
    <mergeCell ref="K59:K60"/>
    <mergeCell ref="G61:G63"/>
    <mergeCell ref="F71:F72"/>
    <mergeCell ref="E71:E72"/>
    <mergeCell ref="P71:P72"/>
    <mergeCell ref="F73:F74"/>
    <mergeCell ref="E73:E74"/>
    <mergeCell ref="I67:I68"/>
    <mergeCell ref="P57:P64"/>
    <mergeCell ref="Q57:Q64"/>
    <mergeCell ref="P73:P74"/>
    <mergeCell ref="O70:O74"/>
    <mergeCell ref="Q65:Q74"/>
    <mergeCell ref="F65:F66"/>
  </mergeCells>
  <phoneticPr fontId="27" type="noConversion"/>
  <pageMargins left="0.78740157480314965" right="0.19685039370078741" top="0.78740157480314965" bottom="0.39370078740157483" header="0" footer="0"/>
  <pageSetup paperSize="9" scale="73" fitToHeight="0" orientation="landscape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91A1-2845-4F4F-809F-BB615AD18B3D}">
  <sheetPr>
    <pageSetUpPr fitToPage="1"/>
  </sheetPr>
  <dimension ref="A1:R107"/>
  <sheetViews>
    <sheetView zoomScaleNormal="100" zoomScaleSheetLayoutView="70" workbookViewId="0">
      <selection activeCell="M63" sqref="M63:M64"/>
    </sheetView>
  </sheetViews>
  <sheetFormatPr defaultColWidth="9.109375" defaultRowHeight="13.2" x14ac:dyDescent="0.3"/>
  <cols>
    <col min="1" max="1" width="3.5546875" style="32" customWidth="1"/>
    <col min="2" max="2" width="3.88671875" style="32" customWidth="1"/>
    <col min="3" max="4" width="3.5546875" style="32" customWidth="1"/>
    <col min="5" max="5" width="9.88671875" style="32" customWidth="1"/>
    <col min="6" max="6" width="36.44140625" style="32" customWidth="1"/>
    <col min="7" max="7" width="8.5546875" style="1" customWidth="1"/>
    <col min="8" max="8" width="9.44140625" style="43" customWidth="1"/>
    <col min="9" max="10" width="11.44140625" style="43" customWidth="1"/>
    <col min="11" max="11" width="23.44140625" style="32" customWidth="1"/>
    <col min="12" max="14" width="7" style="75" customWidth="1"/>
    <col min="15" max="15" width="7" style="32" customWidth="1"/>
    <col min="16" max="16" width="19.5546875" style="32" customWidth="1"/>
    <col min="17" max="17" width="15.44140625" style="32" customWidth="1"/>
    <col min="18" max="16384" width="9.109375" style="32"/>
  </cols>
  <sheetData>
    <row r="1" spans="1:18" ht="15.6" x14ac:dyDescent="0.3">
      <c r="L1" s="383"/>
      <c r="M1" s="383"/>
      <c r="N1" s="383"/>
    </row>
    <row r="2" spans="1:18" ht="15.6" x14ac:dyDescent="0.3">
      <c r="L2" s="384"/>
      <c r="M2" s="384"/>
      <c r="N2" s="384"/>
    </row>
    <row r="3" spans="1:18" ht="15.6" x14ac:dyDescent="0.3">
      <c r="L3" s="384"/>
      <c r="M3" s="384"/>
      <c r="N3" s="384"/>
    </row>
    <row r="4" spans="1:18" ht="16.2" thickBot="1" x14ac:dyDescent="0.35">
      <c r="L4" s="384"/>
      <c r="M4" s="384"/>
      <c r="N4" s="384"/>
    </row>
    <row r="5" spans="1:18" ht="15.6" x14ac:dyDescent="0.3">
      <c r="A5" s="136"/>
      <c r="B5" s="385"/>
      <c r="C5" s="897" t="s">
        <v>892</v>
      </c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8"/>
      <c r="R5" s="137"/>
    </row>
    <row r="6" spans="1:18" ht="15.6" x14ac:dyDescent="0.3">
      <c r="A6" s="78"/>
      <c r="C6" s="900" t="s">
        <v>686</v>
      </c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1"/>
      <c r="R6" s="137"/>
    </row>
    <row r="7" spans="1:18" ht="15.6" x14ac:dyDescent="0.3">
      <c r="A7" s="78"/>
      <c r="C7" s="1971" t="s">
        <v>0</v>
      </c>
      <c r="D7" s="1971"/>
      <c r="E7" s="1971"/>
      <c r="F7" s="1971"/>
      <c r="G7" s="1971"/>
      <c r="H7" s="1971"/>
      <c r="I7" s="1971"/>
      <c r="J7" s="1971"/>
      <c r="K7" s="1971"/>
      <c r="L7" s="1971"/>
      <c r="M7" s="1971"/>
      <c r="N7" s="1971"/>
      <c r="O7" s="1971"/>
      <c r="P7" s="1971"/>
      <c r="Q7" s="1972"/>
      <c r="R7" s="137"/>
    </row>
    <row r="8" spans="1:18" ht="13.8" thickBot="1" x14ac:dyDescent="0.35">
      <c r="A8" s="79"/>
      <c r="B8" s="386"/>
      <c r="C8" s="387"/>
      <c r="D8" s="387"/>
      <c r="E8" s="387"/>
      <c r="F8" s="387"/>
      <c r="G8" s="388"/>
      <c r="H8" s="389"/>
      <c r="I8" s="389"/>
      <c r="J8" s="389"/>
      <c r="K8" s="387"/>
      <c r="L8" s="390"/>
      <c r="M8" s="390"/>
      <c r="N8" s="390"/>
      <c r="O8" s="390"/>
      <c r="P8" s="390"/>
      <c r="Q8" s="391"/>
      <c r="R8" s="137"/>
    </row>
    <row r="9" spans="1:18" ht="15" customHeight="1" x14ac:dyDescent="0.3">
      <c r="A9" s="908" t="s">
        <v>38</v>
      </c>
      <c r="B9" s="911" t="s">
        <v>34</v>
      </c>
      <c r="C9" s="914" t="s">
        <v>35</v>
      </c>
      <c r="D9" s="914" t="s">
        <v>36</v>
      </c>
      <c r="E9" s="914" t="s">
        <v>1</v>
      </c>
      <c r="F9" s="917" t="s">
        <v>39</v>
      </c>
      <c r="G9" s="1918" t="s">
        <v>3</v>
      </c>
      <c r="H9" s="1580" t="s">
        <v>77</v>
      </c>
      <c r="I9" s="1580" t="s">
        <v>88</v>
      </c>
      <c r="J9" s="1580" t="s">
        <v>889</v>
      </c>
      <c r="K9" s="890" t="s">
        <v>55</v>
      </c>
      <c r="L9" s="891"/>
      <c r="M9" s="891"/>
      <c r="N9" s="892"/>
      <c r="O9" s="1768" t="s">
        <v>26</v>
      </c>
      <c r="P9" s="881" t="s">
        <v>4</v>
      </c>
      <c r="Q9" s="882"/>
      <c r="R9" s="137"/>
    </row>
    <row r="10" spans="1:18" ht="15" customHeight="1" x14ac:dyDescent="0.3">
      <c r="A10" s="909"/>
      <c r="B10" s="912"/>
      <c r="C10" s="915"/>
      <c r="D10" s="915"/>
      <c r="E10" s="915"/>
      <c r="F10" s="918"/>
      <c r="G10" s="1919"/>
      <c r="H10" s="1581"/>
      <c r="I10" s="1581"/>
      <c r="J10" s="1581"/>
      <c r="K10" s="925" t="s">
        <v>2</v>
      </c>
      <c r="L10" s="920" t="s">
        <v>78</v>
      </c>
      <c r="M10" s="888" t="s">
        <v>89</v>
      </c>
      <c r="N10" s="888" t="s">
        <v>890</v>
      </c>
      <c r="O10" s="879"/>
      <c r="P10" s="883"/>
      <c r="Q10" s="884"/>
      <c r="R10" s="137"/>
    </row>
    <row r="11" spans="1:18" ht="76.5" customHeight="1" thickBot="1" x14ac:dyDescent="0.35">
      <c r="A11" s="910"/>
      <c r="B11" s="913"/>
      <c r="C11" s="916"/>
      <c r="D11" s="916"/>
      <c r="E11" s="916"/>
      <c r="F11" s="919"/>
      <c r="G11" s="1920"/>
      <c r="H11" s="1582"/>
      <c r="I11" s="1582"/>
      <c r="J11" s="1582"/>
      <c r="K11" s="926"/>
      <c r="L11" s="921"/>
      <c r="M11" s="889"/>
      <c r="N11" s="889"/>
      <c r="O11" s="880"/>
      <c r="P11" s="44" t="s">
        <v>42</v>
      </c>
      <c r="Q11" s="7" t="s">
        <v>43</v>
      </c>
      <c r="R11" s="137"/>
    </row>
    <row r="12" spans="1:18" ht="13.8" thickBot="1" x14ac:dyDescent="0.35">
      <c r="A12" s="454" t="s">
        <v>687</v>
      </c>
      <c r="B12" s="455"/>
      <c r="C12" s="455"/>
      <c r="D12" s="455"/>
      <c r="E12" s="455"/>
      <c r="F12" s="455"/>
      <c r="G12" s="455"/>
      <c r="H12" s="456"/>
      <c r="I12" s="456"/>
      <c r="J12" s="456"/>
      <c r="K12" s="455"/>
      <c r="L12" s="392"/>
      <c r="M12" s="392"/>
      <c r="N12" s="392"/>
      <c r="O12" s="455"/>
      <c r="P12" s="455"/>
      <c r="Q12" s="457"/>
      <c r="R12" s="137"/>
    </row>
    <row r="13" spans="1:18" s="4" customFormat="1" ht="13.8" thickBot="1" x14ac:dyDescent="0.3">
      <c r="A13" s="22"/>
      <c r="B13" s="1973" t="s">
        <v>100</v>
      </c>
      <c r="C13" s="1974"/>
      <c r="D13" s="1974"/>
      <c r="E13" s="1974"/>
      <c r="F13" s="1974"/>
      <c r="G13" s="1974"/>
      <c r="H13" s="1974"/>
      <c r="I13" s="1974"/>
      <c r="J13" s="1974"/>
      <c r="K13" s="1974"/>
      <c r="L13" s="1974"/>
      <c r="M13" s="1974"/>
      <c r="N13" s="1974"/>
      <c r="O13" s="1974"/>
      <c r="P13" s="1974"/>
      <c r="Q13" s="1975"/>
      <c r="R13" s="139"/>
    </row>
    <row r="14" spans="1:18" ht="13.8" thickBot="1" x14ac:dyDescent="0.35">
      <c r="A14" s="8"/>
      <c r="B14" s="393"/>
      <c r="C14" s="1976" t="s">
        <v>688</v>
      </c>
      <c r="D14" s="1977"/>
      <c r="E14" s="1977"/>
      <c r="F14" s="1977"/>
      <c r="G14" s="1977"/>
      <c r="H14" s="1977"/>
      <c r="I14" s="1977"/>
      <c r="J14" s="1977"/>
      <c r="K14" s="1977"/>
      <c r="L14" s="1977"/>
      <c r="M14" s="1977"/>
      <c r="N14" s="1977"/>
      <c r="O14" s="1977"/>
      <c r="P14" s="1977"/>
      <c r="Q14" s="1978"/>
      <c r="R14" s="137"/>
    </row>
    <row r="15" spans="1:18" ht="13.8" thickBot="1" x14ac:dyDescent="0.35">
      <c r="A15" s="8"/>
      <c r="B15" s="393"/>
      <c r="C15" s="394"/>
      <c r="D15" s="1651" t="s">
        <v>689</v>
      </c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3"/>
      <c r="R15" s="137"/>
    </row>
    <row r="16" spans="1:18" ht="66" x14ac:dyDescent="0.3">
      <c r="A16" s="8"/>
      <c r="B16" s="393"/>
      <c r="C16" s="394"/>
      <c r="D16" s="114"/>
      <c r="E16" s="395" t="s">
        <v>690</v>
      </c>
      <c r="F16" s="72" t="s">
        <v>691</v>
      </c>
      <c r="G16" s="72" t="s">
        <v>6</v>
      </c>
      <c r="H16" s="604">
        <v>168</v>
      </c>
      <c r="I16" s="604">
        <v>171</v>
      </c>
      <c r="J16" s="604">
        <v>175</v>
      </c>
      <c r="K16" s="72" t="s">
        <v>692</v>
      </c>
      <c r="L16" s="564">
        <v>25</v>
      </c>
      <c r="M16" s="564">
        <v>22</v>
      </c>
      <c r="N16" s="564">
        <v>20</v>
      </c>
      <c r="O16" s="1979" t="s">
        <v>693</v>
      </c>
      <c r="P16" s="72" t="s">
        <v>694</v>
      </c>
      <c r="Q16" s="1308" t="s">
        <v>695</v>
      </c>
      <c r="R16" s="137"/>
    </row>
    <row r="17" spans="1:18" ht="24.75" customHeight="1" x14ac:dyDescent="0.3">
      <c r="A17" s="8"/>
      <c r="B17" s="393"/>
      <c r="C17" s="394"/>
      <c r="D17" s="114"/>
      <c r="E17" s="1639" t="s">
        <v>696</v>
      </c>
      <c r="F17" s="1297" t="s">
        <v>697</v>
      </c>
      <c r="G17" s="57" t="s">
        <v>6</v>
      </c>
      <c r="H17" s="548">
        <v>418.7</v>
      </c>
      <c r="I17" s="548">
        <v>540</v>
      </c>
      <c r="J17" s="548">
        <v>548</v>
      </c>
      <c r="K17" s="1297" t="s">
        <v>692</v>
      </c>
      <c r="L17" s="1933">
        <v>33</v>
      </c>
      <c r="M17" s="1933">
        <v>33</v>
      </c>
      <c r="N17" s="1933">
        <v>33</v>
      </c>
      <c r="O17" s="1937"/>
      <c r="P17" s="1297" t="s">
        <v>698</v>
      </c>
      <c r="Q17" s="1309"/>
      <c r="R17" s="137"/>
    </row>
    <row r="18" spans="1:18" ht="31.2" customHeight="1" x14ac:dyDescent="0.3">
      <c r="A18" s="8"/>
      <c r="B18" s="393"/>
      <c r="C18" s="394"/>
      <c r="D18" s="114"/>
      <c r="E18" s="1639"/>
      <c r="F18" s="1297"/>
      <c r="G18" s="57" t="s">
        <v>9</v>
      </c>
      <c r="H18" s="548">
        <v>222</v>
      </c>
      <c r="I18" s="548">
        <v>185</v>
      </c>
      <c r="J18" s="548">
        <v>191</v>
      </c>
      <c r="K18" s="1297"/>
      <c r="L18" s="1933"/>
      <c r="M18" s="1933"/>
      <c r="N18" s="1933"/>
      <c r="O18" s="1937"/>
      <c r="P18" s="1297"/>
      <c r="Q18" s="1309"/>
      <c r="R18" s="137"/>
    </row>
    <row r="19" spans="1:18" ht="39.6" x14ac:dyDescent="0.3">
      <c r="A19" s="8"/>
      <c r="B19" s="393"/>
      <c r="C19" s="394"/>
      <c r="D19" s="114"/>
      <c r="E19" s="396" t="s">
        <v>699</v>
      </c>
      <c r="F19" s="57" t="s">
        <v>700</v>
      </c>
      <c r="G19" s="57" t="s">
        <v>7</v>
      </c>
      <c r="H19" s="548">
        <v>485</v>
      </c>
      <c r="I19" s="548">
        <v>490</v>
      </c>
      <c r="J19" s="548">
        <v>495</v>
      </c>
      <c r="K19" s="57" t="s">
        <v>692</v>
      </c>
      <c r="L19" s="565">
        <v>82</v>
      </c>
      <c r="M19" s="565">
        <v>82</v>
      </c>
      <c r="N19" s="565">
        <v>82</v>
      </c>
      <c r="O19" s="1937"/>
      <c r="P19" s="57" t="s">
        <v>694</v>
      </c>
      <c r="Q19" s="1309"/>
      <c r="R19" s="137"/>
    </row>
    <row r="20" spans="1:18" ht="15" customHeight="1" x14ac:dyDescent="0.3">
      <c r="A20" s="8"/>
      <c r="B20" s="393"/>
      <c r="C20" s="394"/>
      <c r="D20" s="114"/>
      <c r="E20" s="1843" t="s">
        <v>701</v>
      </c>
      <c r="F20" s="1297" t="s">
        <v>702</v>
      </c>
      <c r="G20" s="835" t="s">
        <v>6</v>
      </c>
      <c r="H20" s="833">
        <v>220</v>
      </c>
      <c r="I20" s="833">
        <v>300</v>
      </c>
      <c r="J20" s="833">
        <v>325</v>
      </c>
      <c r="K20" s="1297" t="s">
        <v>692</v>
      </c>
      <c r="L20" s="1933">
        <v>8</v>
      </c>
      <c r="M20" s="1933">
        <v>8</v>
      </c>
      <c r="N20" s="1933">
        <v>8</v>
      </c>
      <c r="O20" s="1937"/>
      <c r="P20" s="1297" t="s">
        <v>703</v>
      </c>
      <c r="Q20" s="1309"/>
      <c r="R20" s="137"/>
    </row>
    <row r="21" spans="1:18" ht="39.75" customHeight="1" x14ac:dyDescent="0.3">
      <c r="A21" s="8"/>
      <c r="B21" s="393"/>
      <c r="C21" s="394"/>
      <c r="D21" s="114"/>
      <c r="E21" s="1843"/>
      <c r="F21" s="1297"/>
      <c r="G21" s="836"/>
      <c r="H21" s="834"/>
      <c r="I21" s="834"/>
      <c r="J21" s="834"/>
      <c r="K21" s="1297"/>
      <c r="L21" s="1933"/>
      <c r="M21" s="1933"/>
      <c r="N21" s="1933"/>
      <c r="O21" s="1937"/>
      <c r="P21" s="1297"/>
      <c r="Q21" s="1309"/>
      <c r="R21" s="137"/>
    </row>
    <row r="22" spans="1:18" ht="18.75" customHeight="1" x14ac:dyDescent="0.3">
      <c r="A22" s="8"/>
      <c r="B22" s="393"/>
      <c r="C22" s="394"/>
      <c r="D22" s="114"/>
      <c r="E22" s="1750" t="s">
        <v>704</v>
      </c>
      <c r="F22" s="835" t="s">
        <v>907</v>
      </c>
      <c r="G22" s="649" t="s">
        <v>7</v>
      </c>
      <c r="H22" s="797">
        <v>66.599999999999994</v>
      </c>
      <c r="I22" s="797">
        <v>45</v>
      </c>
      <c r="J22" s="797">
        <v>25</v>
      </c>
      <c r="K22" s="835" t="s">
        <v>908</v>
      </c>
      <c r="L22" s="1938">
        <v>8</v>
      </c>
      <c r="M22" s="1938">
        <v>8</v>
      </c>
      <c r="N22" s="1938">
        <v>8</v>
      </c>
      <c r="O22" s="1937"/>
      <c r="P22" s="835" t="s">
        <v>703</v>
      </c>
      <c r="Q22" s="1309"/>
      <c r="R22" s="137"/>
    </row>
    <row r="23" spans="1:18" ht="15" customHeight="1" x14ac:dyDescent="0.3">
      <c r="A23" s="8"/>
      <c r="B23" s="393"/>
      <c r="C23" s="394"/>
      <c r="D23" s="114"/>
      <c r="E23" s="1752"/>
      <c r="F23" s="836"/>
      <c r="G23" s="57" t="s">
        <v>6</v>
      </c>
      <c r="H23" s="548">
        <v>128</v>
      </c>
      <c r="I23" s="548">
        <v>125</v>
      </c>
      <c r="J23" s="548">
        <v>125</v>
      </c>
      <c r="K23" s="836"/>
      <c r="L23" s="1939"/>
      <c r="M23" s="1939"/>
      <c r="N23" s="1939"/>
      <c r="O23" s="1937"/>
      <c r="P23" s="836"/>
      <c r="Q23" s="1309"/>
      <c r="R23" s="137"/>
    </row>
    <row r="24" spans="1:18" ht="26.4" x14ac:dyDescent="0.3">
      <c r="A24" s="8"/>
      <c r="B24" s="393"/>
      <c r="C24" s="394"/>
      <c r="D24" s="114"/>
      <c r="E24" s="396" t="s">
        <v>707</v>
      </c>
      <c r="F24" s="57" t="s">
        <v>705</v>
      </c>
      <c r="G24" s="57" t="s">
        <v>6</v>
      </c>
      <c r="H24" s="548">
        <v>265.5</v>
      </c>
      <c r="I24" s="548">
        <v>265</v>
      </c>
      <c r="J24" s="548">
        <v>265</v>
      </c>
      <c r="K24" s="57" t="s">
        <v>692</v>
      </c>
      <c r="L24" s="565">
        <v>140</v>
      </c>
      <c r="M24" s="565">
        <v>145</v>
      </c>
      <c r="N24" s="565">
        <v>150</v>
      </c>
      <c r="O24" s="1937"/>
      <c r="P24" s="57" t="s">
        <v>706</v>
      </c>
      <c r="Q24" s="1309"/>
      <c r="R24" s="137"/>
    </row>
    <row r="25" spans="1:18" ht="26.4" x14ac:dyDescent="0.3">
      <c r="A25" s="8"/>
      <c r="B25" s="393"/>
      <c r="C25" s="394"/>
      <c r="D25" s="114"/>
      <c r="E25" s="396" t="s">
        <v>708</v>
      </c>
      <c r="F25" s="57" t="s">
        <v>1091</v>
      </c>
      <c r="G25" s="57" t="s">
        <v>6</v>
      </c>
      <c r="H25" s="548">
        <v>213</v>
      </c>
      <c r="I25" s="548">
        <v>220</v>
      </c>
      <c r="J25" s="548">
        <v>225</v>
      </c>
      <c r="K25" s="57" t="s">
        <v>692</v>
      </c>
      <c r="L25" s="565">
        <v>33</v>
      </c>
      <c r="M25" s="565">
        <v>48</v>
      </c>
      <c r="N25" s="565">
        <v>42</v>
      </c>
      <c r="O25" s="1937"/>
      <c r="P25" s="57" t="s">
        <v>703</v>
      </c>
      <c r="Q25" s="1309"/>
      <c r="R25" s="137"/>
    </row>
    <row r="26" spans="1:18" x14ac:dyDescent="0.3">
      <c r="A26" s="8"/>
      <c r="B26" s="393"/>
      <c r="C26" s="394"/>
      <c r="D26" s="114"/>
      <c r="E26" s="1843" t="s">
        <v>711</v>
      </c>
      <c r="F26" s="1297" t="s">
        <v>982</v>
      </c>
      <c r="G26" s="57" t="s">
        <v>5</v>
      </c>
      <c r="H26" s="548">
        <v>47</v>
      </c>
      <c r="I26" s="548">
        <v>60</v>
      </c>
      <c r="J26" s="548">
        <v>60</v>
      </c>
      <c r="K26" s="1297" t="s">
        <v>709</v>
      </c>
      <c r="L26" s="1933">
        <v>80</v>
      </c>
      <c r="M26" s="1933">
        <v>80</v>
      </c>
      <c r="N26" s="1933">
        <v>80</v>
      </c>
      <c r="O26" s="1937" t="s">
        <v>710</v>
      </c>
      <c r="P26" s="1305" t="s">
        <v>706</v>
      </c>
      <c r="Q26" s="1309"/>
      <c r="R26" s="137"/>
    </row>
    <row r="27" spans="1:18" x14ac:dyDescent="0.3">
      <c r="A27" s="8"/>
      <c r="B27" s="393"/>
      <c r="C27" s="394"/>
      <c r="D27" s="114"/>
      <c r="E27" s="1843"/>
      <c r="F27" s="1297"/>
      <c r="G27" s="57" t="s">
        <v>7</v>
      </c>
      <c r="H27" s="548">
        <v>12.5</v>
      </c>
      <c r="I27" s="548">
        <v>20</v>
      </c>
      <c r="J27" s="548">
        <v>22</v>
      </c>
      <c r="K27" s="1297"/>
      <c r="L27" s="1933"/>
      <c r="M27" s="1933"/>
      <c r="N27" s="1933"/>
      <c r="O27" s="1937"/>
      <c r="P27" s="1305"/>
      <c r="Q27" s="1309"/>
      <c r="R27" s="137"/>
    </row>
    <row r="28" spans="1:18" ht="52.8" x14ac:dyDescent="0.3">
      <c r="A28" s="8"/>
      <c r="B28" s="393"/>
      <c r="C28" s="394"/>
      <c r="D28" s="114"/>
      <c r="E28" s="396" t="s">
        <v>715</v>
      </c>
      <c r="F28" s="57" t="s">
        <v>712</v>
      </c>
      <c r="G28" s="57" t="s">
        <v>6</v>
      </c>
      <c r="H28" s="548">
        <v>25</v>
      </c>
      <c r="I28" s="548">
        <v>27</v>
      </c>
      <c r="J28" s="548">
        <v>28.5</v>
      </c>
      <c r="K28" s="57" t="s">
        <v>713</v>
      </c>
      <c r="L28" s="565">
        <v>5</v>
      </c>
      <c r="M28" s="565">
        <v>5</v>
      </c>
      <c r="N28" s="565">
        <v>5</v>
      </c>
      <c r="O28" s="397" t="s">
        <v>714</v>
      </c>
      <c r="P28" s="57" t="s">
        <v>694</v>
      </c>
      <c r="Q28" s="1309"/>
      <c r="R28" s="137"/>
    </row>
    <row r="29" spans="1:18" x14ac:dyDescent="0.3">
      <c r="A29" s="8"/>
      <c r="B29" s="393"/>
      <c r="C29" s="394"/>
      <c r="D29" s="114"/>
      <c r="E29" s="1843" t="s">
        <v>717</v>
      </c>
      <c r="F29" s="1297" t="s">
        <v>716</v>
      </c>
      <c r="G29" s="57" t="s">
        <v>7</v>
      </c>
      <c r="H29" s="548">
        <v>69.900000000000006</v>
      </c>
      <c r="I29" s="548">
        <v>71</v>
      </c>
      <c r="J29" s="548">
        <v>75</v>
      </c>
      <c r="K29" s="1297" t="s">
        <v>692</v>
      </c>
      <c r="L29" s="1933">
        <v>160</v>
      </c>
      <c r="M29" s="1933">
        <v>160</v>
      </c>
      <c r="N29" s="1933">
        <v>160</v>
      </c>
      <c r="O29" s="1937" t="s">
        <v>710</v>
      </c>
      <c r="P29" s="1297" t="s">
        <v>694</v>
      </c>
      <c r="Q29" s="1309"/>
      <c r="R29" s="137"/>
    </row>
    <row r="30" spans="1:18" ht="27.6" customHeight="1" x14ac:dyDescent="0.3">
      <c r="A30" s="8"/>
      <c r="B30" s="393"/>
      <c r="C30" s="394"/>
      <c r="D30" s="114"/>
      <c r="E30" s="1843"/>
      <c r="F30" s="1297"/>
      <c r="G30" s="57" t="s">
        <v>6</v>
      </c>
      <c r="H30" s="548">
        <v>37</v>
      </c>
      <c r="I30" s="548">
        <v>40.5</v>
      </c>
      <c r="J30" s="548">
        <v>42.7</v>
      </c>
      <c r="K30" s="1297"/>
      <c r="L30" s="1933"/>
      <c r="M30" s="1933"/>
      <c r="N30" s="1933"/>
      <c r="O30" s="1937"/>
      <c r="P30" s="1297"/>
      <c r="Q30" s="1309"/>
      <c r="R30" s="137"/>
    </row>
    <row r="31" spans="1:18" ht="39.6" x14ac:dyDescent="0.3">
      <c r="A31" s="8"/>
      <c r="B31" s="393"/>
      <c r="C31" s="394"/>
      <c r="D31" s="114"/>
      <c r="E31" s="396" t="s">
        <v>719</v>
      </c>
      <c r="F31" s="57" t="s">
        <v>1101</v>
      </c>
      <c r="G31" s="57" t="s">
        <v>6</v>
      </c>
      <c r="H31" s="548">
        <v>22</v>
      </c>
      <c r="I31" s="548">
        <v>25</v>
      </c>
      <c r="J31" s="548">
        <v>25</v>
      </c>
      <c r="K31" s="57" t="s">
        <v>692</v>
      </c>
      <c r="L31" s="565">
        <v>5</v>
      </c>
      <c r="M31" s="565">
        <v>5</v>
      </c>
      <c r="N31" s="565">
        <v>5</v>
      </c>
      <c r="O31" s="397" t="s">
        <v>718</v>
      </c>
      <c r="P31" s="1297" t="s">
        <v>694</v>
      </c>
      <c r="Q31" s="1309"/>
      <c r="R31" s="137"/>
    </row>
    <row r="32" spans="1:18" ht="15" customHeight="1" x14ac:dyDescent="0.3">
      <c r="A32" s="8"/>
      <c r="B32" s="393"/>
      <c r="C32" s="394"/>
      <c r="D32" s="114"/>
      <c r="E32" s="1639" t="s">
        <v>722</v>
      </c>
      <c r="F32" s="1297" t="s">
        <v>720</v>
      </c>
      <c r="G32" s="57" t="s">
        <v>7</v>
      </c>
      <c r="H32" s="548">
        <v>66.8</v>
      </c>
      <c r="I32" s="548">
        <v>73.599999999999994</v>
      </c>
      <c r="J32" s="548">
        <v>77</v>
      </c>
      <c r="K32" s="1297" t="s">
        <v>692</v>
      </c>
      <c r="L32" s="1933">
        <v>95</v>
      </c>
      <c r="M32" s="1933">
        <v>95</v>
      </c>
      <c r="N32" s="1933">
        <v>95</v>
      </c>
      <c r="O32" s="1937" t="s">
        <v>721</v>
      </c>
      <c r="P32" s="1297"/>
      <c r="Q32" s="1309"/>
      <c r="R32" s="137"/>
    </row>
    <row r="33" spans="1:18" x14ac:dyDescent="0.3">
      <c r="A33" s="8"/>
      <c r="B33" s="393"/>
      <c r="C33" s="394"/>
      <c r="D33" s="114"/>
      <c r="E33" s="1639"/>
      <c r="F33" s="1297"/>
      <c r="G33" s="57" t="s">
        <v>6</v>
      </c>
      <c r="H33" s="548">
        <v>50</v>
      </c>
      <c r="I33" s="548">
        <v>55</v>
      </c>
      <c r="J33" s="548">
        <v>60</v>
      </c>
      <c r="K33" s="1297"/>
      <c r="L33" s="1933"/>
      <c r="M33" s="1933"/>
      <c r="N33" s="1933"/>
      <c r="O33" s="1937"/>
      <c r="P33" s="1297"/>
      <c r="Q33" s="1309"/>
      <c r="R33" s="137"/>
    </row>
    <row r="34" spans="1:18" ht="26.4" x14ac:dyDescent="0.3">
      <c r="A34" s="8"/>
      <c r="B34" s="393"/>
      <c r="C34" s="394"/>
      <c r="D34" s="114"/>
      <c r="E34" s="396" t="s">
        <v>724</v>
      </c>
      <c r="F34" s="57" t="s">
        <v>723</v>
      </c>
      <c r="G34" s="57" t="s">
        <v>6</v>
      </c>
      <c r="H34" s="548">
        <v>22</v>
      </c>
      <c r="I34" s="548">
        <v>24</v>
      </c>
      <c r="J34" s="548">
        <v>26</v>
      </c>
      <c r="K34" s="57" t="s">
        <v>692</v>
      </c>
      <c r="L34" s="565">
        <v>8</v>
      </c>
      <c r="M34" s="565">
        <v>10</v>
      </c>
      <c r="N34" s="565">
        <v>10</v>
      </c>
      <c r="O34" s="397" t="s">
        <v>721</v>
      </c>
      <c r="P34" s="57" t="s">
        <v>703</v>
      </c>
      <c r="Q34" s="1309"/>
      <c r="R34" s="137"/>
    </row>
    <row r="35" spans="1:18" s="403" customFormat="1" ht="39" customHeight="1" x14ac:dyDescent="0.3">
      <c r="A35" s="398"/>
      <c r="B35" s="399"/>
      <c r="C35" s="400"/>
      <c r="D35" s="401"/>
      <c r="E35" s="1639" t="s">
        <v>727</v>
      </c>
      <c r="F35" s="1297" t="s">
        <v>909</v>
      </c>
      <c r="G35" s="57" t="s">
        <v>7</v>
      </c>
      <c r="H35" s="548">
        <v>422.5</v>
      </c>
      <c r="I35" s="548">
        <v>440</v>
      </c>
      <c r="J35" s="548">
        <v>455</v>
      </c>
      <c r="K35" s="1297" t="s">
        <v>725</v>
      </c>
      <c r="L35" s="1970" t="s">
        <v>726</v>
      </c>
      <c r="M35" s="1970" t="s">
        <v>726</v>
      </c>
      <c r="N35" s="1970" t="s">
        <v>726</v>
      </c>
      <c r="O35" s="1937" t="s">
        <v>718</v>
      </c>
      <c r="P35" s="1297" t="s">
        <v>706</v>
      </c>
      <c r="Q35" s="1309"/>
      <c r="R35" s="402"/>
    </row>
    <row r="36" spans="1:18" s="403" customFormat="1" ht="39" customHeight="1" x14ac:dyDescent="0.3">
      <c r="A36" s="398"/>
      <c r="B36" s="399"/>
      <c r="C36" s="400"/>
      <c r="D36" s="401"/>
      <c r="E36" s="1639"/>
      <c r="F36" s="1297"/>
      <c r="G36" s="57" t="s">
        <v>6</v>
      </c>
      <c r="H36" s="548">
        <v>13.5</v>
      </c>
      <c r="I36" s="548">
        <v>15</v>
      </c>
      <c r="J36" s="548">
        <v>20</v>
      </c>
      <c r="K36" s="1297"/>
      <c r="L36" s="1970"/>
      <c r="M36" s="1970"/>
      <c r="N36" s="1970"/>
      <c r="O36" s="1937"/>
      <c r="P36" s="1297"/>
      <c r="Q36" s="1309"/>
      <c r="R36" s="402"/>
    </row>
    <row r="37" spans="1:18" ht="26.4" x14ac:dyDescent="0.3">
      <c r="A37" s="8"/>
      <c r="B37" s="393"/>
      <c r="C37" s="394"/>
      <c r="D37" s="114"/>
      <c r="E37" s="64" t="s">
        <v>729</v>
      </c>
      <c r="F37" s="57" t="s">
        <v>1219</v>
      </c>
      <c r="G37" s="57" t="s">
        <v>7</v>
      </c>
      <c r="H37" s="548">
        <v>55.5</v>
      </c>
      <c r="I37" s="548">
        <v>60.5</v>
      </c>
      <c r="J37" s="548">
        <v>66</v>
      </c>
      <c r="K37" s="57" t="s">
        <v>728</v>
      </c>
      <c r="L37" s="565">
        <v>15</v>
      </c>
      <c r="M37" s="565">
        <v>15</v>
      </c>
      <c r="N37" s="565">
        <v>15</v>
      </c>
      <c r="O37" s="1709" t="s">
        <v>54</v>
      </c>
      <c r="P37" s="61" t="s">
        <v>437</v>
      </c>
      <c r="Q37" s="145" t="s">
        <v>391</v>
      </c>
      <c r="R37" s="137"/>
    </row>
    <row r="38" spans="1:18" ht="15.75" customHeight="1" x14ac:dyDescent="0.3">
      <c r="A38" s="8"/>
      <c r="B38" s="393"/>
      <c r="C38" s="394"/>
      <c r="D38" s="114"/>
      <c r="E38" s="1980" t="s">
        <v>731</v>
      </c>
      <c r="F38" s="1521" t="s">
        <v>730</v>
      </c>
      <c r="G38" s="57" t="s">
        <v>7</v>
      </c>
      <c r="H38" s="548">
        <v>51</v>
      </c>
      <c r="I38" s="548">
        <v>55</v>
      </c>
      <c r="J38" s="548">
        <v>58.5</v>
      </c>
      <c r="K38" s="835" t="s">
        <v>728</v>
      </c>
      <c r="L38" s="1938">
        <v>80</v>
      </c>
      <c r="M38" s="1938">
        <v>80</v>
      </c>
      <c r="N38" s="1938">
        <v>80</v>
      </c>
      <c r="O38" s="1707"/>
      <c r="P38" s="986" t="s">
        <v>906</v>
      </c>
      <c r="Q38" s="1948" t="s">
        <v>695</v>
      </c>
      <c r="R38" s="137"/>
    </row>
    <row r="39" spans="1:18" ht="23.25" customHeight="1" x14ac:dyDescent="0.3">
      <c r="A39" s="8"/>
      <c r="B39" s="393"/>
      <c r="C39" s="394"/>
      <c r="D39" s="114"/>
      <c r="E39" s="1981"/>
      <c r="F39" s="1523"/>
      <c r="G39" s="57" t="s">
        <v>6</v>
      </c>
      <c r="H39" s="548">
        <v>21.1</v>
      </c>
      <c r="I39" s="548">
        <v>22</v>
      </c>
      <c r="J39" s="548">
        <v>22.5</v>
      </c>
      <c r="K39" s="836"/>
      <c r="L39" s="1939"/>
      <c r="M39" s="1939"/>
      <c r="N39" s="1939"/>
      <c r="O39" s="1708"/>
      <c r="P39" s="987"/>
      <c r="Q39" s="1739"/>
      <c r="R39" s="137"/>
    </row>
    <row r="40" spans="1:18" ht="18" customHeight="1" x14ac:dyDescent="0.3">
      <c r="A40" s="8"/>
      <c r="B40" s="393"/>
      <c r="C40" s="394"/>
      <c r="D40" s="114"/>
      <c r="E40" s="1940" t="s">
        <v>734</v>
      </c>
      <c r="F40" s="835" t="s">
        <v>732</v>
      </c>
      <c r="G40" s="57" t="s">
        <v>6</v>
      </c>
      <c r="H40" s="548">
        <v>153</v>
      </c>
      <c r="I40" s="548">
        <v>158.5</v>
      </c>
      <c r="J40" s="548">
        <v>160</v>
      </c>
      <c r="K40" s="1297" t="s">
        <v>733</v>
      </c>
      <c r="L40" s="1933">
        <v>30</v>
      </c>
      <c r="M40" s="1933">
        <v>30</v>
      </c>
      <c r="N40" s="1933">
        <v>30</v>
      </c>
      <c r="O40" s="1937" t="s">
        <v>693</v>
      </c>
      <c r="P40" s="1305" t="s">
        <v>703</v>
      </c>
      <c r="Q40" s="1739"/>
      <c r="R40" s="137"/>
    </row>
    <row r="41" spans="1:18" ht="18" customHeight="1" x14ac:dyDescent="0.3">
      <c r="A41" s="8"/>
      <c r="B41" s="393"/>
      <c r="C41" s="394"/>
      <c r="D41" s="114"/>
      <c r="E41" s="1940"/>
      <c r="F41" s="836"/>
      <c r="G41" s="57" t="s">
        <v>5</v>
      </c>
      <c r="H41" s="548">
        <v>38.799999999999997</v>
      </c>
      <c r="I41" s="548">
        <v>40</v>
      </c>
      <c r="J41" s="548">
        <v>42</v>
      </c>
      <c r="K41" s="1297"/>
      <c r="L41" s="1933"/>
      <c r="M41" s="1933"/>
      <c r="N41" s="1933"/>
      <c r="O41" s="1937"/>
      <c r="P41" s="1305"/>
      <c r="Q41" s="1739"/>
      <c r="R41" s="137"/>
    </row>
    <row r="42" spans="1:18" ht="33.75" customHeight="1" x14ac:dyDescent="0.3">
      <c r="A42" s="8"/>
      <c r="B42" s="393"/>
      <c r="C42" s="394"/>
      <c r="D42" s="114"/>
      <c r="E42" s="64" t="s">
        <v>737</v>
      </c>
      <c r="F42" s="57" t="s">
        <v>735</v>
      </c>
      <c r="G42" s="57" t="s">
        <v>6</v>
      </c>
      <c r="H42" s="548">
        <v>40</v>
      </c>
      <c r="I42" s="548">
        <v>42</v>
      </c>
      <c r="J42" s="548">
        <v>43</v>
      </c>
      <c r="K42" s="57" t="s">
        <v>692</v>
      </c>
      <c r="L42" s="565">
        <v>45</v>
      </c>
      <c r="M42" s="565">
        <v>50</v>
      </c>
      <c r="N42" s="565">
        <v>50</v>
      </c>
      <c r="O42" s="397" t="s">
        <v>736</v>
      </c>
      <c r="P42" s="61" t="s">
        <v>1042</v>
      </c>
      <c r="Q42" s="1739"/>
      <c r="R42" s="137"/>
    </row>
    <row r="43" spans="1:18" ht="30" customHeight="1" x14ac:dyDescent="0.3">
      <c r="A43" s="8"/>
      <c r="B43" s="393"/>
      <c r="C43" s="394"/>
      <c r="D43" s="114"/>
      <c r="E43" s="1940" t="s">
        <v>741</v>
      </c>
      <c r="F43" s="1297" t="s">
        <v>738</v>
      </c>
      <c r="G43" s="57" t="s">
        <v>6</v>
      </c>
      <c r="H43" s="548">
        <v>275</v>
      </c>
      <c r="I43" s="548">
        <v>282.5</v>
      </c>
      <c r="J43" s="548">
        <v>300</v>
      </c>
      <c r="K43" s="1297" t="s">
        <v>692</v>
      </c>
      <c r="L43" s="1933">
        <v>128</v>
      </c>
      <c r="M43" s="1933">
        <v>130</v>
      </c>
      <c r="N43" s="1933">
        <v>133</v>
      </c>
      <c r="O43" s="1937" t="s">
        <v>739</v>
      </c>
      <c r="P43" s="1305" t="s">
        <v>740</v>
      </c>
      <c r="Q43" s="1739"/>
      <c r="R43" s="137"/>
    </row>
    <row r="44" spans="1:18" ht="23.25" customHeight="1" x14ac:dyDescent="0.3">
      <c r="A44" s="8"/>
      <c r="B44" s="393"/>
      <c r="C44" s="394"/>
      <c r="D44" s="114"/>
      <c r="E44" s="1940"/>
      <c r="F44" s="1297"/>
      <c r="G44" s="404" t="s">
        <v>7</v>
      </c>
      <c r="H44" s="598">
        <v>20</v>
      </c>
      <c r="I44" s="595">
        <v>20.5</v>
      </c>
      <c r="J44" s="595">
        <v>22.5</v>
      </c>
      <c r="K44" s="1297"/>
      <c r="L44" s="1933"/>
      <c r="M44" s="1933"/>
      <c r="N44" s="1933"/>
      <c r="O44" s="1937"/>
      <c r="P44" s="1305"/>
      <c r="Q44" s="1739"/>
      <c r="R44" s="137"/>
    </row>
    <row r="45" spans="1:18" x14ac:dyDescent="0.3">
      <c r="A45" s="8"/>
      <c r="B45" s="393"/>
      <c r="C45" s="394"/>
      <c r="D45" s="114"/>
      <c r="E45" s="1296" t="s">
        <v>744</v>
      </c>
      <c r="F45" s="1297" t="s">
        <v>742</v>
      </c>
      <c r="G45" s="57" t="s">
        <v>6</v>
      </c>
      <c r="H45" s="548">
        <v>24</v>
      </c>
      <c r="I45" s="548">
        <v>25.3</v>
      </c>
      <c r="J45" s="548">
        <v>26</v>
      </c>
      <c r="K45" s="1297" t="s">
        <v>743</v>
      </c>
      <c r="L45" s="1933">
        <v>5</v>
      </c>
      <c r="M45" s="1933">
        <v>8</v>
      </c>
      <c r="N45" s="1933">
        <v>8</v>
      </c>
      <c r="O45" s="1937" t="s">
        <v>721</v>
      </c>
      <c r="P45" s="1305" t="s">
        <v>694</v>
      </c>
      <c r="Q45" s="1739"/>
      <c r="R45" s="137"/>
    </row>
    <row r="46" spans="1:18" x14ac:dyDescent="0.3">
      <c r="A46" s="8"/>
      <c r="B46" s="393"/>
      <c r="C46" s="394"/>
      <c r="D46" s="114"/>
      <c r="E46" s="1296"/>
      <c r="F46" s="1297"/>
      <c r="G46" s="57" t="s">
        <v>7</v>
      </c>
      <c r="H46" s="548">
        <v>36</v>
      </c>
      <c r="I46" s="548">
        <v>38</v>
      </c>
      <c r="J46" s="548">
        <v>39</v>
      </c>
      <c r="K46" s="1297"/>
      <c r="L46" s="1933"/>
      <c r="M46" s="1933"/>
      <c r="N46" s="1933"/>
      <c r="O46" s="1937"/>
      <c r="P46" s="1305"/>
      <c r="Q46" s="1739"/>
      <c r="R46" s="137"/>
    </row>
    <row r="47" spans="1:18" ht="39.6" x14ac:dyDescent="0.3">
      <c r="A47" s="8"/>
      <c r="B47" s="393"/>
      <c r="C47" s="394"/>
      <c r="D47" s="114"/>
      <c r="E47" s="64" t="s">
        <v>746</v>
      </c>
      <c r="F47" s="57" t="s">
        <v>745</v>
      </c>
      <c r="G47" s="57" t="s">
        <v>7</v>
      </c>
      <c r="H47" s="548">
        <v>8</v>
      </c>
      <c r="I47" s="548">
        <v>8</v>
      </c>
      <c r="J47" s="548">
        <v>8</v>
      </c>
      <c r="K47" s="57" t="s">
        <v>1113</v>
      </c>
      <c r="L47" s="565">
        <v>85</v>
      </c>
      <c r="M47" s="565">
        <v>90</v>
      </c>
      <c r="N47" s="565">
        <v>90</v>
      </c>
      <c r="O47" s="1937"/>
      <c r="P47" s="61" t="s">
        <v>706</v>
      </c>
      <c r="Q47" s="1739"/>
      <c r="R47" s="137"/>
    </row>
    <row r="48" spans="1:18" ht="26.25" customHeight="1" x14ac:dyDescent="0.3">
      <c r="A48" s="8"/>
      <c r="B48" s="393"/>
      <c r="C48" s="394"/>
      <c r="D48" s="114"/>
      <c r="E48" s="1940" t="s">
        <v>750</v>
      </c>
      <c r="F48" s="1297" t="s">
        <v>747</v>
      </c>
      <c r="G48" s="57" t="s">
        <v>7</v>
      </c>
      <c r="H48" s="548">
        <v>4.7</v>
      </c>
      <c r="I48" s="548">
        <v>4.9000000000000004</v>
      </c>
      <c r="J48" s="548">
        <v>5.0999999999999996</v>
      </c>
      <c r="K48" s="1297" t="s">
        <v>1198</v>
      </c>
      <c r="L48" s="1933">
        <v>35</v>
      </c>
      <c r="M48" s="1933">
        <v>35</v>
      </c>
      <c r="N48" s="1933">
        <v>35</v>
      </c>
      <c r="O48" s="1937" t="s">
        <v>748</v>
      </c>
      <c r="P48" s="1305" t="s">
        <v>749</v>
      </c>
      <c r="Q48" s="1739"/>
      <c r="R48" s="137"/>
    </row>
    <row r="49" spans="1:18" ht="24.75" customHeight="1" x14ac:dyDescent="0.3">
      <c r="A49" s="8"/>
      <c r="B49" s="393"/>
      <c r="C49" s="394"/>
      <c r="D49" s="114"/>
      <c r="E49" s="1940"/>
      <c r="F49" s="1297"/>
      <c r="G49" s="57" t="s">
        <v>6</v>
      </c>
      <c r="H49" s="548">
        <v>5</v>
      </c>
      <c r="I49" s="548">
        <v>5.4</v>
      </c>
      <c r="J49" s="548">
        <v>5.5</v>
      </c>
      <c r="K49" s="1297"/>
      <c r="L49" s="1933"/>
      <c r="M49" s="1933"/>
      <c r="N49" s="1933"/>
      <c r="O49" s="1937"/>
      <c r="P49" s="1305"/>
      <c r="Q49" s="1739"/>
      <c r="R49" s="137"/>
    </row>
    <row r="50" spans="1:18" ht="24.75" customHeight="1" x14ac:dyDescent="0.3">
      <c r="A50" s="8"/>
      <c r="B50" s="393"/>
      <c r="C50" s="394"/>
      <c r="D50" s="114"/>
      <c r="E50" s="1854" t="s">
        <v>752</v>
      </c>
      <c r="F50" s="835" t="s">
        <v>930</v>
      </c>
      <c r="G50" s="57" t="s">
        <v>5</v>
      </c>
      <c r="H50" s="548">
        <v>46.2</v>
      </c>
      <c r="I50" s="548">
        <v>46.2</v>
      </c>
      <c r="J50" s="548">
        <v>0</v>
      </c>
      <c r="K50" s="835" t="s">
        <v>983</v>
      </c>
      <c r="L50" s="1938">
        <v>12</v>
      </c>
      <c r="M50" s="1938">
        <v>12</v>
      </c>
      <c r="N50" s="1938">
        <v>0</v>
      </c>
      <c r="O50" s="1934"/>
      <c r="P50" s="986" t="s">
        <v>694</v>
      </c>
      <c r="Q50" s="1739"/>
      <c r="R50" s="137"/>
    </row>
    <row r="51" spans="1:18" ht="24.75" customHeight="1" x14ac:dyDescent="0.3">
      <c r="A51" s="8"/>
      <c r="B51" s="393"/>
      <c r="C51" s="394"/>
      <c r="D51" s="114"/>
      <c r="E51" s="1855"/>
      <c r="F51" s="836"/>
      <c r="G51" s="57" t="s">
        <v>6</v>
      </c>
      <c r="H51" s="548">
        <v>52.5</v>
      </c>
      <c r="I51" s="548">
        <v>52.5</v>
      </c>
      <c r="J51" s="548">
        <v>0</v>
      </c>
      <c r="K51" s="836"/>
      <c r="L51" s="1939"/>
      <c r="M51" s="1939"/>
      <c r="N51" s="1939"/>
      <c r="O51" s="1935"/>
      <c r="P51" s="987"/>
      <c r="Q51" s="1739"/>
      <c r="R51" s="137"/>
    </row>
    <row r="52" spans="1:18" ht="28.5" customHeight="1" x14ac:dyDescent="0.3">
      <c r="A52" s="8"/>
      <c r="B52" s="393"/>
      <c r="C52" s="394"/>
      <c r="D52" s="114"/>
      <c r="E52" s="396" t="s">
        <v>753</v>
      </c>
      <c r="F52" s="57" t="s">
        <v>931</v>
      </c>
      <c r="G52" s="57" t="s">
        <v>5</v>
      </c>
      <c r="H52" s="548">
        <v>28</v>
      </c>
      <c r="I52" s="548">
        <v>28</v>
      </c>
      <c r="J52" s="548">
        <v>0</v>
      </c>
      <c r="K52" s="57" t="s">
        <v>692</v>
      </c>
      <c r="L52" s="565">
        <v>50</v>
      </c>
      <c r="M52" s="565">
        <v>50</v>
      </c>
      <c r="N52" s="565">
        <v>50</v>
      </c>
      <c r="O52" s="1709"/>
      <c r="P52" s="986" t="s">
        <v>694</v>
      </c>
      <c r="Q52" s="1739"/>
      <c r="R52" s="137"/>
    </row>
    <row r="53" spans="1:18" ht="24.75" customHeight="1" x14ac:dyDescent="0.3">
      <c r="A53" s="8"/>
      <c r="B53" s="393"/>
      <c r="C53" s="394"/>
      <c r="D53" s="114"/>
      <c r="E53" s="396" t="s">
        <v>754</v>
      </c>
      <c r="F53" s="57" t="s">
        <v>932</v>
      </c>
      <c r="G53" s="57" t="s">
        <v>7</v>
      </c>
      <c r="H53" s="548">
        <v>28</v>
      </c>
      <c r="I53" s="548">
        <v>28</v>
      </c>
      <c r="J53" s="548">
        <v>28</v>
      </c>
      <c r="K53" s="57" t="s">
        <v>692</v>
      </c>
      <c r="L53" s="565">
        <v>80</v>
      </c>
      <c r="M53" s="565">
        <v>80</v>
      </c>
      <c r="N53" s="565">
        <v>80</v>
      </c>
      <c r="O53" s="1708"/>
      <c r="P53" s="987"/>
      <c r="Q53" s="1949"/>
      <c r="R53" s="137"/>
    </row>
    <row r="54" spans="1:18" ht="22.5" customHeight="1" x14ac:dyDescent="0.3">
      <c r="A54" s="8"/>
      <c r="B54" s="393"/>
      <c r="C54" s="394"/>
      <c r="D54" s="114"/>
      <c r="E54" s="1843" t="s">
        <v>755</v>
      </c>
      <c r="F54" s="1297" t="s">
        <v>1102</v>
      </c>
      <c r="G54" s="61" t="s">
        <v>5</v>
      </c>
      <c r="H54" s="548">
        <v>53.08</v>
      </c>
      <c r="I54" s="548">
        <v>0</v>
      </c>
      <c r="J54" s="548">
        <v>0</v>
      </c>
      <c r="K54" s="1297" t="s">
        <v>984</v>
      </c>
      <c r="L54" s="1933">
        <v>1</v>
      </c>
      <c r="M54" s="1933">
        <v>0</v>
      </c>
      <c r="N54" s="1933">
        <v>0</v>
      </c>
      <c r="O54" s="1936" t="s">
        <v>751</v>
      </c>
      <c r="P54" s="986" t="s">
        <v>318</v>
      </c>
      <c r="Q54" s="1309" t="s">
        <v>391</v>
      </c>
      <c r="R54" s="137"/>
    </row>
    <row r="55" spans="1:18" ht="38.1" customHeight="1" x14ac:dyDescent="0.3">
      <c r="A55" s="8"/>
      <c r="B55" s="393"/>
      <c r="C55" s="394"/>
      <c r="D55" s="114"/>
      <c r="E55" s="1843"/>
      <c r="F55" s="1968"/>
      <c r="G55" s="61" t="s">
        <v>6</v>
      </c>
      <c r="H55" s="548">
        <v>5.3</v>
      </c>
      <c r="I55" s="548">
        <v>0</v>
      </c>
      <c r="J55" s="548">
        <v>0</v>
      </c>
      <c r="K55" s="1297"/>
      <c r="L55" s="1933"/>
      <c r="M55" s="1933"/>
      <c r="N55" s="1933"/>
      <c r="O55" s="1936"/>
      <c r="P55" s="1342"/>
      <c r="Q55" s="1309"/>
      <c r="R55" s="137"/>
    </row>
    <row r="56" spans="1:18" ht="15" customHeight="1" x14ac:dyDescent="0.3">
      <c r="A56" s="8"/>
      <c r="B56" s="393"/>
      <c r="C56" s="394"/>
      <c r="D56" s="114"/>
      <c r="E56" s="1843" t="s">
        <v>756</v>
      </c>
      <c r="F56" s="1297" t="s">
        <v>1103</v>
      </c>
      <c r="G56" s="61" t="s">
        <v>5</v>
      </c>
      <c r="H56" s="548">
        <v>22.3</v>
      </c>
      <c r="I56" s="548">
        <v>124</v>
      </c>
      <c r="J56" s="548">
        <v>177.7</v>
      </c>
      <c r="K56" s="785" t="s">
        <v>141</v>
      </c>
      <c r="L56" s="565">
        <v>1</v>
      </c>
      <c r="M56" s="565">
        <v>0</v>
      </c>
      <c r="N56" s="565">
        <v>0</v>
      </c>
      <c r="O56" s="1936"/>
      <c r="P56" s="1342"/>
      <c r="Q56" s="1309"/>
      <c r="R56" s="137"/>
    </row>
    <row r="57" spans="1:18" ht="29.1" customHeight="1" x14ac:dyDescent="0.3">
      <c r="A57" s="8"/>
      <c r="B57" s="393"/>
      <c r="C57" s="394"/>
      <c r="D57" s="114"/>
      <c r="E57" s="1843"/>
      <c r="F57" s="1297"/>
      <c r="G57" s="61" t="s">
        <v>6</v>
      </c>
      <c r="H57" s="548">
        <v>3.9</v>
      </c>
      <c r="I57" s="548">
        <v>12.4</v>
      </c>
      <c r="J57" s="548">
        <v>15.8</v>
      </c>
      <c r="K57" s="785" t="s">
        <v>299</v>
      </c>
      <c r="L57" s="565">
        <v>0</v>
      </c>
      <c r="M57" s="565">
        <v>50</v>
      </c>
      <c r="N57" s="565">
        <v>50</v>
      </c>
      <c r="O57" s="1936"/>
      <c r="P57" s="1342"/>
      <c r="Q57" s="1309"/>
      <c r="R57" s="137"/>
    </row>
    <row r="58" spans="1:18" ht="27" customHeight="1" x14ac:dyDescent="0.3">
      <c r="A58" s="8"/>
      <c r="B58" s="393"/>
      <c r="C58" s="394"/>
      <c r="D58" s="114"/>
      <c r="E58" s="1843" t="s">
        <v>757</v>
      </c>
      <c r="F58" s="1297" t="s">
        <v>985</v>
      </c>
      <c r="G58" s="61" t="s">
        <v>5</v>
      </c>
      <c r="H58" s="548">
        <v>60</v>
      </c>
      <c r="I58" s="548">
        <v>300</v>
      </c>
      <c r="J58" s="548">
        <v>300</v>
      </c>
      <c r="K58" s="1297" t="s">
        <v>299</v>
      </c>
      <c r="L58" s="1933">
        <v>5</v>
      </c>
      <c r="M58" s="1933">
        <v>40</v>
      </c>
      <c r="N58" s="1933">
        <v>85</v>
      </c>
      <c r="O58" s="1936"/>
      <c r="P58" s="1342"/>
      <c r="Q58" s="1309"/>
      <c r="R58" s="137"/>
    </row>
    <row r="59" spans="1:18" ht="21" customHeight="1" x14ac:dyDescent="0.3">
      <c r="A59" s="8"/>
      <c r="B59" s="393"/>
      <c r="C59" s="394"/>
      <c r="D59" s="114"/>
      <c r="E59" s="1843"/>
      <c r="F59" s="1297"/>
      <c r="G59" s="61" t="s">
        <v>6</v>
      </c>
      <c r="H59" s="548">
        <v>9</v>
      </c>
      <c r="I59" s="548">
        <v>50</v>
      </c>
      <c r="J59" s="548">
        <v>50</v>
      </c>
      <c r="K59" s="1297"/>
      <c r="L59" s="1933"/>
      <c r="M59" s="1933"/>
      <c r="N59" s="1933"/>
      <c r="O59" s="1936"/>
      <c r="P59" s="1342"/>
      <c r="Q59" s="1309"/>
      <c r="R59" s="137"/>
    </row>
    <row r="60" spans="1:18" ht="18.75" customHeight="1" x14ac:dyDescent="0.3">
      <c r="A60" s="8"/>
      <c r="B60" s="393"/>
      <c r="C60" s="394"/>
      <c r="D60" s="114"/>
      <c r="E60" s="1843" t="s">
        <v>758</v>
      </c>
      <c r="F60" s="1957" t="s">
        <v>1221</v>
      </c>
      <c r="G60" s="1836" t="s">
        <v>5</v>
      </c>
      <c r="H60" s="1240">
        <v>136</v>
      </c>
      <c r="I60" s="1240">
        <v>0</v>
      </c>
      <c r="J60" s="1240">
        <v>0</v>
      </c>
      <c r="K60" s="1962" t="s">
        <v>141</v>
      </c>
      <c r="L60" s="837">
        <v>1</v>
      </c>
      <c r="M60" s="837">
        <v>0</v>
      </c>
      <c r="N60" s="837">
        <v>0</v>
      </c>
      <c r="O60" s="1936"/>
      <c r="P60" s="1342"/>
      <c r="Q60" s="1309"/>
      <c r="R60" s="137"/>
    </row>
    <row r="61" spans="1:18" ht="18.75" customHeight="1" x14ac:dyDescent="0.3">
      <c r="A61" s="8"/>
      <c r="B61" s="393"/>
      <c r="C61" s="394"/>
      <c r="D61" s="114"/>
      <c r="E61" s="1843"/>
      <c r="F61" s="1957"/>
      <c r="G61" s="1969"/>
      <c r="H61" s="1241"/>
      <c r="I61" s="1241"/>
      <c r="J61" s="1241"/>
      <c r="K61" s="1963"/>
      <c r="L61" s="839"/>
      <c r="M61" s="839"/>
      <c r="N61" s="839"/>
      <c r="O61" s="1936"/>
      <c r="P61" s="1342"/>
      <c r="Q61" s="1309"/>
      <c r="R61" s="137"/>
    </row>
    <row r="62" spans="1:18" ht="28.35" customHeight="1" x14ac:dyDescent="0.3">
      <c r="A62" s="8"/>
      <c r="B62" s="393"/>
      <c r="C62" s="394"/>
      <c r="D62" s="114"/>
      <c r="E62" s="1843"/>
      <c r="F62" s="1957"/>
      <c r="G62" s="141" t="s">
        <v>6</v>
      </c>
      <c r="H62" s="598">
        <v>24</v>
      </c>
      <c r="I62" s="595">
        <v>0</v>
      </c>
      <c r="J62" s="595">
        <v>0</v>
      </c>
      <c r="K62" s="789" t="s">
        <v>1107</v>
      </c>
      <c r="L62" s="595">
        <v>100</v>
      </c>
      <c r="M62" s="595">
        <v>0</v>
      </c>
      <c r="N62" s="595">
        <v>0</v>
      </c>
      <c r="O62" s="1936"/>
      <c r="P62" s="1342"/>
      <c r="Q62" s="1309"/>
      <c r="R62" s="137"/>
    </row>
    <row r="63" spans="1:18" ht="25.5" customHeight="1" x14ac:dyDescent="0.3">
      <c r="A63" s="8"/>
      <c r="B63" s="393"/>
      <c r="C63" s="394"/>
      <c r="D63" s="114"/>
      <c r="E63" s="1843" t="s">
        <v>759</v>
      </c>
      <c r="F63" s="1297" t="s">
        <v>1151</v>
      </c>
      <c r="G63" s="61" t="s">
        <v>5</v>
      </c>
      <c r="H63" s="548">
        <v>80</v>
      </c>
      <c r="I63" s="548">
        <v>80.099999999999994</v>
      </c>
      <c r="J63" s="548">
        <v>0</v>
      </c>
      <c r="K63" s="1297" t="s">
        <v>299</v>
      </c>
      <c r="L63" s="1933">
        <v>45</v>
      </c>
      <c r="M63" s="1933">
        <v>100</v>
      </c>
      <c r="N63" s="1933">
        <v>100</v>
      </c>
      <c r="O63" s="1936"/>
      <c r="P63" s="1342"/>
      <c r="Q63" s="1309"/>
      <c r="R63" s="137"/>
    </row>
    <row r="64" spans="1:18" ht="30.75" customHeight="1" x14ac:dyDescent="0.3">
      <c r="A64" s="8"/>
      <c r="B64" s="393"/>
      <c r="C64" s="394"/>
      <c r="D64" s="114"/>
      <c r="E64" s="1843"/>
      <c r="F64" s="1297"/>
      <c r="G64" s="61" t="s">
        <v>6</v>
      </c>
      <c r="H64" s="548">
        <v>14</v>
      </c>
      <c r="I64" s="548">
        <v>14.4</v>
      </c>
      <c r="J64" s="548">
        <v>0</v>
      </c>
      <c r="K64" s="1297"/>
      <c r="L64" s="1933"/>
      <c r="M64" s="1933"/>
      <c r="N64" s="1933"/>
      <c r="O64" s="1936"/>
      <c r="P64" s="1342"/>
      <c r="Q64" s="1309"/>
      <c r="R64" s="137"/>
    </row>
    <row r="65" spans="1:18" ht="31.5" customHeight="1" x14ac:dyDescent="0.3">
      <c r="A65" s="8"/>
      <c r="B65" s="393"/>
      <c r="C65" s="394"/>
      <c r="D65" s="114"/>
      <c r="E65" s="1750" t="s">
        <v>920</v>
      </c>
      <c r="F65" s="835" t="s">
        <v>1150</v>
      </c>
      <c r="G65" s="61" t="s">
        <v>5</v>
      </c>
      <c r="H65" s="548">
        <v>120</v>
      </c>
      <c r="I65" s="548">
        <v>250</v>
      </c>
      <c r="J65" s="548">
        <v>262</v>
      </c>
      <c r="K65" s="835" t="s">
        <v>760</v>
      </c>
      <c r="L65" s="1938">
        <v>1</v>
      </c>
      <c r="M65" s="1938">
        <v>2</v>
      </c>
      <c r="N65" s="1938">
        <v>2</v>
      </c>
      <c r="O65" s="1936"/>
      <c r="P65" s="1342"/>
      <c r="Q65" s="1309"/>
      <c r="R65" s="137"/>
    </row>
    <row r="66" spans="1:18" ht="22.5" customHeight="1" x14ac:dyDescent="0.3">
      <c r="A66" s="8"/>
      <c r="B66" s="393"/>
      <c r="C66" s="394"/>
      <c r="D66" s="114"/>
      <c r="E66" s="1752"/>
      <c r="F66" s="1965"/>
      <c r="G66" s="61" t="s">
        <v>6</v>
      </c>
      <c r="H66" s="548">
        <v>22</v>
      </c>
      <c r="I66" s="548">
        <v>44</v>
      </c>
      <c r="J66" s="548">
        <v>45.5</v>
      </c>
      <c r="K66" s="836"/>
      <c r="L66" s="1939"/>
      <c r="M66" s="1939"/>
      <c r="N66" s="1939"/>
      <c r="O66" s="1936"/>
      <c r="P66" s="1342"/>
      <c r="Q66" s="1309"/>
      <c r="R66" s="137"/>
    </row>
    <row r="67" spans="1:18" ht="32.1" customHeight="1" x14ac:dyDescent="0.3">
      <c r="A67" s="8"/>
      <c r="B67" s="393"/>
      <c r="C67" s="394"/>
      <c r="D67" s="114"/>
      <c r="E67" s="1750" t="s">
        <v>921</v>
      </c>
      <c r="F67" s="835" t="s">
        <v>1243</v>
      </c>
      <c r="G67" s="61" t="s">
        <v>5</v>
      </c>
      <c r="H67" s="548">
        <v>443.2</v>
      </c>
      <c r="I67" s="548">
        <v>522.79999999999995</v>
      </c>
      <c r="J67" s="548">
        <v>0</v>
      </c>
      <c r="K67" s="835" t="s">
        <v>299</v>
      </c>
      <c r="L67" s="1938">
        <v>50</v>
      </c>
      <c r="M67" s="1938">
        <v>100</v>
      </c>
      <c r="N67" s="1938">
        <v>0</v>
      </c>
      <c r="O67" s="1936"/>
      <c r="P67" s="1342"/>
      <c r="Q67" s="1309"/>
      <c r="R67" s="137"/>
    </row>
    <row r="68" spans="1:18" ht="35.1" customHeight="1" x14ac:dyDescent="0.3">
      <c r="A68" s="8"/>
      <c r="B68" s="393"/>
      <c r="C68" s="394"/>
      <c r="D68" s="114"/>
      <c r="E68" s="1752"/>
      <c r="F68" s="1964"/>
      <c r="G68" s="61" t="s">
        <v>6</v>
      </c>
      <c r="H68" s="548">
        <v>47.3</v>
      </c>
      <c r="I68" s="548">
        <v>49.6</v>
      </c>
      <c r="J68" s="548">
        <v>0</v>
      </c>
      <c r="K68" s="836"/>
      <c r="L68" s="1939"/>
      <c r="M68" s="1939"/>
      <c r="N68" s="1939"/>
      <c r="O68" s="1936"/>
      <c r="P68" s="1342"/>
      <c r="Q68" s="1309"/>
      <c r="R68" s="137"/>
    </row>
    <row r="69" spans="1:18" ht="14.25" customHeight="1" x14ac:dyDescent="0.3">
      <c r="A69" s="8"/>
      <c r="B69" s="393"/>
      <c r="C69" s="394"/>
      <c r="D69" s="114"/>
      <c r="E69" s="1750" t="s">
        <v>996</v>
      </c>
      <c r="F69" s="835" t="s">
        <v>1051</v>
      </c>
      <c r="G69" s="61" t="s">
        <v>5</v>
      </c>
      <c r="H69" s="548">
        <v>82.4</v>
      </c>
      <c r="I69" s="548">
        <v>500</v>
      </c>
      <c r="J69" s="548">
        <v>612</v>
      </c>
      <c r="K69" s="784" t="s">
        <v>298</v>
      </c>
      <c r="L69" s="565">
        <v>1</v>
      </c>
      <c r="M69" s="565">
        <v>0</v>
      </c>
      <c r="N69" s="565">
        <v>0</v>
      </c>
      <c r="O69" s="1936"/>
      <c r="P69" s="1342"/>
      <c r="Q69" s="1309"/>
      <c r="R69" s="137"/>
    </row>
    <row r="70" spans="1:18" ht="14.25" customHeight="1" x14ac:dyDescent="0.3">
      <c r="A70" s="8"/>
      <c r="B70" s="393"/>
      <c r="C70" s="394"/>
      <c r="D70" s="114"/>
      <c r="E70" s="1752"/>
      <c r="F70" s="1357"/>
      <c r="G70" s="772" t="s">
        <v>6</v>
      </c>
      <c r="H70" s="664">
        <v>14.5</v>
      </c>
      <c r="I70" s="664">
        <v>90</v>
      </c>
      <c r="J70" s="664">
        <v>124.4</v>
      </c>
      <c r="K70" s="57" t="s">
        <v>299</v>
      </c>
      <c r="L70" s="565">
        <v>0</v>
      </c>
      <c r="M70" s="565">
        <v>50</v>
      </c>
      <c r="N70" s="565">
        <v>100</v>
      </c>
      <c r="O70" s="1729"/>
      <c r="P70" s="987"/>
      <c r="Q70" s="1948"/>
      <c r="R70" s="137"/>
    </row>
    <row r="71" spans="1:18" ht="42" customHeight="1" thickBot="1" x14ac:dyDescent="0.35">
      <c r="A71" s="8"/>
      <c r="B71" s="393"/>
      <c r="C71" s="394"/>
      <c r="D71" s="114"/>
      <c r="E71" s="773" t="s">
        <v>1105</v>
      </c>
      <c r="F71" s="775" t="s">
        <v>1106</v>
      </c>
      <c r="G71" s="143" t="s">
        <v>6</v>
      </c>
      <c r="H71" s="782">
        <v>75</v>
      </c>
      <c r="I71" s="782">
        <v>75</v>
      </c>
      <c r="J71" s="782">
        <v>75</v>
      </c>
      <c r="K71" s="774" t="s">
        <v>1114</v>
      </c>
      <c r="L71" s="783">
        <v>35</v>
      </c>
      <c r="M71" s="783">
        <v>33</v>
      </c>
      <c r="N71" s="783">
        <v>31</v>
      </c>
      <c r="O71" s="1967"/>
      <c r="P71" s="809" t="s">
        <v>1220</v>
      </c>
      <c r="Q71" s="1966"/>
      <c r="R71" s="137"/>
    </row>
    <row r="72" spans="1:18" ht="13.8" thickBot="1" x14ac:dyDescent="0.35">
      <c r="A72" s="8"/>
      <c r="B72" s="393"/>
      <c r="C72" s="394"/>
      <c r="D72" s="116"/>
      <c r="E72" s="1588" t="s">
        <v>10</v>
      </c>
      <c r="F72" s="1588"/>
      <c r="G72" s="1589"/>
      <c r="H72" s="228">
        <f>SUM(H16:H71)</f>
        <v>5073.7800000000007</v>
      </c>
      <c r="I72" s="227">
        <f>SUM(I16:I71)</f>
        <v>6221.7</v>
      </c>
      <c r="J72" s="227">
        <f>SUM(J16:J71)</f>
        <v>5753.7</v>
      </c>
      <c r="K72" s="1871"/>
      <c r="L72" s="1871"/>
      <c r="M72" s="1871"/>
      <c r="N72" s="1871"/>
      <c r="O72" s="1871"/>
      <c r="P72" s="1871"/>
      <c r="Q72" s="1872"/>
      <c r="R72" s="137"/>
    </row>
    <row r="73" spans="1:18" ht="13.8" thickBot="1" x14ac:dyDescent="0.35">
      <c r="A73" s="8"/>
      <c r="B73" s="393"/>
      <c r="C73" s="394"/>
      <c r="D73" s="1958" t="s">
        <v>761</v>
      </c>
      <c r="E73" s="1959"/>
      <c r="F73" s="1959"/>
      <c r="G73" s="1959"/>
      <c r="H73" s="1959"/>
      <c r="I73" s="1960"/>
      <c r="J73" s="1960"/>
      <c r="K73" s="1959"/>
      <c r="L73" s="1959"/>
      <c r="M73" s="1959"/>
      <c r="N73" s="1959"/>
      <c r="O73" s="1959"/>
      <c r="P73" s="1959"/>
      <c r="Q73" s="1961"/>
      <c r="R73" s="137"/>
    </row>
    <row r="74" spans="1:18" ht="42.75" customHeight="1" x14ac:dyDescent="0.3">
      <c r="A74" s="8"/>
      <c r="B74" s="393"/>
      <c r="C74" s="394"/>
      <c r="D74" s="405"/>
      <c r="E74" s="395" t="s">
        <v>762</v>
      </c>
      <c r="F74" s="72" t="s">
        <v>763</v>
      </c>
      <c r="G74" s="57" t="s">
        <v>6</v>
      </c>
      <c r="H74" s="604">
        <v>1317</v>
      </c>
      <c r="I74" s="604">
        <v>1370</v>
      </c>
      <c r="J74" s="604">
        <v>1370</v>
      </c>
      <c r="K74" s="72" t="s">
        <v>764</v>
      </c>
      <c r="L74" s="568">
        <v>280</v>
      </c>
      <c r="M74" s="568">
        <v>250</v>
      </c>
      <c r="N74" s="568">
        <v>240</v>
      </c>
      <c r="O74" s="1954" t="s">
        <v>765</v>
      </c>
      <c r="P74" s="1304" t="s">
        <v>694</v>
      </c>
      <c r="Q74" s="1234" t="s">
        <v>695</v>
      </c>
      <c r="R74" s="137"/>
    </row>
    <row r="75" spans="1:18" ht="39.6" x14ac:dyDescent="0.3">
      <c r="A75" s="8"/>
      <c r="B75" s="393"/>
      <c r="C75" s="394"/>
      <c r="D75" s="405"/>
      <c r="E75" s="396" t="s">
        <v>766</v>
      </c>
      <c r="F75" s="57" t="s">
        <v>767</v>
      </c>
      <c r="G75" s="57" t="s">
        <v>7</v>
      </c>
      <c r="H75" s="548">
        <v>172</v>
      </c>
      <c r="I75" s="548">
        <v>175</v>
      </c>
      <c r="J75" s="548">
        <v>177</v>
      </c>
      <c r="K75" s="57" t="s">
        <v>768</v>
      </c>
      <c r="L75" s="563">
        <v>24</v>
      </c>
      <c r="M75" s="563">
        <v>22</v>
      </c>
      <c r="N75" s="563">
        <v>22</v>
      </c>
      <c r="O75" s="1955"/>
      <c r="P75" s="1305"/>
      <c r="Q75" s="1956"/>
      <c r="R75" s="137"/>
    </row>
    <row r="76" spans="1:18" ht="52.8" x14ac:dyDescent="0.3">
      <c r="A76" s="8"/>
      <c r="B76" s="393"/>
      <c r="C76" s="394"/>
      <c r="D76" s="405"/>
      <c r="E76" s="396" t="s">
        <v>769</v>
      </c>
      <c r="F76" s="57" t="s">
        <v>770</v>
      </c>
      <c r="G76" s="57" t="s">
        <v>7</v>
      </c>
      <c r="H76" s="548">
        <v>312.5</v>
      </c>
      <c r="I76" s="548">
        <v>310</v>
      </c>
      <c r="J76" s="548">
        <v>307.5</v>
      </c>
      <c r="K76" s="57" t="s">
        <v>771</v>
      </c>
      <c r="L76" s="563">
        <v>535</v>
      </c>
      <c r="M76" s="563">
        <v>520</v>
      </c>
      <c r="N76" s="563">
        <v>505</v>
      </c>
      <c r="O76" s="239" t="s">
        <v>772</v>
      </c>
      <c r="P76" s="1305"/>
      <c r="Q76" s="1956"/>
      <c r="R76" s="137"/>
    </row>
    <row r="77" spans="1:18" ht="26.4" x14ac:dyDescent="0.3">
      <c r="A77" s="8"/>
      <c r="B77" s="393"/>
      <c r="C77" s="394"/>
      <c r="D77" s="405"/>
      <c r="E77" s="396" t="s">
        <v>773</v>
      </c>
      <c r="F77" s="57" t="s">
        <v>774</v>
      </c>
      <c r="G77" s="57" t="s">
        <v>6</v>
      </c>
      <c r="H77" s="548">
        <v>250</v>
      </c>
      <c r="I77" s="548">
        <v>250</v>
      </c>
      <c r="J77" s="548">
        <v>250</v>
      </c>
      <c r="K77" s="57" t="s">
        <v>775</v>
      </c>
      <c r="L77" s="563">
        <v>500</v>
      </c>
      <c r="M77" s="563">
        <v>500</v>
      </c>
      <c r="N77" s="563">
        <v>500</v>
      </c>
      <c r="O77" s="66" t="s">
        <v>765</v>
      </c>
      <c r="P77" s="1305"/>
      <c r="Q77" s="1956"/>
      <c r="R77" s="137"/>
    </row>
    <row r="78" spans="1:18" ht="12.75" customHeight="1" x14ac:dyDescent="0.3">
      <c r="A78" s="8"/>
      <c r="B78" s="393"/>
      <c r="C78" s="394"/>
      <c r="D78" s="405"/>
      <c r="E78" s="1946" t="s">
        <v>776</v>
      </c>
      <c r="F78" s="998" t="s">
        <v>975</v>
      </c>
      <c r="G78" s="100" t="s">
        <v>5</v>
      </c>
      <c r="H78" s="549">
        <v>510</v>
      </c>
      <c r="I78" s="549">
        <v>595</v>
      </c>
      <c r="J78" s="549">
        <v>280</v>
      </c>
      <c r="K78" s="1952" t="s">
        <v>777</v>
      </c>
      <c r="L78" s="1947">
        <v>4</v>
      </c>
      <c r="M78" s="1947">
        <v>5</v>
      </c>
      <c r="N78" s="1947">
        <v>2</v>
      </c>
      <c r="O78" s="1236" t="s">
        <v>778</v>
      </c>
      <c r="P78" s="1305" t="s">
        <v>779</v>
      </c>
      <c r="Q78" s="1948" t="s">
        <v>780</v>
      </c>
      <c r="R78" s="137"/>
    </row>
    <row r="79" spans="1:18" x14ac:dyDescent="0.3">
      <c r="A79" s="8"/>
      <c r="B79" s="393"/>
      <c r="C79" s="394"/>
      <c r="D79" s="405"/>
      <c r="E79" s="1946"/>
      <c r="F79" s="998"/>
      <c r="G79" s="100" t="s">
        <v>6</v>
      </c>
      <c r="H79" s="549">
        <v>90</v>
      </c>
      <c r="I79" s="549">
        <v>105</v>
      </c>
      <c r="J79" s="549">
        <v>50</v>
      </c>
      <c r="K79" s="1953"/>
      <c r="L79" s="1947"/>
      <c r="M79" s="1947"/>
      <c r="N79" s="1947"/>
      <c r="O79" s="1237"/>
      <c r="P79" s="1305"/>
      <c r="Q79" s="1739"/>
      <c r="R79" s="137"/>
    </row>
    <row r="80" spans="1:18" ht="28.95" customHeight="1" x14ac:dyDescent="0.3">
      <c r="A80" s="8"/>
      <c r="B80" s="393"/>
      <c r="C80" s="394"/>
      <c r="D80" s="405"/>
      <c r="E80" s="547" t="s">
        <v>781</v>
      </c>
      <c r="F80" s="239" t="s">
        <v>923</v>
      </c>
      <c r="G80" s="100" t="s">
        <v>6</v>
      </c>
      <c r="H80" s="549">
        <v>50</v>
      </c>
      <c r="I80" s="549">
        <v>50</v>
      </c>
      <c r="J80" s="549">
        <v>60</v>
      </c>
      <c r="K80" s="808" t="s">
        <v>1201</v>
      </c>
      <c r="L80" s="550">
        <v>1</v>
      </c>
      <c r="M80" s="550">
        <v>1</v>
      </c>
      <c r="N80" s="550">
        <v>1</v>
      </c>
      <c r="O80" s="944"/>
      <c r="P80" s="1305"/>
      <c r="Q80" s="1739"/>
      <c r="R80" s="137"/>
    </row>
    <row r="81" spans="1:18" ht="26.4" x14ac:dyDescent="0.3">
      <c r="A81" s="8"/>
      <c r="B81" s="393"/>
      <c r="C81" s="394"/>
      <c r="D81" s="405"/>
      <c r="E81" s="396" t="s">
        <v>784</v>
      </c>
      <c r="F81" s="76" t="s">
        <v>782</v>
      </c>
      <c r="G81" s="100" t="s">
        <v>6</v>
      </c>
      <c r="H81" s="549">
        <v>100</v>
      </c>
      <c r="I81" s="549">
        <v>110</v>
      </c>
      <c r="J81" s="549">
        <v>120</v>
      </c>
      <c r="K81" s="808" t="s">
        <v>783</v>
      </c>
      <c r="L81" s="550">
        <v>45</v>
      </c>
      <c r="M81" s="550">
        <v>45</v>
      </c>
      <c r="N81" s="550">
        <v>45</v>
      </c>
      <c r="O81" s="58" t="s">
        <v>765</v>
      </c>
      <c r="P81" s="1305"/>
      <c r="Q81" s="1739"/>
      <c r="R81" s="137"/>
    </row>
    <row r="82" spans="1:18" ht="39.6" x14ac:dyDescent="0.3">
      <c r="A82" s="8"/>
      <c r="B82" s="393"/>
      <c r="C82" s="394"/>
      <c r="D82" s="405"/>
      <c r="E82" s="396" t="s">
        <v>788</v>
      </c>
      <c r="F82" s="76" t="s">
        <v>1017</v>
      </c>
      <c r="G82" s="100" t="s">
        <v>6</v>
      </c>
      <c r="H82" s="549">
        <v>120</v>
      </c>
      <c r="I82" s="549">
        <v>120</v>
      </c>
      <c r="J82" s="549">
        <v>120</v>
      </c>
      <c r="K82" s="406" t="s">
        <v>785</v>
      </c>
      <c r="L82" s="550">
        <v>22</v>
      </c>
      <c r="M82" s="550">
        <v>22</v>
      </c>
      <c r="N82" s="550">
        <v>22</v>
      </c>
      <c r="O82" s="58" t="s">
        <v>786</v>
      </c>
      <c r="P82" s="61" t="s">
        <v>787</v>
      </c>
      <c r="Q82" s="1739"/>
      <c r="R82" s="137"/>
    </row>
    <row r="83" spans="1:18" ht="39.6" x14ac:dyDescent="0.3">
      <c r="A83" s="8"/>
      <c r="B83" s="393"/>
      <c r="C83" s="394"/>
      <c r="D83" s="405"/>
      <c r="E83" s="396" t="s">
        <v>791</v>
      </c>
      <c r="F83" s="76" t="s">
        <v>789</v>
      </c>
      <c r="G83" s="57" t="s">
        <v>7</v>
      </c>
      <c r="H83" s="549">
        <v>5.8</v>
      </c>
      <c r="I83" s="549">
        <v>4</v>
      </c>
      <c r="J83" s="549">
        <v>4</v>
      </c>
      <c r="K83" s="406" t="s">
        <v>790</v>
      </c>
      <c r="L83" s="550">
        <v>10</v>
      </c>
      <c r="M83" s="550">
        <v>10</v>
      </c>
      <c r="N83" s="550">
        <v>10</v>
      </c>
      <c r="O83" s="58" t="s">
        <v>765</v>
      </c>
      <c r="P83" s="61" t="s">
        <v>779</v>
      </c>
      <c r="Q83" s="1739"/>
      <c r="R83" s="137"/>
    </row>
    <row r="84" spans="1:18" ht="38.25" customHeight="1" x14ac:dyDescent="0.3">
      <c r="A84" s="8"/>
      <c r="B84" s="393"/>
      <c r="C84" s="394"/>
      <c r="D84" s="405"/>
      <c r="E84" s="1854" t="s">
        <v>997</v>
      </c>
      <c r="F84" s="867" t="s">
        <v>922</v>
      </c>
      <c r="G84" s="648" t="s">
        <v>7</v>
      </c>
      <c r="H84" s="646">
        <v>24</v>
      </c>
      <c r="I84" s="646">
        <v>24</v>
      </c>
      <c r="J84" s="646">
        <v>24</v>
      </c>
      <c r="K84" s="1950" t="s">
        <v>1056</v>
      </c>
      <c r="L84" s="840">
        <v>7</v>
      </c>
      <c r="M84" s="840">
        <v>7</v>
      </c>
      <c r="N84" s="840">
        <v>7</v>
      </c>
      <c r="O84" s="1236"/>
      <c r="P84" s="986" t="s">
        <v>779</v>
      </c>
      <c r="Q84" s="1739"/>
      <c r="R84" s="137"/>
    </row>
    <row r="85" spans="1:18" ht="20.399999999999999" customHeight="1" x14ac:dyDescent="0.3">
      <c r="A85" s="8"/>
      <c r="B85" s="393"/>
      <c r="C85" s="394"/>
      <c r="D85" s="405"/>
      <c r="E85" s="1855"/>
      <c r="F85" s="968"/>
      <c r="G85" s="648" t="s">
        <v>6</v>
      </c>
      <c r="H85" s="646">
        <v>9.4</v>
      </c>
      <c r="I85" s="646">
        <v>9.4</v>
      </c>
      <c r="J85" s="646">
        <v>9.4</v>
      </c>
      <c r="K85" s="1951"/>
      <c r="L85" s="1043"/>
      <c r="M85" s="1043"/>
      <c r="N85" s="1043"/>
      <c r="O85" s="944"/>
      <c r="P85" s="987"/>
      <c r="Q85" s="1949"/>
      <c r="R85" s="137"/>
    </row>
    <row r="86" spans="1:18" ht="27" thickBot="1" x14ac:dyDescent="0.35">
      <c r="A86" s="8"/>
      <c r="B86" s="393"/>
      <c r="C86" s="394"/>
      <c r="D86" s="405"/>
      <c r="E86" s="407" t="s">
        <v>998</v>
      </c>
      <c r="F86" s="197" t="s">
        <v>792</v>
      </c>
      <c r="G86" s="408" t="s">
        <v>6</v>
      </c>
      <c r="H86" s="553">
        <v>2.4</v>
      </c>
      <c r="I86" s="553">
        <v>0</v>
      </c>
      <c r="J86" s="553">
        <v>2.4</v>
      </c>
      <c r="K86" s="409" t="s">
        <v>122</v>
      </c>
      <c r="L86" s="552">
        <v>1</v>
      </c>
      <c r="M86" s="552">
        <v>0</v>
      </c>
      <c r="N86" s="552">
        <v>1</v>
      </c>
      <c r="O86" s="442" t="s">
        <v>291</v>
      </c>
      <c r="P86" s="143" t="s">
        <v>694</v>
      </c>
      <c r="Q86" s="149" t="s">
        <v>695</v>
      </c>
      <c r="R86" s="137"/>
    </row>
    <row r="87" spans="1:18" ht="13.8" thickBot="1" x14ac:dyDescent="0.35">
      <c r="A87" s="8"/>
      <c r="B87" s="393"/>
      <c r="C87" s="394"/>
      <c r="D87" s="1945" t="s">
        <v>10</v>
      </c>
      <c r="E87" s="1588"/>
      <c r="F87" s="1588"/>
      <c r="G87" s="1589"/>
      <c r="H87" s="227">
        <f>SUM(H74:H86)</f>
        <v>2963.1000000000004</v>
      </c>
      <c r="I87" s="227">
        <f>SUM(I74:I86)</f>
        <v>3122.4</v>
      </c>
      <c r="J87" s="227">
        <f>SUM(J74:J86)</f>
        <v>2774.3</v>
      </c>
      <c r="K87" s="1871"/>
      <c r="L87" s="1871"/>
      <c r="M87" s="1871"/>
      <c r="N87" s="1871"/>
      <c r="O87" s="1871"/>
      <c r="P87" s="1871"/>
      <c r="Q87" s="1872"/>
      <c r="R87" s="137"/>
    </row>
    <row r="88" spans="1:18" ht="13.8" thickBot="1" x14ac:dyDescent="0.35">
      <c r="A88" s="8"/>
      <c r="B88" s="393"/>
      <c r="C88" s="31"/>
      <c r="D88" s="1821" t="s">
        <v>8</v>
      </c>
      <c r="E88" s="1821"/>
      <c r="F88" s="1821"/>
      <c r="G88" s="1822"/>
      <c r="H88" s="230">
        <f>H87+H72</f>
        <v>8036.880000000001</v>
      </c>
      <c r="I88" s="230">
        <f>I87+I72</f>
        <v>9344.1</v>
      </c>
      <c r="J88" s="230">
        <f>J87+J72</f>
        <v>8528</v>
      </c>
      <c r="K88" s="1873"/>
      <c r="L88" s="1873"/>
      <c r="M88" s="1873"/>
      <c r="N88" s="1873"/>
      <c r="O88" s="1873"/>
      <c r="P88" s="1873"/>
      <c r="Q88" s="1874"/>
      <c r="R88" s="137"/>
    </row>
    <row r="89" spans="1:18" ht="13.8" thickBot="1" x14ac:dyDescent="0.35">
      <c r="A89" s="8"/>
      <c r="B89" s="410"/>
      <c r="C89" s="1941" t="s">
        <v>37</v>
      </c>
      <c r="D89" s="1941"/>
      <c r="E89" s="1941"/>
      <c r="F89" s="1941"/>
      <c r="G89" s="1942"/>
      <c r="H89" s="231">
        <f t="shared" ref="H89:J90" si="0">H88</f>
        <v>8036.880000000001</v>
      </c>
      <c r="I89" s="231">
        <f t="shared" si="0"/>
        <v>9344.1</v>
      </c>
      <c r="J89" s="231">
        <f t="shared" si="0"/>
        <v>8528</v>
      </c>
      <c r="K89" s="232"/>
      <c r="L89" s="232"/>
      <c r="M89" s="232"/>
      <c r="N89" s="232"/>
      <c r="O89" s="232"/>
      <c r="P89" s="232"/>
      <c r="Q89" s="233"/>
      <c r="R89" s="137"/>
    </row>
    <row r="90" spans="1:18" ht="13.8" thickBot="1" x14ac:dyDescent="0.35">
      <c r="A90" s="20"/>
      <c r="B90" s="77"/>
      <c r="C90" s="1943" t="s">
        <v>182</v>
      </c>
      <c r="D90" s="1943"/>
      <c r="E90" s="1943"/>
      <c r="F90" s="1943"/>
      <c r="G90" s="1944"/>
      <c r="H90" s="411">
        <f>H89</f>
        <v>8036.880000000001</v>
      </c>
      <c r="I90" s="411">
        <f t="shared" si="0"/>
        <v>9344.1</v>
      </c>
      <c r="J90" s="411">
        <f t="shared" si="0"/>
        <v>8528</v>
      </c>
      <c r="K90" s="412"/>
      <c r="L90" s="413"/>
      <c r="M90" s="413"/>
      <c r="N90" s="413"/>
      <c r="O90" s="412"/>
      <c r="P90" s="414"/>
      <c r="Q90" s="415"/>
    </row>
    <row r="91" spans="1:18" ht="13.8" thickBot="1" x14ac:dyDescent="0.35"/>
    <row r="92" spans="1:18" ht="40.200000000000003" thickBot="1" x14ac:dyDescent="0.35">
      <c r="C92" s="934" t="s">
        <v>44</v>
      </c>
      <c r="D92" s="935"/>
      <c r="E92" s="935"/>
      <c r="F92" s="935"/>
      <c r="G92" s="936"/>
      <c r="H92" s="28" t="s">
        <v>80</v>
      </c>
      <c r="I92" s="28" t="s">
        <v>94</v>
      </c>
      <c r="J92" s="28" t="s">
        <v>891</v>
      </c>
    </row>
    <row r="93" spans="1:18" ht="12.75" customHeight="1" x14ac:dyDescent="0.3">
      <c r="C93" s="1000" t="s">
        <v>883</v>
      </c>
      <c r="D93" s="1001"/>
      <c r="E93" s="1001"/>
      <c r="F93" s="1001"/>
      <c r="G93" s="1002"/>
      <c r="H93" s="539">
        <f>SUMIF($G$5:$G$87,"SB",H$5:H$266)</f>
        <v>4307.1000000000004</v>
      </c>
      <c r="I93" s="539">
        <f>SUMIF($G$5:$G$87,"SB",I$5:I$266)</f>
        <v>4745.5</v>
      </c>
      <c r="J93" s="539">
        <f>SUMIF($G$5:$G$87,"SB",J$5:J$266)</f>
        <v>4714.6999999999989</v>
      </c>
    </row>
    <row r="94" spans="1:18" x14ac:dyDescent="0.3">
      <c r="C94" s="1003" t="s">
        <v>45</v>
      </c>
      <c r="D94" s="1004"/>
      <c r="E94" s="1004"/>
      <c r="F94" s="1004"/>
      <c r="G94" s="1005"/>
      <c r="H94" s="29">
        <f>H95+H96+H97+H98+H99+H100</f>
        <v>3729.7799999999997</v>
      </c>
      <c r="I94" s="29">
        <f>I95+I96+I97+I98+I99+I100</f>
        <v>4598.6000000000004</v>
      </c>
      <c r="J94" s="29">
        <f>J95+J96+J97+J98+J99+J100</f>
        <v>3813.3</v>
      </c>
      <c r="P94" s="417"/>
    </row>
    <row r="95" spans="1:18" x14ac:dyDescent="0.3">
      <c r="C95" s="992" t="s">
        <v>46</v>
      </c>
      <c r="D95" s="993"/>
      <c r="E95" s="993"/>
      <c r="F95" s="993"/>
      <c r="G95" s="994"/>
      <c r="H95" s="416">
        <f>SUMIF($G$5:$G$87,"VB",H$5:H$87)</f>
        <v>1840.8</v>
      </c>
      <c r="I95" s="416">
        <f>SUMIF($G$5:$G$87,"VB",I$5:I$87)</f>
        <v>1867.5</v>
      </c>
      <c r="J95" s="416">
        <f>SUMIF($G$5:$G$87,"VB",J$5:J$87)</f>
        <v>1888.6</v>
      </c>
      <c r="P95" s="417"/>
    </row>
    <row r="96" spans="1:18" x14ac:dyDescent="0.3">
      <c r="C96" s="951" t="s">
        <v>47</v>
      </c>
      <c r="D96" s="952"/>
      <c r="E96" s="952"/>
      <c r="F96" s="952"/>
      <c r="G96" s="953"/>
      <c r="H96" s="416">
        <f>SUMIF($G$5:$G$87,"ES",H$5:H$87)</f>
        <v>1666.98</v>
      </c>
      <c r="I96" s="416">
        <f>SUMIF($G$5:$G$87,"ES",I$5:I$87)</f>
        <v>2546.1</v>
      </c>
      <c r="J96" s="416">
        <f>SUMIF($G$5:$G$87,"ES",J$5:J$87)</f>
        <v>1733.7</v>
      </c>
    </row>
    <row r="97" spans="3:11" x14ac:dyDescent="0.3">
      <c r="C97" s="951" t="s">
        <v>48</v>
      </c>
      <c r="D97" s="952"/>
      <c r="E97" s="952"/>
      <c r="F97" s="952"/>
      <c r="G97" s="953"/>
      <c r="H97" s="416">
        <f>SUMIF($G$5:$G$87,"SL",H$5:H$87)</f>
        <v>0</v>
      </c>
      <c r="I97" s="416">
        <f>SUMIF($G$5:$G$87,"SL",I$5:I$87)</f>
        <v>0</v>
      </c>
      <c r="J97" s="416">
        <f>SUMIF($G$5:$G$87,"SL",J$5:J$87)</f>
        <v>0</v>
      </c>
    </row>
    <row r="98" spans="3:11" x14ac:dyDescent="0.3">
      <c r="C98" s="951" t="s">
        <v>49</v>
      </c>
      <c r="D98" s="952"/>
      <c r="E98" s="952"/>
      <c r="F98" s="952"/>
      <c r="G98" s="953"/>
      <c r="H98" s="416">
        <f>SUMIF($G$5:$G$87,"Kt",H$5:H$87)</f>
        <v>222</v>
      </c>
      <c r="I98" s="416">
        <f>SUMIF($G$5:$G$87,"Kt",I$5:I$87)</f>
        <v>185</v>
      </c>
      <c r="J98" s="416">
        <f>SUMIF($G$5:$G$87,"Kt",J$5:J$87)</f>
        <v>191</v>
      </c>
    </row>
    <row r="99" spans="3:11" x14ac:dyDescent="0.25">
      <c r="C99" s="989" t="s">
        <v>50</v>
      </c>
      <c r="D99" s="990"/>
      <c r="E99" s="990"/>
      <c r="F99" s="990"/>
      <c r="G99" s="991"/>
      <c r="H99" s="416">
        <f>SUMIF($G$5:$G$87,"SAARP",H$5:H$87)</f>
        <v>0</v>
      </c>
      <c r="I99" s="416">
        <f>SUMIF($G$5:$G$87,"SAARP",I$5:I$87)</f>
        <v>0</v>
      </c>
      <c r="J99" s="416">
        <f>SUMIF($G$5:$G$87,"SAARP",J$5:J$87)</f>
        <v>0</v>
      </c>
    </row>
    <row r="100" spans="3:11" ht="13.8" thickBot="1" x14ac:dyDescent="0.3">
      <c r="C100" s="983" t="s">
        <v>51</v>
      </c>
      <c r="D100" s="984"/>
      <c r="E100" s="984"/>
      <c r="F100" s="984"/>
      <c r="G100" s="985"/>
      <c r="H100" s="416">
        <f>SUMIF($G$5:$G$87,"KPP",H$5:H$87)</f>
        <v>0</v>
      </c>
      <c r="I100" s="416">
        <f>SUMIF($G$5:$G$87,"KPP",I$5:I$87)</f>
        <v>0</v>
      </c>
      <c r="J100" s="416">
        <f>SUMIF($G$5:$G$87,"KPP",J$5:J$87)</f>
        <v>0</v>
      </c>
    </row>
    <row r="101" spans="3:11" ht="13.8" thickBot="1" x14ac:dyDescent="0.35">
      <c r="C101" s="927" t="s">
        <v>52</v>
      </c>
      <c r="D101" s="928"/>
      <c r="E101" s="928"/>
      <c r="F101" s="928"/>
      <c r="G101" s="929"/>
      <c r="H101" s="30">
        <f>SUM(H93,H94)</f>
        <v>8036.88</v>
      </c>
      <c r="I101" s="30">
        <f>SUM(I93,I94)</f>
        <v>9344.1</v>
      </c>
      <c r="J101" s="30">
        <f>SUM(J93,J94)</f>
        <v>8528</v>
      </c>
      <c r="K101" s="418"/>
    </row>
    <row r="102" spans="3:11" x14ac:dyDescent="0.3">
      <c r="G102" s="32"/>
      <c r="H102" s="419"/>
      <c r="I102" s="419"/>
      <c r="J102" s="419"/>
    </row>
    <row r="103" spans="3:11" x14ac:dyDescent="0.3">
      <c r="G103" s="32"/>
      <c r="H103" s="419"/>
      <c r="I103" s="419"/>
      <c r="J103" s="419"/>
    </row>
    <row r="104" spans="3:11" x14ac:dyDescent="0.3">
      <c r="G104" s="32"/>
      <c r="H104" s="419"/>
      <c r="I104" s="419"/>
      <c r="J104" s="419"/>
    </row>
    <row r="105" spans="3:11" x14ac:dyDescent="0.3">
      <c r="G105" s="32"/>
      <c r="H105" s="419"/>
      <c r="I105" s="419"/>
      <c r="J105" s="419"/>
    </row>
    <row r="106" spans="3:11" x14ac:dyDescent="0.3">
      <c r="G106" s="32"/>
      <c r="H106" s="419"/>
      <c r="I106" s="419"/>
      <c r="J106" s="419"/>
    </row>
    <row r="107" spans="3:11" x14ac:dyDescent="0.3">
      <c r="G107" s="32"/>
      <c r="H107" s="419"/>
      <c r="I107" s="419"/>
      <c r="J107" s="419"/>
    </row>
  </sheetData>
  <customSheetViews>
    <customSheetView guid="{7D2C5E84-2A5D-4DFF-AC94-AAA5DAF293E0}" scale="110" showPageBreaks="1" fitToPage="1" printArea="1" topLeftCell="A72">
      <selection activeCell="D72" sqref="D72:S72"/>
      <pageMargins left="0.25" right="0.25" top="0.75" bottom="0.75" header="0.3" footer="0.3"/>
      <pageSetup paperSize="9" scale="69" fitToHeight="0" orientation="landscape" r:id="rId1"/>
    </customSheetView>
    <customSheetView guid="{511C5918-FA8C-42C0-9248-A0F117BEEAC2}" scale="110" showPageBreaks="1" fitToPage="1" printArea="1" topLeftCell="A76">
      <selection activeCell="L79" sqref="L79"/>
      <pageMargins left="0.25" right="0.25" top="0.75" bottom="0.75" header="0.3" footer="0.3"/>
      <pageSetup paperSize="9" scale="69" fitToHeight="0" orientation="landscape" r:id="rId2"/>
    </customSheetView>
    <customSheetView guid="{524848B6-13AA-426C-937E-E4D0F9D963E1}" scale="110" showPageBreaks="1" fitToPage="1" printArea="1">
      <selection activeCell="P38" sqref="P38:P39"/>
      <pageMargins left="0.25" right="0.25" top="0.75" bottom="0.75" header="0.3" footer="0.3"/>
      <pageSetup paperSize="9" scale="69" fitToHeight="0" orientation="landscape" r:id="rId3"/>
    </customSheetView>
    <customSheetView guid="{65A9E82B-017A-4D77-911A-794254B7A6DC}" scale="110" fitToPage="1" topLeftCell="A40">
      <selection activeCell="I72" sqref="I72"/>
      <pageMargins left="0.25" right="0.25" top="0.75" bottom="0.75" header="0.3" footer="0.3"/>
      <pageSetup paperSize="9" scale="69" fitToHeight="0" orientation="landscape" r:id="rId4"/>
    </customSheetView>
    <customSheetView guid="{39D908BC-033E-4CDB-87CE-9CC789F7C428}" scale="110" fitToPage="1" topLeftCell="A60">
      <selection activeCell="I72" sqref="I72"/>
      <pageMargins left="0.25" right="0.25" top="0.75" bottom="0.75" header="0.3" footer="0.3"/>
      <pageSetup paperSize="9" scale="69" fitToHeight="0" orientation="landscape" r:id="rId5"/>
    </customSheetView>
    <customSheetView guid="{4E9D4243-8691-4877-A6A6-DC88F9AD25FC}" scale="110" fitToPage="1" topLeftCell="A76">
      <selection activeCell="L79" sqref="L79"/>
      <pageMargins left="0.25" right="0.25" top="0.75" bottom="0.75" header="0.3" footer="0.3"/>
      <pageSetup paperSize="9" scale="69" fitToHeight="0" orientation="landscape" r:id="rId6"/>
    </customSheetView>
    <customSheetView guid="{E508033F-5A56-48C8-899A-7EFE9AA4EC4F}" scale="110" showPageBreaks="1" fitToPage="1" printArea="1" topLeftCell="A83">
      <selection activeCell="I72" sqref="I72"/>
      <pageMargins left="0.25" right="0.25" top="0.75" bottom="0.75" header="0.3" footer="0.3"/>
      <pageSetup paperSize="9" scale="69" fitToHeight="0" orientation="landscape" r:id="rId7"/>
    </customSheetView>
    <customSheetView guid="{3605BC3D-DA08-4E24-988A-34DA5774E919}" scale="110" showPageBreaks="1" fitToPage="1" printArea="1" topLeftCell="A43">
      <selection activeCell="F50" sqref="F50:F51"/>
      <pageMargins left="0.25" right="0.25" top="0.75" bottom="0.75" header="0.3" footer="0.3"/>
      <pageSetup paperSize="9" scale="69" fitToHeight="0" orientation="landscape" r:id="rId8"/>
    </customSheetView>
    <customSheetView guid="{C3677654-BFE4-4497-8838-628012D82F7B}" scale="110" showPageBreaks="1" fitToPage="1" printArea="1" topLeftCell="A56">
      <selection activeCell="I69" sqref="I69"/>
      <pageMargins left="0.25" right="0.25" top="0.75" bottom="0.75" header="0.3" footer="0.3"/>
      <pageSetup paperSize="9" scale="69" fitToHeight="0" orientation="landscape" r:id="rId9"/>
    </customSheetView>
  </customSheetViews>
  <mergeCells count="220">
    <mergeCell ref="B13:Q13"/>
    <mergeCell ref="C14:Q14"/>
    <mergeCell ref="D15:Q15"/>
    <mergeCell ref="O16:O25"/>
    <mergeCell ref="Q16:Q36"/>
    <mergeCell ref="E17:E18"/>
    <mergeCell ref="F17:F18"/>
    <mergeCell ref="P52:P53"/>
    <mergeCell ref="P50:P51"/>
    <mergeCell ref="Q38:Q53"/>
    <mergeCell ref="F50:F51"/>
    <mergeCell ref="E50:E51"/>
    <mergeCell ref="P38:P39"/>
    <mergeCell ref="F40:F41"/>
    <mergeCell ref="E38:E39"/>
    <mergeCell ref="F38:F39"/>
    <mergeCell ref="K38:K39"/>
    <mergeCell ref="L38:L39"/>
    <mergeCell ref="M38:M39"/>
    <mergeCell ref="N38:N39"/>
    <mergeCell ref="O37:O39"/>
    <mergeCell ref="O45:O47"/>
    <mergeCell ref="P45:P46"/>
    <mergeCell ref="K17:K18"/>
    <mergeCell ref="L17:L18"/>
    <mergeCell ref="M17:M18"/>
    <mergeCell ref="P17:P18"/>
    <mergeCell ref="E20:E21"/>
    <mergeCell ref="F20:F21"/>
    <mergeCell ref="K20:K21"/>
    <mergeCell ref="L20:L21"/>
    <mergeCell ref="M20:M21"/>
    <mergeCell ref="P20:P21"/>
    <mergeCell ref="N17:N18"/>
    <mergeCell ref="N20:N21"/>
    <mergeCell ref="G20:G21"/>
    <mergeCell ref="H20:H21"/>
    <mergeCell ref="I20:I21"/>
    <mergeCell ref="J20:J21"/>
    <mergeCell ref="C5:Q5"/>
    <mergeCell ref="C6:Q6"/>
    <mergeCell ref="C7:Q7"/>
    <mergeCell ref="O9:O11"/>
    <mergeCell ref="P9:Q10"/>
    <mergeCell ref="K10:K11"/>
    <mergeCell ref="L10:L11"/>
    <mergeCell ref="M10:M11"/>
    <mergeCell ref="J9:J11"/>
    <mergeCell ref="N10:N11"/>
    <mergeCell ref="K9:N9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26:O27"/>
    <mergeCell ref="P26:P27"/>
    <mergeCell ref="E29:E30"/>
    <mergeCell ref="F29:F30"/>
    <mergeCell ref="K29:K30"/>
    <mergeCell ref="L29:L30"/>
    <mergeCell ref="M29:M30"/>
    <mergeCell ref="O29:O30"/>
    <mergeCell ref="P29:P30"/>
    <mergeCell ref="E26:E27"/>
    <mergeCell ref="F26:F27"/>
    <mergeCell ref="K26:K27"/>
    <mergeCell ref="L26:L27"/>
    <mergeCell ref="M26:M27"/>
    <mergeCell ref="N26:N27"/>
    <mergeCell ref="N29:N30"/>
    <mergeCell ref="P22:P23"/>
    <mergeCell ref="O40:O41"/>
    <mergeCell ref="E35:E36"/>
    <mergeCell ref="F35:F36"/>
    <mergeCell ref="K35:K36"/>
    <mergeCell ref="L35:L36"/>
    <mergeCell ref="M35:M36"/>
    <mergeCell ref="O35:O36"/>
    <mergeCell ref="N35:N36"/>
    <mergeCell ref="P31:P33"/>
    <mergeCell ref="E32:E33"/>
    <mergeCell ref="F32:F33"/>
    <mergeCell ref="K32:K33"/>
    <mergeCell ref="L32:L33"/>
    <mergeCell ref="M32:M33"/>
    <mergeCell ref="O32:O33"/>
    <mergeCell ref="N32:N33"/>
    <mergeCell ref="P35:P36"/>
    <mergeCell ref="P40:P41"/>
    <mergeCell ref="N40:N41"/>
    <mergeCell ref="E22:E23"/>
    <mergeCell ref="F22:F23"/>
    <mergeCell ref="K22:K23"/>
    <mergeCell ref="L22:L23"/>
    <mergeCell ref="Q54:Q71"/>
    <mergeCell ref="O56:O71"/>
    <mergeCell ref="E54:E55"/>
    <mergeCell ref="F54:F55"/>
    <mergeCell ref="K54:K55"/>
    <mergeCell ref="L54:L55"/>
    <mergeCell ref="M54:M55"/>
    <mergeCell ref="E56:E57"/>
    <mergeCell ref="F56:F57"/>
    <mergeCell ref="E63:E64"/>
    <mergeCell ref="F63:F64"/>
    <mergeCell ref="K63:K64"/>
    <mergeCell ref="L63:L64"/>
    <mergeCell ref="G60:G61"/>
    <mergeCell ref="H60:H61"/>
    <mergeCell ref="I60:I61"/>
    <mergeCell ref="J60:J61"/>
    <mergeCell ref="N54:N55"/>
    <mergeCell ref="P54:P70"/>
    <mergeCell ref="K65:K66"/>
    <mergeCell ref="L65:L66"/>
    <mergeCell ref="M65:M66"/>
    <mergeCell ref="N65:N66"/>
    <mergeCell ref="E58:E59"/>
    <mergeCell ref="O74:O75"/>
    <mergeCell ref="P74:P77"/>
    <mergeCell ref="Q74:Q77"/>
    <mergeCell ref="P78:P81"/>
    <mergeCell ref="E69:E70"/>
    <mergeCell ref="F69:F70"/>
    <mergeCell ref="E60:E62"/>
    <mergeCell ref="F60:F62"/>
    <mergeCell ref="E72:G72"/>
    <mergeCell ref="K72:Q72"/>
    <mergeCell ref="D73:Q73"/>
    <mergeCell ref="K60:K61"/>
    <mergeCell ref="L60:L61"/>
    <mergeCell ref="M60:M61"/>
    <mergeCell ref="N60:N61"/>
    <mergeCell ref="O78:O80"/>
    <mergeCell ref="F67:F68"/>
    <mergeCell ref="E67:E68"/>
    <mergeCell ref="F65:F66"/>
    <mergeCell ref="E65:E66"/>
    <mergeCell ref="K67:K68"/>
    <mergeCell ref="L67:L68"/>
    <mergeCell ref="M67:M68"/>
    <mergeCell ref="N67:N68"/>
    <mergeCell ref="D87:G87"/>
    <mergeCell ref="K87:Q87"/>
    <mergeCell ref="D88:G88"/>
    <mergeCell ref="K88:Q88"/>
    <mergeCell ref="E78:E79"/>
    <mergeCell ref="F78:F79"/>
    <mergeCell ref="L78:L79"/>
    <mergeCell ref="M78:M79"/>
    <mergeCell ref="N78:N79"/>
    <mergeCell ref="L84:L85"/>
    <mergeCell ref="M84:M85"/>
    <mergeCell ref="N84:N85"/>
    <mergeCell ref="O84:O85"/>
    <mergeCell ref="P84:P85"/>
    <mergeCell ref="Q78:Q85"/>
    <mergeCell ref="F84:F85"/>
    <mergeCell ref="E84:E85"/>
    <mergeCell ref="K84:K85"/>
    <mergeCell ref="K78:K79"/>
    <mergeCell ref="C100:G100"/>
    <mergeCell ref="C101:G101"/>
    <mergeCell ref="C94:G94"/>
    <mergeCell ref="C95:G95"/>
    <mergeCell ref="C96:G96"/>
    <mergeCell ref="C97:G97"/>
    <mergeCell ref="C98:G98"/>
    <mergeCell ref="C99:G99"/>
    <mergeCell ref="C89:G89"/>
    <mergeCell ref="C90:G90"/>
    <mergeCell ref="C92:G92"/>
    <mergeCell ref="C93:G93"/>
    <mergeCell ref="M22:M23"/>
    <mergeCell ref="N22:N23"/>
    <mergeCell ref="K50:K51"/>
    <mergeCell ref="L50:L51"/>
    <mergeCell ref="M50:M51"/>
    <mergeCell ref="N50:N51"/>
    <mergeCell ref="E43:E44"/>
    <mergeCell ref="F43:F44"/>
    <mergeCell ref="K43:K44"/>
    <mergeCell ref="L43:L44"/>
    <mergeCell ref="M43:M44"/>
    <mergeCell ref="N43:N44"/>
    <mergeCell ref="N45:N46"/>
    <mergeCell ref="E40:E41"/>
    <mergeCell ref="K40:K41"/>
    <mergeCell ref="L40:L41"/>
    <mergeCell ref="M40:M41"/>
    <mergeCell ref="F48:F49"/>
    <mergeCell ref="K48:K49"/>
    <mergeCell ref="L48:L49"/>
    <mergeCell ref="M48:M49"/>
    <mergeCell ref="E48:E49"/>
    <mergeCell ref="F58:F59"/>
    <mergeCell ref="K58:K59"/>
    <mergeCell ref="L58:L59"/>
    <mergeCell ref="M58:M59"/>
    <mergeCell ref="O43:O44"/>
    <mergeCell ref="P43:P44"/>
    <mergeCell ref="O48:O49"/>
    <mergeCell ref="P48:P49"/>
    <mergeCell ref="E45:E46"/>
    <mergeCell ref="F45:F46"/>
    <mergeCell ref="N58:N59"/>
    <mergeCell ref="N63:N64"/>
    <mergeCell ref="O52:O53"/>
    <mergeCell ref="M63:M64"/>
    <mergeCell ref="O50:O51"/>
    <mergeCell ref="O54:O55"/>
    <mergeCell ref="K45:K46"/>
    <mergeCell ref="L45:L46"/>
    <mergeCell ref="M45:M46"/>
    <mergeCell ref="N48:N49"/>
  </mergeCells>
  <pageMargins left="0.25" right="0.25" top="0.75" bottom="0.75" header="0.3" footer="0.3"/>
  <pageSetup paperSize="9" scale="75" fitToHeight="0" orientation="landscape"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B8D1-094F-46EE-B0D9-5790DE18B42D}">
  <sheetPr>
    <pageSetUpPr fitToPage="1"/>
  </sheetPr>
  <dimension ref="A1:AM85"/>
  <sheetViews>
    <sheetView tabSelected="1" topLeftCell="D1" zoomScaleNormal="100" zoomScaleSheetLayoutView="70" workbookViewId="0">
      <selection activeCell="K63" sqref="K63"/>
    </sheetView>
  </sheetViews>
  <sheetFormatPr defaultRowHeight="13.2" x14ac:dyDescent="0.3"/>
  <cols>
    <col min="1" max="1" width="4.44140625" style="32" customWidth="1"/>
    <col min="2" max="3" width="3.5546875" style="32" customWidth="1"/>
    <col min="4" max="4" width="4.109375" style="32" customWidth="1"/>
    <col min="5" max="5" width="14.44140625" style="32" bestFit="1" customWidth="1"/>
    <col min="6" max="6" width="36.44140625" style="32" customWidth="1"/>
    <col min="7" max="7" width="10.88671875" style="1" customWidth="1"/>
    <col min="8" max="10" width="9.44140625" style="43" customWidth="1"/>
    <col min="11" max="11" width="23.44140625" style="32" customWidth="1"/>
    <col min="12" max="12" width="8" style="32" bestFit="1" customWidth="1"/>
    <col min="13" max="14" width="7.5546875" style="32" customWidth="1"/>
    <col min="15" max="15" width="12.109375" style="32" customWidth="1"/>
    <col min="16" max="16" width="19.44140625" style="32" bestFit="1" customWidth="1"/>
    <col min="17" max="17" width="26.109375" style="32" customWidth="1"/>
    <col min="18" max="253" width="8.88671875" style="32"/>
    <col min="254" max="254" width="4.44140625" style="32" customWidth="1"/>
    <col min="255" max="256" width="3.5546875" style="32" customWidth="1"/>
    <col min="257" max="257" width="4.109375" style="32" customWidth="1"/>
    <col min="258" max="258" width="14.44140625" style="32" bestFit="1" customWidth="1"/>
    <col min="259" max="259" width="36.44140625" style="32" customWidth="1"/>
    <col min="260" max="260" width="10.88671875" style="32" customWidth="1"/>
    <col min="261" max="263" width="9.44140625" style="32" customWidth="1"/>
    <col min="264" max="264" width="23.44140625" style="32" customWidth="1"/>
    <col min="265" max="265" width="4.88671875" style="32" customWidth="1"/>
    <col min="266" max="267" width="5.44140625" style="32" customWidth="1"/>
    <col min="268" max="268" width="12.109375" style="32" customWidth="1"/>
    <col min="269" max="269" width="19.44140625" style="32" customWidth="1"/>
    <col min="270" max="270" width="47.5546875" style="32" bestFit="1" customWidth="1"/>
    <col min="271" max="509" width="8.88671875" style="32"/>
    <col min="510" max="510" width="4.44140625" style="32" customWidth="1"/>
    <col min="511" max="512" width="3.5546875" style="32" customWidth="1"/>
    <col min="513" max="513" width="4.109375" style="32" customWidth="1"/>
    <col min="514" max="514" width="14.44140625" style="32" bestFit="1" customWidth="1"/>
    <col min="515" max="515" width="36.44140625" style="32" customWidth="1"/>
    <col min="516" max="516" width="10.88671875" style="32" customWidth="1"/>
    <col min="517" max="519" width="9.44140625" style="32" customWidth="1"/>
    <col min="520" max="520" width="23.44140625" style="32" customWidth="1"/>
    <col min="521" max="521" width="4.88671875" style="32" customWidth="1"/>
    <col min="522" max="523" width="5.44140625" style="32" customWidth="1"/>
    <col min="524" max="524" width="12.109375" style="32" customWidth="1"/>
    <col min="525" max="525" width="19.44140625" style="32" customWidth="1"/>
    <col min="526" max="526" width="47.5546875" style="32" bestFit="1" customWidth="1"/>
    <col min="527" max="765" width="8.88671875" style="32"/>
    <col min="766" max="766" width="4.44140625" style="32" customWidth="1"/>
    <col min="767" max="768" width="3.5546875" style="32" customWidth="1"/>
    <col min="769" max="769" width="4.109375" style="32" customWidth="1"/>
    <col min="770" max="770" width="14.44140625" style="32" bestFit="1" customWidth="1"/>
    <col min="771" max="771" width="36.44140625" style="32" customWidth="1"/>
    <col min="772" max="772" width="10.88671875" style="32" customWidth="1"/>
    <col min="773" max="775" width="9.44140625" style="32" customWidth="1"/>
    <col min="776" max="776" width="23.44140625" style="32" customWidth="1"/>
    <col min="777" max="777" width="4.88671875" style="32" customWidth="1"/>
    <col min="778" max="779" width="5.44140625" style="32" customWidth="1"/>
    <col min="780" max="780" width="12.109375" style="32" customWidth="1"/>
    <col min="781" max="781" width="19.44140625" style="32" customWidth="1"/>
    <col min="782" max="782" width="47.5546875" style="32" bestFit="1" customWidth="1"/>
    <col min="783" max="1021" width="8.88671875" style="32"/>
    <col min="1022" max="1022" width="4.44140625" style="32" customWidth="1"/>
    <col min="1023" max="1024" width="3.5546875" style="32" customWidth="1"/>
    <col min="1025" max="1025" width="4.109375" style="32" customWidth="1"/>
    <col min="1026" max="1026" width="14.44140625" style="32" bestFit="1" customWidth="1"/>
    <col min="1027" max="1027" width="36.44140625" style="32" customWidth="1"/>
    <col min="1028" max="1028" width="10.88671875" style="32" customWidth="1"/>
    <col min="1029" max="1031" width="9.44140625" style="32" customWidth="1"/>
    <col min="1032" max="1032" width="23.44140625" style="32" customWidth="1"/>
    <col min="1033" max="1033" width="4.88671875" style="32" customWidth="1"/>
    <col min="1034" max="1035" width="5.44140625" style="32" customWidth="1"/>
    <col min="1036" max="1036" width="12.109375" style="32" customWidth="1"/>
    <col min="1037" max="1037" width="19.44140625" style="32" customWidth="1"/>
    <col min="1038" max="1038" width="47.5546875" style="32" bestFit="1" customWidth="1"/>
    <col min="1039" max="1277" width="8.88671875" style="32"/>
    <col min="1278" max="1278" width="4.44140625" style="32" customWidth="1"/>
    <col min="1279" max="1280" width="3.5546875" style="32" customWidth="1"/>
    <col min="1281" max="1281" width="4.109375" style="32" customWidth="1"/>
    <col min="1282" max="1282" width="14.44140625" style="32" bestFit="1" customWidth="1"/>
    <col min="1283" max="1283" width="36.44140625" style="32" customWidth="1"/>
    <col min="1284" max="1284" width="10.88671875" style="32" customWidth="1"/>
    <col min="1285" max="1287" width="9.44140625" style="32" customWidth="1"/>
    <col min="1288" max="1288" width="23.44140625" style="32" customWidth="1"/>
    <col min="1289" max="1289" width="4.88671875" style="32" customWidth="1"/>
    <col min="1290" max="1291" width="5.44140625" style="32" customWidth="1"/>
    <col min="1292" max="1292" width="12.109375" style="32" customWidth="1"/>
    <col min="1293" max="1293" width="19.44140625" style="32" customWidth="1"/>
    <col min="1294" max="1294" width="47.5546875" style="32" bestFit="1" customWidth="1"/>
    <col min="1295" max="1533" width="8.88671875" style="32"/>
    <col min="1534" max="1534" width="4.44140625" style="32" customWidth="1"/>
    <col min="1535" max="1536" width="3.5546875" style="32" customWidth="1"/>
    <col min="1537" max="1537" width="4.109375" style="32" customWidth="1"/>
    <col min="1538" max="1538" width="14.44140625" style="32" bestFit="1" customWidth="1"/>
    <col min="1539" max="1539" width="36.44140625" style="32" customWidth="1"/>
    <col min="1540" max="1540" width="10.88671875" style="32" customWidth="1"/>
    <col min="1541" max="1543" width="9.44140625" style="32" customWidth="1"/>
    <col min="1544" max="1544" width="23.44140625" style="32" customWidth="1"/>
    <col min="1545" max="1545" width="4.88671875" style="32" customWidth="1"/>
    <col min="1546" max="1547" width="5.44140625" style="32" customWidth="1"/>
    <col min="1548" max="1548" width="12.109375" style="32" customWidth="1"/>
    <col min="1549" max="1549" width="19.44140625" style="32" customWidth="1"/>
    <col min="1550" max="1550" width="47.5546875" style="32" bestFit="1" customWidth="1"/>
    <col min="1551" max="1789" width="8.88671875" style="32"/>
    <col min="1790" max="1790" width="4.44140625" style="32" customWidth="1"/>
    <col min="1791" max="1792" width="3.5546875" style="32" customWidth="1"/>
    <col min="1793" max="1793" width="4.109375" style="32" customWidth="1"/>
    <col min="1794" max="1794" width="14.44140625" style="32" bestFit="1" customWidth="1"/>
    <col min="1795" max="1795" width="36.44140625" style="32" customWidth="1"/>
    <col min="1796" max="1796" width="10.88671875" style="32" customWidth="1"/>
    <col min="1797" max="1799" width="9.44140625" style="32" customWidth="1"/>
    <col min="1800" max="1800" width="23.44140625" style="32" customWidth="1"/>
    <col min="1801" max="1801" width="4.88671875" style="32" customWidth="1"/>
    <col min="1802" max="1803" width="5.44140625" style="32" customWidth="1"/>
    <col min="1804" max="1804" width="12.109375" style="32" customWidth="1"/>
    <col min="1805" max="1805" width="19.44140625" style="32" customWidth="1"/>
    <col min="1806" max="1806" width="47.5546875" style="32" bestFit="1" customWidth="1"/>
    <col min="1807" max="2045" width="8.88671875" style="32"/>
    <col min="2046" max="2046" width="4.44140625" style="32" customWidth="1"/>
    <col min="2047" max="2048" width="3.5546875" style="32" customWidth="1"/>
    <col min="2049" max="2049" width="4.109375" style="32" customWidth="1"/>
    <col min="2050" max="2050" width="14.44140625" style="32" bestFit="1" customWidth="1"/>
    <col min="2051" max="2051" width="36.44140625" style="32" customWidth="1"/>
    <col min="2052" max="2052" width="10.88671875" style="32" customWidth="1"/>
    <col min="2053" max="2055" width="9.44140625" style="32" customWidth="1"/>
    <col min="2056" max="2056" width="23.44140625" style="32" customWidth="1"/>
    <col min="2057" max="2057" width="4.88671875" style="32" customWidth="1"/>
    <col min="2058" max="2059" width="5.44140625" style="32" customWidth="1"/>
    <col min="2060" max="2060" width="12.109375" style="32" customWidth="1"/>
    <col min="2061" max="2061" width="19.44140625" style="32" customWidth="1"/>
    <col min="2062" max="2062" width="47.5546875" style="32" bestFit="1" customWidth="1"/>
    <col min="2063" max="2301" width="8.88671875" style="32"/>
    <col min="2302" max="2302" width="4.44140625" style="32" customWidth="1"/>
    <col min="2303" max="2304" width="3.5546875" style="32" customWidth="1"/>
    <col min="2305" max="2305" width="4.109375" style="32" customWidth="1"/>
    <col min="2306" max="2306" width="14.44140625" style="32" bestFit="1" customWidth="1"/>
    <col min="2307" max="2307" width="36.44140625" style="32" customWidth="1"/>
    <col min="2308" max="2308" width="10.88671875" style="32" customWidth="1"/>
    <col min="2309" max="2311" width="9.44140625" style="32" customWidth="1"/>
    <col min="2312" max="2312" width="23.44140625" style="32" customWidth="1"/>
    <col min="2313" max="2313" width="4.88671875" style="32" customWidth="1"/>
    <col min="2314" max="2315" width="5.44140625" style="32" customWidth="1"/>
    <col min="2316" max="2316" width="12.109375" style="32" customWidth="1"/>
    <col min="2317" max="2317" width="19.44140625" style="32" customWidth="1"/>
    <col min="2318" max="2318" width="47.5546875" style="32" bestFit="1" customWidth="1"/>
    <col min="2319" max="2557" width="8.88671875" style="32"/>
    <col min="2558" max="2558" width="4.44140625" style="32" customWidth="1"/>
    <col min="2559" max="2560" width="3.5546875" style="32" customWidth="1"/>
    <col min="2561" max="2561" width="4.109375" style="32" customWidth="1"/>
    <col min="2562" max="2562" width="14.44140625" style="32" bestFit="1" customWidth="1"/>
    <col min="2563" max="2563" width="36.44140625" style="32" customWidth="1"/>
    <col min="2564" max="2564" width="10.88671875" style="32" customWidth="1"/>
    <col min="2565" max="2567" width="9.44140625" style="32" customWidth="1"/>
    <col min="2568" max="2568" width="23.44140625" style="32" customWidth="1"/>
    <col min="2569" max="2569" width="4.88671875" style="32" customWidth="1"/>
    <col min="2570" max="2571" width="5.44140625" style="32" customWidth="1"/>
    <col min="2572" max="2572" width="12.109375" style="32" customWidth="1"/>
    <col min="2573" max="2573" width="19.44140625" style="32" customWidth="1"/>
    <col min="2574" max="2574" width="47.5546875" style="32" bestFit="1" customWidth="1"/>
    <col min="2575" max="2813" width="8.88671875" style="32"/>
    <col min="2814" max="2814" width="4.44140625" style="32" customWidth="1"/>
    <col min="2815" max="2816" width="3.5546875" style="32" customWidth="1"/>
    <col min="2817" max="2817" width="4.109375" style="32" customWidth="1"/>
    <col min="2818" max="2818" width="14.44140625" style="32" bestFit="1" customWidth="1"/>
    <col min="2819" max="2819" width="36.44140625" style="32" customWidth="1"/>
    <col min="2820" max="2820" width="10.88671875" style="32" customWidth="1"/>
    <col min="2821" max="2823" width="9.44140625" style="32" customWidth="1"/>
    <col min="2824" max="2824" width="23.44140625" style="32" customWidth="1"/>
    <col min="2825" max="2825" width="4.88671875" style="32" customWidth="1"/>
    <col min="2826" max="2827" width="5.44140625" style="32" customWidth="1"/>
    <col min="2828" max="2828" width="12.109375" style="32" customWidth="1"/>
    <col min="2829" max="2829" width="19.44140625" style="32" customWidth="1"/>
    <col min="2830" max="2830" width="47.5546875" style="32" bestFit="1" customWidth="1"/>
    <col min="2831" max="3069" width="8.88671875" style="32"/>
    <col min="3070" max="3070" width="4.44140625" style="32" customWidth="1"/>
    <col min="3071" max="3072" width="3.5546875" style="32" customWidth="1"/>
    <col min="3073" max="3073" width="4.109375" style="32" customWidth="1"/>
    <col min="3074" max="3074" width="14.44140625" style="32" bestFit="1" customWidth="1"/>
    <col min="3075" max="3075" width="36.44140625" style="32" customWidth="1"/>
    <col min="3076" max="3076" width="10.88671875" style="32" customWidth="1"/>
    <col min="3077" max="3079" width="9.44140625" style="32" customWidth="1"/>
    <col min="3080" max="3080" width="23.44140625" style="32" customWidth="1"/>
    <col min="3081" max="3081" width="4.88671875" style="32" customWidth="1"/>
    <col min="3082" max="3083" width="5.44140625" style="32" customWidth="1"/>
    <col min="3084" max="3084" width="12.109375" style="32" customWidth="1"/>
    <col min="3085" max="3085" width="19.44140625" style="32" customWidth="1"/>
    <col min="3086" max="3086" width="47.5546875" style="32" bestFit="1" customWidth="1"/>
    <col min="3087" max="3325" width="8.88671875" style="32"/>
    <col min="3326" max="3326" width="4.44140625" style="32" customWidth="1"/>
    <col min="3327" max="3328" width="3.5546875" style="32" customWidth="1"/>
    <col min="3329" max="3329" width="4.109375" style="32" customWidth="1"/>
    <col min="3330" max="3330" width="14.44140625" style="32" bestFit="1" customWidth="1"/>
    <col min="3331" max="3331" width="36.44140625" style="32" customWidth="1"/>
    <col min="3332" max="3332" width="10.88671875" style="32" customWidth="1"/>
    <col min="3333" max="3335" width="9.44140625" style="32" customWidth="1"/>
    <col min="3336" max="3336" width="23.44140625" style="32" customWidth="1"/>
    <col min="3337" max="3337" width="4.88671875" style="32" customWidth="1"/>
    <col min="3338" max="3339" width="5.44140625" style="32" customWidth="1"/>
    <col min="3340" max="3340" width="12.109375" style="32" customWidth="1"/>
    <col min="3341" max="3341" width="19.44140625" style="32" customWidth="1"/>
    <col min="3342" max="3342" width="47.5546875" style="32" bestFit="1" customWidth="1"/>
    <col min="3343" max="3581" width="8.88671875" style="32"/>
    <col min="3582" max="3582" width="4.44140625" style="32" customWidth="1"/>
    <col min="3583" max="3584" width="3.5546875" style="32" customWidth="1"/>
    <col min="3585" max="3585" width="4.109375" style="32" customWidth="1"/>
    <col min="3586" max="3586" width="14.44140625" style="32" bestFit="1" customWidth="1"/>
    <col min="3587" max="3587" width="36.44140625" style="32" customWidth="1"/>
    <col min="3588" max="3588" width="10.88671875" style="32" customWidth="1"/>
    <col min="3589" max="3591" width="9.44140625" style="32" customWidth="1"/>
    <col min="3592" max="3592" width="23.44140625" style="32" customWidth="1"/>
    <col min="3593" max="3593" width="4.88671875" style="32" customWidth="1"/>
    <col min="3594" max="3595" width="5.44140625" style="32" customWidth="1"/>
    <col min="3596" max="3596" width="12.109375" style="32" customWidth="1"/>
    <col min="3597" max="3597" width="19.44140625" style="32" customWidth="1"/>
    <col min="3598" max="3598" width="47.5546875" style="32" bestFit="1" customWidth="1"/>
    <col min="3599" max="3837" width="8.88671875" style="32"/>
    <col min="3838" max="3838" width="4.44140625" style="32" customWidth="1"/>
    <col min="3839" max="3840" width="3.5546875" style="32" customWidth="1"/>
    <col min="3841" max="3841" width="4.109375" style="32" customWidth="1"/>
    <col min="3842" max="3842" width="14.44140625" style="32" bestFit="1" customWidth="1"/>
    <col min="3843" max="3843" width="36.44140625" style="32" customWidth="1"/>
    <col min="3844" max="3844" width="10.88671875" style="32" customWidth="1"/>
    <col min="3845" max="3847" width="9.44140625" style="32" customWidth="1"/>
    <col min="3848" max="3848" width="23.44140625" style="32" customWidth="1"/>
    <col min="3849" max="3849" width="4.88671875" style="32" customWidth="1"/>
    <col min="3850" max="3851" width="5.44140625" style="32" customWidth="1"/>
    <col min="3852" max="3852" width="12.109375" style="32" customWidth="1"/>
    <col min="3853" max="3853" width="19.44140625" style="32" customWidth="1"/>
    <col min="3854" max="3854" width="47.5546875" style="32" bestFit="1" customWidth="1"/>
    <col min="3855" max="4093" width="8.88671875" style="32"/>
    <col min="4094" max="4094" width="4.44140625" style="32" customWidth="1"/>
    <col min="4095" max="4096" width="3.5546875" style="32" customWidth="1"/>
    <col min="4097" max="4097" width="4.109375" style="32" customWidth="1"/>
    <col min="4098" max="4098" width="14.44140625" style="32" bestFit="1" customWidth="1"/>
    <col min="4099" max="4099" width="36.44140625" style="32" customWidth="1"/>
    <col min="4100" max="4100" width="10.88671875" style="32" customWidth="1"/>
    <col min="4101" max="4103" width="9.44140625" style="32" customWidth="1"/>
    <col min="4104" max="4104" width="23.44140625" style="32" customWidth="1"/>
    <col min="4105" max="4105" width="4.88671875" style="32" customWidth="1"/>
    <col min="4106" max="4107" width="5.44140625" style="32" customWidth="1"/>
    <col min="4108" max="4108" width="12.109375" style="32" customWidth="1"/>
    <col min="4109" max="4109" width="19.44140625" style="32" customWidth="1"/>
    <col min="4110" max="4110" width="47.5546875" style="32" bestFit="1" customWidth="1"/>
    <col min="4111" max="4349" width="8.88671875" style="32"/>
    <col min="4350" max="4350" width="4.44140625" style="32" customWidth="1"/>
    <col min="4351" max="4352" width="3.5546875" style="32" customWidth="1"/>
    <col min="4353" max="4353" width="4.109375" style="32" customWidth="1"/>
    <col min="4354" max="4354" width="14.44140625" style="32" bestFit="1" customWidth="1"/>
    <col min="4355" max="4355" width="36.44140625" style="32" customWidth="1"/>
    <col min="4356" max="4356" width="10.88671875" style="32" customWidth="1"/>
    <col min="4357" max="4359" width="9.44140625" style="32" customWidth="1"/>
    <col min="4360" max="4360" width="23.44140625" style="32" customWidth="1"/>
    <col min="4361" max="4361" width="4.88671875" style="32" customWidth="1"/>
    <col min="4362" max="4363" width="5.44140625" style="32" customWidth="1"/>
    <col min="4364" max="4364" width="12.109375" style="32" customWidth="1"/>
    <col min="4365" max="4365" width="19.44140625" style="32" customWidth="1"/>
    <col min="4366" max="4366" width="47.5546875" style="32" bestFit="1" customWidth="1"/>
    <col min="4367" max="4605" width="8.88671875" style="32"/>
    <col min="4606" max="4606" width="4.44140625" style="32" customWidth="1"/>
    <col min="4607" max="4608" width="3.5546875" style="32" customWidth="1"/>
    <col min="4609" max="4609" width="4.109375" style="32" customWidth="1"/>
    <col min="4610" max="4610" width="14.44140625" style="32" bestFit="1" customWidth="1"/>
    <col min="4611" max="4611" width="36.44140625" style="32" customWidth="1"/>
    <col min="4612" max="4612" width="10.88671875" style="32" customWidth="1"/>
    <col min="4613" max="4615" width="9.44140625" style="32" customWidth="1"/>
    <col min="4616" max="4616" width="23.44140625" style="32" customWidth="1"/>
    <col min="4617" max="4617" width="4.88671875" style="32" customWidth="1"/>
    <col min="4618" max="4619" width="5.44140625" style="32" customWidth="1"/>
    <col min="4620" max="4620" width="12.109375" style="32" customWidth="1"/>
    <col min="4621" max="4621" width="19.44140625" style="32" customWidth="1"/>
    <col min="4622" max="4622" width="47.5546875" style="32" bestFit="1" customWidth="1"/>
    <col min="4623" max="4861" width="8.88671875" style="32"/>
    <col min="4862" max="4862" width="4.44140625" style="32" customWidth="1"/>
    <col min="4863" max="4864" width="3.5546875" style="32" customWidth="1"/>
    <col min="4865" max="4865" width="4.109375" style="32" customWidth="1"/>
    <col min="4866" max="4866" width="14.44140625" style="32" bestFit="1" customWidth="1"/>
    <col min="4867" max="4867" width="36.44140625" style="32" customWidth="1"/>
    <col min="4868" max="4868" width="10.88671875" style="32" customWidth="1"/>
    <col min="4869" max="4871" width="9.44140625" style="32" customWidth="1"/>
    <col min="4872" max="4872" width="23.44140625" style="32" customWidth="1"/>
    <col min="4873" max="4873" width="4.88671875" style="32" customWidth="1"/>
    <col min="4874" max="4875" width="5.44140625" style="32" customWidth="1"/>
    <col min="4876" max="4876" width="12.109375" style="32" customWidth="1"/>
    <col min="4877" max="4877" width="19.44140625" style="32" customWidth="1"/>
    <col min="4878" max="4878" width="47.5546875" style="32" bestFit="1" customWidth="1"/>
    <col min="4879" max="5117" width="8.88671875" style="32"/>
    <col min="5118" max="5118" width="4.44140625" style="32" customWidth="1"/>
    <col min="5119" max="5120" width="3.5546875" style="32" customWidth="1"/>
    <col min="5121" max="5121" width="4.109375" style="32" customWidth="1"/>
    <col min="5122" max="5122" width="14.44140625" style="32" bestFit="1" customWidth="1"/>
    <col min="5123" max="5123" width="36.44140625" style="32" customWidth="1"/>
    <col min="5124" max="5124" width="10.88671875" style="32" customWidth="1"/>
    <col min="5125" max="5127" width="9.44140625" style="32" customWidth="1"/>
    <col min="5128" max="5128" width="23.44140625" style="32" customWidth="1"/>
    <col min="5129" max="5129" width="4.88671875" style="32" customWidth="1"/>
    <col min="5130" max="5131" width="5.44140625" style="32" customWidth="1"/>
    <col min="5132" max="5132" width="12.109375" style="32" customWidth="1"/>
    <col min="5133" max="5133" width="19.44140625" style="32" customWidth="1"/>
    <col min="5134" max="5134" width="47.5546875" style="32" bestFit="1" customWidth="1"/>
    <col min="5135" max="5373" width="8.88671875" style="32"/>
    <col min="5374" max="5374" width="4.44140625" style="32" customWidth="1"/>
    <col min="5375" max="5376" width="3.5546875" style="32" customWidth="1"/>
    <col min="5377" max="5377" width="4.109375" style="32" customWidth="1"/>
    <col min="5378" max="5378" width="14.44140625" style="32" bestFit="1" customWidth="1"/>
    <col min="5379" max="5379" width="36.44140625" style="32" customWidth="1"/>
    <col min="5380" max="5380" width="10.88671875" style="32" customWidth="1"/>
    <col min="5381" max="5383" width="9.44140625" style="32" customWidth="1"/>
    <col min="5384" max="5384" width="23.44140625" style="32" customWidth="1"/>
    <col min="5385" max="5385" width="4.88671875" style="32" customWidth="1"/>
    <col min="5386" max="5387" width="5.44140625" style="32" customWidth="1"/>
    <col min="5388" max="5388" width="12.109375" style="32" customWidth="1"/>
    <col min="5389" max="5389" width="19.44140625" style="32" customWidth="1"/>
    <col min="5390" max="5390" width="47.5546875" style="32" bestFit="1" customWidth="1"/>
    <col min="5391" max="5629" width="8.88671875" style="32"/>
    <col min="5630" max="5630" width="4.44140625" style="32" customWidth="1"/>
    <col min="5631" max="5632" width="3.5546875" style="32" customWidth="1"/>
    <col min="5633" max="5633" width="4.109375" style="32" customWidth="1"/>
    <col min="5634" max="5634" width="14.44140625" style="32" bestFit="1" customWidth="1"/>
    <col min="5635" max="5635" width="36.44140625" style="32" customWidth="1"/>
    <col min="5636" max="5636" width="10.88671875" style="32" customWidth="1"/>
    <col min="5637" max="5639" width="9.44140625" style="32" customWidth="1"/>
    <col min="5640" max="5640" width="23.44140625" style="32" customWidth="1"/>
    <col min="5641" max="5641" width="4.88671875" style="32" customWidth="1"/>
    <col min="5642" max="5643" width="5.44140625" style="32" customWidth="1"/>
    <col min="5644" max="5644" width="12.109375" style="32" customWidth="1"/>
    <col min="5645" max="5645" width="19.44140625" style="32" customWidth="1"/>
    <col min="5646" max="5646" width="47.5546875" style="32" bestFit="1" customWidth="1"/>
    <col min="5647" max="5885" width="8.88671875" style="32"/>
    <col min="5886" max="5886" width="4.44140625" style="32" customWidth="1"/>
    <col min="5887" max="5888" width="3.5546875" style="32" customWidth="1"/>
    <col min="5889" max="5889" width="4.109375" style="32" customWidth="1"/>
    <col min="5890" max="5890" width="14.44140625" style="32" bestFit="1" customWidth="1"/>
    <col min="5891" max="5891" width="36.44140625" style="32" customWidth="1"/>
    <col min="5892" max="5892" width="10.88671875" style="32" customWidth="1"/>
    <col min="5893" max="5895" width="9.44140625" style="32" customWidth="1"/>
    <col min="5896" max="5896" width="23.44140625" style="32" customWidth="1"/>
    <col min="5897" max="5897" width="4.88671875" style="32" customWidth="1"/>
    <col min="5898" max="5899" width="5.44140625" style="32" customWidth="1"/>
    <col min="5900" max="5900" width="12.109375" style="32" customWidth="1"/>
    <col min="5901" max="5901" width="19.44140625" style="32" customWidth="1"/>
    <col min="5902" max="5902" width="47.5546875" style="32" bestFit="1" customWidth="1"/>
    <col min="5903" max="6141" width="8.88671875" style="32"/>
    <col min="6142" max="6142" width="4.44140625" style="32" customWidth="1"/>
    <col min="6143" max="6144" width="3.5546875" style="32" customWidth="1"/>
    <col min="6145" max="6145" width="4.109375" style="32" customWidth="1"/>
    <col min="6146" max="6146" width="14.44140625" style="32" bestFit="1" customWidth="1"/>
    <col min="6147" max="6147" width="36.44140625" style="32" customWidth="1"/>
    <col min="6148" max="6148" width="10.88671875" style="32" customWidth="1"/>
    <col min="6149" max="6151" width="9.44140625" style="32" customWidth="1"/>
    <col min="6152" max="6152" width="23.44140625" style="32" customWidth="1"/>
    <col min="6153" max="6153" width="4.88671875" style="32" customWidth="1"/>
    <col min="6154" max="6155" width="5.44140625" style="32" customWidth="1"/>
    <col min="6156" max="6156" width="12.109375" style="32" customWidth="1"/>
    <col min="6157" max="6157" width="19.44140625" style="32" customWidth="1"/>
    <col min="6158" max="6158" width="47.5546875" style="32" bestFit="1" customWidth="1"/>
    <col min="6159" max="6397" width="8.88671875" style="32"/>
    <col min="6398" max="6398" width="4.44140625" style="32" customWidth="1"/>
    <col min="6399" max="6400" width="3.5546875" style="32" customWidth="1"/>
    <col min="6401" max="6401" width="4.109375" style="32" customWidth="1"/>
    <col min="6402" max="6402" width="14.44140625" style="32" bestFit="1" customWidth="1"/>
    <col min="6403" max="6403" width="36.44140625" style="32" customWidth="1"/>
    <col min="6404" max="6404" width="10.88671875" style="32" customWidth="1"/>
    <col min="6405" max="6407" width="9.44140625" style="32" customWidth="1"/>
    <col min="6408" max="6408" width="23.44140625" style="32" customWidth="1"/>
    <col min="6409" max="6409" width="4.88671875" style="32" customWidth="1"/>
    <col min="6410" max="6411" width="5.44140625" style="32" customWidth="1"/>
    <col min="6412" max="6412" width="12.109375" style="32" customWidth="1"/>
    <col min="6413" max="6413" width="19.44140625" style="32" customWidth="1"/>
    <col min="6414" max="6414" width="47.5546875" style="32" bestFit="1" customWidth="1"/>
    <col min="6415" max="6653" width="8.88671875" style="32"/>
    <col min="6654" max="6654" width="4.44140625" style="32" customWidth="1"/>
    <col min="6655" max="6656" width="3.5546875" style="32" customWidth="1"/>
    <col min="6657" max="6657" width="4.109375" style="32" customWidth="1"/>
    <col min="6658" max="6658" width="14.44140625" style="32" bestFit="1" customWidth="1"/>
    <col min="6659" max="6659" width="36.44140625" style="32" customWidth="1"/>
    <col min="6660" max="6660" width="10.88671875" style="32" customWidth="1"/>
    <col min="6661" max="6663" width="9.44140625" style="32" customWidth="1"/>
    <col min="6664" max="6664" width="23.44140625" style="32" customWidth="1"/>
    <col min="6665" max="6665" width="4.88671875" style="32" customWidth="1"/>
    <col min="6666" max="6667" width="5.44140625" style="32" customWidth="1"/>
    <col min="6668" max="6668" width="12.109375" style="32" customWidth="1"/>
    <col min="6669" max="6669" width="19.44140625" style="32" customWidth="1"/>
    <col min="6670" max="6670" width="47.5546875" style="32" bestFit="1" customWidth="1"/>
    <col min="6671" max="6909" width="8.88671875" style="32"/>
    <col min="6910" max="6910" width="4.44140625" style="32" customWidth="1"/>
    <col min="6911" max="6912" width="3.5546875" style="32" customWidth="1"/>
    <col min="6913" max="6913" width="4.109375" style="32" customWidth="1"/>
    <col min="6914" max="6914" width="14.44140625" style="32" bestFit="1" customWidth="1"/>
    <col min="6915" max="6915" width="36.44140625" style="32" customWidth="1"/>
    <col min="6916" max="6916" width="10.88671875" style="32" customWidth="1"/>
    <col min="6917" max="6919" width="9.44140625" style="32" customWidth="1"/>
    <col min="6920" max="6920" width="23.44140625" style="32" customWidth="1"/>
    <col min="6921" max="6921" width="4.88671875" style="32" customWidth="1"/>
    <col min="6922" max="6923" width="5.44140625" style="32" customWidth="1"/>
    <col min="6924" max="6924" width="12.109375" style="32" customWidth="1"/>
    <col min="6925" max="6925" width="19.44140625" style="32" customWidth="1"/>
    <col min="6926" max="6926" width="47.5546875" style="32" bestFit="1" customWidth="1"/>
    <col min="6927" max="7165" width="8.88671875" style="32"/>
    <col min="7166" max="7166" width="4.44140625" style="32" customWidth="1"/>
    <col min="7167" max="7168" width="3.5546875" style="32" customWidth="1"/>
    <col min="7169" max="7169" width="4.109375" style="32" customWidth="1"/>
    <col min="7170" max="7170" width="14.44140625" style="32" bestFit="1" customWidth="1"/>
    <col min="7171" max="7171" width="36.44140625" style="32" customWidth="1"/>
    <col min="7172" max="7172" width="10.88671875" style="32" customWidth="1"/>
    <col min="7173" max="7175" width="9.44140625" style="32" customWidth="1"/>
    <col min="7176" max="7176" width="23.44140625" style="32" customWidth="1"/>
    <col min="7177" max="7177" width="4.88671875" style="32" customWidth="1"/>
    <col min="7178" max="7179" width="5.44140625" style="32" customWidth="1"/>
    <col min="7180" max="7180" width="12.109375" style="32" customWidth="1"/>
    <col min="7181" max="7181" width="19.44140625" style="32" customWidth="1"/>
    <col min="7182" max="7182" width="47.5546875" style="32" bestFit="1" customWidth="1"/>
    <col min="7183" max="7421" width="8.88671875" style="32"/>
    <col min="7422" max="7422" width="4.44140625" style="32" customWidth="1"/>
    <col min="7423" max="7424" width="3.5546875" style="32" customWidth="1"/>
    <col min="7425" max="7425" width="4.109375" style="32" customWidth="1"/>
    <col min="7426" max="7426" width="14.44140625" style="32" bestFit="1" customWidth="1"/>
    <col min="7427" max="7427" width="36.44140625" style="32" customWidth="1"/>
    <col min="7428" max="7428" width="10.88671875" style="32" customWidth="1"/>
    <col min="7429" max="7431" width="9.44140625" style="32" customWidth="1"/>
    <col min="7432" max="7432" width="23.44140625" style="32" customWidth="1"/>
    <col min="7433" max="7433" width="4.88671875" style="32" customWidth="1"/>
    <col min="7434" max="7435" width="5.44140625" style="32" customWidth="1"/>
    <col min="7436" max="7436" width="12.109375" style="32" customWidth="1"/>
    <col min="7437" max="7437" width="19.44140625" style="32" customWidth="1"/>
    <col min="7438" max="7438" width="47.5546875" style="32" bestFit="1" customWidth="1"/>
    <col min="7439" max="7677" width="8.88671875" style="32"/>
    <col min="7678" max="7678" width="4.44140625" style="32" customWidth="1"/>
    <col min="7679" max="7680" width="3.5546875" style="32" customWidth="1"/>
    <col min="7681" max="7681" width="4.109375" style="32" customWidth="1"/>
    <col min="7682" max="7682" width="14.44140625" style="32" bestFit="1" customWidth="1"/>
    <col min="7683" max="7683" width="36.44140625" style="32" customWidth="1"/>
    <col min="7684" max="7684" width="10.88671875" style="32" customWidth="1"/>
    <col min="7685" max="7687" width="9.44140625" style="32" customWidth="1"/>
    <col min="7688" max="7688" width="23.44140625" style="32" customWidth="1"/>
    <col min="7689" max="7689" width="4.88671875" style="32" customWidth="1"/>
    <col min="7690" max="7691" width="5.44140625" style="32" customWidth="1"/>
    <col min="7692" max="7692" width="12.109375" style="32" customWidth="1"/>
    <col min="7693" max="7693" width="19.44140625" style="32" customWidth="1"/>
    <col min="7694" max="7694" width="47.5546875" style="32" bestFit="1" customWidth="1"/>
    <col min="7695" max="7933" width="8.88671875" style="32"/>
    <col min="7934" max="7934" width="4.44140625" style="32" customWidth="1"/>
    <col min="7935" max="7936" width="3.5546875" style="32" customWidth="1"/>
    <col min="7937" max="7937" width="4.109375" style="32" customWidth="1"/>
    <col min="7938" max="7938" width="14.44140625" style="32" bestFit="1" customWidth="1"/>
    <col min="7939" max="7939" width="36.44140625" style="32" customWidth="1"/>
    <col min="7940" max="7940" width="10.88671875" style="32" customWidth="1"/>
    <col min="7941" max="7943" width="9.44140625" style="32" customWidth="1"/>
    <col min="7944" max="7944" width="23.44140625" style="32" customWidth="1"/>
    <col min="7945" max="7945" width="4.88671875" style="32" customWidth="1"/>
    <col min="7946" max="7947" width="5.44140625" style="32" customWidth="1"/>
    <col min="7948" max="7948" width="12.109375" style="32" customWidth="1"/>
    <col min="7949" max="7949" width="19.44140625" style="32" customWidth="1"/>
    <col min="7950" max="7950" width="47.5546875" style="32" bestFit="1" customWidth="1"/>
    <col min="7951" max="8189" width="8.88671875" style="32"/>
    <col min="8190" max="8190" width="4.44140625" style="32" customWidth="1"/>
    <col min="8191" max="8192" width="3.5546875" style="32" customWidth="1"/>
    <col min="8193" max="8193" width="4.109375" style="32" customWidth="1"/>
    <col min="8194" max="8194" width="14.44140625" style="32" bestFit="1" customWidth="1"/>
    <col min="8195" max="8195" width="36.44140625" style="32" customWidth="1"/>
    <col min="8196" max="8196" width="10.88671875" style="32" customWidth="1"/>
    <col min="8197" max="8199" width="9.44140625" style="32" customWidth="1"/>
    <col min="8200" max="8200" width="23.44140625" style="32" customWidth="1"/>
    <col min="8201" max="8201" width="4.88671875" style="32" customWidth="1"/>
    <col min="8202" max="8203" width="5.44140625" style="32" customWidth="1"/>
    <col min="8204" max="8204" width="12.109375" style="32" customWidth="1"/>
    <col min="8205" max="8205" width="19.44140625" style="32" customWidth="1"/>
    <col min="8206" max="8206" width="47.5546875" style="32" bestFit="1" customWidth="1"/>
    <col min="8207" max="8445" width="8.88671875" style="32"/>
    <col min="8446" max="8446" width="4.44140625" style="32" customWidth="1"/>
    <col min="8447" max="8448" width="3.5546875" style="32" customWidth="1"/>
    <col min="8449" max="8449" width="4.109375" style="32" customWidth="1"/>
    <col min="8450" max="8450" width="14.44140625" style="32" bestFit="1" customWidth="1"/>
    <col min="8451" max="8451" width="36.44140625" style="32" customWidth="1"/>
    <col min="8452" max="8452" width="10.88671875" style="32" customWidth="1"/>
    <col min="8453" max="8455" width="9.44140625" style="32" customWidth="1"/>
    <col min="8456" max="8456" width="23.44140625" style="32" customWidth="1"/>
    <col min="8457" max="8457" width="4.88671875" style="32" customWidth="1"/>
    <col min="8458" max="8459" width="5.44140625" style="32" customWidth="1"/>
    <col min="8460" max="8460" width="12.109375" style="32" customWidth="1"/>
    <col min="8461" max="8461" width="19.44140625" style="32" customWidth="1"/>
    <col min="8462" max="8462" width="47.5546875" style="32" bestFit="1" customWidth="1"/>
    <col min="8463" max="8701" width="8.88671875" style="32"/>
    <col min="8702" max="8702" width="4.44140625" style="32" customWidth="1"/>
    <col min="8703" max="8704" width="3.5546875" style="32" customWidth="1"/>
    <col min="8705" max="8705" width="4.109375" style="32" customWidth="1"/>
    <col min="8706" max="8706" width="14.44140625" style="32" bestFit="1" customWidth="1"/>
    <col min="8707" max="8707" width="36.44140625" style="32" customWidth="1"/>
    <col min="8708" max="8708" width="10.88671875" style="32" customWidth="1"/>
    <col min="8709" max="8711" width="9.44140625" style="32" customWidth="1"/>
    <col min="8712" max="8712" width="23.44140625" style="32" customWidth="1"/>
    <col min="8713" max="8713" width="4.88671875" style="32" customWidth="1"/>
    <col min="8714" max="8715" width="5.44140625" style="32" customWidth="1"/>
    <col min="8716" max="8716" width="12.109375" style="32" customWidth="1"/>
    <col min="8717" max="8717" width="19.44140625" style="32" customWidth="1"/>
    <col min="8718" max="8718" width="47.5546875" style="32" bestFit="1" customWidth="1"/>
    <col min="8719" max="8957" width="8.88671875" style="32"/>
    <col min="8958" max="8958" width="4.44140625" style="32" customWidth="1"/>
    <col min="8959" max="8960" width="3.5546875" style="32" customWidth="1"/>
    <col min="8961" max="8961" width="4.109375" style="32" customWidth="1"/>
    <col min="8962" max="8962" width="14.44140625" style="32" bestFit="1" customWidth="1"/>
    <col min="8963" max="8963" width="36.44140625" style="32" customWidth="1"/>
    <col min="8964" max="8964" width="10.88671875" style="32" customWidth="1"/>
    <col min="8965" max="8967" width="9.44140625" style="32" customWidth="1"/>
    <col min="8968" max="8968" width="23.44140625" style="32" customWidth="1"/>
    <col min="8969" max="8969" width="4.88671875" style="32" customWidth="1"/>
    <col min="8970" max="8971" width="5.44140625" style="32" customWidth="1"/>
    <col min="8972" max="8972" width="12.109375" style="32" customWidth="1"/>
    <col min="8973" max="8973" width="19.44140625" style="32" customWidth="1"/>
    <col min="8974" max="8974" width="47.5546875" style="32" bestFit="1" customWidth="1"/>
    <col min="8975" max="9213" width="8.88671875" style="32"/>
    <col min="9214" max="9214" width="4.44140625" style="32" customWidth="1"/>
    <col min="9215" max="9216" width="3.5546875" style="32" customWidth="1"/>
    <col min="9217" max="9217" width="4.109375" style="32" customWidth="1"/>
    <col min="9218" max="9218" width="14.44140625" style="32" bestFit="1" customWidth="1"/>
    <col min="9219" max="9219" width="36.44140625" style="32" customWidth="1"/>
    <col min="9220" max="9220" width="10.88671875" style="32" customWidth="1"/>
    <col min="9221" max="9223" width="9.44140625" style="32" customWidth="1"/>
    <col min="9224" max="9224" width="23.44140625" style="32" customWidth="1"/>
    <col min="9225" max="9225" width="4.88671875" style="32" customWidth="1"/>
    <col min="9226" max="9227" width="5.44140625" style="32" customWidth="1"/>
    <col min="9228" max="9228" width="12.109375" style="32" customWidth="1"/>
    <col min="9229" max="9229" width="19.44140625" style="32" customWidth="1"/>
    <col min="9230" max="9230" width="47.5546875" style="32" bestFit="1" customWidth="1"/>
    <col min="9231" max="9469" width="8.88671875" style="32"/>
    <col min="9470" max="9470" width="4.44140625" style="32" customWidth="1"/>
    <col min="9471" max="9472" width="3.5546875" style="32" customWidth="1"/>
    <col min="9473" max="9473" width="4.109375" style="32" customWidth="1"/>
    <col min="9474" max="9474" width="14.44140625" style="32" bestFit="1" customWidth="1"/>
    <col min="9475" max="9475" width="36.44140625" style="32" customWidth="1"/>
    <col min="9476" max="9476" width="10.88671875" style="32" customWidth="1"/>
    <col min="9477" max="9479" width="9.44140625" style="32" customWidth="1"/>
    <col min="9480" max="9480" width="23.44140625" style="32" customWidth="1"/>
    <col min="9481" max="9481" width="4.88671875" style="32" customWidth="1"/>
    <col min="9482" max="9483" width="5.44140625" style="32" customWidth="1"/>
    <col min="9484" max="9484" width="12.109375" style="32" customWidth="1"/>
    <col min="9485" max="9485" width="19.44140625" style="32" customWidth="1"/>
    <col min="9486" max="9486" width="47.5546875" style="32" bestFit="1" customWidth="1"/>
    <col min="9487" max="9725" width="8.88671875" style="32"/>
    <col min="9726" max="9726" width="4.44140625" style="32" customWidth="1"/>
    <col min="9727" max="9728" width="3.5546875" style="32" customWidth="1"/>
    <col min="9729" max="9729" width="4.109375" style="32" customWidth="1"/>
    <col min="9730" max="9730" width="14.44140625" style="32" bestFit="1" customWidth="1"/>
    <col min="9731" max="9731" width="36.44140625" style="32" customWidth="1"/>
    <col min="9732" max="9732" width="10.88671875" style="32" customWidth="1"/>
    <col min="9733" max="9735" width="9.44140625" style="32" customWidth="1"/>
    <col min="9736" max="9736" width="23.44140625" style="32" customWidth="1"/>
    <col min="9737" max="9737" width="4.88671875" style="32" customWidth="1"/>
    <col min="9738" max="9739" width="5.44140625" style="32" customWidth="1"/>
    <col min="9740" max="9740" width="12.109375" style="32" customWidth="1"/>
    <col min="9741" max="9741" width="19.44140625" style="32" customWidth="1"/>
    <col min="9742" max="9742" width="47.5546875" style="32" bestFit="1" customWidth="1"/>
    <col min="9743" max="9981" width="8.88671875" style="32"/>
    <col min="9982" max="9982" width="4.44140625" style="32" customWidth="1"/>
    <col min="9983" max="9984" width="3.5546875" style="32" customWidth="1"/>
    <col min="9985" max="9985" width="4.109375" style="32" customWidth="1"/>
    <col min="9986" max="9986" width="14.44140625" style="32" bestFit="1" customWidth="1"/>
    <col min="9987" max="9987" width="36.44140625" style="32" customWidth="1"/>
    <col min="9988" max="9988" width="10.88671875" style="32" customWidth="1"/>
    <col min="9989" max="9991" width="9.44140625" style="32" customWidth="1"/>
    <col min="9992" max="9992" width="23.44140625" style="32" customWidth="1"/>
    <col min="9993" max="9993" width="4.88671875" style="32" customWidth="1"/>
    <col min="9994" max="9995" width="5.44140625" style="32" customWidth="1"/>
    <col min="9996" max="9996" width="12.109375" style="32" customWidth="1"/>
    <col min="9997" max="9997" width="19.44140625" style="32" customWidth="1"/>
    <col min="9998" max="9998" width="47.5546875" style="32" bestFit="1" customWidth="1"/>
    <col min="9999" max="10237" width="8.88671875" style="32"/>
    <col min="10238" max="10238" width="4.44140625" style="32" customWidth="1"/>
    <col min="10239" max="10240" width="3.5546875" style="32" customWidth="1"/>
    <col min="10241" max="10241" width="4.109375" style="32" customWidth="1"/>
    <col min="10242" max="10242" width="14.44140625" style="32" bestFit="1" customWidth="1"/>
    <col min="10243" max="10243" width="36.44140625" style="32" customWidth="1"/>
    <col min="10244" max="10244" width="10.88671875" style="32" customWidth="1"/>
    <col min="10245" max="10247" width="9.44140625" style="32" customWidth="1"/>
    <col min="10248" max="10248" width="23.44140625" style="32" customWidth="1"/>
    <col min="10249" max="10249" width="4.88671875" style="32" customWidth="1"/>
    <col min="10250" max="10251" width="5.44140625" style="32" customWidth="1"/>
    <col min="10252" max="10252" width="12.109375" style="32" customWidth="1"/>
    <col min="10253" max="10253" width="19.44140625" style="32" customWidth="1"/>
    <col min="10254" max="10254" width="47.5546875" style="32" bestFit="1" customWidth="1"/>
    <col min="10255" max="10493" width="8.88671875" style="32"/>
    <col min="10494" max="10494" width="4.44140625" style="32" customWidth="1"/>
    <col min="10495" max="10496" width="3.5546875" style="32" customWidth="1"/>
    <col min="10497" max="10497" width="4.109375" style="32" customWidth="1"/>
    <col min="10498" max="10498" width="14.44140625" style="32" bestFit="1" customWidth="1"/>
    <col min="10499" max="10499" width="36.44140625" style="32" customWidth="1"/>
    <col min="10500" max="10500" width="10.88671875" style="32" customWidth="1"/>
    <col min="10501" max="10503" width="9.44140625" style="32" customWidth="1"/>
    <col min="10504" max="10504" width="23.44140625" style="32" customWidth="1"/>
    <col min="10505" max="10505" width="4.88671875" style="32" customWidth="1"/>
    <col min="10506" max="10507" width="5.44140625" style="32" customWidth="1"/>
    <col min="10508" max="10508" width="12.109375" style="32" customWidth="1"/>
    <col min="10509" max="10509" width="19.44140625" style="32" customWidth="1"/>
    <col min="10510" max="10510" width="47.5546875" style="32" bestFit="1" customWidth="1"/>
    <col min="10511" max="10749" width="8.88671875" style="32"/>
    <col min="10750" max="10750" width="4.44140625" style="32" customWidth="1"/>
    <col min="10751" max="10752" width="3.5546875" style="32" customWidth="1"/>
    <col min="10753" max="10753" width="4.109375" style="32" customWidth="1"/>
    <col min="10754" max="10754" width="14.44140625" style="32" bestFit="1" customWidth="1"/>
    <col min="10755" max="10755" width="36.44140625" style="32" customWidth="1"/>
    <col min="10756" max="10756" width="10.88671875" style="32" customWidth="1"/>
    <col min="10757" max="10759" width="9.44140625" style="32" customWidth="1"/>
    <col min="10760" max="10760" width="23.44140625" style="32" customWidth="1"/>
    <col min="10761" max="10761" width="4.88671875" style="32" customWidth="1"/>
    <col min="10762" max="10763" width="5.44140625" style="32" customWidth="1"/>
    <col min="10764" max="10764" width="12.109375" style="32" customWidth="1"/>
    <col min="10765" max="10765" width="19.44140625" style="32" customWidth="1"/>
    <col min="10766" max="10766" width="47.5546875" style="32" bestFit="1" customWidth="1"/>
    <col min="10767" max="11005" width="8.88671875" style="32"/>
    <col min="11006" max="11006" width="4.44140625" style="32" customWidth="1"/>
    <col min="11007" max="11008" width="3.5546875" style="32" customWidth="1"/>
    <col min="11009" max="11009" width="4.109375" style="32" customWidth="1"/>
    <col min="11010" max="11010" width="14.44140625" style="32" bestFit="1" customWidth="1"/>
    <col min="11011" max="11011" width="36.44140625" style="32" customWidth="1"/>
    <col min="11012" max="11012" width="10.88671875" style="32" customWidth="1"/>
    <col min="11013" max="11015" width="9.44140625" style="32" customWidth="1"/>
    <col min="11016" max="11016" width="23.44140625" style="32" customWidth="1"/>
    <col min="11017" max="11017" width="4.88671875" style="32" customWidth="1"/>
    <col min="11018" max="11019" width="5.44140625" style="32" customWidth="1"/>
    <col min="11020" max="11020" width="12.109375" style="32" customWidth="1"/>
    <col min="11021" max="11021" width="19.44140625" style="32" customWidth="1"/>
    <col min="11022" max="11022" width="47.5546875" style="32" bestFit="1" customWidth="1"/>
    <col min="11023" max="11261" width="8.88671875" style="32"/>
    <col min="11262" max="11262" width="4.44140625" style="32" customWidth="1"/>
    <col min="11263" max="11264" width="3.5546875" style="32" customWidth="1"/>
    <col min="11265" max="11265" width="4.109375" style="32" customWidth="1"/>
    <col min="11266" max="11266" width="14.44140625" style="32" bestFit="1" customWidth="1"/>
    <col min="11267" max="11267" width="36.44140625" style="32" customWidth="1"/>
    <col min="11268" max="11268" width="10.88671875" style="32" customWidth="1"/>
    <col min="11269" max="11271" width="9.44140625" style="32" customWidth="1"/>
    <col min="11272" max="11272" width="23.44140625" style="32" customWidth="1"/>
    <col min="11273" max="11273" width="4.88671875" style="32" customWidth="1"/>
    <col min="11274" max="11275" width="5.44140625" style="32" customWidth="1"/>
    <col min="11276" max="11276" width="12.109375" style="32" customWidth="1"/>
    <col min="11277" max="11277" width="19.44140625" style="32" customWidth="1"/>
    <col min="11278" max="11278" width="47.5546875" style="32" bestFit="1" customWidth="1"/>
    <col min="11279" max="11517" width="8.88671875" style="32"/>
    <col min="11518" max="11518" width="4.44140625" style="32" customWidth="1"/>
    <col min="11519" max="11520" width="3.5546875" style="32" customWidth="1"/>
    <col min="11521" max="11521" width="4.109375" style="32" customWidth="1"/>
    <col min="11522" max="11522" width="14.44140625" style="32" bestFit="1" customWidth="1"/>
    <col min="11523" max="11523" width="36.44140625" style="32" customWidth="1"/>
    <col min="11524" max="11524" width="10.88671875" style="32" customWidth="1"/>
    <col min="11525" max="11527" width="9.44140625" style="32" customWidth="1"/>
    <col min="11528" max="11528" width="23.44140625" style="32" customWidth="1"/>
    <col min="11529" max="11529" width="4.88671875" style="32" customWidth="1"/>
    <col min="11530" max="11531" width="5.44140625" style="32" customWidth="1"/>
    <col min="11532" max="11532" width="12.109375" style="32" customWidth="1"/>
    <col min="11533" max="11533" width="19.44140625" style="32" customWidth="1"/>
    <col min="11534" max="11534" width="47.5546875" style="32" bestFit="1" customWidth="1"/>
    <col min="11535" max="11773" width="8.88671875" style="32"/>
    <col min="11774" max="11774" width="4.44140625" style="32" customWidth="1"/>
    <col min="11775" max="11776" width="3.5546875" style="32" customWidth="1"/>
    <col min="11777" max="11777" width="4.109375" style="32" customWidth="1"/>
    <col min="11778" max="11778" width="14.44140625" style="32" bestFit="1" customWidth="1"/>
    <col min="11779" max="11779" width="36.44140625" style="32" customWidth="1"/>
    <col min="11780" max="11780" width="10.88671875" style="32" customWidth="1"/>
    <col min="11781" max="11783" width="9.44140625" style="32" customWidth="1"/>
    <col min="11784" max="11784" width="23.44140625" style="32" customWidth="1"/>
    <col min="11785" max="11785" width="4.88671875" style="32" customWidth="1"/>
    <col min="11786" max="11787" width="5.44140625" style="32" customWidth="1"/>
    <col min="11788" max="11788" width="12.109375" style="32" customWidth="1"/>
    <col min="11789" max="11789" width="19.44140625" style="32" customWidth="1"/>
    <col min="11790" max="11790" width="47.5546875" style="32" bestFit="1" customWidth="1"/>
    <col min="11791" max="12029" width="8.88671875" style="32"/>
    <col min="12030" max="12030" width="4.44140625" style="32" customWidth="1"/>
    <col min="12031" max="12032" width="3.5546875" style="32" customWidth="1"/>
    <col min="12033" max="12033" width="4.109375" style="32" customWidth="1"/>
    <col min="12034" max="12034" width="14.44140625" style="32" bestFit="1" customWidth="1"/>
    <col min="12035" max="12035" width="36.44140625" style="32" customWidth="1"/>
    <col min="12036" max="12036" width="10.88671875" style="32" customWidth="1"/>
    <col min="12037" max="12039" width="9.44140625" style="32" customWidth="1"/>
    <col min="12040" max="12040" width="23.44140625" style="32" customWidth="1"/>
    <col min="12041" max="12041" width="4.88671875" style="32" customWidth="1"/>
    <col min="12042" max="12043" width="5.44140625" style="32" customWidth="1"/>
    <col min="12044" max="12044" width="12.109375" style="32" customWidth="1"/>
    <col min="12045" max="12045" width="19.44140625" style="32" customWidth="1"/>
    <col min="12046" max="12046" width="47.5546875" style="32" bestFit="1" customWidth="1"/>
    <col min="12047" max="12285" width="8.88671875" style="32"/>
    <col min="12286" max="12286" width="4.44140625" style="32" customWidth="1"/>
    <col min="12287" max="12288" width="3.5546875" style="32" customWidth="1"/>
    <col min="12289" max="12289" width="4.109375" style="32" customWidth="1"/>
    <col min="12290" max="12290" width="14.44140625" style="32" bestFit="1" customWidth="1"/>
    <col min="12291" max="12291" width="36.44140625" style="32" customWidth="1"/>
    <col min="12292" max="12292" width="10.88671875" style="32" customWidth="1"/>
    <col min="12293" max="12295" width="9.44140625" style="32" customWidth="1"/>
    <col min="12296" max="12296" width="23.44140625" style="32" customWidth="1"/>
    <col min="12297" max="12297" width="4.88671875" style="32" customWidth="1"/>
    <col min="12298" max="12299" width="5.44140625" style="32" customWidth="1"/>
    <col min="12300" max="12300" width="12.109375" style="32" customWidth="1"/>
    <col min="12301" max="12301" width="19.44140625" style="32" customWidth="1"/>
    <col min="12302" max="12302" width="47.5546875" style="32" bestFit="1" customWidth="1"/>
    <col min="12303" max="12541" width="8.88671875" style="32"/>
    <col min="12542" max="12542" width="4.44140625" style="32" customWidth="1"/>
    <col min="12543" max="12544" width="3.5546875" style="32" customWidth="1"/>
    <col min="12545" max="12545" width="4.109375" style="32" customWidth="1"/>
    <col min="12546" max="12546" width="14.44140625" style="32" bestFit="1" customWidth="1"/>
    <col min="12547" max="12547" width="36.44140625" style="32" customWidth="1"/>
    <col min="12548" max="12548" width="10.88671875" style="32" customWidth="1"/>
    <col min="12549" max="12551" width="9.44140625" style="32" customWidth="1"/>
    <col min="12552" max="12552" width="23.44140625" style="32" customWidth="1"/>
    <col min="12553" max="12553" width="4.88671875" style="32" customWidth="1"/>
    <col min="12554" max="12555" width="5.44140625" style="32" customWidth="1"/>
    <col min="12556" max="12556" width="12.109375" style="32" customWidth="1"/>
    <col min="12557" max="12557" width="19.44140625" style="32" customWidth="1"/>
    <col min="12558" max="12558" width="47.5546875" style="32" bestFit="1" customWidth="1"/>
    <col min="12559" max="12797" width="8.88671875" style="32"/>
    <col min="12798" max="12798" width="4.44140625" style="32" customWidth="1"/>
    <col min="12799" max="12800" width="3.5546875" style="32" customWidth="1"/>
    <col min="12801" max="12801" width="4.109375" style="32" customWidth="1"/>
    <col min="12802" max="12802" width="14.44140625" style="32" bestFit="1" customWidth="1"/>
    <col min="12803" max="12803" width="36.44140625" style="32" customWidth="1"/>
    <col min="12804" max="12804" width="10.88671875" style="32" customWidth="1"/>
    <col min="12805" max="12807" width="9.44140625" style="32" customWidth="1"/>
    <col min="12808" max="12808" width="23.44140625" style="32" customWidth="1"/>
    <col min="12809" max="12809" width="4.88671875" style="32" customWidth="1"/>
    <col min="12810" max="12811" width="5.44140625" style="32" customWidth="1"/>
    <col min="12812" max="12812" width="12.109375" style="32" customWidth="1"/>
    <col min="12813" max="12813" width="19.44140625" style="32" customWidth="1"/>
    <col min="12814" max="12814" width="47.5546875" style="32" bestFit="1" customWidth="1"/>
    <col min="12815" max="13053" width="8.88671875" style="32"/>
    <col min="13054" max="13054" width="4.44140625" style="32" customWidth="1"/>
    <col min="13055" max="13056" width="3.5546875" style="32" customWidth="1"/>
    <col min="13057" max="13057" width="4.109375" style="32" customWidth="1"/>
    <col min="13058" max="13058" width="14.44140625" style="32" bestFit="1" customWidth="1"/>
    <col min="13059" max="13059" width="36.44140625" style="32" customWidth="1"/>
    <col min="13060" max="13060" width="10.88671875" style="32" customWidth="1"/>
    <col min="13061" max="13063" width="9.44140625" style="32" customWidth="1"/>
    <col min="13064" max="13064" width="23.44140625" style="32" customWidth="1"/>
    <col min="13065" max="13065" width="4.88671875" style="32" customWidth="1"/>
    <col min="13066" max="13067" width="5.44140625" style="32" customWidth="1"/>
    <col min="13068" max="13068" width="12.109375" style="32" customWidth="1"/>
    <col min="13069" max="13069" width="19.44140625" style="32" customWidth="1"/>
    <col min="13070" max="13070" width="47.5546875" style="32" bestFit="1" customWidth="1"/>
    <col min="13071" max="13309" width="8.88671875" style="32"/>
    <col min="13310" max="13310" width="4.44140625" style="32" customWidth="1"/>
    <col min="13311" max="13312" width="3.5546875" style="32" customWidth="1"/>
    <col min="13313" max="13313" width="4.109375" style="32" customWidth="1"/>
    <col min="13314" max="13314" width="14.44140625" style="32" bestFit="1" customWidth="1"/>
    <col min="13315" max="13315" width="36.44140625" style="32" customWidth="1"/>
    <col min="13316" max="13316" width="10.88671875" style="32" customWidth="1"/>
    <col min="13317" max="13319" width="9.44140625" style="32" customWidth="1"/>
    <col min="13320" max="13320" width="23.44140625" style="32" customWidth="1"/>
    <col min="13321" max="13321" width="4.88671875" style="32" customWidth="1"/>
    <col min="13322" max="13323" width="5.44140625" style="32" customWidth="1"/>
    <col min="13324" max="13324" width="12.109375" style="32" customWidth="1"/>
    <col min="13325" max="13325" width="19.44140625" style="32" customWidth="1"/>
    <col min="13326" max="13326" width="47.5546875" style="32" bestFit="1" customWidth="1"/>
    <col min="13327" max="13565" width="8.88671875" style="32"/>
    <col min="13566" max="13566" width="4.44140625" style="32" customWidth="1"/>
    <col min="13567" max="13568" width="3.5546875" style="32" customWidth="1"/>
    <col min="13569" max="13569" width="4.109375" style="32" customWidth="1"/>
    <col min="13570" max="13570" width="14.44140625" style="32" bestFit="1" customWidth="1"/>
    <col min="13571" max="13571" width="36.44140625" style="32" customWidth="1"/>
    <col min="13572" max="13572" width="10.88671875" style="32" customWidth="1"/>
    <col min="13573" max="13575" width="9.44140625" style="32" customWidth="1"/>
    <col min="13576" max="13576" width="23.44140625" style="32" customWidth="1"/>
    <col min="13577" max="13577" width="4.88671875" style="32" customWidth="1"/>
    <col min="13578" max="13579" width="5.44140625" style="32" customWidth="1"/>
    <col min="13580" max="13580" width="12.109375" style="32" customWidth="1"/>
    <col min="13581" max="13581" width="19.44140625" style="32" customWidth="1"/>
    <col min="13582" max="13582" width="47.5546875" style="32" bestFit="1" customWidth="1"/>
    <col min="13583" max="13821" width="8.88671875" style="32"/>
    <col min="13822" max="13822" width="4.44140625" style="32" customWidth="1"/>
    <col min="13823" max="13824" width="3.5546875" style="32" customWidth="1"/>
    <col min="13825" max="13825" width="4.109375" style="32" customWidth="1"/>
    <col min="13826" max="13826" width="14.44140625" style="32" bestFit="1" customWidth="1"/>
    <col min="13827" max="13827" width="36.44140625" style="32" customWidth="1"/>
    <col min="13828" max="13828" width="10.88671875" style="32" customWidth="1"/>
    <col min="13829" max="13831" width="9.44140625" style="32" customWidth="1"/>
    <col min="13832" max="13832" width="23.44140625" style="32" customWidth="1"/>
    <col min="13833" max="13833" width="4.88671875" style="32" customWidth="1"/>
    <col min="13834" max="13835" width="5.44140625" style="32" customWidth="1"/>
    <col min="13836" max="13836" width="12.109375" style="32" customWidth="1"/>
    <col min="13837" max="13837" width="19.44140625" style="32" customWidth="1"/>
    <col min="13838" max="13838" width="47.5546875" style="32" bestFit="1" customWidth="1"/>
    <col min="13839" max="14077" width="8.88671875" style="32"/>
    <col min="14078" max="14078" width="4.44140625" style="32" customWidth="1"/>
    <col min="14079" max="14080" width="3.5546875" style="32" customWidth="1"/>
    <col min="14081" max="14081" width="4.109375" style="32" customWidth="1"/>
    <col min="14082" max="14082" width="14.44140625" style="32" bestFit="1" customWidth="1"/>
    <col min="14083" max="14083" width="36.44140625" style="32" customWidth="1"/>
    <col min="14084" max="14084" width="10.88671875" style="32" customWidth="1"/>
    <col min="14085" max="14087" width="9.44140625" style="32" customWidth="1"/>
    <col min="14088" max="14088" width="23.44140625" style="32" customWidth="1"/>
    <col min="14089" max="14089" width="4.88671875" style="32" customWidth="1"/>
    <col min="14090" max="14091" width="5.44140625" style="32" customWidth="1"/>
    <col min="14092" max="14092" width="12.109375" style="32" customWidth="1"/>
    <col min="14093" max="14093" width="19.44140625" style="32" customWidth="1"/>
    <col min="14094" max="14094" width="47.5546875" style="32" bestFit="1" customWidth="1"/>
    <col min="14095" max="14333" width="8.88671875" style="32"/>
    <col min="14334" max="14334" width="4.44140625" style="32" customWidth="1"/>
    <col min="14335" max="14336" width="3.5546875" style="32" customWidth="1"/>
    <col min="14337" max="14337" width="4.109375" style="32" customWidth="1"/>
    <col min="14338" max="14338" width="14.44140625" style="32" bestFit="1" customWidth="1"/>
    <col min="14339" max="14339" width="36.44140625" style="32" customWidth="1"/>
    <col min="14340" max="14340" width="10.88671875" style="32" customWidth="1"/>
    <col min="14341" max="14343" width="9.44140625" style="32" customWidth="1"/>
    <col min="14344" max="14344" width="23.44140625" style="32" customWidth="1"/>
    <col min="14345" max="14345" width="4.88671875" style="32" customWidth="1"/>
    <col min="14346" max="14347" width="5.44140625" style="32" customWidth="1"/>
    <col min="14348" max="14348" width="12.109375" style="32" customWidth="1"/>
    <col min="14349" max="14349" width="19.44140625" style="32" customWidth="1"/>
    <col min="14350" max="14350" width="47.5546875" style="32" bestFit="1" customWidth="1"/>
    <col min="14351" max="14589" width="8.88671875" style="32"/>
    <col min="14590" max="14590" width="4.44140625" style="32" customWidth="1"/>
    <col min="14591" max="14592" width="3.5546875" style="32" customWidth="1"/>
    <col min="14593" max="14593" width="4.109375" style="32" customWidth="1"/>
    <col min="14594" max="14594" width="14.44140625" style="32" bestFit="1" customWidth="1"/>
    <col min="14595" max="14595" width="36.44140625" style="32" customWidth="1"/>
    <col min="14596" max="14596" width="10.88671875" style="32" customWidth="1"/>
    <col min="14597" max="14599" width="9.44140625" style="32" customWidth="1"/>
    <col min="14600" max="14600" width="23.44140625" style="32" customWidth="1"/>
    <col min="14601" max="14601" width="4.88671875" style="32" customWidth="1"/>
    <col min="14602" max="14603" width="5.44140625" style="32" customWidth="1"/>
    <col min="14604" max="14604" width="12.109375" style="32" customWidth="1"/>
    <col min="14605" max="14605" width="19.44140625" style="32" customWidth="1"/>
    <col min="14606" max="14606" width="47.5546875" style="32" bestFit="1" customWidth="1"/>
    <col min="14607" max="14845" width="8.88671875" style="32"/>
    <col min="14846" max="14846" width="4.44140625" style="32" customWidth="1"/>
    <col min="14847" max="14848" width="3.5546875" style="32" customWidth="1"/>
    <col min="14849" max="14849" width="4.109375" style="32" customWidth="1"/>
    <col min="14850" max="14850" width="14.44140625" style="32" bestFit="1" customWidth="1"/>
    <col min="14851" max="14851" width="36.44140625" style="32" customWidth="1"/>
    <col min="14852" max="14852" width="10.88671875" style="32" customWidth="1"/>
    <col min="14853" max="14855" width="9.44140625" style="32" customWidth="1"/>
    <col min="14856" max="14856" width="23.44140625" style="32" customWidth="1"/>
    <col min="14857" max="14857" width="4.88671875" style="32" customWidth="1"/>
    <col min="14858" max="14859" width="5.44140625" style="32" customWidth="1"/>
    <col min="14860" max="14860" width="12.109375" style="32" customWidth="1"/>
    <col min="14861" max="14861" width="19.44140625" style="32" customWidth="1"/>
    <col min="14862" max="14862" width="47.5546875" style="32" bestFit="1" customWidth="1"/>
    <col min="14863" max="15101" width="8.88671875" style="32"/>
    <col min="15102" max="15102" width="4.44140625" style="32" customWidth="1"/>
    <col min="15103" max="15104" width="3.5546875" style="32" customWidth="1"/>
    <col min="15105" max="15105" width="4.109375" style="32" customWidth="1"/>
    <col min="15106" max="15106" width="14.44140625" style="32" bestFit="1" customWidth="1"/>
    <col min="15107" max="15107" width="36.44140625" style="32" customWidth="1"/>
    <col min="15108" max="15108" width="10.88671875" style="32" customWidth="1"/>
    <col min="15109" max="15111" width="9.44140625" style="32" customWidth="1"/>
    <col min="15112" max="15112" width="23.44140625" style="32" customWidth="1"/>
    <col min="15113" max="15113" width="4.88671875" style="32" customWidth="1"/>
    <col min="15114" max="15115" width="5.44140625" style="32" customWidth="1"/>
    <col min="15116" max="15116" width="12.109375" style="32" customWidth="1"/>
    <col min="15117" max="15117" width="19.44140625" style="32" customWidth="1"/>
    <col min="15118" max="15118" width="47.5546875" style="32" bestFit="1" customWidth="1"/>
    <col min="15119" max="15357" width="8.88671875" style="32"/>
    <col min="15358" max="15358" width="4.44140625" style="32" customWidth="1"/>
    <col min="15359" max="15360" width="3.5546875" style="32" customWidth="1"/>
    <col min="15361" max="15361" width="4.109375" style="32" customWidth="1"/>
    <col min="15362" max="15362" width="14.44140625" style="32" bestFit="1" customWidth="1"/>
    <col min="15363" max="15363" width="36.44140625" style="32" customWidth="1"/>
    <col min="15364" max="15364" width="10.88671875" style="32" customWidth="1"/>
    <col min="15365" max="15367" width="9.44140625" style="32" customWidth="1"/>
    <col min="15368" max="15368" width="23.44140625" style="32" customWidth="1"/>
    <col min="15369" max="15369" width="4.88671875" style="32" customWidth="1"/>
    <col min="15370" max="15371" width="5.44140625" style="32" customWidth="1"/>
    <col min="15372" max="15372" width="12.109375" style="32" customWidth="1"/>
    <col min="15373" max="15373" width="19.44140625" style="32" customWidth="1"/>
    <col min="15374" max="15374" width="47.5546875" style="32" bestFit="1" customWidth="1"/>
    <col min="15375" max="15613" width="8.88671875" style="32"/>
    <col min="15614" max="15614" width="4.44140625" style="32" customWidth="1"/>
    <col min="15615" max="15616" width="3.5546875" style="32" customWidth="1"/>
    <col min="15617" max="15617" width="4.109375" style="32" customWidth="1"/>
    <col min="15618" max="15618" width="14.44140625" style="32" bestFit="1" customWidth="1"/>
    <col min="15619" max="15619" width="36.44140625" style="32" customWidth="1"/>
    <col min="15620" max="15620" width="10.88671875" style="32" customWidth="1"/>
    <col min="15621" max="15623" width="9.44140625" style="32" customWidth="1"/>
    <col min="15624" max="15624" width="23.44140625" style="32" customWidth="1"/>
    <col min="15625" max="15625" width="4.88671875" style="32" customWidth="1"/>
    <col min="15626" max="15627" width="5.44140625" style="32" customWidth="1"/>
    <col min="15628" max="15628" width="12.109375" style="32" customWidth="1"/>
    <col min="15629" max="15629" width="19.44140625" style="32" customWidth="1"/>
    <col min="15630" max="15630" width="47.5546875" style="32" bestFit="1" customWidth="1"/>
    <col min="15631" max="15869" width="8.88671875" style="32"/>
    <col min="15870" max="15870" width="4.44140625" style="32" customWidth="1"/>
    <col min="15871" max="15872" width="3.5546875" style="32" customWidth="1"/>
    <col min="15873" max="15873" width="4.109375" style="32" customWidth="1"/>
    <col min="15874" max="15874" width="14.44140625" style="32" bestFit="1" customWidth="1"/>
    <col min="15875" max="15875" width="36.44140625" style="32" customWidth="1"/>
    <col min="15876" max="15876" width="10.88671875" style="32" customWidth="1"/>
    <col min="15877" max="15879" width="9.44140625" style="32" customWidth="1"/>
    <col min="15880" max="15880" width="23.44140625" style="32" customWidth="1"/>
    <col min="15881" max="15881" width="4.88671875" style="32" customWidth="1"/>
    <col min="15882" max="15883" width="5.44140625" style="32" customWidth="1"/>
    <col min="15884" max="15884" width="12.109375" style="32" customWidth="1"/>
    <col min="15885" max="15885" width="19.44140625" style="32" customWidth="1"/>
    <col min="15886" max="15886" width="47.5546875" style="32" bestFit="1" customWidth="1"/>
    <col min="15887" max="16125" width="8.88671875" style="32"/>
    <col min="16126" max="16126" width="4.44140625" style="32" customWidth="1"/>
    <col min="16127" max="16128" width="3.5546875" style="32" customWidth="1"/>
    <col min="16129" max="16129" width="4.109375" style="32" customWidth="1"/>
    <col min="16130" max="16130" width="14.44140625" style="32" bestFit="1" customWidth="1"/>
    <col min="16131" max="16131" width="36.44140625" style="32" customWidth="1"/>
    <col min="16132" max="16132" width="10.88671875" style="32" customWidth="1"/>
    <col min="16133" max="16135" width="9.44140625" style="32" customWidth="1"/>
    <col min="16136" max="16136" width="23.44140625" style="32" customWidth="1"/>
    <col min="16137" max="16137" width="4.88671875" style="32" customWidth="1"/>
    <col min="16138" max="16139" width="5.44140625" style="32" customWidth="1"/>
    <col min="16140" max="16140" width="12.109375" style="32" customWidth="1"/>
    <col min="16141" max="16141" width="19.44140625" style="32" customWidth="1"/>
    <col min="16142" max="16142" width="47.5546875" style="32" bestFit="1" customWidth="1"/>
    <col min="16143" max="16382" width="8.88671875" style="32"/>
    <col min="16383" max="16384" width="8.88671875" style="32" customWidth="1"/>
  </cols>
  <sheetData>
    <row r="1" spans="1:17" ht="15.6" x14ac:dyDescent="0.3">
      <c r="L1" s="83"/>
      <c r="M1" s="83"/>
      <c r="N1" s="83"/>
    </row>
    <row r="2" spans="1:17" ht="15.6" x14ac:dyDescent="0.3">
      <c r="L2" s="84"/>
      <c r="M2" s="84"/>
      <c r="N2" s="84"/>
    </row>
    <row r="3" spans="1:17" ht="15.6" x14ac:dyDescent="0.3">
      <c r="L3" s="84"/>
      <c r="M3" s="84"/>
      <c r="N3" s="84"/>
    </row>
    <row r="4" spans="1:17" ht="16.2" thickBot="1" x14ac:dyDescent="0.35">
      <c r="L4" s="84"/>
      <c r="M4" s="84"/>
      <c r="N4" s="84"/>
    </row>
    <row r="5" spans="1:17" ht="18" customHeight="1" x14ac:dyDescent="0.3">
      <c r="A5" s="136"/>
      <c r="B5" s="385"/>
      <c r="C5" s="1104" t="s">
        <v>892</v>
      </c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5"/>
    </row>
    <row r="6" spans="1:17" ht="18" customHeight="1" x14ac:dyDescent="0.3">
      <c r="A6" s="78"/>
      <c r="C6" s="1985" t="s">
        <v>183</v>
      </c>
      <c r="D6" s="1985"/>
      <c r="E6" s="1985"/>
      <c r="F6" s="1985"/>
      <c r="G6" s="1985"/>
      <c r="H6" s="1985"/>
      <c r="I6" s="1985"/>
      <c r="J6" s="1985"/>
      <c r="K6" s="1985"/>
      <c r="L6" s="1985"/>
      <c r="M6" s="1985"/>
      <c r="N6" s="1985"/>
      <c r="O6" s="1985"/>
      <c r="P6" s="1985"/>
      <c r="Q6" s="1986"/>
    </row>
    <row r="7" spans="1:17" ht="18.600000000000001" customHeight="1" thickBot="1" x14ac:dyDescent="0.35">
      <c r="A7" s="79"/>
      <c r="B7" s="386"/>
      <c r="C7" s="1987" t="s">
        <v>0</v>
      </c>
      <c r="D7" s="1987"/>
      <c r="E7" s="1987"/>
      <c r="F7" s="1987"/>
      <c r="G7" s="1987"/>
      <c r="H7" s="1987"/>
      <c r="I7" s="1987"/>
      <c r="J7" s="1987"/>
      <c r="K7" s="1987"/>
      <c r="L7" s="1987"/>
      <c r="M7" s="1987"/>
      <c r="N7" s="1987"/>
      <c r="O7" s="1987"/>
      <c r="P7" s="1987"/>
      <c r="Q7" s="1988"/>
    </row>
    <row r="8" spans="1:17" x14ac:dyDescent="0.3">
      <c r="A8" s="908" t="s">
        <v>38</v>
      </c>
      <c r="B8" s="911" t="s">
        <v>34</v>
      </c>
      <c r="C8" s="914" t="s">
        <v>35</v>
      </c>
      <c r="D8" s="914" t="s">
        <v>36</v>
      </c>
      <c r="E8" s="914" t="s">
        <v>1</v>
      </c>
      <c r="F8" s="917" t="s">
        <v>39</v>
      </c>
      <c r="G8" s="922" t="s">
        <v>3</v>
      </c>
      <c r="H8" s="1580" t="s">
        <v>77</v>
      </c>
      <c r="I8" s="1580" t="s">
        <v>88</v>
      </c>
      <c r="J8" s="1580" t="s">
        <v>889</v>
      </c>
      <c r="K8" s="1921" t="s">
        <v>55</v>
      </c>
      <c r="L8" s="1922"/>
      <c r="M8" s="1923"/>
      <c r="N8" s="544"/>
      <c r="O8" s="1768" t="s">
        <v>26</v>
      </c>
      <c r="P8" s="881" t="s">
        <v>4</v>
      </c>
      <c r="Q8" s="882"/>
    </row>
    <row r="9" spans="1:17" ht="49.5" customHeight="1" x14ac:dyDescent="0.3">
      <c r="A9" s="909"/>
      <c r="B9" s="912"/>
      <c r="C9" s="915"/>
      <c r="D9" s="915"/>
      <c r="E9" s="915"/>
      <c r="F9" s="918"/>
      <c r="G9" s="923"/>
      <c r="H9" s="1581"/>
      <c r="I9" s="1581"/>
      <c r="J9" s="1581"/>
      <c r="K9" s="925" t="s">
        <v>2</v>
      </c>
      <c r="L9" s="920" t="s">
        <v>78</v>
      </c>
      <c r="M9" s="1989" t="s">
        <v>89</v>
      </c>
      <c r="N9" s="1989" t="s">
        <v>890</v>
      </c>
      <c r="O9" s="879"/>
      <c r="P9" s="883"/>
      <c r="Q9" s="884"/>
    </row>
    <row r="10" spans="1:17" ht="49.5" customHeight="1" thickBot="1" x14ac:dyDescent="0.35">
      <c r="A10" s="910"/>
      <c r="B10" s="913"/>
      <c r="C10" s="916"/>
      <c r="D10" s="916"/>
      <c r="E10" s="916"/>
      <c r="F10" s="919"/>
      <c r="G10" s="924"/>
      <c r="H10" s="1582"/>
      <c r="I10" s="1582"/>
      <c r="J10" s="1582"/>
      <c r="K10" s="926"/>
      <c r="L10" s="921"/>
      <c r="M10" s="1990"/>
      <c r="N10" s="1990"/>
      <c r="O10" s="880"/>
      <c r="P10" s="44" t="s">
        <v>42</v>
      </c>
      <c r="Q10" s="7" t="s">
        <v>43</v>
      </c>
    </row>
    <row r="11" spans="1:17" ht="13.8" thickBot="1" x14ac:dyDescent="0.35">
      <c r="A11" s="2010" t="s">
        <v>184</v>
      </c>
      <c r="B11" s="2011"/>
      <c r="C11" s="2011"/>
      <c r="D11" s="2011"/>
      <c r="E11" s="2011"/>
      <c r="F11" s="2011"/>
      <c r="G11" s="2011"/>
      <c r="H11" s="2011"/>
      <c r="I11" s="2011"/>
      <c r="J11" s="2011"/>
      <c r="K11" s="2011"/>
      <c r="L11" s="2011"/>
      <c r="M11" s="2011"/>
      <c r="N11" s="2011"/>
      <c r="O11" s="2011"/>
      <c r="P11" s="2011"/>
      <c r="Q11" s="2012"/>
    </row>
    <row r="12" spans="1:17" ht="13.8" thickBot="1" x14ac:dyDescent="0.35">
      <c r="A12" s="740"/>
      <c r="B12" s="2013" t="s">
        <v>100</v>
      </c>
      <c r="C12" s="2014"/>
      <c r="D12" s="2014"/>
      <c r="E12" s="2014"/>
      <c r="F12" s="2014"/>
      <c r="G12" s="2014"/>
      <c r="H12" s="2014"/>
      <c r="I12" s="2014"/>
      <c r="J12" s="2014"/>
      <c r="K12" s="2014"/>
      <c r="L12" s="2014"/>
      <c r="M12" s="2014"/>
      <c r="N12" s="2014"/>
      <c r="O12" s="2014"/>
      <c r="P12" s="2014"/>
      <c r="Q12" s="2015"/>
    </row>
    <row r="13" spans="1:17" ht="13.8" thickBot="1" x14ac:dyDescent="0.35">
      <c r="A13" s="741"/>
      <c r="B13" s="742"/>
      <c r="C13" s="2016" t="s">
        <v>185</v>
      </c>
      <c r="D13" s="2017"/>
      <c r="E13" s="2017"/>
      <c r="F13" s="2017"/>
      <c r="G13" s="2017"/>
      <c r="H13" s="2017"/>
      <c r="I13" s="2017"/>
      <c r="J13" s="2017"/>
      <c r="K13" s="2017"/>
      <c r="L13" s="2017"/>
      <c r="M13" s="2017"/>
      <c r="N13" s="2017"/>
      <c r="O13" s="2017"/>
      <c r="P13" s="2017"/>
      <c r="Q13" s="2018"/>
    </row>
    <row r="14" spans="1:17" s="134" customFormat="1" ht="13.8" thickBot="1" x14ac:dyDescent="0.3">
      <c r="A14" s="743"/>
      <c r="B14" s="744"/>
      <c r="C14" s="745"/>
      <c r="D14" s="2019" t="s">
        <v>186</v>
      </c>
      <c r="E14" s="2020"/>
      <c r="F14" s="2020"/>
      <c r="G14" s="2020"/>
      <c r="H14" s="2020"/>
      <c r="I14" s="2020"/>
      <c r="J14" s="2020"/>
      <c r="K14" s="2020"/>
      <c r="L14" s="2020"/>
      <c r="M14" s="2020"/>
      <c r="N14" s="2020"/>
      <c r="O14" s="2020"/>
      <c r="P14" s="2020"/>
      <c r="Q14" s="2021"/>
    </row>
    <row r="15" spans="1:17" ht="40.200000000000003" customHeight="1" x14ac:dyDescent="0.3">
      <c r="A15" s="605"/>
      <c r="B15" s="682"/>
      <c r="C15" s="683"/>
      <c r="D15" s="684"/>
      <c r="E15" s="685" t="s">
        <v>187</v>
      </c>
      <c r="F15" s="686" t="s">
        <v>1218</v>
      </c>
      <c r="G15" s="687" t="s">
        <v>6</v>
      </c>
      <c r="H15" s="578">
        <v>110</v>
      </c>
      <c r="I15" s="578">
        <v>115</v>
      </c>
      <c r="J15" s="578">
        <v>120</v>
      </c>
      <c r="K15" s="686" t="s">
        <v>1187</v>
      </c>
      <c r="L15" s="688">
        <v>7</v>
      </c>
      <c r="M15" s="688">
        <v>8</v>
      </c>
      <c r="N15" s="688">
        <v>8</v>
      </c>
      <c r="O15" s="2022" t="s">
        <v>188</v>
      </c>
      <c r="P15" s="689" t="s">
        <v>189</v>
      </c>
      <c r="Q15" s="681" t="s">
        <v>1186</v>
      </c>
    </row>
    <row r="16" spans="1:17" ht="33" customHeight="1" x14ac:dyDescent="0.3">
      <c r="A16" s="605"/>
      <c r="B16" s="682"/>
      <c r="C16" s="690"/>
      <c r="D16" s="684"/>
      <c r="E16" s="308" t="s">
        <v>190</v>
      </c>
      <c r="F16" s="365" t="s">
        <v>191</v>
      </c>
      <c r="G16" s="270" t="s">
        <v>6</v>
      </c>
      <c r="H16" s="579">
        <v>15</v>
      </c>
      <c r="I16" s="579">
        <v>15</v>
      </c>
      <c r="J16" s="579">
        <v>15</v>
      </c>
      <c r="K16" s="365" t="s">
        <v>192</v>
      </c>
      <c r="L16" s="691">
        <v>1</v>
      </c>
      <c r="M16" s="691">
        <v>1</v>
      </c>
      <c r="N16" s="691">
        <v>1</v>
      </c>
      <c r="O16" s="2023"/>
      <c r="P16" s="2025" t="s">
        <v>193</v>
      </c>
      <c r="Q16" s="1287" t="s">
        <v>194</v>
      </c>
    </row>
    <row r="17" spans="1:39" ht="18" customHeight="1" x14ac:dyDescent="0.3">
      <c r="A17" s="605"/>
      <c r="B17" s="682"/>
      <c r="C17" s="692"/>
      <c r="D17" s="684"/>
      <c r="E17" s="1387" t="s">
        <v>195</v>
      </c>
      <c r="F17" s="1159" t="s">
        <v>925</v>
      </c>
      <c r="G17" s="1162" t="s">
        <v>6</v>
      </c>
      <c r="H17" s="2006">
        <v>0</v>
      </c>
      <c r="I17" s="1992">
        <v>0</v>
      </c>
      <c r="J17" s="1992">
        <v>20</v>
      </c>
      <c r="K17" s="1162" t="s">
        <v>196</v>
      </c>
      <c r="L17" s="2008">
        <v>0</v>
      </c>
      <c r="M17" s="2008">
        <v>0</v>
      </c>
      <c r="N17" s="2008">
        <v>1</v>
      </c>
      <c r="O17" s="2023"/>
      <c r="P17" s="2025"/>
      <c r="Q17" s="1287"/>
    </row>
    <row r="18" spans="1:39" ht="11.25" customHeight="1" thickBot="1" x14ac:dyDescent="0.35">
      <c r="A18" s="605"/>
      <c r="B18" s="682"/>
      <c r="C18" s="683"/>
      <c r="D18" s="684"/>
      <c r="E18" s="2028"/>
      <c r="F18" s="1480"/>
      <c r="G18" s="1991"/>
      <c r="H18" s="2007"/>
      <c r="I18" s="1993"/>
      <c r="J18" s="1993"/>
      <c r="K18" s="1991"/>
      <c r="L18" s="2009"/>
      <c r="M18" s="2009"/>
      <c r="N18" s="2009"/>
      <c r="O18" s="2024"/>
      <c r="P18" s="2026"/>
      <c r="Q18" s="2027"/>
    </row>
    <row r="19" spans="1:39" ht="16.2" thickBot="1" x14ac:dyDescent="0.35">
      <c r="A19" s="605"/>
      <c r="B19" s="682"/>
      <c r="C19" s="692"/>
      <c r="D19" s="697"/>
      <c r="E19" s="1994" t="s">
        <v>10</v>
      </c>
      <c r="F19" s="1994"/>
      <c r="G19" s="1995"/>
      <c r="H19" s="276">
        <f>SUM(H14:H18)</f>
        <v>125</v>
      </c>
      <c r="I19" s="276">
        <f>SUM(I14:I18)</f>
        <v>130</v>
      </c>
      <c r="J19" s="276">
        <f>SUM(J14:J18)</f>
        <v>155</v>
      </c>
      <c r="K19" s="698"/>
      <c r="L19" s="698"/>
      <c r="M19" s="698"/>
      <c r="N19" s="698"/>
      <c r="O19" s="698"/>
      <c r="P19" s="1996"/>
      <c r="Q19" s="1997"/>
    </row>
    <row r="20" spans="1:39" ht="18.600000000000001" customHeight="1" thickBot="1" x14ac:dyDescent="0.35">
      <c r="A20" s="605"/>
      <c r="B20" s="682"/>
      <c r="C20" s="699"/>
      <c r="D20" s="1998" t="s">
        <v>8</v>
      </c>
      <c r="E20" s="1998"/>
      <c r="F20" s="1998"/>
      <c r="G20" s="1999"/>
      <c r="H20" s="700">
        <f t="shared" ref="H20:I21" si="0">+H19</f>
        <v>125</v>
      </c>
      <c r="I20" s="700">
        <f t="shared" si="0"/>
        <v>130</v>
      </c>
      <c r="J20" s="700">
        <f t="shared" ref="J20" si="1">+J19</f>
        <v>155</v>
      </c>
      <c r="K20" s="701"/>
      <c r="L20" s="701"/>
      <c r="M20" s="701"/>
      <c r="N20" s="701"/>
      <c r="O20" s="701"/>
      <c r="P20" s="701"/>
      <c r="Q20" s="702"/>
    </row>
    <row r="21" spans="1:39" ht="18.600000000000001" customHeight="1" thickBot="1" x14ac:dyDescent="0.35">
      <c r="A21" s="605"/>
      <c r="B21" s="703"/>
      <c r="C21" s="2000" t="s">
        <v>37</v>
      </c>
      <c r="D21" s="2000"/>
      <c r="E21" s="2000"/>
      <c r="F21" s="2000"/>
      <c r="G21" s="2001"/>
      <c r="H21" s="704">
        <f t="shared" si="0"/>
        <v>125</v>
      </c>
      <c r="I21" s="704">
        <f t="shared" si="0"/>
        <v>130</v>
      </c>
      <c r="J21" s="704">
        <f t="shared" ref="J21" si="2">+J20</f>
        <v>155</v>
      </c>
      <c r="K21" s="705"/>
      <c r="L21" s="705"/>
      <c r="M21" s="705"/>
      <c r="N21" s="705"/>
      <c r="O21" s="705"/>
      <c r="P21" s="705"/>
      <c r="Q21" s="706"/>
    </row>
    <row r="22" spans="1:39" ht="16.2" thickBot="1" x14ac:dyDescent="0.35">
      <c r="A22" s="605"/>
      <c r="B22" s="1982" t="s">
        <v>53</v>
      </c>
      <c r="C22" s="1983"/>
      <c r="D22" s="1983"/>
      <c r="E22" s="1983"/>
      <c r="F22" s="1983"/>
      <c r="G22" s="1983"/>
      <c r="H22" s="1983"/>
      <c r="I22" s="1983"/>
      <c r="J22" s="1983"/>
      <c r="K22" s="1983"/>
      <c r="L22" s="1983"/>
      <c r="M22" s="1983"/>
      <c r="N22" s="1983"/>
      <c r="O22" s="1983"/>
      <c r="P22" s="1983"/>
      <c r="Q22" s="1984"/>
    </row>
    <row r="23" spans="1:39" ht="16.2" thickBot="1" x14ac:dyDescent="0.35">
      <c r="A23" s="605"/>
      <c r="B23" s="682"/>
      <c r="C23" s="2003" t="s">
        <v>197</v>
      </c>
      <c r="D23" s="2004"/>
      <c r="E23" s="2004"/>
      <c r="F23" s="2004"/>
      <c r="G23" s="2004"/>
      <c r="H23" s="2004"/>
      <c r="I23" s="2004"/>
      <c r="J23" s="2004"/>
      <c r="K23" s="2004"/>
      <c r="L23" s="2004"/>
      <c r="M23" s="2004"/>
      <c r="N23" s="2004"/>
      <c r="O23" s="2004"/>
      <c r="P23" s="2004"/>
      <c r="Q23" s="2005"/>
    </row>
    <row r="24" spans="1:39" ht="16.2" thickBot="1" x14ac:dyDescent="0.35">
      <c r="A24" s="605"/>
      <c r="B24" s="682"/>
      <c r="C24" s="707"/>
      <c r="D24" s="1188" t="s">
        <v>198</v>
      </c>
      <c r="E24" s="1232"/>
      <c r="F24" s="1232"/>
      <c r="G24" s="1232"/>
      <c r="H24" s="1232"/>
      <c r="I24" s="1232"/>
      <c r="J24" s="1232"/>
      <c r="K24" s="1232"/>
      <c r="L24" s="1232"/>
      <c r="M24" s="1232"/>
      <c r="N24" s="1232"/>
      <c r="O24" s="1232"/>
      <c r="P24" s="1232"/>
      <c r="Q24" s="1233"/>
    </row>
    <row r="25" spans="1:39" ht="30" customHeight="1" x14ac:dyDescent="0.3">
      <c r="A25" s="605"/>
      <c r="B25" s="682"/>
      <c r="C25" s="707"/>
      <c r="D25" s="684"/>
      <c r="E25" s="708" t="s">
        <v>199</v>
      </c>
      <c r="F25" s="270" t="s">
        <v>200</v>
      </c>
      <c r="G25" s="270" t="s">
        <v>6</v>
      </c>
      <c r="H25" s="693">
        <v>5</v>
      </c>
      <c r="I25" s="693">
        <v>5</v>
      </c>
      <c r="J25" s="693">
        <v>6</v>
      </c>
      <c r="K25" s="270" t="s">
        <v>201</v>
      </c>
      <c r="L25" s="709">
        <v>2</v>
      </c>
      <c r="M25" s="709">
        <v>2</v>
      </c>
      <c r="N25" s="709">
        <v>2</v>
      </c>
      <c r="O25" s="2032" t="s">
        <v>202</v>
      </c>
      <c r="P25" s="2033" t="s">
        <v>33</v>
      </c>
      <c r="Q25" s="1286" t="s">
        <v>203</v>
      </c>
    </row>
    <row r="26" spans="1:39" ht="15.6" x14ac:dyDescent="0.3">
      <c r="A26" s="605"/>
      <c r="B26" s="682"/>
      <c r="C26" s="707"/>
      <c r="D26" s="684"/>
      <c r="E26" s="708" t="s">
        <v>204</v>
      </c>
      <c r="F26" s="270" t="s">
        <v>205</v>
      </c>
      <c r="G26" s="270" t="s">
        <v>6</v>
      </c>
      <c r="H26" s="693">
        <v>3</v>
      </c>
      <c r="I26" s="693">
        <v>3</v>
      </c>
      <c r="J26" s="693">
        <v>4</v>
      </c>
      <c r="K26" s="270" t="s">
        <v>206</v>
      </c>
      <c r="L26" s="709">
        <v>5</v>
      </c>
      <c r="M26" s="709">
        <v>5</v>
      </c>
      <c r="N26" s="709">
        <v>5</v>
      </c>
      <c r="O26" s="2032"/>
      <c r="P26" s="1162"/>
      <c r="Q26" s="1287"/>
    </row>
    <row r="27" spans="1:39" ht="28.5" customHeight="1" x14ac:dyDescent="0.3">
      <c r="A27" s="605"/>
      <c r="B27" s="682"/>
      <c r="C27" s="707"/>
      <c r="D27" s="684"/>
      <c r="E27" s="708" t="s">
        <v>207</v>
      </c>
      <c r="F27" s="270" t="s">
        <v>208</v>
      </c>
      <c r="G27" s="270" t="s">
        <v>6</v>
      </c>
      <c r="H27" s="693">
        <v>12</v>
      </c>
      <c r="I27" s="693">
        <v>12</v>
      </c>
      <c r="J27" s="693">
        <v>13</v>
      </c>
      <c r="K27" s="270" t="s">
        <v>209</v>
      </c>
      <c r="L27" s="709">
        <v>2</v>
      </c>
      <c r="M27" s="709">
        <v>2</v>
      </c>
      <c r="N27" s="709">
        <v>1</v>
      </c>
      <c r="O27" s="2032"/>
      <c r="P27" s="1162"/>
      <c r="Q27" s="1287"/>
    </row>
    <row r="28" spans="1:39" ht="14.25" customHeight="1" x14ac:dyDescent="0.3">
      <c r="A28" s="605"/>
      <c r="B28" s="682"/>
      <c r="C28" s="707"/>
      <c r="D28" s="684"/>
      <c r="E28" s="2034" t="s">
        <v>210</v>
      </c>
      <c r="F28" s="1162" t="s">
        <v>211</v>
      </c>
      <c r="G28" s="1162" t="s">
        <v>6</v>
      </c>
      <c r="H28" s="2006">
        <v>5</v>
      </c>
      <c r="I28" s="2006">
        <v>0</v>
      </c>
      <c r="J28" s="2006">
        <v>0</v>
      </c>
      <c r="K28" s="1162" t="s">
        <v>919</v>
      </c>
      <c r="L28" s="2031">
        <v>1</v>
      </c>
      <c r="M28" s="2031">
        <v>0</v>
      </c>
      <c r="N28" s="2031">
        <v>0</v>
      </c>
      <c r="O28" s="2032"/>
      <c r="P28" s="1162" t="s">
        <v>212</v>
      </c>
      <c r="Q28" s="1287" t="s">
        <v>194</v>
      </c>
    </row>
    <row r="29" spans="1:39" ht="15.75" customHeight="1" x14ac:dyDescent="0.3">
      <c r="A29" s="605"/>
      <c r="B29" s="682"/>
      <c r="C29" s="707"/>
      <c r="D29" s="684"/>
      <c r="E29" s="2034"/>
      <c r="F29" s="1162"/>
      <c r="G29" s="1162"/>
      <c r="H29" s="2006"/>
      <c r="I29" s="2006"/>
      <c r="J29" s="2006"/>
      <c r="K29" s="2030"/>
      <c r="L29" s="2031"/>
      <c r="M29" s="2031"/>
      <c r="N29" s="2031"/>
      <c r="O29" s="2032"/>
      <c r="P29" s="1162"/>
      <c r="Q29" s="1287"/>
    </row>
    <row r="30" spans="1:39" ht="25.5" customHeight="1" x14ac:dyDescent="0.3">
      <c r="A30" s="605"/>
      <c r="B30" s="682"/>
      <c r="C30" s="707"/>
      <c r="D30" s="684"/>
      <c r="E30" s="2062" t="s">
        <v>213</v>
      </c>
      <c r="F30" s="2063" t="s">
        <v>1214</v>
      </c>
      <c r="G30" s="713" t="s">
        <v>6</v>
      </c>
      <c r="H30" s="693">
        <v>15</v>
      </c>
      <c r="I30" s="693">
        <v>0</v>
      </c>
      <c r="J30" s="693">
        <v>0</v>
      </c>
      <c r="K30" s="270" t="s">
        <v>935</v>
      </c>
      <c r="L30" s="709">
        <v>1</v>
      </c>
      <c r="M30" s="709">
        <v>0</v>
      </c>
      <c r="N30" s="709">
        <v>0</v>
      </c>
      <c r="O30" s="2032"/>
      <c r="P30" s="1162"/>
      <c r="Q30" s="1287"/>
    </row>
    <row r="31" spans="1:39" ht="17.25" customHeight="1" x14ac:dyDescent="0.3">
      <c r="A31" s="605"/>
      <c r="B31" s="682"/>
      <c r="C31" s="707"/>
      <c r="D31" s="684"/>
      <c r="E31" s="2062"/>
      <c r="F31" s="2063"/>
      <c r="G31" s="713" t="s">
        <v>6</v>
      </c>
      <c r="H31" s="693">
        <v>0</v>
      </c>
      <c r="I31" s="693">
        <v>30</v>
      </c>
      <c r="J31" s="693">
        <v>30</v>
      </c>
      <c r="K31" s="270" t="s">
        <v>933</v>
      </c>
      <c r="L31" s="709">
        <v>0</v>
      </c>
      <c r="M31" s="709">
        <v>50</v>
      </c>
      <c r="N31" s="709">
        <v>50</v>
      </c>
      <c r="O31" s="2032"/>
      <c r="P31" s="1162"/>
      <c r="Q31" s="1287"/>
    </row>
    <row r="32" spans="1:39" s="622" customFormat="1" ht="38.25" customHeight="1" x14ac:dyDescent="0.3">
      <c r="A32" s="621"/>
      <c r="B32" s="710"/>
      <c r="C32" s="711"/>
      <c r="D32" s="712"/>
      <c r="E32" s="2034" t="s">
        <v>926</v>
      </c>
      <c r="F32" s="2064" t="s">
        <v>1265</v>
      </c>
      <c r="G32" s="713" t="s">
        <v>6</v>
      </c>
      <c r="H32" s="693">
        <v>5</v>
      </c>
      <c r="I32" s="693">
        <v>0</v>
      </c>
      <c r="J32" s="693">
        <v>0</v>
      </c>
      <c r="K32" s="270" t="s">
        <v>935</v>
      </c>
      <c r="L32" s="709">
        <v>1</v>
      </c>
      <c r="M32" s="709">
        <v>0</v>
      </c>
      <c r="N32" s="709">
        <v>0</v>
      </c>
      <c r="O32" s="2032"/>
      <c r="P32" s="1162"/>
      <c r="Q32" s="2035"/>
      <c r="R32" s="64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7" ht="21" customHeight="1" x14ac:dyDescent="0.3">
      <c r="A33" s="605"/>
      <c r="B33" s="682"/>
      <c r="C33" s="707"/>
      <c r="D33" s="684"/>
      <c r="E33" s="2034"/>
      <c r="F33" s="2064"/>
      <c r="G33" s="713" t="s">
        <v>6</v>
      </c>
      <c r="H33" s="693">
        <v>0</v>
      </c>
      <c r="I33" s="693">
        <v>25</v>
      </c>
      <c r="J33" s="693">
        <v>25</v>
      </c>
      <c r="K33" s="270" t="s">
        <v>934</v>
      </c>
      <c r="L33" s="709">
        <v>0</v>
      </c>
      <c r="M33" s="709">
        <v>50</v>
      </c>
      <c r="N33" s="709">
        <v>50</v>
      </c>
      <c r="O33" s="2032"/>
      <c r="P33" s="1162"/>
      <c r="Q33" s="1287"/>
    </row>
    <row r="34" spans="1:37" ht="37.5" customHeight="1" x14ac:dyDescent="0.3">
      <c r="A34" s="605"/>
      <c r="B34" s="682"/>
      <c r="C34" s="707"/>
      <c r="D34" s="684"/>
      <c r="E34" s="2034" t="s">
        <v>927</v>
      </c>
      <c r="F34" s="2061" t="s">
        <v>1215</v>
      </c>
      <c r="G34" s="713" t="s">
        <v>6</v>
      </c>
      <c r="H34" s="2002">
        <v>30</v>
      </c>
      <c r="I34" s="2006">
        <v>0</v>
      </c>
      <c r="J34" s="2006">
        <v>0</v>
      </c>
      <c r="K34" s="1159" t="s">
        <v>935</v>
      </c>
      <c r="L34" s="2076">
        <v>1</v>
      </c>
      <c r="M34" s="2076">
        <v>0</v>
      </c>
      <c r="N34" s="2076">
        <v>0</v>
      </c>
      <c r="O34" s="2032"/>
      <c r="P34" s="1162"/>
      <c r="Q34" s="1287"/>
    </row>
    <row r="35" spans="1:37" ht="16.5" hidden="1" customHeight="1" x14ac:dyDescent="0.3">
      <c r="A35" s="605"/>
      <c r="B35" s="682"/>
      <c r="C35" s="707"/>
      <c r="D35" s="684"/>
      <c r="E35" s="2034"/>
      <c r="F35" s="2061"/>
      <c r="G35" s="713"/>
      <c r="H35" s="2002"/>
      <c r="I35" s="2006"/>
      <c r="J35" s="2006"/>
      <c r="K35" s="1161"/>
      <c r="L35" s="2077"/>
      <c r="M35" s="2077"/>
      <c r="N35" s="2077"/>
      <c r="O35" s="2032"/>
      <c r="P35" s="1162"/>
      <c r="Q35" s="1287"/>
    </row>
    <row r="36" spans="1:37" ht="15.75" customHeight="1" x14ac:dyDescent="0.3">
      <c r="A36" s="605"/>
      <c r="B36" s="682"/>
      <c r="C36" s="707"/>
      <c r="D36" s="684"/>
      <c r="E36" s="2034"/>
      <c r="F36" s="1163"/>
      <c r="G36" s="713" t="s">
        <v>6</v>
      </c>
      <c r="H36" s="693">
        <v>0</v>
      </c>
      <c r="I36" s="693">
        <v>20</v>
      </c>
      <c r="J36" s="693">
        <v>20</v>
      </c>
      <c r="K36" s="270" t="s">
        <v>934</v>
      </c>
      <c r="L36" s="709">
        <v>20</v>
      </c>
      <c r="M36" s="709">
        <v>40</v>
      </c>
      <c r="N36" s="709">
        <v>40</v>
      </c>
      <c r="O36" s="2032"/>
      <c r="P36" s="1162"/>
      <c r="Q36" s="1287"/>
    </row>
    <row r="37" spans="1:37" ht="27" customHeight="1" x14ac:dyDescent="0.3">
      <c r="A37" s="605"/>
      <c r="B37" s="682"/>
      <c r="C37" s="707"/>
      <c r="D37" s="684"/>
      <c r="E37" s="2034" t="s">
        <v>1217</v>
      </c>
      <c r="F37" s="1162" t="s">
        <v>1000</v>
      </c>
      <c r="G37" s="713" t="s">
        <v>6</v>
      </c>
      <c r="H37" s="693">
        <v>35</v>
      </c>
      <c r="I37" s="693">
        <v>0</v>
      </c>
      <c r="J37" s="693">
        <v>0</v>
      </c>
      <c r="K37" s="270" t="s">
        <v>928</v>
      </c>
      <c r="L37" s="709">
        <v>1</v>
      </c>
      <c r="M37" s="709">
        <v>0</v>
      </c>
      <c r="N37" s="709">
        <v>0</v>
      </c>
      <c r="O37" s="2032"/>
      <c r="P37" s="1162"/>
      <c r="Q37" s="1287"/>
    </row>
    <row r="38" spans="1:37" ht="17.25" customHeight="1" x14ac:dyDescent="0.3">
      <c r="A38" s="605"/>
      <c r="B38" s="682"/>
      <c r="C38" s="707"/>
      <c r="D38" s="684"/>
      <c r="E38" s="2034"/>
      <c r="F38" s="2079"/>
      <c r="G38" s="713" t="s">
        <v>6</v>
      </c>
      <c r="H38" s="693">
        <v>0</v>
      </c>
      <c r="I38" s="693">
        <v>100</v>
      </c>
      <c r="J38" s="693">
        <v>100</v>
      </c>
      <c r="K38" s="270" t="s">
        <v>936</v>
      </c>
      <c r="L38" s="709">
        <v>0</v>
      </c>
      <c r="M38" s="709">
        <v>50</v>
      </c>
      <c r="N38" s="709">
        <v>50</v>
      </c>
      <c r="O38" s="2032"/>
      <c r="P38" s="1162"/>
      <c r="Q38" s="1287"/>
    </row>
    <row r="39" spans="1:37" s="622" customFormat="1" ht="18" customHeight="1" x14ac:dyDescent="0.3">
      <c r="A39" s="621"/>
      <c r="B39" s="710"/>
      <c r="C39" s="711"/>
      <c r="D39" s="724"/>
      <c r="E39" s="2034" t="s">
        <v>999</v>
      </c>
      <c r="F39" s="1163" t="s">
        <v>1216</v>
      </c>
      <c r="G39" s="270" t="s">
        <v>6</v>
      </c>
      <c r="H39" s="693">
        <v>0</v>
      </c>
      <c r="I39" s="693">
        <v>80</v>
      </c>
      <c r="J39" s="693">
        <v>0</v>
      </c>
      <c r="K39" s="1162" t="s">
        <v>214</v>
      </c>
      <c r="L39" s="2031">
        <v>0</v>
      </c>
      <c r="M39" s="2031">
        <v>3</v>
      </c>
      <c r="N39" s="2031">
        <v>0</v>
      </c>
      <c r="O39" s="2032"/>
      <c r="P39" s="1162"/>
      <c r="Q39" s="2035"/>
      <c r="R39" s="78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21" customHeight="1" x14ac:dyDescent="0.3">
      <c r="A40" s="605"/>
      <c r="B40" s="682"/>
      <c r="C40" s="707"/>
      <c r="D40" s="684"/>
      <c r="E40" s="2034"/>
      <c r="F40" s="1163"/>
      <c r="G40" s="270" t="s">
        <v>9</v>
      </c>
      <c r="H40" s="693">
        <v>0</v>
      </c>
      <c r="I40" s="693">
        <v>0</v>
      </c>
      <c r="J40" s="693">
        <v>0</v>
      </c>
      <c r="K40" s="1162"/>
      <c r="L40" s="2031"/>
      <c r="M40" s="2031"/>
      <c r="N40" s="2031"/>
      <c r="O40" s="2032"/>
      <c r="P40" s="1159"/>
      <c r="Q40" s="2036"/>
      <c r="R40" s="78"/>
    </row>
    <row r="41" spans="1:37" ht="16.2" thickBot="1" x14ac:dyDescent="0.35">
      <c r="A41" s="605"/>
      <c r="B41" s="682"/>
      <c r="C41" s="707"/>
      <c r="D41" s="697"/>
      <c r="E41" s="1191" t="s">
        <v>10</v>
      </c>
      <c r="F41" s="1191"/>
      <c r="G41" s="1192"/>
      <c r="H41" s="714">
        <f>SUM(H25:H40)</f>
        <v>110</v>
      </c>
      <c r="I41" s="714">
        <f>SUM(I25:I40)</f>
        <v>275</v>
      </c>
      <c r="J41" s="714">
        <f>SUM(J25:J40)</f>
        <v>198</v>
      </c>
      <c r="K41" s="1193"/>
      <c r="L41" s="1318"/>
      <c r="M41" s="1318"/>
      <c r="N41" s="1318"/>
      <c r="O41" s="1318"/>
      <c r="P41" s="1318"/>
      <c r="Q41" s="1319"/>
    </row>
    <row r="42" spans="1:37" ht="18" customHeight="1" thickBot="1" x14ac:dyDescent="0.35">
      <c r="A42" s="605"/>
      <c r="B42" s="682"/>
      <c r="C42" s="707"/>
      <c r="D42" s="1188" t="s">
        <v>215</v>
      </c>
      <c r="E42" s="1232"/>
      <c r="F42" s="1232"/>
      <c r="G42" s="1232"/>
      <c r="H42" s="1232"/>
      <c r="I42" s="1232"/>
      <c r="J42" s="1232"/>
      <c r="K42" s="1232"/>
      <c r="L42" s="1232"/>
      <c r="M42" s="1232"/>
      <c r="N42" s="1232"/>
      <c r="O42" s="1232"/>
      <c r="P42" s="1232"/>
      <c r="Q42" s="1233"/>
    </row>
    <row r="43" spans="1:37" ht="51" customHeight="1" x14ac:dyDescent="0.3">
      <c r="A43" s="605"/>
      <c r="B43" s="682"/>
      <c r="C43" s="707"/>
      <c r="D43" s="684"/>
      <c r="E43" s="685" t="s">
        <v>216</v>
      </c>
      <c r="F43" s="269" t="s">
        <v>217</v>
      </c>
      <c r="G43" s="748" t="s">
        <v>6</v>
      </c>
      <c r="H43" s="749">
        <v>12</v>
      </c>
      <c r="I43" s="749">
        <v>12</v>
      </c>
      <c r="J43" s="578">
        <v>13</v>
      </c>
      <c r="K43" s="269" t="s">
        <v>218</v>
      </c>
      <c r="L43" s="715">
        <v>5</v>
      </c>
      <c r="M43" s="715">
        <v>5</v>
      </c>
      <c r="N43" s="715">
        <v>5</v>
      </c>
      <c r="O43" s="2058" t="s">
        <v>202</v>
      </c>
      <c r="P43" s="1389" t="s">
        <v>33</v>
      </c>
      <c r="Q43" s="1157" t="s">
        <v>203</v>
      </c>
    </row>
    <row r="44" spans="1:37" ht="18" customHeight="1" x14ac:dyDescent="0.3">
      <c r="A44" s="605"/>
      <c r="B44" s="682"/>
      <c r="C44" s="692"/>
      <c r="D44" s="684"/>
      <c r="E44" s="1387" t="s">
        <v>219</v>
      </c>
      <c r="F44" s="2036" t="s">
        <v>929</v>
      </c>
      <c r="G44" s="1159" t="s">
        <v>6</v>
      </c>
      <c r="H44" s="771">
        <v>11</v>
      </c>
      <c r="I44" s="583">
        <v>12</v>
      </c>
      <c r="J44" s="584">
        <v>14</v>
      </c>
      <c r="K44" s="270" t="s">
        <v>220</v>
      </c>
      <c r="L44" s="694">
        <v>5</v>
      </c>
      <c r="M44" s="694">
        <v>5</v>
      </c>
      <c r="N44" s="694">
        <v>5</v>
      </c>
      <c r="O44" s="2059"/>
      <c r="P44" s="1390"/>
      <c r="Q44" s="1158"/>
    </row>
    <row r="45" spans="1:37" ht="26.4" x14ac:dyDescent="0.3">
      <c r="A45" s="605"/>
      <c r="B45" s="682"/>
      <c r="C45" s="2078"/>
      <c r="D45" s="684"/>
      <c r="E45" s="2071"/>
      <c r="F45" s="2072"/>
      <c r="G45" s="1160"/>
      <c r="H45" s="768"/>
      <c r="I45" s="765"/>
      <c r="J45" s="767"/>
      <c r="K45" s="270" t="s">
        <v>221</v>
      </c>
      <c r="L45" s="694">
        <v>3</v>
      </c>
      <c r="M45" s="694">
        <v>3</v>
      </c>
      <c r="N45" s="694">
        <v>4</v>
      </c>
      <c r="O45" s="2059"/>
      <c r="P45" s="1390"/>
      <c r="Q45" s="1158"/>
    </row>
    <row r="46" spans="1:37" ht="15.6" x14ac:dyDescent="0.3">
      <c r="A46" s="605"/>
      <c r="B46" s="682"/>
      <c r="C46" s="2078"/>
      <c r="D46" s="684"/>
      <c r="E46" s="2071"/>
      <c r="F46" s="2072"/>
      <c r="G46" s="1160"/>
      <c r="H46" s="768"/>
      <c r="I46" s="765"/>
      <c r="J46" s="767"/>
      <c r="K46" s="1162" t="s">
        <v>222</v>
      </c>
      <c r="L46" s="2008">
        <v>2</v>
      </c>
      <c r="M46" s="2008">
        <v>2</v>
      </c>
      <c r="N46" s="2008">
        <v>2</v>
      </c>
      <c r="O46" s="2059"/>
      <c r="P46" s="1390"/>
      <c r="Q46" s="1158"/>
    </row>
    <row r="47" spans="1:37" ht="9.75" customHeight="1" x14ac:dyDescent="0.3">
      <c r="A47" s="605"/>
      <c r="B47" s="682"/>
      <c r="C47" s="2078"/>
      <c r="D47" s="684"/>
      <c r="E47" s="2071"/>
      <c r="F47" s="2072"/>
      <c r="G47" s="1161"/>
      <c r="H47" s="770"/>
      <c r="I47" s="766"/>
      <c r="J47" s="769"/>
      <c r="K47" s="1162"/>
      <c r="L47" s="2008"/>
      <c r="M47" s="2008"/>
      <c r="N47" s="2008"/>
      <c r="O47" s="2059"/>
      <c r="P47" s="1390"/>
      <c r="Q47" s="1158"/>
    </row>
    <row r="48" spans="1:37" ht="18.75" hidden="1" customHeight="1" x14ac:dyDescent="0.3">
      <c r="A48" s="605"/>
      <c r="B48" s="682"/>
      <c r="C48" s="2078"/>
      <c r="D48" s="684"/>
      <c r="E48" s="1388"/>
      <c r="F48" s="2073"/>
      <c r="G48" s="631"/>
      <c r="H48" s="767"/>
      <c r="I48" s="750"/>
      <c r="J48" s="583"/>
      <c r="K48" s="1162"/>
      <c r="L48" s="2008"/>
      <c r="M48" s="2008"/>
      <c r="N48" s="2008"/>
      <c r="O48" s="2059"/>
      <c r="P48" s="1390"/>
      <c r="Q48" s="1158"/>
    </row>
    <row r="49" spans="1:38" ht="61.5" customHeight="1" x14ac:dyDescent="0.3">
      <c r="A49" s="605"/>
      <c r="B49" s="682"/>
      <c r="C49" s="2078"/>
      <c r="D49" s="684"/>
      <c r="E49" s="1387" t="s">
        <v>223</v>
      </c>
      <c r="F49" s="1159" t="s">
        <v>224</v>
      </c>
      <c r="G49" s="1160" t="s">
        <v>6</v>
      </c>
      <c r="H49" s="764">
        <v>24</v>
      </c>
      <c r="I49" s="764">
        <v>22</v>
      </c>
      <c r="J49" s="751">
        <v>23</v>
      </c>
      <c r="K49" s="763" t="s">
        <v>225</v>
      </c>
      <c r="L49" s="694">
        <v>10</v>
      </c>
      <c r="M49" s="694">
        <v>10</v>
      </c>
      <c r="N49" s="694">
        <v>10</v>
      </c>
      <c r="O49" s="2059"/>
      <c r="P49" s="1390"/>
      <c r="Q49" s="1158"/>
    </row>
    <row r="50" spans="1:38" ht="20.25" customHeight="1" x14ac:dyDescent="0.3">
      <c r="A50" s="605"/>
      <c r="B50" s="682"/>
      <c r="C50" s="2078"/>
      <c r="D50" s="684"/>
      <c r="E50" s="2071"/>
      <c r="F50" s="1160"/>
      <c r="G50" s="1160"/>
      <c r="H50" s="761"/>
      <c r="I50" s="761"/>
      <c r="J50" s="759"/>
      <c r="K50" s="763" t="s">
        <v>226</v>
      </c>
      <c r="L50" s="694">
        <v>1</v>
      </c>
      <c r="M50" s="694">
        <v>1</v>
      </c>
      <c r="N50" s="694">
        <v>1</v>
      </c>
      <c r="O50" s="2059"/>
      <c r="P50" s="1390"/>
      <c r="Q50" s="1158"/>
    </row>
    <row r="51" spans="1:38" ht="28.5" customHeight="1" x14ac:dyDescent="0.3">
      <c r="A51" s="605"/>
      <c r="B51" s="682"/>
      <c r="C51" s="2078"/>
      <c r="D51" s="684"/>
      <c r="E51" s="1388"/>
      <c r="F51" s="1161"/>
      <c r="G51" s="1161"/>
      <c r="H51" s="762"/>
      <c r="I51" s="762"/>
      <c r="J51" s="760"/>
      <c r="K51" s="763" t="s">
        <v>227</v>
      </c>
      <c r="L51" s="694">
        <v>1</v>
      </c>
      <c r="M51" s="694">
        <v>1</v>
      </c>
      <c r="N51" s="694">
        <v>1</v>
      </c>
      <c r="O51" s="2059"/>
      <c r="P51" s="1390"/>
      <c r="Q51" s="1158"/>
    </row>
    <row r="52" spans="1:38" ht="26.4" x14ac:dyDescent="0.3">
      <c r="A52" s="605"/>
      <c r="B52" s="682"/>
      <c r="C52" s="2078"/>
      <c r="D52" s="684"/>
      <c r="E52" s="308" t="s">
        <v>228</v>
      </c>
      <c r="F52" s="270" t="s">
        <v>229</v>
      </c>
      <c r="G52" s="270" t="s">
        <v>6</v>
      </c>
      <c r="H52" s="758">
        <v>1</v>
      </c>
      <c r="I52" s="758">
        <v>2</v>
      </c>
      <c r="J52" s="758">
        <v>2</v>
      </c>
      <c r="K52" s="270" t="s">
        <v>230</v>
      </c>
      <c r="L52" s="694">
        <v>1</v>
      </c>
      <c r="M52" s="694">
        <v>1</v>
      </c>
      <c r="N52" s="694">
        <v>1</v>
      </c>
      <c r="O52" s="2059"/>
      <c r="P52" s="1390"/>
      <c r="Q52" s="1158"/>
    </row>
    <row r="53" spans="1:38" ht="25.5" customHeight="1" x14ac:dyDescent="0.3">
      <c r="A53" s="605"/>
      <c r="B53" s="682"/>
      <c r="C53" s="2078"/>
      <c r="D53" s="684"/>
      <c r="E53" s="1387" t="s">
        <v>231</v>
      </c>
      <c r="F53" s="1204" t="s">
        <v>233</v>
      </c>
      <c r="G53" s="1159" t="s">
        <v>6</v>
      </c>
      <c r="H53" s="1992">
        <v>1</v>
      </c>
      <c r="I53" s="1992">
        <v>2</v>
      </c>
      <c r="J53" s="1992">
        <v>2</v>
      </c>
      <c r="K53" s="1159" t="s">
        <v>234</v>
      </c>
      <c r="L53" s="2082">
        <v>1</v>
      </c>
      <c r="M53" s="2082">
        <v>1</v>
      </c>
      <c r="N53" s="2082">
        <v>1</v>
      </c>
      <c r="O53" s="2059"/>
      <c r="P53" s="1390"/>
      <c r="Q53" s="1158"/>
    </row>
    <row r="54" spans="1:38" ht="3.75" customHeight="1" x14ac:dyDescent="0.3">
      <c r="A54" s="605"/>
      <c r="B54" s="682"/>
      <c r="C54" s="2078"/>
      <c r="D54" s="684"/>
      <c r="E54" s="2071"/>
      <c r="F54" s="1143"/>
      <c r="G54" s="1160"/>
      <c r="H54" s="2080"/>
      <c r="I54" s="2080"/>
      <c r="J54" s="2080"/>
      <c r="K54" s="1160"/>
      <c r="L54" s="2083"/>
      <c r="M54" s="2083"/>
      <c r="N54" s="2083"/>
      <c r="O54" s="2059"/>
      <c r="P54" s="1390"/>
      <c r="Q54" s="1158"/>
    </row>
    <row r="55" spans="1:38" ht="20.25" hidden="1" customHeight="1" x14ac:dyDescent="0.3">
      <c r="A55" s="605"/>
      <c r="B55" s="682"/>
      <c r="C55" s="2078"/>
      <c r="D55" s="684"/>
      <c r="E55" s="1388"/>
      <c r="F55" s="1205"/>
      <c r="G55" s="1161"/>
      <c r="H55" s="2081"/>
      <c r="I55" s="2081"/>
      <c r="J55" s="2081"/>
      <c r="K55" s="1161"/>
      <c r="L55" s="2084"/>
      <c r="M55" s="2084"/>
      <c r="N55" s="2084"/>
      <c r="O55" s="2059"/>
      <c r="P55" s="2029"/>
      <c r="Q55" s="1410"/>
    </row>
    <row r="56" spans="1:38" ht="15.6" x14ac:dyDescent="0.3">
      <c r="A56" s="605"/>
      <c r="B56" s="682"/>
      <c r="C56" s="2078"/>
      <c r="D56" s="684"/>
      <c r="E56" s="308" t="s">
        <v>232</v>
      </c>
      <c r="F56" s="270" t="s">
        <v>236</v>
      </c>
      <c r="G56" s="270" t="s">
        <v>6</v>
      </c>
      <c r="H56" s="693">
        <v>3</v>
      </c>
      <c r="I56" s="693">
        <v>3</v>
      </c>
      <c r="J56" s="693">
        <v>3</v>
      </c>
      <c r="K56" s="270" t="s">
        <v>237</v>
      </c>
      <c r="L56" s="709">
        <v>1</v>
      </c>
      <c r="M56" s="709">
        <v>1</v>
      </c>
      <c r="N56" s="709">
        <v>1</v>
      </c>
      <c r="O56" s="2059"/>
      <c r="P56" s="1162" t="s">
        <v>33</v>
      </c>
      <c r="Q56" s="1287" t="s">
        <v>203</v>
      </c>
    </row>
    <row r="57" spans="1:38" ht="26.4" x14ac:dyDescent="0.3">
      <c r="A57" s="605"/>
      <c r="B57" s="682"/>
      <c r="C57" s="2078"/>
      <c r="D57" s="684"/>
      <c r="E57" s="308" t="s">
        <v>1001</v>
      </c>
      <c r="F57" s="270" t="s">
        <v>238</v>
      </c>
      <c r="G57" s="270" t="s">
        <v>6</v>
      </c>
      <c r="H57" s="693">
        <v>2</v>
      </c>
      <c r="I57" s="693">
        <v>2</v>
      </c>
      <c r="J57" s="693">
        <v>2</v>
      </c>
      <c r="K57" s="270" t="s">
        <v>239</v>
      </c>
      <c r="L57" s="709">
        <v>1</v>
      </c>
      <c r="M57" s="709">
        <v>1</v>
      </c>
      <c r="N57" s="709">
        <v>1</v>
      </c>
      <c r="O57" s="2059"/>
      <c r="P57" s="1162"/>
      <c r="Q57" s="1287"/>
    </row>
    <row r="58" spans="1:38" ht="27" thickBot="1" x14ac:dyDescent="0.35">
      <c r="A58" s="605"/>
      <c r="B58" s="682"/>
      <c r="C58" s="692"/>
      <c r="D58" s="684"/>
      <c r="E58" s="310" t="s">
        <v>1002</v>
      </c>
      <c r="F58" s="292" t="s">
        <v>240</v>
      </c>
      <c r="G58" s="292" t="s">
        <v>6</v>
      </c>
      <c r="H58" s="695">
        <v>2</v>
      </c>
      <c r="I58" s="695">
        <v>2</v>
      </c>
      <c r="J58" s="695">
        <v>3</v>
      </c>
      <c r="K58" s="292" t="s">
        <v>11</v>
      </c>
      <c r="L58" s="696">
        <v>1</v>
      </c>
      <c r="M58" s="696">
        <v>1</v>
      </c>
      <c r="N58" s="696">
        <v>1</v>
      </c>
      <c r="O58" s="2060"/>
      <c r="P58" s="1991"/>
      <c r="Q58" s="2027"/>
    </row>
    <row r="59" spans="1:38" ht="16.2" thickBot="1" x14ac:dyDescent="0.35">
      <c r="A59" s="605"/>
      <c r="B59" s="682"/>
      <c r="C59" s="716"/>
      <c r="D59" s="293"/>
      <c r="E59" s="717"/>
      <c r="F59" s="2074" t="s">
        <v>10</v>
      </c>
      <c r="G59" s="2075"/>
      <c r="H59" s="714">
        <f>+SUM(H43:H58)</f>
        <v>56</v>
      </c>
      <c r="I59" s="714">
        <f>+SUM(I43:I58)</f>
        <v>57</v>
      </c>
      <c r="J59" s="714">
        <f>+SUM(J43:J58)</f>
        <v>62</v>
      </c>
      <c r="K59" s="680"/>
      <c r="L59" s="718"/>
      <c r="M59" s="718"/>
      <c r="N59" s="718"/>
      <c r="O59" s="718"/>
      <c r="P59" s="718"/>
      <c r="Q59" s="719"/>
    </row>
    <row r="60" spans="1:38" ht="16.2" thickBot="1" x14ac:dyDescent="0.35">
      <c r="A60" s="605"/>
      <c r="B60" s="682"/>
      <c r="C60" s="692"/>
      <c r="D60" s="1218" t="s">
        <v>241</v>
      </c>
      <c r="E60" s="2046"/>
      <c r="F60" s="2046"/>
      <c r="G60" s="2046"/>
      <c r="H60" s="2046"/>
      <c r="I60" s="2046"/>
      <c r="J60" s="2046"/>
      <c r="K60" s="2046"/>
      <c r="L60" s="2046"/>
      <c r="M60" s="2046"/>
      <c r="N60" s="2046"/>
      <c r="O60" s="2046"/>
      <c r="P60" s="2046"/>
      <c r="Q60" s="2047"/>
    </row>
    <row r="61" spans="1:38" s="137" customFormat="1" ht="33" customHeight="1" thickBot="1" x14ac:dyDescent="0.35">
      <c r="A61" s="625"/>
      <c r="B61" s="720"/>
      <c r="C61" s="721"/>
      <c r="D61" s="286"/>
      <c r="E61" s="2048" t="s">
        <v>242</v>
      </c>
      <c r="F61" s="2051" t="s">
        <v>1252</v>
      </c>
      <c r="G61" s="820" t="s">
        <v>6</v>
      </c>
      <c r="H61" s="828">
        <v>20</v>
      </c>
      <c r="I61" s="828">
        <v>0</v>
      </c>
      <c r="J61" s="828">
        <v>0</v>
      </c>
      <c r="K61" s="722" t="s">
        <v>1253</v>
      </c>
      <c r="L61" s="715">
        <v>1</v>
      </c>
      <c r="M61" s="715">
        <v>0</v>
      </c>
      <c r="N61" s="715">
        <v>0</v>
      </c>
      <c r="O61" s="1389" t="s">
        <v>202</v>
      </c>
      <c r="P61" s="2054" t="s">
        <v>212</v>
      </c>
      <c r="Q61" s="1215" t="s">
        <v>194</v>
      </c>
    </row>
    <row r="62" spans="1:38" ht="27.75" customHeight="1" x14ac:dyDescent="0.3">
      <c r="A62" s="605"/>
      <c r="B62" s="682"/>
      <c r="C62" s="692"/>
      <c r="D62" s="684"/>
      <c r="E62" s="2049"/>
      <c r="F62" s="2052"/>
      <c r="G62" s="820" t="s">
        <v>6</v>
      </c>
      <c r="H62" s="579">
        <v>0</v>
      </c>
      <c r="I62" s="579">
        <v>15</v>
      </c>
      <c r="J62" s="579">
        <v>600</v>
      </c>
      <c r="K62" s="713" t="s">
        <v>928</v>
      </c>
      <c r="L62" s="694">
        <v>0</v>
      </c>
      <c r="M62" s="694">
        <v>1</v>
      </c>
      <c r="N62" s="694">
        <v>0</v>
      </c>
      <c r="O62" s="1390"/>
      <c r="P62" s="2055"/>
      <c r="Q62" s="1399"/>
    </row>
    <row r="63" spans="1:38" s="624" customFormat="1" ht="18.75" customHeight="1" thickBot="1" x14ac:dyDescent="0.35">
      <c r="A63" s="644"/>
      <c r="B63" s="723"/>
      <c r="C63" s="683"/>
      <c r="D63" s="724"/>
      <c r="E63" s="2050"/>
      <c r="F63" s="2053"/>
      <c r="G63" s="819" t="s">
        <v>5</v>
      </c>
      <c r="H63" s="580">
        <v>0</v>
      </c>
      <c r="I63" s="580">
        <v>85</v>
      </c>
      <c r="J63" s="580">
        <v>4000</v>
      </c>
      <c r="K63" s="753" t="s">
        <v>937</v>
      </c>
      <c r="L63" s="696">
        <v>0</v>
      </c>
      <c r="M63" s="696">
        <v>0</v>
      </c>
      <c r="N63" s="696">
        <v>60</v>
      </c>
      <c r="O63" s="1391"/>
      <c r="P63" s="2056"/>
      <c r="Q63" s="2057"/>
      <c r="R63" s="64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642"/>
    </row>
    <row r="64" spans="1:38" ht="18.600000000000001" customHeight="1" thickBot="1" x14ac:dyDescent="0.35">
      <c r="A64" s="605"/>
      <c r="B64" s="682"/>
      <c r="C64" s="692"/>
      <c r="D64" s="2041" t="s">
        <v>10</v>
      </c>
      <c r="E64" s="2042"/>
      <c r="F64" s="2043"/>
      <c r="G64" s="2043"/>
      <c r="H64" s="729">
        <f>+SUM(H61:H63)</f>
        <v>20</v>
      </c>
      <c r="I64" s="714">
        <f>+SUM(I61:I63)</f>
        <v>100</v>
      </c>
      <c r="J64" s="714">
        <f>+SUM(J61:J63)</f>
        <v>4600</v>
      </c>
      <c r="K64" s="2044"/>
      <c r="L64" s="2044"/>
      <c r="M64" s="2044"/>
      <c r="N64" s="2044"/>
      <c r="O64" s="2044"/>
      <c r="P64" s="2044"/>
      <c r="Q64" s="2045"/>
    </row>
    <row r="65" spans="1:17" ht="18.600000000000001" customHeight="1" thickBot="1" x14ac:dyDescent="0.35">
      <c r="A65" s="605"/>
      <c r="B65" s="682"/>
      <c r="C65" s="692"/>
      <c r="D65" s="1188" t="s">
        <v>243</v>
      </c>
      <c r="E65" s="1232"/>
      <c r="F65" s="1232"/>
      <c r="G65" s="1232"/>
      <c r="H65" s="1362"/>
      <c r="I65" s="1362"/>
      <c r="J65" s="1362"/>
      <c r="K65" s="1232"/>
      <c r="L65" s="1232"/>
      <c r="M65" s="1232"/>
      <c r="N65" s="1232"/>
      <c r="O65" s="1232"/>
      <c r="P65" s="1232"/>
      <c r="Q65" s="1233"/>
    </row>
    <row r="66" spans="1:17" ht="30" customHeight="1" thickBot="1" x14ac:dyDescent="0.35">
      <c r="A66" s="605"/>
      <c r="B66" s="682"/>
      <c r="C66" s="692"/>
      <c r="D66" s="684"/>
      <c r="E66" s="725" t="s">
        <v>244</v>
      </c>
      <c r="F66" s="345" t="s">
        <v>1003</v>
      </c>
      <c r="G66" s="345" t="s">
        <v>6</v>
      </c>
      <c r="H66" s="586">
        <v>0</v>
      </c>
      <c r="I66" s="586">
        <v>0</v>
      </c>
      <c r="J66" s="586">
        <v>0</v>
      </c>
      <c r="K66" s="345" t="s">
        <v>245</v>
      </c>
      <c r="L66" s="726">
        <v>100</v>
      </c>
      <c r="M66" s="726">
        <v>0</v>
      </c>
      <c r="N66" s="726">
        <v>0</v>
      </c>
      <c r="O66" s="727" t="s">
        <v>202</v>
      </c>
      <c r="P66" s="728" t="s">
        <v>246</v>
      </c>
      <c r="Q66" s="347" t="s">
        <v>247</v>
      </c>
    </row>
    <row r="67" spans="1:17" ht="24" customHeight="1" thickBot="1" x14ac:dyDescent="0.35">
      <c r="A67" s="605"/>
      <c r="B67" s="682"/>
      <c r="C67" s="716"/>
      <c r="D67" s="2068" t="s">
        <v>10</v>
      </c>
      <c r="E67" s="2069"/>
      <c r="F67" s="2069"/>
      <c r="G67" s="2070"/>
      <c r="H67" s="729">
        <f>+SUM(H66:H66)</f>
        <v>0</v>
      </c>
      <c r="I67" s="729">
        <f>+SUM(I66:I66)</f>
        <v>0</v>
      </c>
      <c r="J67" s="729">
        <f>+SUM(J66:J66)</f>
        <v>0</v>
      </c>
      <c r="K67" s="730"/>
      <c r="L67" s="730"/>
      <c r="M67" s="730"/>
      <c r="N67" s="730"/>
      <c r="O67" s="730"/>
      <c r="P67" s="2037"/>
      <c r="Q67" s="2038"/>
    </row>
    <row r="68" spans="1:17" ht="24" customHeight="1" thickBot="1" x14ac:dyDescent="0.35">
      <c r="A68" s="605"/>
      <c r="B68" s="682"/>
      <c r="C68" s="699"/>
      <c r="D68" s="1998" t="s">
        <v>8</v>
      </c>
      <c r="E68" s="1998"/>
      <c r="F68" s="1998"/>
      <c r="G68" s="1999"/>
      <c r="H68" s="700">
        <f>H64+H59+H67+H41</f>
        <v>186</v>
      </c>
      <c r="I68" s="700">
        <f>I64+I59+I67+I41</f>
        <v>432</v>
      </c>
      <c r="J68" s="700">
        <f>J64+J59+J67+J41</f>
        <v>4860</v>
      </c>
      <c r="K68" s="731"/>
      <c r="L68" s="731"/>
      <c r="M68" s="731"/>
      <c r="N68" s="731"/>
      <c r="O68" s="731"/>
      <c r="P68" s="731"/>
      <c r="Q68" s="732"/>
    </row>
    <row r="69" spans="1:17" ht="24" customHeight="1" thickBot="1" x14ac:dyDescent="0.35">
      <c r="A69" s="605"/>
      <c r="B69" s="703"/>
      <c r="C69" s="2000" t="s">
        <v>37</v>
      </c>
      <c r="D69" s="2000"/>
      <c r="E69" s="2000"/>
      <c r="F69" s="2000"/>
      <c r="G69" s="2001"/>
      <c r="H69" s="704">
        <f>+H68</f>
        <v>186</v>
      </c>
      <c r="I69" s="704">
        <f>+I68</f>
        <v>432</v>
      </c>
      <c r="J69" s="704">
        <f>+J68</f>
        <v>4860</v>
      </c>
      <c r="K69" s="733"/>
      <c r="L69" s="733"/>
      <c r="M69" s="733"/>
      <c r="N69" s="733"/>
      <c r="O69" s="733"/>
      <c r="P69" s="733"/>
      <c r="Q69" s="734"/>
    </row>
    <row r="70" spans="1:17" ht="24" customHeight="1" thickBot="1" x14ac:dyDescent="0.35">
      <c r="A70" s="606"/>
      <c r="B70" s="735"/>
      <c r="C70" s="2039" t="s">
        <v>182</v>
      </c>
      <c r="D70" s="2039"/>
      <c r="E70" s="2039"/>
      <c r="F70" s="2039"/>
      <c r="G70" s="2040"/>
      <c r="H70" s="736">
        <f>H69+H21</f>
        <v>311</v>
      </c>
      <c r="I70" s="736">
        <f>I69+I21</f>
        <v>562</v>
      </c>
      <c r="J70" s="736">
        <f>J69+J21</f>
        <v>5015</v>
      </c>
      <c r="K70" s="735"/>
      <c r="L70" s="735"/>
      <c r="M70" s="735"/>
      <c r="N70" s="735"/>
      <c r="O70" s="735"/>
      <c r="P70" s="735"/>
      <c r="Q70" s="737"/>
    </row>
    <row r="71" spans="1:17" ht="24" customHeight="1" x14ac:dyDescent="0.3">
      <c r="B71" s="242"/>
      <c r="C71" s="242"/>
      <c r="D71" s="242"/>
      <c r="E71" s="242"/>
      <c r="F71" s="242"/>
      <c r="G71" s="243"/>
      <c r="H71" s="244"/>
      <c r="I71" s="244"/>
      <c r="J71" s="244"/>
      <c r="K71" s="242"/>
      <c r="L71" s="242"/>
      <c r="M71" s="242"/>
      <c r="N71" s="242"/>
      <c r="O71" s="242"/>
      <c r="P71" s="242"/>
      <c r="Q71" s="242"/>
    </row>
    <row r="72" spans="1:17" ht="18.600000000000001" customHeight="1" thickBot="1" x14ac:dyDescent="0.35">
      <c r="B72" s="242"/>
      <c r="C72" s="242"/>
      <c r="D72" s="242"/>
      <c r="E72" s="242"/>
      <c r="F72" s="242"/>
      <c r="G72" s="243"/>
      <c r="H72" s="244"/>
      <c r="I72" s="244"/>
      <c r="J72" s="244"/>
      <c r="K72" s="242"/>
      <c r="L72" s="242"/>
      <c r="M72" s="242"/>
      <c r="N72" s="242"/>
      <c r="O72" s="242"/>
      <c r="P72" s="242"/>
      <c r="Q72" s="242"/>
    </row>
    <row r="73" spans="1:17" ht="40.35" customHeight="1" thickBot="1" x14ac:dyDescent="0.35">
      <c r="B73" s="242"/>
      <c r="C73" s="1250" t="s">
        <v>44</v>
      </c>
      <c r="D73" s="1251"/>
      <c r="E73" s="1251"/>
      <c r="F73" s="1251"/>
      <c r="G73" s="1252"/>
      <c r="H73" s="379" t="s">
        <v>80</v>
      </c>
      <c r="I73" s="379" t="s">
        <v>94</v>
      </c>
      <c r="J73" s="379" t="s">
        <v>891</v>
      </c>
      <c r="K73" s="242"/>
      <c r="L73" s="242"/>
      <c r="M73" s="242"/>
      <c r="N73" s="242"/>
      <c r="O73" s="242"/>
      <c r="P73" s="242"/>
      <c r="Q73" s="242"/>
    </row>
    <row r="74" spans="1:17" ht="15" customHeight="1" x14ac:dyDescent="0.3">
      <c r="B74" s="242"/>
      <c r="C74" s="2065" t="s">
        <v>883</v>
      </c>
      <c r="D74" s="2066"/>
      <c r="E74" s="2066"/>
      <c r="F74" s="2066"/>
      <c r="G74" s="2067"/>
      <c r="H74" s="738">
        <f>SUMIF($G$5:$G$67,"SB",H$5:H$67)</f>
        <v>311</v>
      </c>
      <c r="I74" s="738">
        <f>SUMIF($G$5:$G$67,"SB",I$5:I$67)</f>
        <v>477</v>
      </c>
      <c r="J74" s="738">
        <f>SUMIF($G$5:$G$67,"SB",J$5:J$67)</f>
        <v>1015</v>
      </c>
      <c r="K74" s="242"/>
      <c r="L74" s="242"/>
      <c r="M74" s="242"/>
      <c r="N74" s="242"/>
      <c r="O74" s="242"/>
      <c r="P74" s="242"/>
      <c r="Q74" s="242"/>
    </row>
    <row r="75" spans="1:17" x14ac:dyDescent="0.3">
      <c r="B75" s="242"/>
      <c r="C75" s="1253" t="s">
        <v>45</v>
      </c>
      <c r="D75" s="1254"/>
      <c r="E75" s="1254"/>
      <c r="F75" s="1254"/>
      <c r="G75" s="1255"/>
      <c r="H75" s="739">
        <f>H76+H77+H78+H79+H80+H81</f>
        <v>0</v>
      </c>
      <c r="I75" s="739">
        <f>I76+I77+I78+I79+I80+I81</f>
        <v>85</v>
      </c>
      <c r="J75" s="739">
        <f>J76+J77+J78+J79+J80+J81</f>
        <v>4000</v>
      </c>
      <c r="K75" s="242"/>
      <c r="L75" s="242"/>
      <c r="M75" s="242"/>
      <c r="N75" s="242"/>
      <c r="O75" s="242"/>
      <c r="P75" s="242"/>
      <c r="Q75" s="242"/>
    </row>
    <row r="76" spans="1:17" x14ac:dyDescent="0.3">
      <c r="B76" s="242"/>
      <c r="C76" s="1256" t="s">
        <v>680</v>
      </c>
      <c r="D76" s="1257"/>
      <c r="E76" s="1257"/>
      <c r="F76" s="1257"/>
      <c r="G76" s="1258"/>
      <c r="H76" s="380">
        <f>SUMIF($G$5:$G$67,"VB",H$5:H$67)</f>
        <v>0</v>
      </c>
      <c r="I76" s="380">
        <f>SUMIF($G$5:$G$67,"VB",I$5:I$67)</f>
        <v>0</v>
      </c>
      <c r="J76" s="380">
        <f>SUMIF($G$5:$G$67,"VB",J$5:J$67)</f>
        <v>0</v>
      </c>
      <c r="K76" s="242"/>
      <c r="L76" s="242"/>
      <c r="M76" s="242"/>
      <c r="N76" s="242"/>
      <c r="O76" s="242"/>
      <c r="P76" s="242"/>
      <c r="Q76" s="242"/>
    </row>
    <row r="77" spans="1:17" x14ac:dyDescent="0.3">
      <c r="B77" s="242"/>
      <c r="C77" s="1277" t="s">
        <v>681</v>
      </c>
      <c r="D77" s="1278"/>
      <c r="E77" s="1278"/>
      <c r="F77" s="1278"/>
      <c r="G77" s="1279"/>
      <c r="H77" s="380">
        <f>SUMIF($G$5:$G$67,"ES",H$5:H$67)</f>
        <v>0</v>
      </c>
      <c r="I77" s="380">
        <f>SUMIF($G$5:$G$67,"ES",I$5:I$67)</f>
        <v>85</v>
      </c>
      <c r="J77" s="380">
        <f>SUMIF($G$5:$G$67,"ES",J$5:J$67)</f>
        <v>4000</v>
      </c>
      <c r="K77" s="242"/>
      <c r="L77" s="242"/>
      <c r="M77" s="242"/>
      <c r="N77" s="242"/>
      <c r="O77" s="242"/>
      <c r="P77" s="242"/>
      <c r="Q77" s="242"/>
    </row>
    <row r="78" spans="1:17" x14ac:dyDescent="0.3">
      <c r="B78" s="242"/>
      <c r="C78" s="1277" t="s">
        <v>682</v>
      </c>
      <c r="D78" s="1278"/>
      <c r="E78" s="1278"/>
      <c r="F78" s="1278"/>
      <c r="G78" s="1279"/>
      <c r="H78" s="380">
        <f>SUMIF($G$5:$G$67,"SL",H$5:H$67)</f>
        <v>0</v>
      </c>
      <c r="I78" s="380">
        <f>SUMIF($G$5:$G$67,"SL",I$5:I$67)</f>
        <v>0</v>
      </c>
      <c r="J78" s="380">
        <f>SUMIF($G$5:$G$67,"SL",J$5:J$67)</f>
        <v>0</v>
      </c>
      <c r="K78" s="242"/>
      <c r="L78" s="242"/>
      <c r="M78" s="242"/>
      <c r="N78" s="242"/>
      <c r="O78" s="242"/>
      <c r="P78" s="242"/>
      <c r="Q78" s="242"/>
    </row>
    <row r="79" spans="1:17" x14ac:dyDescent="0.3">
      <c r="B79" s="242"/>
      <c r="C79" s="1277" t="s">
        <v>683</v>
      </c>
      <c r="D79" s="1278"/>
      <c r="E79" s="1278"/>
      <c r="F79" s="1278"/>
      <c r="G79" s="1279"/>
      <c r="H79" s="380">
        <f>SUMIF($G$5:$G$67,"Kt",H$5:H$67)</f>
        <v>0</v>
      </c>
      <c r="I79" s="380">
        <f>SUMIF($G$5:$G$67,"Kt",I$5:I$67)</f>
        <v>0</v>
      </c>
      <c r="J79" s="380">
        <f>SUMIF($G$5:$G$67,"Kt",J$5:J$67)</f>
        <v>0</v>
      </c>
      <c r="K79" s="242"/>
      <c r="L79" s="242"/>
      <c r="M79" s="242"/>
      <c r="N79" s="242"/>
      <c r="O79" s="242"/>
      <c r="P79" s="242"/>
      <c r="Q79" s="242"/>
    </row>
    <row r="80" spans="1:17" x14ac:dyDescent="0.25">
      <c r="B80" s="242"/>
      <c r="C80" s="1280" t="s">
        <v>684</v>
      </c>
      <c r="D80" s="1281"/>
      <c r="E80" s="1281"/>
      <c r="F80" s="1281"/>
      <c r="G80" s="1282"/>
      <c r="H80" s="380">
        <f>SUMIF($G$5:$G$67,"SAARP",H$5:H$67)</f>
        <v>0</v>
      </c>
      <c r="I80" s="380">
        <f>SUMIF($G$5:$G$67,"SAARP",I$5:I$67)</f>
        <v>0</v>
      </c>
      <c r="J80" s="380">
        <f>SUMIF($G$5:$G$67,"SAARP",J$5:J$67)</f>
        <v>0</v>
      </c>
      <c r="K80" s="242"/>
      <c r="L80" s="242"/>
      <c r="M80" s="242"/>
      <c r="N80" s="242"/>
      <c r="O80" s="242"/>
      <c r="P80" s="242"/>
      <c r="Q80" s="242"/>
    </row>
    <row r="81" spans="2:17" ht="13.8" thickBot="1" x14ac:dyDescent="0.3">
      <c r="B81" s="242"/>
      <c r="C81" s="1283" t="s">
        <v>685</v>
      </c>
      <c r="D81" s="1284"/>
      <c r="E81" s="1284"/>
      <c r="F81" s="1284"/>
      <c r="G81" s="1285"/>
      <c r="H81" s="380">
        <f>SUMIF($G$5:$G$67,"KPP",H$5:H$67)</f>
        <v>0</v>
      </c>
      <c r="I81" s="380">
        <f>SUMIF($G$5:$G$67,"KPP",I$5:I$67)</f>
        <v>0</v>
      </c>
      <c r="J81" s="380">
        <f>SUMIF($G$5:$G$67,"KPP",J$5:J$67)</f>
        <v>0</v>
      </c>
      <c r="K81" s="754"/>
      <c r="L81" s="242"/>
      <c r="M81" s="242"/>
      <c r="N81" s="242"/>
      <c r="O81" s="242"/>
      <c r="P81" s="242"/>
      <c r="Q81" s="242"/>
    </row>
    <row r="82" spans="2:17" ht="13.8" thickBot="1" x14ac:dyDescent="0.35">
      <c r="B82" s="242"/>
      <c r="C82" s="1242" t="s">
        <v>52</v>
      </c>
      <c r="D82" s="1243"/>
      <c r="E82" s="1243"/>
      <c r="F82" s="1243"/>
      <c r="G82" s="1244"/>
      <c r="H82" s="382">
        <f>SUM(H74,H75)</f>
        <v>311</v>
      </c>
      <c r="I82" s="382">
        <f>SUM(I74,I75)</f>
        <v>562</v>
      </c>
      <c r="J82" s="382">
        <f>SUM(J74,J75)</f>
        <v>5015</v>
      </c>
      <c r="K82" s="754"/>
      <c r="L82" s="242"/>
      <c r="M82" s="242"/>
      <c r="N82" s="242"/>
      <c r="O82" s="242"/>
      <c r="P82" s="242"/>
      <c r="Q82" s="242"/>
    </row>
    <row r="83" spans="2:17" x14ac:dyDescent="0.3">
      <c r="B83" s="242"/>
      <c r="C83" s="242"/>
      <c r="D83" s="242"/>
      <c r="E83" s="242"/>
      <c r="F83" s="242"/>
      <c r="G83" s="243"/>
      <c r="H83" s="244"/>
      <c r="I83" s="244"/>
      <c r="J83" s="244"/>
      <c r="K83" s="242"/>
      <c r="L83" s="242"/>
      <c r="M83" s="242"/>
      <c r="N83" s="242"/>
      <c r="O83" s="242"/>
      <c r="P83" s="242"/>
      <c r="Q83" s="242"/>
    </row>
    <row r="84" spans="2:17" x14ac:dyDescent="0.3">
      <c r="B84" s="242"/>
      <c r="C84" s="242"/>
      <c r="D84" s="242"/>
      <c r="E84" s="242"/>
      <c r="F84" s="242"/>
      <c r="G84" s="243"/>
      <c r="H84" s="244"/>
      <c r="I84" s="244"/>
      <c r="J84" s="244"/>
      <c r="K84" s="242"/>
      <c r="L84" s="242"/>
      <c r="M84" s="242"/>
      <c r="N84" s="242"/>
      <c r="O84" s="242"/>
      <c r="P84" s="242"/>
      <c r="Q84" s="242"/>
    </row>
    <row r="85" spans="2:17" x14ac:dyDescent="0.3">
      <c r="B85" s="242"/>
      <c r="C85" s="242"/>
      <c r="D85" s="242"/>
      <c r="E85" s="242"/>
      <c r="F85" s="242"/>
      <c r="G85" s="243"/>
      <c r="H85" s="244"/>
      <c r="I85" s="244"/>
      <c r="J85" s="244"/>
      <c r="K85" s="242"/>
      <c r="L85" s="242"/>
      <c r="M85" s="242"/>
      <c r="N85" s="242"/>
      <c r="O85" s="242"/>
      <c r="P85" s="242"/>
      <c r="Q85" s="242"/>
    </row>
  </sheetData>
  <customSheetViews>
    <customSheetView guid="{7D2C5E84-2A5D-4DFF-AC94-AAA5DAF293E0}" showPageBreaks="1" fitToPage="1" printArea="1" hiddenRows="1" topLeftCell="A20">
      <selection activeCell="F30" sqref="F30:F31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1"/>
    </customSheetView>
    <customSheetView guid="{511C5918-FA8C-42C0-9248-A0F117BEEAC2}" showPageBreaks="1" fitToPage="1" printArea="1" hiddenRows="1" topLeftCell="A11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2"/>
    </customSheetView>
    <customSheetView guid="{524848B6-13AA-426C-937E-E4D0F9D963E1}" showPageBreaks="1" fitToPage="1" printArea="1" hiddenRows="1" topLeftCell="A11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3"/>
    </customSheetView>
    <customSheetView guid="{65A9E82B-017A-4D77-911A-794254B7A6DC}" fitToPage="1" hiddenRows="1" topLeftCell="A11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4"/>
    </customSheetView>
    <customSheetView guid="{39D908BC-033E-4CDB-87CE-9CC789F7C428}" fitToPage="1" hiddenRows="1" topLeftCell="A11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5"/>
    </customSheetView>
    <customSheetView guid="{4E9D4243-8691-4877-A6A6-DC88F9AD25FC}" fitToPage="1" hiddenRows="1" topLeftCell="A11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6"/>
    </customSheetView>
    <customSheetView guid="{E508033F-5A56-48C8-899A-7EFE9AA4EC4F}" showPageBreaks="1" fitToPage="1" printArea="1" hiddenRows="1" topLeftCell="A69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7"/>
    </customSheetView>
    <customSheetView guid="{3605BC3D-DA08-4E24-988A-34DA5774E919}" showPageBreaks="1" fitToPage="1" printArea="1" hiddenRows="1" topLeftCell="A17">
      <selection activeCell="G2" sqref="G2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8"/>
    </customSheetView>
    <customSheetView guid="{C3677654-BFE4-4497-8838-628012D82F7B}" showPageBreaks="1" fitToPage="1" printArea="1" hiddenRows="1" topLeftCell="A25">
      <selection activeCell="L37" sqref="L37"/>
      <pageMargins left="0.70866141732283472" right="0.70866141732283472" top="0.74803149606299213" bottom="0.74803149606299213" header="0.31496062992125984" footer="0.31496062992125984"/>
      <pageSetup paperSize="9" scale="57" fitToHeight="0" orientation="landscape" r:id="rId9"/>
    </customSheetView>
  </customSheetViews>
  <mergeCells count="134">
    <mergeCell ref="K34:K35"/>
    <mergeCell ref="L34:L35"/>
    <mergeCell ref="M34:M35"/>
    <mergeCell ref="N34:N35"/>
    <mergeCell ref="I34:I35"/>
    <mergeCell ref="C45:C57"/>
    <mergeCell ref="E41:G41"/>
    <mergeCell ref="F37:F38"/>
    <mergeCell ref="E49:E51"/>
    <mergeCell ref="F49:F51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K46:K48"/>
    <mergeCell ref="N39:N40"/>
    <mergeCell ref="N46:N48"/>
    <mergeCell ref="J34:J35"/>
    <mergeCell ref="C81:G81"/>
    <mergeCell ref="E34:E36"/>
    <mergeCell ref="F34:F36"/>
    <mergeCell ref="E30:E31"/>
    <mergeCell ref="F30:F31"/>
    <mergeCell ref="E32:E33"/>
    <mergeCell ref="F32:F33"/>
    <mergeCell ref="C82:G82"/>
    <mergeCell ref="C74:G74"/>
    <mergeCell ref="C75:G75"/>
    <mergeCell ref="C76:G76"/>
    <mergeCell ref="C77:G77"/>
    <mergeCell ref="D67:G67"/>
    <mergeCell ref="E44:E48"/>
    <mergeCell ref="F44:F48"/>
    <mergeCell ref="F59:G59"/>
    <mergeCell ref="G44:G47"/>
    <mergeCell ref="G49:G51"/>
    <mergeCell ref="P67:Q67"/>
    <mergeCell ref="D68:G68"/>
    <mergeCell ref="C69:G69"/>
    <mergeCell ref="C70:G70"/>
    <mergeCell ref="C73:G73"/>
    <mergeCell ref="C78:G78"/>
    <mergeCell ref="C79:G79"/>
    <mergeCell ref="C80:G80"/>
    <mergeCell ref="K41:Q41"/>
    <mergeCell ref="D42:Q42"/>
    <mergeCell ref="L46:L48"/>
    <mergeCell ref="M46:M48"/>
    <mergeCell ref="D64:G64"/>
    <mergeCell ref="K64:Q64"/>
    <mergeCell ref="D65:Q65"/>
    <mergeCell ref="D60:Q60"/>
    <mergeCell ref="E61:E63"/>
    <mergeCell ref="F61:F63"/>
    <mergeCell ref="O61:O63"/>
    <mergeCell ref="P61:P63"/>
    <mergeCell ref="Q61:Q63"/>
    <mergeCell ref="P56:P58"/>
    <mergeCell ref="Q56:Q58"/>
    <mergeCell ref="O43:O58"/>
    <mergeCell ref="P43:P55"/>
    <mergeCell ref="Q43:Q55"/>
    <mergeCell ref="K28:K29"/>
    <mergeCell ref="L28:L29"/>
    <mergeCell ref="M28:M29"/>
    <mergeCell ref="D24:Q24"/>
    <mergeCell ref="O25:O40"/>
    <mergeCell ref="P25:P27"/>
    <mergeCell ref="Q25:Q27"/>
    <mergeCell ref="E28:E29"/>
    <mergeCell ref="F28:F29"/>
    <mergeCell ref="G28:G29"/>
    <mergeCell ref="H28:H29"/>
    <mergeCell ref="I28:I29"/>
    <mergeCell ref="P28:P40"/>
    <mergeCell ref="Q28:Q40"/>
    <mergeCell ref="E39:E40"/>
    <mergeCell ref="F39:F40"/>
    <mergeCell ref="K39:K40"/>
    <mergeCell ref="L39:L40"/>
    <mergeCell ref="M39:M40"/>
    <mergeCell ref="J28:J29"/>
    <mergeCell ref="N28:N29"/>
    <mergeCell ref="E37:E38"/>
    <mergeCell ref="H34:H35"/>
    <mergeCell ref="A8:A10"/>
    <mergeCell ref="B8:B10"/>
    <mergeCell ref="C8:C10"/>
    <mergeCell ref="D8:D10"/>
    <mergeCell ref="E8:E10"/>
    <mergeCell ref="F8:F10"/>
    <mergeCell ref="G8:G10"/>
    <mergeCell ref="H8:H10"/>
    <mergeCell ref="C23:Q23"/>
    <mergeCell ref="H17:H18"/>
    <mergeCell ref="K17:K18"/>
    <mergeCell ref="L17:L18"/>
    <mergeCell ref="M17:M18"/>
    <mergeCell ref="N17:N18"/>
    <mergeCell ref="A11:Q11"/>
    <mergeCell ref="B12:Q12"/>
    <mergeCell ref="C13:Q13"/>
    <mergeCell ref="D14:Q14"/>
    <mergeCell ref="O15:O18"/>
    <mergeCell ref="P16:P18"/>
    <mergeCell ref="Q16:Q18"/>
    <mergeCell ref="E17:E18"/>
    <mergeCell ref="F17:F18"/>
    <mergeCell ref="B22:Q22"/>
    <mergeCell ref="C5:Q5"/>
    <mergeCell ref="C6:Q6"/>
    <mergeCell ref="C7:Q7"/>
    <mergeCell ref="I8:I10"/>
    <mergeCell ref="K8:M8"/>
    <mergeCell ref="O8:O10"/>
    <mergeCell ref="P8:Q9"/>
    <mergeCell ref="K9:K10"/>
    <mergeCell ref="L9:L10"/>
    <mergeCell ref="N9:N10"/>
    <mergeCell ref="G17:G18"/>
    <mergeCell ref="M9:M10"/>
    <mergeCell ref="J8:J10"/>
    <mergeCell ref="I17:I18"/>
    <mergeCell ref="J17:J18"/>
    <mergeCell ref="E19:G19"/>
    <mergeCell ref="P19:Q19"/>
    <mergeCell ref="D20:G20"/>
    <mergeCell ref="C21:G2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40FE-8AC6-4B75-9232-D6942E6FD0D4}">
  <sheetPr>
    <pageSetUpPr fitToPage="1"/>
  </sheetPr>
  <dimension ref="A1:S55"/>
  <sheetViews>
    <sheetView topLeftCell="A18" zoomScaleNormal="100" workbookViewId="0">
      <selection activeCell="L14" sqref="L14"/>
    </sheetView>
  </sheetViews>
  <sheetFormatPr defaultRowHeight="14.4" x14ac:dyDescent="0.3"/>
  <cols>
    <col min="5" max="5" width="15.5546875" customWidth="1"/>
    <col min="6" max="6" width="12.5546875" bestFit="1" customWidth="1"/>
    <col min="7" max="8" width="12.5546875" customWidth="1"/>
    <col min="9" max="9" width="12.44140625" bestFit="1" customWidth="1"/>
    <col min="10" max="13" width="11" bestFit="1" customWidth="1"/>
  </cols>
  <sheetData>
    <row r="1" spans="1:19" ht="15.6" x14ac:dyDescent="0.3">
      <c r="I1" s="83"/>
    </row>
    <row r="2" spans="1:19" ht="15.6" x14ac:dyDescent="0.3">
      <c r="I2" s="84"/>
    </row>
    <row r="3" spans="1:19" ht="15.6" x14ac:dyDescent="0.3">
      <c r="I3" s="84"/>
    </row>
    <row r="4" spans="1:19" ht="15.6" x14ac:dyDescent="0.3">
      <c r="I4" s="84"/>
    </row>
    <row r="5" spans="1:19" ht="15.6" x14ac:dyDescent="0.3">
      <c r="I5" s="84"/>
    </row>
    <row r="6" spans="1:19" ht="15.75" customHeight="1" x14ac:dyDescent="0.3">
      <c r="A6" s="1971" t="s">
        <v>895</v>
      </c>
      <c r="B6" s="1971"/>
      <c r="C6" s="1971"/>
      <c r="D6" s="1971"/>
      <c r="E6" s="1971"/>
      <c r="F6" s="1971"/>
      <c r="G6" s="1971"/>
      <c r="H6" s="1971"/>
      <c r="I6" s="1971"/>
      <c r="J6" s="1971"/>
      <c r="K6" s="1971"/>
      <c r="L6" s="1971"/>
      <c r="M6" s="1971"/>
      <c r="N6" s="460"/>
    </row>
    <row r="7" spans="1:19" ht="15.75" customHeight="1" thickBot="1" x14ac:dyDescent="0.35">
      <c r="N7" s="460"/>
    </row>
    <row r="8" spans="1:19" ht="27" thickBot="1" x14ac:dyDescent="0.35">
      <c r="A8" s="934" t="s">
        <v>44</v>
      </c>
      <c r="B8" s="935"/>
      <c r="C8" s="935"/>
      <c r="D8" s="935"/>
      <c r="E8" s="936"/>
      <c r="F8" s="461" t="s">
        <v>80</v>
      </c>
      <c r="G8" s="461" t="s">
        <v>94</v>
      </c>
      <c r="H8" s="461" t="s">
        <v>891</v>
      </c>
      <c r="I8" s="462"/>
      <c r="J8" s="462"/>
      <c r="K8" s="462"/>
      <c r="L8" s="462"/>
    </row>
    <row r="9" spans="1:19" ht="18" x14ac:dyDescent="0.35">
      <c r="A9" s="2095" t="s">
        <v>883</v>
      </c>
      <c r="B9" s="2096"/>
      <c r="C9" s="2096"/>
      <c r="D9" s="2096"/>
      <c r="E9" s="2097"/>
      <c r="F9" s="463">
        <f>+SUM(F22:M22)</f>
        <v>21112.769999999997</v>
      </c>
      <c r="G9" s="463">
        <f>+SUM(F34:M34)</f>
        <v>22204.050000000003</v>
      </c>
      <c r="H9" s="463">
        <f>+SUM(F47:M47)</f>
        <v>22530.53</v>
      </c>
      <c r="I9" s="805"/>
      <c r="J9" s="821"/>
      <c r="K9" s="822"/>
      <c r="L9" s="822"/>
      <c r="M9" s="823"/>
      <c r="N9" s="824"/>
    </row>
    <row r="10" spans="1:19" ht="18" x14ac:dyDescent="0.35">
      <c r="A10" s="1003" t="s">
        <v>45</v>
      </c>
      <c r="B10" s="1004"/>
      <c r="C10" s="1004"/>
      <c r="D10" s="1004"/>
      <c r="E10" s="1005"/>
      <c r="F10" s="467">
        <f t="shared" ref="F10" si="0">SUM(F11:F16)</f>
        <v>23272.245999999999</v>
      </c>
      <c r="G10" s="467">
        <f>SUM(G11:G16)</f>
        <v>29682.264999999999</v>
      </c>
      <c r="H10" s="467">
        <f t="shared" ref="H10" si="1">SUM(H11:H16)</f>
        <v>30912.210999999996</v>
      </c>
      <c r="I10" s="805"/>
      <c r="J10" s="798"/>
      <c r="K10" s="464"/>
      <c r="L10" s="464"/>
    </row>
    <row r="11" spans="1:19" ht="18" x14ac:dyDescent="0.35">
      <c r="A11" s="992" t="s">
        <v>46</v>
      </c>
      <c r="B11" s="993"/>
      <c r="C11" s="993"/>
      <c r="D11" s="993"/>
      <c r="E11" s="994"/>
      <c r="F11" s="466">
        <f>SUM(F24:M24)</f>
        <v>10791.8</v>
      </c>
      <c r="G11" s="466">
        <f>SUM(F36:M36)</f>
        <v>10735.2</v>
      </c>
      <c r="H11" s="466">
        <f t="shared" ref="H11:H16" si="2">SUM(F49:M49)</f>
        <v>11618.800000000001</v>
      </c>
      <c r="I11" s="805"/>
      <c r="J11" s="798"/>
      <c r="K11" s="464"/>
      <c r="L11" s="464"/>
      <c r="M11" s="806"/>
      <c r="N11" s="804"/>
      <c r="O11" s="804"/>
      <c r="P11" s="801"/>
      <c r="Q11" s="804"/>
    </row>
    <row r="12" spans="1:19" ht="18" x14ac:dyDescent="0.35">
      <c r="A12" s="951" t="s">
        <v>47</v>
      </c>
      <c r="B12" s="952"/>
      <c r="C12" s="952"/>
      <c r="D12" s="952"/>
      <c r="E12" s="953"/>
      <c r="F12" s="466">
        <f>SUM(F25:M25)</f>
        <v>6145.0460000000003</v>
      </c>
      <c r="G12" s="466">
        <f t="shared" ref="G12:G16" si="3">SUM(F37:M37)</f>
        <v>9215.8649999999998</v>
      </c>
      <c r="H12" s="466">
        <f t="shared" si="2"/>
        <v>10611.210999999999</v>
      </c>
      <c r="I12" s="805"/>
      <c r="J12" s="802"/>
      <c r="K12" s="464"/>
      <c r="L12" s="464"/>
    </row>
    <row r="13" spans="1:19" ht="18" x14ac:dyDescent="0.35">
      <c r="A13" s="951" t="s">
        <v>48</v>
      </c>
      <c r="B13" s="952"/>
      <c r="C13" s="952"/>
      <c r="D13" s="952"/>
      <c r="E13" s="953"/>
      <c r="F13" s="466">
        <f t="shared" ref="F13:F16" si="4">SUM(F26:M26)</f>
        <v>1385</v>
      </c>
      <c r="G13" s="466">
        <f t="shared" si="3"/>
        <v>2563.1</v>
      </c>
      <c r="H13" s="466">
        <f t="shared" si="2"/>
        <v>1662.1</v>
      </c>
      <c r="I13" s="805"/>
      <c r="J13" s="800"/>
      <c r="K13" s="799"/>
      <c r="L13" s="799"/>
      <c r="M13" s="829"/>
      <c r="N13" s="830"/>
    </row>
    <row r="14" spans="1:19" ht="18" x14ac:dyDescent="0.35">
      <c r="A14" s="951" t="s">
        <v>49</v>
      </c>
      <c r="B14" s="952"/>
      <c r="C14" s="952"/>
      <c r="D14" s="952"/>
      <c r="E14" s="953"/>
      <c r="F14" s="466">
        <f t="shared" si="4"/>
        <v>3026.9</v>
      </c>
      <c r="G14" s="466">
        <f t="shared" si="3"/>
        <v>4479.1000000000004</v>
      </c>
      <c r="H14" s="466">
        <f t="shared" si="2"/>
        <v>3390.1</v>
      </c>
      <c r="I14" s="805"/>
      <c r="J14" s="464"/>
      <c r="K14" s="464"/>
      <c r="L14" s="464"/>
    </row>
    <row r="15" spans="1:19" ht="18" x14ac:dyDescent="0.35">
      <c r="A15" s="989" t="s">
        <v>50</v>
      </c>
      <c r="B15" s="990"/>
      <c r="C15" s="990"/>
      <c r="D15" s="990"/>
      <c r="E15" s="991"/>
      <c r="F15" s="466">
        <f t="shared" si="4"/>
        <v>192.5</v>
      </c>
      <c r="G15" s="466">
        <f t="shared" si="3"/>
        <v>156</v>
      </c>
      <c r="H15" s="466">
        <f t="shared" si="2"/>
        <v>167</v>
      </c>
      <c r="I15" s="805"/>
      <c r="J15" s="798"/>
      <c r="K15" s="464"/>
      <c r="L15" s="464"/>
    </row>
    <row r="16" spans="1:19" ht="21.6" thickBot="1" x14ac:dyDescent="0.45">
      <c r="A16" s="2085" t="s">
        <v>51</v>
      </c>
      <c r="B16" s="2086"/>
      <c r="C16" s="2086"/>
      <c r="D16" s="2086"/>
      <c r="E16" s="2087"/>
      <c r="F16" s="466">
        <f t="shared" si="4"/>
        <v>1731</v>
      </c>
      <c r="G16" s="466">
        <f t="shared" si="3"/>
        <v>2533</v>
      </c>
      <c r="H16" s="466">
        <f t="shared" si="2"/>
        <v>3463</v>
      </c>
      <c r="I16" s="805"/>
      <c r="J16" s="803"/>
      <c r="K16" s="464"/>
      <c r="L16" s="464"/>
      <c r="R16" s="2091"/>
      <c r="S16" s="2091"/>
    </row>
    <row r="17" spans="1:19" ht="18.600000000000001" thickBot="1" x14ac:dyDescent="0.4">
      <c r="A17" s="2088" t="s">
        <v>52</v>
      </c>
      <c r="B17" s="2089"/>
      <c r="C17" s="2089"/>
      <c r="D17" s="2089"/>
      <c r="E17" s="2090"/>
      <c r="F17" s="468">
        <f>SUM(F9,F10)</f>
        <v>44385.015999999996</v>
      </c>
      <c r="G17" s="468">
        <f>SUM(G9,G10)</f>
        <v>51886.315000000002</v>
      </c>
      <c r="H17" s="468">
        <f>SUM(H9,H10)</f>
        <v>53442.740999999995</v>
      </c>
      <c r="I17" s="805"/>
      <c r="J17" s="801"/>
      <c r="K17" s="464"/>
      <c r="L17" s="464"/>
    </row>
    <row r="18" spans="1:19" ht="21" x14ac:dyDescent="0.4">
      <c r="A18" s="469" t="s">
        <v>801</v>
      </c>
      <c r="B18" s="462"/>
      <c r="C18" s="462"/>
      <c r="D18" s="462"/>
      <c r="E18" s="462"/>
      <c r="F18" s="464"/>
      <c r="G18" s="464"/>
      <c r="H18" s="464"/>
      <c r="I18" s="464"/>
      <c r="J18" s="2092"/>
      <c r="K18" s="2092"/>
      <c r="L18" s="2092"/>
      <c r="M18" s="2092"/>
      <c r="N18" s="2092"/>
      <c r="O18" s="2092"/>
      <c r="P18" s="2092"/>
      <c r="Q18" s="2093"/>
      <c r="R18" s="2094"/>
      <c r="S18" s="2094"/>
    </row>
    <row r="19" spans="1:19" ht="15" thickBot="1" x14ac:dyDescent="0.35">
      <c r="A19" s="469"/>
      <c r="B19" s="469"/>
      <c r="C19" s="469"/>
      <c r="D19" s="469"/>
      <c r="E19" s="469"/>
      <c r="F19" s="470"/>
      <c r="G19" s="470"/>
      <c r="H19" s="470"/>
      <c r="I19" s="470"/>
      <c r="J19" s="470"/>
      <c r="K19" s="470"/>
      <c r="L19" s="470"/>
      <c r="M19" s="470"/>
    </row>
    <row r="20" spans="1:19" ht="15" thickBot="1" x14ac:dyDescent="0.35">
      <c r="A20" s="471" t="s">
        <v>810</v>
      </c>
      <c r="B20" s="472"/>
      <c r="C20" s="472"/>
      <c r="D20" s="472"/>
      <c r="E20" s="472"/>
      <c r="F20" s="473"/>
      <c r="G20" s="473"/>
      <c r="H20" s="473"/>
      <c r="I20" s="473"/>
      <c r="J20" s="473"/>
      <c r="K20" s="473"/>
      <c r="L20" s="473"/>
      <c r="M20" s="474"/>
    </row>
    <row r="21" spans="1:19" ht="13.5" customHeight="1" thickBot="1" x14ac:dyDescent="0.35">
      <c r="A21" s="934" t="s">
        <v>44</v>
      </c>
      <c r="B21" s="935"/>
      <c r="C21" s="935"/>
      <c r="D21" s="935"/>
      <c r="E21" s="936"/>
      <c r="F21" s="475" t="s">
        <v>802</v>
      </c>
      <c r="G21" s="476" t="s">
        <v>803</v>
      </c>
      <c r="H21" s="163" t="s">
        <v>804</v>
      </c>
      <c r="I21" s="476" t="s">
        <v>805</v>
      </c>
      <c r="J21" s="163" t="s">
        <v>806</v>
      </c>
      <c r="K21" s="476" t="s">
        <v>807</v>
      </c>
      <c r="L21" s="163" t="s">
        <v>808</v>
      </c>
      <c r="M21" s="477" t="s">
        <v>809</v>
      </c>
    </row>
    <row r="22" spans="1:19" x14ac:dyDescent="0.3">
      <c r="A22" s="1000" t="s">
        <v>800</v>
      </c>
      <c r="B22" s="1001"/>
      <c r="C22" s="1001"/>
      <c r="D22" s="1001"/>
      <c r="E22" s="1002"/>
      <c r="F22" s="532">
        <f>'P1'!H60</f>
        <v>220</v>
      </c>
      <c r="G22" s="532">
        <f>'P2'!H70</f>
        <v>3750.17</v>
      </c>
      <c r="H22" s="532">
        <f>'P3'!H249</f>
        <v>3228</v>
      </c>
      <c r="I22" s="532">
        <f>'P4'!H94</f>
        <v>273.2</v>
      </c>
      <c r="J22" s="532">
        <f>'P5'!H65</f>
        <v>3424.4</v>
      </c>
      <c r="K22" s="532">
        <f>'P6'!H99</f>
        <v>5598.8999999999987</v>
      </c>
      <c r="L22" s="532">
        <f>'P7'!H93</f>
        <v>4307.1000000000004</v>
      </c>
      <c r="M22" s="532">
        <f>'P8'!H74</f>
        <v>311</v>
      </c>
      <c r="N22" s="747"/>
    </row>
    <row r="23" spans="1:19" x14ac:dyDescent="0.3">
      <c r="A23" s="1003" t="s">
        <v>45</v>
      </c>
      <c r="B23" s="1004"/>
      <c r="C23" s="1004"/>
      <c r="D23" s="1004"/>
      <c r="E23" s="1005"/>
      <c r="F23" s="467">
        <f t="shared" ref="F23:M23" si="5">SUM(F24:F29)</f>
        <v>1262</v>
      </c>
      <c r="G23" s="467">
        <f t="shared" si="5"/>
        <v>1999.2359999999999</v>
      </c>
      <c r="H23" s="467">
        <f t="shared" si="5"/>
        <v>6242</v>
      </c>
      <c r="I23" s="467">
        <f t="shared" si="5"/>
        <v>826.33</v>
      </c>
      <c r="J23" s="467">
        <f t="shared" si="5"/>
        <v>191</v>
      </c>
      <c r="K23" s="467">
        <f t="shared" si="5"/>
        <v>9021.9</v>
      </c>
      <c r="L23" s="467">
        <f t="shared" si="5"/>
        <v>3729.7799999999997</v>
      </c>
      <c r="M23" s="467">
        <f t="shared" si="5"/>
        <v>0</v>
      </c>
    </row>
    <row r="24" spans="1:19" x14ac:dyDescent="0.3">
      <c r="A24" s="992" t="s">
        <v>46</v>
      </c>
      <c r="B24" s="993"/>
      <c r="C24" s="993"/>
      <c r="D24" s="993"/>
      <c r="E24" s="994"/>
      <c r="F24" s="466">
        <f>'P1'!H62</f>
        <v>341</v>
      </c>
      <c r="G24" s="466">
        <f>'P2'!H72</f>
        <v>1000</v>
      </c>
      <c r="H24" s="466">
        <f>'P3'!H251</f>
        <v>662</v>
      </c>
      <c r="I24" s="466">
        <f>'P4'!H96</f>
        <v>202</v>
      </c>
      <c r="J24" s="466">
        <f>'P5'!H67</f>
        <v>60</v>
      </c>
      <c r="K24" s="466">
        <f>'P6'!H101</f>
        <v>6686</v>
      </c>
      <c r="L24" s="466">
        <f>'P7'!H95</f>
        <v>1840.8</v>
      </c>
      <c r="M24" s="466">
        <f>'P8'!H76</f>
        <v>0</v>
      </c>
    </row>
    <row r="25" spans="1:19" x14ac:dyDescent="0.3">
      <c r="A25" s="951" t="s">
        <v>47</v>
      </c>
      <c r="B25" s="952"/>
      <c r="C25" s="952"/>
      <c r="D25" s="952"/>
      <c r="E25" s="953"/>
      <c r="F25" s="466">
        <f>'P1'!H63</f>
        <v>850</v>
      </c>
      <c r="G25" s="466">
        <f>'P2'!H73</f>
        <v>383.73599999999999</v>
      </c>
      <c r="H25" s="466">
        <f>'P3'!H252</f>
        <v>617.5</v>
      </c>
      <c r="I25" s="466">
        <f>'P4'!H97</f>
        <v>612.33000000000004</v>
      </c>
      <c r="J25" s="466">
        <f>'P5'!H68</f>
        <v>0</v>
      </c>
      <c r="K25" s="466">
        <f>'P6'!H102</f>
        <v>2014.5</v>
      </c>
      <c r="L25" s="466">
        <f>'P7'!H96</f>
        <v>1666.98</v>
      </c>
      <c r="M25" s="466">
        <f>'P8'!H77</f>
        <v>0</v>
      </c>
    </row>
    <row r="26" spans="1:19" x14ac:dyDescent="0.3">
      <c r="A26" s="951" t="s">
        <v>48</v>
      </c>
      <c r="B26" s="952"/>
      <c r="C26" s="952"/>
      <c r="D26" s="952"/>
      <c r="E26" s="953"/>
      <c r="F26" s="466">
        <f>'P1'!H64</f>
        <v>0</v>
      </c>
      <c r="G26" s="466">
        <f>'P2'!H74</f>
        <v>600</v>
      </c>
      <c r="H26" s="466">
        <f>'P3'!H253</f>
        <v>785</v>
      </c>
      <c r="I26" s="466">
        <f>'P4'!H98</f>
        <v>0</v>
      </c>
      <c r="J26" s="466">
        <f>'P5'!H69</f>
        <v>0</v>
      </c>
      <c r="K26" s="466">
        <f>'P6'!H103</f>
        <v>0</v>
      </c>
      <c r="L26" s="466">
        <f>'P7'!H97</f>
        <v>0</v>
      </c>
      <c r="M26" s="466">
        <f>'P8'!H78</f>
        <v>0</v>
      </c>
    </row>
    <row r="27" spans="1:19" x14ac:dyDescent="0.3">
      <c r="A27" s="951" t="s">
        <v>49</v>
      </c>
      <c r="B27" s="952"/>
      <c r="C27" s="952"/>
      <c r="D27" s="952"/>
      <c r="E27" s="953"/>
      <c r="F27" s="466">
        <f>'P1'!H65</f>
        <v>71</v>
      </c>
      <c r="G27" s="466">
        <f>'P2'!H75</f>
        <v>15.5</v>
      </c>
      <c r="H27" s="466">
        <f>'P3'!H254</f>
        <v>2266</v>
      </c>
      <c r="I27" s="466">
        <f>'P4'!H99</f>
        <v>0</v>
      </c>
      <c r="J27" s="466">
        <f>'P5'!H70</f>
        <v>131</v>
      </c>
      <c r="K27" s="466">
        <f>'P6'!H104</f>
        <v>321.39999999999998</v>
      </c>
      <c r="L27" s="466">
        <f>'P7'!H98</f>
        <v>222</v>
      </c>
      <c r="M27" s="466">
        <f>'P8'!H79</f>
        <v>0</v>
      </c>
    </row>
    <row r="28" spans="1:19" x14ac:dyDescent="0.3">
      <c r="A28" s="989" t="s">
        <v>50</v>
      </c>
      <c r="B28" s="990"/>
      <c r="C28" s="990"/>
      <c r="D28" s="990"/>
      <c r="E28" s="991"/>
      <c r="F28" s="466">
        <f>'P1'!H66</f>
        <v>0</v>
      </c>
      <c r="G28" s="466">
        <f>'P2'!H76</f>
        <v>0</v>
      </c>
      <c r="H28" s="466">
        <f>'P3'!H255</f>
        <v>180.5</v>
      </c>
      <c r="I28" s="466">
        <f>'P4'!H100</f>
        <v>12</v>
      </c>
      <c r="J28" s="466">
        <f>'P5'!H71</f>
        <v>0</v>
      </c>
      <c r="K28" s="466">
        <f>'P6'!H105</f>
        <v>0</v>
      </c>
      <c r="L28" s="466">
        <f>'P7'!H99</f>
        <v>0</v>
      </c>
      <c r="M28" s="466">
        <f>'P8'!H80</f>
        <v>0</v>
      </c>
    </row>
    <row r="29" spans="1:19" ht="15" thickBot="1" x14ac:dyDescent="0.35">
      <c r="A29" s="2085" t="s">
        <v>51</v>
      </c>
      <c r="B29" s="2086"/>
      <c r="C29" s="2086"/>
      <c r="D29" s="2086"/>
      <c r="E29" s="2087"/>
      <c r="F29" s="466">
        <f>'P1'!H67</f>
        <v>0</v>
      </c>
      <c r="G29" s="466">
        <f>'P2'!H77</f>
        <v>0</v>
      </c>
      <c r="H29" s="466">
        <f>'P3'!H256</f>
        <v>1731</v>
      </c>
      <c r="I29" s="466">
        <f>'P4'!H101</f>
        <v>0</v>
      </c>
      <c r="J29" s="466">
        <f>'P5'!H72</f>
        <v>0</v>
      </c>
      <c r="K29" s="466">
        <f>'P6'!H106</f>
        <v>0</v>
      </c>
      <c r="L29" s="466">
        <f>'P7'!H100</f>
        <v>0</v>
      </c>
      <c r="M29" s="466">
        <f>'P8'!H81</f>
        <v>0</v>
      </c>
    </row>
    <row r="30" spans="1:19" ht="15" thickBot="1" x14ac:dyDescent="0.35">
      <c r="A30" s="2088" t="s">
        <v>52</v>
      </c>
      <c r="B30" s="2089"/>
      <c r="C30" s="2089"/>
      <c r="D30" s="2089"/>
      <c r="E30" s="2090"/>
      <c r="F30" s="468">
        <f t="shared" ref="F30:M30" si="6">SUM(F22,F23)</f>
        <v>1482</v>
      </c>
      <c r="G30" s="468">
        <f t="shared" si="6"/>
        <v>5749.4059999999999</v>
      </c>
      <c r="H30" s="468">
        <f t="shared" si="6"/>
        <v>9470</v>
      </c>
      <c r="I30" s="468">
        <f t="shared" si="6"/>
        <v>1099.53</v>
      </c>
      <c r="J30" s="468">
        <f t="shared" si="6"/>
        <v>3615.4</v>
      </c>
      <c r="K30" s="468">
        <f t="shared" si="6"/>
        <v>14620.8</v>
      </c>
      <c r="L30" s="468">
        <f t="shared" si="6"/>
        <v>8036.88</v>
      </c>
      <c r="M30" s="468">
        <f t="shared" si="6"/>
        <v>311</v>
      </c>
      <c r="N30" s="747"/>
    </row>
    <row r="31" spans="1:19" ht="15" thickBot="1" x14ac:dyDescent="0.35">
      <c r="A31" s="469"/>
      <c r="B31" s="469"/>
      <c r="C31" s="469"/>
      <c r="D31" s="469"/>
      <c r="E31" s="469"/>
      <c r="F31" s="470"/>
      <c r="G31" s="470"/>
      <c r="H31" s="470"/>
      <c r="I31" s="470"/>
      <c r="J31" s="470"/>
      <c r="K31" s="470"/>
      <c r="L31" s="470"/>
      <c r="M31" s="470"/>
    </row>
    <row r="32" spans="1:19" ht="15" thickBot="1" x14ac:dyDescent="0.35">
      <c r="A32" s="471" t="s">
        <v>811</v>
      </c>
      <c r="B32" s="472"/>
      <c r="C32" s="472"/>
      <c r="D32" s="472"/>
      <c r="E32" s="472"/>
      <c r="F32" s="473"/>
      <c r="G32" s="473"/>
      <c r="H32" s="473"/>
      <c r="I32" s="473"/>
      <c r="J32" s="473"/>
      <c r="K32" s="473"/>
      <c r="L32" s="473"/>
      <c r="M32" s="474"/>
    </row>
    <row r="33" spans="1:14" ht="15" thickBot="1" x14ac:dyDescent="0.35">
      <c r="A33" s="934" t="s">
        <v>44</v>
      </c>
      <c r="B33" s="935"/>
      <c r="C33" s="935"/>
      <c r="D33" s="935"/>
      <c r="E33" s="936"/>
      <c r="F33" s="475" t="s">
        <v>802</v>
      </c>
      <c r="G33" s="476" t="s">
        <v>803</v>
      </c>
      <c r="H33" s="163" t="s">
        <v>804</v>
      </c>
      <c r="I33" s="476" t="s">
        <v>805</v>
      </c>
      <c r="J33" s="163" t="s">
        <v>806</v>
      </c>
      <c r="K33" s="476" t="s">
        <v>807</v>
      </c>
      <c r="L33" s="163" t="s">
        <v>808</v>
      </c>
      <c r="M33" s="476" t="s">
        <v>809</v>
      </c>
    </row>
    <row r="34" spans="1:14" x14ac:dyDescent="0.3">
      <c r="A34" s="1000" t="s">
        <v>800</v>
      </c>
      <c r="B34" s="1001"/>
      <c r="C34" s="1001"/>
      <c r="D34" s="1001"/>
      <c r="E34" s="1002"/>
      <c r="F34" s="532">
        <f>'P1'!I60</f>
        <v>112</v>
      </c>
      <c r="G34" s="533">
        <f>'P2'!I70</f>
        <v>3794.35</v>
      </c>
      <c r="H34" s="532">
        <f>'P3'!I249</f>
        <v>3164.5</v>
      </c>
      <c r="I34" s="534">
        <f>'P4'!I94</f>
        <v>314</v>
      </c>
      <c r="J34" s="535">
        <f>'P5'!I65</f>
        <v>3140.2000000000003</v>
      </c>
      <c r="K34" s="534">
        <f>'P6'!I99</f>
        <v>6456.5</v>
      </c>
      <c r="L34" s="535">
        <f>'P7'!I93</f>
        <v>4745.5</v>
      </c>
      <c r="M34" s="536">
        <f>'P8'!I74</f>
        <v>477</v>
      </c>
    </row>
    <row r="35" spans="1:14" x14ac:dyDescent="0.3">
      <c r="A35" s="1003" t="s">
        <v>45</v>
      </c>
      <c r="B35" s="1004"/>
      <c r="C35" s="1004"/>
      <c r="D35" s="1004"/>
      <c r="E35" s="1005"/>
      <c r="F35" s="467">
        <f t="shared" ref="F35:M35" si="7">SUM(F36:F41)</f>
        <v>745</v>
      </c>
      <c r="G35" s="467">
        <f t="shared" si="7"/>
        <v>2229.665</v>
      </c>
      <c r="H35" s="467">
        <f t="shared" si="7"/>
        <v>13607.2</v>
      </c>
      <c r="I35" s="467">
        <f t="shared" si="7"/>
        <v>824.4</v>
      </c>
      <c r="J35" s="467">
        <f t="shared" si="7"/>
        <v>187</v>
      </c>
      <c r="K35" s="467">
        <f t="shared" si="7"/>
        <v>7405.4000000000005</v>
      </c>
      <c r="L35" s="467">
        <f t="shared" si="7"/>
        <v>4598.6000000000004</v>
      </c>
      <c r="M35" s="467">
        <f t="shared" si="7"/>
        <v>85</v>
      </c>
    </row>
    <row r="36" spans="1:14" x14ac:dyDescent="0.3">
      <c r="A36" s="992" t="s">
        <v>46</v>
      </c>
      <c r="B36" s="993"/>
      <c r="C36" s="993"/>
      <c r="D36" s="993"/>
      <c r="E36" s="994"/>
      <c r="F36" s="466">
        <f>'P1'!I62</f>
        <v>345</v>
      </c>
      <c r="G36" s="465">
        <f>'P2'!I72</f>
        <v>1000</v>
      </c>
      <c r="H36" s="466">
        <f>'P3'!I251</f>
        <v>702</v>
      </c>
      <c r="I36" s="478">
        <f>'P4'!I96</f>
        <v>218.4</v>
      </c>
      <c r="J36" s="479">
        <f>'P5'!I67</f>
        <v>60</v>
      </c>
      <c r="K36" s="478">
        <f>'P6'!I101</f>
        <v>6542.3</v>
      </c>
      <c r="L36" s="479">
        <f>'P7'!I95</f>
        <v>1867.5</v>
      </c>
      <c r="M36" s="480">
        <f>'P8'!I76</f>
        <v>0</v>
      </c>
    </row>
    <row r="37" spans="1:14" x14ac:dyDescent="0.3">
      <c r="A37" s="951" t="s">
        <v>47</v>
      </c>
      <c r="B37" s="952"/>
      <c r="C37" s="952"/>
      <c r="D37" s="952"/>
      <c r="E37" s="953"/>
      <c r="F37" s="466">
        <f>'P1'!I63</f>
        <v>400</v>
      </c>
      <c r="G37" s="465">
        <f>'P2'!I73</f>
        <v>563.66499999999996</v>
      </c>
      <c r="H37" s="466">
        <f>'P3'!I252</f>
        <v>4512.1000000000004</v>
      </c>
      <c r="I37" s="478">
        <f>'P4'!I97</f>
        <v>593</v>
      </c>
      <c r="J37" s="479">
        <f>'P5'!I68</f>
        <v>0</v>
      </c>
      <c r="K37" s="478">
        <f>'P6'!I102</f>
        <v>516</v>
      </c>
      <c r="L37" s="479">
        <f>'P7'!I96</f>
        <v>2546.1</v>
      </c>
      <c r="M37" s="480">
        <f>'P8'!I77</f>
        <v>85</v>
      </c>
    </row>
    <row r="38" spans="1:14" x14ac:dyDescent="0.3">
      <c r="A38" s="951" t="s">
        <v>48</v>
      </c>
      <c r="B38" s="952"/>
      <c r="C38" s="952"/>
      <c r="D38" s="952"/>
      <c r="E38" s="953"/>
      <c r="F38" s="466">
        <f>'P1'!I64</f>
        <v>0</v>
      </c>
      <c r="G38" s="465">
        <f>'P2'!I74</f>
        <v>650</v>
      </c>
      <c r="H38" s="466">
        <f>'P3'!I253</f>
        <v>1913.1</v>
      </c>
      <c r="I38" s="478">
        <f>'P4'!I98</f>
        <v>0</v>
      </c>
      <c r="J38" s="479">
        <f>'P5'!I69</f>
        <v>0</v>
      </c>
      <c r="K38" s="478">
        <f>'P6'!I103</f>
        <v>0</v>
      </c>
      <c r="L38" s="479">
        <f>'P7'!I97</f>
        <v>0</v>
      </c>
      <c r="M38" s="480">
        <f>'P8'!I78</f>
        <v>0</v>
      </c>
    </row>
    <row r="39" spans="1:14" x14ac:dyDescent="0.3">
      <c r="A39" s="951" t="s">
        <v>49</v>
      </c>
      <c r="B39" s="952"/>
      <c r="C39" s="952"/>
      <c r="D39" s="952"/>
      <c r="E39" s="953"/>
      <c r="F39" s="466">
        <f>'P1'!I65</f>
        <v>0</v>
      </c>
      <c r="G39" s="465">
        <f>'P2'!I75</f>
        <v>16</v>
      </c>
      <c r="H39" s="466">
        <f>'P3'!I254</f>
        <v>3804</v>
      </c>
      <c r="I39" s="478">
        <f>'P4'!I99</f>
        <v>0</v>
      </c>
      <c r="J39" s="479">
        <f>'P5'!I70</f>
        <v>127</v>
      </c>
      <c r="K39" s="478">
        <f>'P6'!I104</f>
        <v>347.09999999999997</v>
      </c>
      <c r="L39" s="479">
        <f>'P7'!I98</f>
        <v>185</v>
      </c>
      <c r="M39" s="480">
        <f>'P8'!I79</f>
        <v>0</v>
      </c>
    </row>
    <row r="40" spans="1:14" x14ac:dyDescent="0.3">
      <c r="A40" s="989" t="s">
        <v>50</v>
      </c>
      <c r="B40" s="990"/>
      <c r="C40" s="990"/>
      <c r="D40" s="990"/>
      <c r="E40" s="991"/>
      <c r="F40" s="466">
        <f>'P1'!I66</f>
        <v>0</v>
      </c>
      <c r="G40" s="465">
        <f>'P2'!I76</f>
        <v>0</v>
      </c>
      <c r="H40" s="466">
        <f>'P3'!I255</f>
        <v>143</v>
      </c>
      <c r="I40" s="478">
        <f>'P4'!I100</f>
        <v>13</v>
      </c>
      <c r="J40" s="479">
        <f>'P5'!I71</f>
        <v>0</v>
      </c>
      <c r="K40" s="478">
        <f>'P6'!I105</f>
        <v>0</v>
      </c>
      <c r="L40" s="479">
        <f>'P7'!I99</f>
        <v>0</v>
      </c>
      <c r="M40" s="480">
        <f>'P8'!I80</f>
        <v>0</v>
      </c>
    </row>
    <row r="41" spans="1:14" ht="15" thickBot="1" x14ac:dyDescent="0.35">
      <c r="A41" s="2085" t="s">
        <v>51</v>
      </c>
      <c r="B41" s="2086"/>
      <c r="C41" s="2086"/>
      <c r="D41" s="2086"/>
      <c r="E41" s="2087"/>
      <c r="F41" s="466">
        <f>'P1'!I67</f>
        <v>0</v>
      </c>
      <c r="G41" s="465">
        <f>'P2'!I77</f>
        <v>0</v>
      </c>
      <c r="H41" s="466">
        <f>'P3'!I256</f>
        <v>2533</v>
      </c>
      <c r="I41" s="478">
        <f>'P4'!I101</f>
        <v>0</v>
      </c>
      <c r="J41" s="479">
        <f>'P5'!I72</f>
        <v>0</v>
      </c>
      <c r="K41" s="478">
        <f>'P6'!I106</f>
        <v>0</v>
      </c>
      <c r="L41" s="479">
        <f>'P7'!I100</f>
        <v>0</v>
      </c>
      <c r="M41" s="480">
        <f>'P8'!I81</f>
        <v>0</v>
      </c>
    </row>
    <row r="42" spans="1:14" ht="15" thickBot="1" x14ac:dyDescent="0.35">
      <c r="A42" s="2088" t="s">
        <v>52</v>
      </c>
      <c r="B42" s="2089"/>
      <c r="C42" s="2089"/>
      <c r="D42" s="2089"/>
      <c r="E42" s="2090"/>
      <c r="F42" s="468">
        <f t="shared" ref="F42:M42" si="8">SUM(F34,F35)</f>
        <v>857</v>
      </c>
      <c r="G42" s="481">
        <f t="shared" si="8"/>
        <v>6024.0149999999994</v>
      </c>
      <c r="H42" s="468">
        <f t="shared" si="8"/>
        <v>16771.7</v>
      </c>
      <c r="I42" s="482">
        <f t="shared" si="8"/>
        <v>1138.4000000000001</v>
      </c>
      <c r="J42" s="483">
        <f t="shared" si="8"/>
        <v>3327.2000000000003</v>
      </c>
      <c r="K42" s="482">
        <f t="shared" si="8"/>
        <v>13861.900000000001</v>
      </c>
      <c r="L42" s="483">
        <f t="shared" si="8"/>
        <v>9344.1</v>
      </c>
      <c r="M42" s="484">
        <f t="shared" si="8"/>
        <v>562</v>
      </c>
      <c r="N42" s="747"/>
    </row>
    <row r="44" spans="1:14" ht="15" thickBot="1" x14ac:dyDescent="0.35"/>
    <row r="45" spans="1:14" ht="15" thickBot="1" x14ac:dyDescent="0.35">
      <c r="A45" s="471" t="s">
        <v>896</v>
      </c>
      <c r="B45" s="472"/>
      <c r="C45" s="472"/>
      <c r="D45" s="472"/>
      <c r="E45" s="472"/>
      <c r="F45" s="473"/>
      <c r="G45" s="473"/>
      <c r="H45" s="473"/>
      <c r="I45" s="473"/>
      <c r="J45" s="473"/>
      <c r="K45" s="473"/>
      <c r="L45" s="473"/>
      <c r="M45" s="474"/>
    </row>
    <row r="46" spans="1:14" ht="15" thickBot="1" x14ac:dyDescent="0.35">
      <c r="A46" s="934" t="s">
        <v>44</v>
      </c>
      <c r="B46" s="935"/>
      <c r="C46" s="935"/>
      <c r="D46" s="935"/>
      <c r="E46" s="936"/>
      <c r="F46" s="475" t="s">
        <v>802</v>
      </c>
      <c r="G46" s="476" t="s">
        <v>803</v>
      </c>
      <c r="H46" s="163" t="s">
        <v>804</v>
      </c>
      <c r="I46" s="476" t="s">
        <v>805</v>
      </c>
      <c r="J46" s="163" t="s">
        <v>806</v>
      </c>
      <c r="K46" s="476" t="s">
        <v>807</v>
      </c>
      <c r="L46" s="163" t="s">
        <v>808</v>
      </c>
      <c r="M46" s="476" t="s">
        <v>809</v>
      </c>
    </row>
    <row r="47" spans="1:14" x14ac:dyDescent="0.3">
      <c r="A47" s="1000" t="s">
        <v>800</v>
      </c>
      <c r="B47" s="1001"/>
      <c r="C47" s="1001"/>
      <c r="D47" s="1001"/>
      <c r="E47" s="1002"/>
      <c r="F47" s="532">
        <f>+'P1'!J60</f>
        <v>112</v>
      </c>
      <c r="G47" s="533">
        <f>+'P2'!J70</f>
        <v>3986.3300000000004</v>
      </c>
      <c r="H47" s="532">
        <f>'P3'!J249</f>
        <v>3062</v>
      </c>
      <c r="I47" s="534">
        <f>+'P4'!J94</f>
        <v>219.4</v>
      </c>
      <c r="J47" s="535">
        <f>+'P5'!J65</f>
        <v>3330.2000000000003</v>
      </c>
      <c r="K47" s="534">
        <f>+'P6'!J99</f>
        <v>6090.9</v>
      </c>
      <c r="L47" s="535">
        <f>+'P7'!J93</f>
        <v>4714.6999999999989</v>
      </c>
      <c r="M47" s="536">
        <f>+'P8'!J74</f>
        <v>1015</v>
      </c>
      <c r="N47" s="747"/>
    </row>
    <row r="48" spans="1:14" x14ac:dyDescent="0.3">
      <c r="A48" s="1003" t="s">
        <v>45</v>
      </c>
      <c r="B48" s="1004"/>
      <c r="C48" s="1004"/>
      <c r="D48" s="1004"/>
      <c r="E48" s="1005"/>
      <c r="F48" s="467">
        <f>SUM(F49:F54)</f>
        <v>350</v>
      </c>
      <c r="G48" s="467">
        <f t="shared" ref="G48:M48" si="9">SUM(G49:G54)</f>
        <v>2236.4110000000001</v>
      </c>
      <c r="H48" s="467">
        <f>SUM(H49:H54)</f>
        <v>11833.2</v>
      </c>
      <c r="I48" s="467">
        <f t="shared" si="9"/>
        <v>590.4</v>
      </c>
      <c r="J48" s="467">
        <f t="shared" si="9"/>
        <v>198</v>
      </c>
      <c r="K48" s="467">
        <f t="shared" si="9"/>
        <v>7890.9000000000005</v>
      </c>
      <c r="L48" s="467">
        <f t="shared" si="9"/>
        <v>3813.3</v>
      </c>
      <c r="M48" s="467">
        <f t="shared" si="9"/>
        <v>4000</v>
      </c>
    </row>
    <row r="49" spans="1:14" x14ac:dyDescent="0.3">
      <c r="A49" s="992" t="s">
        <v>46</v>
      </c>
      <c r="B49" s="993"/>
      <c r="C49" s="993"/>
      <c r="D49" s="993"/>
      <c r="E49" s="994"/>
      <c r="F49" s="466">
        <f>'P1'!J62</f>
        <v>350</v>
      </c>
      <c r="G49" s="465">
        <f>'P2'!J72</f>
        <v>1500</v>
      </c>
      <c r="H49" s="466">
        <f>'P3'!J251</f>
        <v>127</v>
      </c>
      <c r="I49" s="478">
        <f>'P4'!J96</f>
        <v>218.4</v>
      </c>
      <c r="J49" s="479">
        <f>'P5'!J67</f>
        <v>60</v>
      </c>
      <c r="K49" s="478">
        <f>'P6'!J101</f>
        <v>7474.8</v>
      </c>
      <c r="L49" s="479">
        <f>'P7'!J95</f>
        <v>1888.6</v>
      </c>
      <c r="M49" s="480">
        <f>'P8'!J76</f>
        <v>0</v>
      </c>
    </row>
    <row r="50" spans="1:14" x14ac:dyDescent="0.3">
      <c r="A50" s="951" t="s">
        <v>47</v>
      </c>
      <c r="B50" s="952"/>
      <c r="C50" s="952"/>
      <c r="D50" s="952"/>
      <c r="E50" s="953"/>
      <c r="F50" s="466">
        <f>'P1'!J63</f>
        <v>0</v>
      </c>
      <c r="G50" s="465">
        <f>'P2'!J73</f>
        <v>219.411</v>
      </c>
      <c r="H50" s="466">
        <f>'P3'!J252</f>
        <v>4232.1000000000004</v>
      </c>
      <c r="I50" s="478">
        <f>'P4'!J97</f>
        <v>358</v>
      </c>
      <c r="J50" s="479">
        <f>'P5'!J68</f>
        <v>0</v>
      </c>
      <c r="K50" s="478">
        <f>'P6'!J102</f>
        <v>68</v>
      </c>
      <c r="L50" s="479">
        <f>'P7'!J96</f>
        <v>1733.7</v>
      </c>
      <c r="M50" s="480">
        <f>'P8'!J77</f>
        <v>4000</v>
      </c>
    </row>
    <row r="51" spans="1:14" x14ac:dyDescent="0.3">
      <c r="A51" s="951" t="s">
        <v>48</v>
      </c>
      <c r="B51" s="952"/>
      <c r="C51" s="952"/>
      <c r="D51" s="952"/>
      <c r="E51" s="953"/>
      <c r="F51" s="466">
        <f>'P1'!J64</f>
        <v>0</v>
      </c>
      <c r="G51" s="465">
        <f>'P2'!J74</f>
        <v>500</v>
      </c>
      <c r="H51" s="466">
        <f>'P3'!J253</f>
        <v>1162.0999999999999</v>
      </c>
      <c r="I51" s="478">
        <f>'P4'!J98</f>
        <v>0</v>
      </c>
      <c r="J51" s="479">
        <f>'P5'!J69</f>
        <v>0</v>
      </c>
      <c r="K51" s="478">
        <f>'P6'!J103</f>
        <v>0</v>
      </c>
      <c r="L51" s="479">
        <f>'P7'!J97</f>
        <v>0</v>
      </c>
      <c r="M51" s="480">
        <f>'P8'!J78</f>
        <v>0</v>
      </c>
    </row>
    <row r="52" spans="1:14" x14ac:dyDescent="0.3">
      <c r="A52" s="951" t="s">
        <v>49</v>
      </c>
      <c r="B52" s="952"/>
      <c r="C52" s="952"/>
      <c r="D52" s="952"/>
      <c r="E52" s="953"/>
      <c r="F52" s="466">
        <f>'P1'!J65</f>
        <v>0</v>
      </c>
      <c r="G52" s="465">
        <f>'P2'!J75</f>
        <v>17</v>
      </c>
      <c r="H52" s="466">
        <f>'P3'!J254</f>
        <v>2696</v>
      </c>
      <c r="I52" s="478">
        <f>'P4'!J99</f>
        <v>0</v>
      </c>
      <c r="J52" s="479">
        <f>'P5'!J70</f>
        <v>138</v>
      </c>
      <c r="K52" s="478">
        <f>'P6'!J104</f>
        <v>348.09999999999997</v>
      </c>
      <c r="L52" s="479">
        <f>'P7'!J98</f>
        <v>191</v>
      </c>
      <c r="M52" s="480">
        <f>'P8'!J79</f>
        <v>0</v>
      </c>
    </row>
    <row r="53" spans="1:14" x14ac:dyDescent="0.3">
      <c r="A53" s="989" t="s">
        <v>50</v>
      </c>
      <c r="B53" s="990"/>
      <c r="C53" s="990"/>
      <c r="D53" s="990"/>
      <c r="E53" s="991"/>
      <c r="F53" s="466">
        <f>'P1'!J66</f>
        <v>0</v>
      </c>
      <c r="G53" s="465">
        <f>'P2'!J76</f>
        <v>0</v>
      </c>
      <c r="H53" s="466">
        <f>'P3'!J255</f>
        <v>153</v>
      </c>
      <c r="I53" s="478">
        <f>'P4'!J100</f>
        <v>14</v>
      </c>
      <c r="J53" s="479">
        <f>'P5'!J71</f>
        <v>0</v>
      </c>
      <c r="K53" s="478">
        <f>'P6'!J105</f>
        <v>0</v>
      </c>
      <c r="L53" s="479">
        <f>'P7'!J99</f>
        <v>0</v>
      </c>
      <c r="M53" s="480">
        <f>'P8'!J80</f>
        <v>0</v>
      </c>
    </row>
    <row r="54" spans="1:14" ht="15" thickBot="1" x14ac:dyDescent="0.35">
      <c r="A54" s="2085" t="s">
        <v>51</v>
      </c>
      <c r="B54" s="2086"/>
      <c r="C54" s="2086"/>
      <c r="D54" s="2086"/>
      <c r="E54" s="2087"/>
      <c r="F54" s="466">
        <f>'P1'!J67</f>
        <v>0</v>
      </c>
      <c r="G54" s="465">
        <f>'P2'!J77</f>
        <v>0</v>
      </c>
      <c r="H54" s="466">
        <f>'P3'!J256</f>
        <v>3463</v>
      </c>
      <c r="I54" s="478">
        <f>'P4'!J101</f>
        <v>0</v>
      </c>
      <c r="J54" s="479">
        <f>'P5'!J72</f>
        <v>0</v>
      </c>
      <c r="K54" s="478">
        <f>'P6'!J106</f>
        <v>0</v>
      </c>
      <c r="L54" s="479">
        <f>'P7'!J100</f>
        <v>0</v>
      </c>
      <c r="M54" s="480">
        <f>'P8'!J81</f>
        <v>0</v>
      </c>
    </row>
    <row r="55" spans="1:14" ht="15" thickBot="1" x14ac:dyDescent="0.35">
      <c r="A55" s="2088" t="s">
        <v>52</v>
      </c>
      <c r="B55" s="2089"/>
      <c r="C55" s="2089"/>
      <c r="D55" s="2089"/>
      <c r="E55" s="2090"/>
      <c r="F55" s="468">
        <f>SUM(F47,F48)</f>
        <v>462</v>
      </c>
      <c r="G55" s="481">
        <f t="shared" ref="G55:M55" si="10">SUM(G47,G48)</f>
        <v>6222.741</v>
      </c>
      <c r="H55" s="468">
        <f t="shared" si="10"/>
        <v>14895.2</v>
      </c>
      <c r="I55" s="482">
        <f t="shared" si="10"/>
        <v>809.8</v>
      </c>
      <c r="J55" s="483">
        <f t="shared" si="10"/>
        <v>3528.2000000000003</v>
      </c>
      <c r="K55" s="482">
        <f t="shared" si="10"/>
        <v>13981.8</v>
      </c>
      <c r="L55" s="483">
        <f t="shared" si="10"/>
        <v>8528</v>
      </c>
      <c r="M55" s="484">
        <f t="shared" si="10"/>
        <v>5015</v>
      </c>
      <c r="N55" s="747"/>
    </row>
  </sheetData>
  <customSheetViews>
    <customSheetView guid="{7D2C5E84-2A5D-4DFF-AC94-AAA5DAF293E0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1"/>
    </customSheetView>
    <customSheetView guid="{511C5918-FA8C-42C0-9248-A0F117BEEAC2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2"/>
    </customSheetView>
    <customSheetView guid="{524848B6-13AA-426C-937E-E4D0F9D963E1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3"/>
    </customSheetView>
    <customSheetView guid="{65A9E82B-017A-4D77-911A-794254B7A6DC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4"/>
    </customSheetView>
    <customSheetView guid="{39D908BC-033E-4CDB-87CE-9CC789F7C428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5"/>
    </customSheetView>
    <customSheetView guid="{4E9D4243-8691-4877-A6A6-DC88F9AD25FC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6"/>
    </customSheetView>
    <customSheetView guid="{E508033F-5A56-48C8-899A-7EFE9AA4EC4F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7"/>
    </customSheetView>
    <customSheetView guid="{3605BC3D-DA08-4E24-988A-34DA5774E919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8"/>
    </customSheetView>
    <customSheetView guid="{C3677654-BFE4-4497-8838-628012D82F7B}" scale="70" fitToPage="1" topLeftCell="A14">
      <selection activeCell="F67" sqref="F67"/>
      <pageMargins left="0.25" right="0.25" top="0.75" bottom="0.75" header="0.3" footer="0.3"/>
      <pageSetup paperSize="9" scale="99" fitToHeight="0" orientation="landscape" r:id="rId9"/>
    </customSheetView>
  </customSheetViews>
  <mergeCells count="44">
    <mergeCell ref="R16:S16"/>
    <mergeCell ref="J18:P18"/>
    <mergeCell ref="Q18:S18"/>
    <mergeCell ref="A10:E10"/>
    <mergeCell ref="A6:M6"/>
    <mergeCell ref="A8:E8"/>
    <mergeCell ref="A9:E9"/>
    <mergeCell ref="A23:E23"/>
    <mergeCell ref="A11:E11"/>
    <mergeCell ref="A12:E12"/>
    <mergeCell ref="A13:E13"/>
    <mergeCell ref="A14:E14"/>
    <mergeCell ref="A15:E15"/>
    <mergeCell ref="A16:E16"/>
    <mergeCell ref="A17:E17"/>
    <mergeCell ref="A21:E21"/>
    <mergeCell ref="A22:E22"/>
    <mergeCell ref="A35:E35"/>
    <mergeCell ref="A24:E24"/>
    <mergeCell ref="A25:E25"/>
    <mergeCell ref="A26:E26"/>
    <mergeCell ref="A27:E27"/>
    <mergeCell ref="A28:E28"/>
    <mergeCell ref="A29:E29"/>
    <mergeCell ref="A30:E30"/>
    <mergeCell ref="A33:E33"/>
    <mergeCell ref="A34:E34"/>
    <mergeCell ref="A36:E36"/>
    <mergeCell ref="A37:E37"/>
    <mergeCell ref="A38:E38"/>
    <mergeCell ref="A39:E39"/>
    <mergeCell ref="A40:E40"/>
    <mergeCell ref="A41:E41"/>
    <mergeCell ref="A42:E42"/>
    <mergeCell ref="A46:E46"/>
    <mergeCell ref="A47:E47"/>
    <mergeCell ref="A48:E48"/>
    <mergeCell ref="A54:E54"/>
    <mergeCell ref="A55:E55"/>
    <mergeCell ref="A49:E49"/>
    <mergeCell ref="A50:E50"/>
    <mergeCell ref="A51:E51"/>
    <mergeCell ref="A52:E52"/>
    <mergeCell ref="A53:E53"/>
  </mergeCells>
  <pageMargins left="0.25" right="0.25" top="0.75" bottom="0.75" header="0.3" footer="0.3"/>
  <pageSetup paperSize="9" scale="70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Įvardytieji diapazonai</vt:lpstr>
      </vt:variant>
      <vt:variant>
        <vt:i4>16</vt:i4>
      </vt:variant>
    </vt:vector>
  </HeadingPairs>
  <TitlesOfParts>
    <vt:vector size="25" baseType="lpstr">
      <vt:lpstr>P1</vt:lpstr>
      <vt:lpstr>P2</vt:lpstr>
      <vt:lpstr>P3</vt:lpstr>
      <vt:lpstr>P4</vt:lpstr>
      <vt:lpstr>P5</vt:lpstr>
      <vt:lpstr>P6</vt:lpstr>
      <vt:lpstr>P7</vt:lpstr>
      <vt:lpstr>P8</vt:lpstr>
      <vt:lpstr>Lėšų suvestinė</vt:lpstr>
      <vt:lpstr>'P2'!_Hlk97301010</vt:lpstr>
      <vt:lpstr>'P1'!Print_Area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'P1'!Print_Titles</vt:lpstr>
      <vt:lpstr>'P2'!Print_Titles</vt:lpstr>
      <vt:lpstr>'P3'!Print_Titles</vt:lpstr>
      <vt:lpstr>'P4'!Print_Titles</vt:lpstr>
      <vt:lpstr>'P5'!Print_Titles</vt:lpstr>
      <vt:lpstr>'P6'!Print_Titles</vt:lpstr>
      <vt:lpstr>'P7'!Print_Titles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Leišienė Janina</dc:creator>
  <cp:lastModifiedBy>Živilė Žalienė</cp:lastModifiedBy>
  <cp:lastPrinted>2024-01-12T12:56:30Z</cp:lastPrinted>
  <dcterms:created xsi:type="dcterms:W3CDTF">2015-06-05T18:19:34Z</dcterms:created>
  <dcterms:modified xsi:type="dcterms:W3CDTF">2024-01-14T16:40:23Z</dcterms:modified>
</cp:coreProperties>
</file>