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xr:revisionPtr revIDLastSave="0" documentId="13_ncr:1_{9E635BB1-FA31-4084-80FF-62E9229675FF}" xr6:coauthVersionLast="47" xr6:coauthVersionMax="47" xr10:uidLastSave="{00000000-0000-0000-0000-000000000000}"/>
  <bookViews>
    <workbookView xWindow="-108" yWindow="-108" windowWidth="23256" windowHeight="12576" xr2:uid="{00000000-000D-0000-FFFF-FFFF00000000}"/>
  </bookViews>
  <sheets>
    <sheet name="P1" sheetId="50" r:id="rId1"/>
    <sheet name="P2" sheetId="51" r:id="rId2"/>
    <sheet name="P3" sheetId="56" r:id="rId3"/>
    <sheet name="P4" sheetId="48" r:id="rId4"/>
    <sheet name="P5" sheetId="49" r:id="rId5"/>
    <sheet name="P6" sheetId="27" r:id="rId6"/>
    <sheet name="P7" sheetId="35" r:id="rId7"/>
    <sheet name="P8" sheetId="46" r:id="rId8"/>
    <sheet name="Lėšų suvestinė" sheetId="54" r:id="rId9"/>
  </sheets>
  <definedNames>
    <definedName name="_xlnm.Print_Area" localSheetId="0">'P1'!$A$5:$Q$70</definedName>
    <definedName name="_xlnm.Print_Area" localSheetId="1">'P2'!$A$5:$Q$65</definedName>
    <definedName name="_xlnm.Print_Area" localSheetId="2">'P3'!$A$5:$Q$269</definedName>
    <definedName name="_xlnm.Print_Area" localSheetId="3">'P4'!$A$5:$Q$106</definedName>
    <definedName name="_xlnm.Print_Area" localSheetId="4">'P5'!$A$5:$Q$96</definedName>
    <definedName name="_xlnm.Print_Area" localSheetId="5">'P6'!$A$5:$Q$117</definedName>
    <definedName name="_xlnm.Print_Area" localSheetId="6">'P7'!$A$5:$Q$80</definedName>
    <definedName name="_xlnm.Print_Area" localSheetId="7">'P8'!$A$5:$Q$84</definedName>
    <definedName name="_xlnm.Print_Titles" localSheetId="0">'P1'!$9:$11</definedName>
    <definedName name="_xlnm.Print_Titles" localSheetId="1">'P2'!$9:$11</definedName>
    <definedName name="_xlnm.Print_Titles" localSheetId="2">'P3'!$9:$11</definedName>
    <definedName name="_xlnm.Print_Titles" localSheetId="3">'P4'!$9:$11</definedName>
    <definedName name="_xlnm.Print_Titles" localSheetId="4">'P5'!$8:$10</definedName>
    <definedName name="_xlnm.Print_Titles" localSheetId="5">'P6'!$9:$11</definedName>
    <definedName name="_xlnm.Print_Titles" localSheetId="6">'P7'!$9:$11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3" i="27" l="1"/>
  <c r="J93" i="27"/>
  <c r="H93" i="27"/>
  <c r="J61" i="48"/>
  <c r="H61" i="48"/>
  <c r="I61" i="48"/>
  <c r="I48" i="56"/>
  <c r="J48" i="56"/>
  <c r="H48" i="56"/>
  <c r="I36" i="50"/>
  <c r="J36" i="50"/>
  <c r="H36" i="50"/>
  <c r="I43" i="50"/>
  <c r="J43" i="50"/>
  <c r="H43" i="50"/>
  <c r="J67" i="46" l="1"/>
  <c r="I67" i="46"/>
  <c r="H67" i="46"/>
  <c r="J64" i="46"/>
  <c r="I64" i="46"/>
  <c r="H64" i="46"/>
  <c r="J58" i="46"/>
  <c r="I58" i="46"/>
  <c r="H58" i="46"/>
  <c r="J34" i="46"/>
  <c r="I34" i="46"/>
  <c r="H34" i="46"/>
  <c r="J20" i="46"/>
  <c r="J21" i="46" s="1"/>
  <c r="J22" i="46" s="1"/>
  <c r="I20" i="46"/>
  <c r="I21" i="46" s="1"/>
  <c r="I22" i="46" s="1"/>
  <c r="H20" i="46"/>
  <c r="H21" i="46" s="1"/>
  <c r="H22" i="46" s="1"/>
  <c r="J60" i="51"/>
  <c r="J64" i="51"/>
  <c r="J63" i="51"/>
  <c r="J62" i="51"/>
  <c r="J61" i="51"/>
  <c r="J59" i="51"/>
  <c r="J57" i="51"/>
  <c r="I64" i="51"/>
  <c r="I63" i="51"/>
  <c r="I61" i="51"/>
  <c r="I59" i="51"/>
  <c r="I57" i="51"/>
  <c r="I56" i="51"/>
  <c r="I68" i="46" l="1"/>
  <c r="I69" i="46" s="1"/>
  <c r="H68" i="46"/>
  <c r="H70" i="46" s="1"/>
  <c r="J68" i="46"/>
  <c r="J70" i="46" s="1"/>
  <c r="I70" i="46"/>
  <c r="J105" i="56"/>
  <c r="H111" i="27"/>
  <c r="H108" i="27"/>
  <c r="J100" i="27"/>
  <c r="J101" i="27" s="1"/>
  <c r="J102" i="27" s="1"/>
  <c r="I100" i="27"/>
  <c r="I101" i="27" s="1"/>
  <c r="I102" i="27" s="1"/>
  <c r="H100" i="27"/>
  <c r="H101" i="27" s="1"/>
  <c r="H102" i="27" s="1"/>
  <c r="J86" i="27"/>
  <c r="I86" i="27"/>
  <c r="H86" i="27"/>
  <c r="J82" i="27"/>
  <c r="I82" i="27"/>
  <c r="H82" i="27"/>
  <c r="I108" i="27"/>
  <c r="J108" i="27"/>
  <c r="H109" i="27"/>
  <c r="I109" i="27"/>
  <c r="J109" i="27"/>
  <c r="J69" i="46" l="1"/>
  <c r="H69" i="46"/>
  <c r="H94" i="27"/>
  <c r="H103" i="27" s="1"/>
  <c r="I94" i="27"/>
  <c r="I103" i="27" s="1"/>
  <c r="J94" i="27"/>
  <c r="J103" i="27" s="1"/>
  <c r="H107" i="27"/>
  <c r="J107" i="27"/>
  <c r="I107" i="27"/>
  <c r="J95" i="27" l="1"/>
  <c r="H95" i="27"/>
  <c r="I95" i="27"/>
  <c r="J241" i="56" l="1"/>
  <c r="I167" i="56"/>
  <c r="J167" i="56"/>
  <c r="H167" i="56"/>
  <c r="J42" i="49"/>
  <c r="I42" i="49"/>
  <c r="H42" i="49"/>
  <c r="H87" i="49"/>
  <c r="J61" i="54" l="1"/>
  <c r="I83" i="46"/>
  <c r="J83" i="46"/>
  <c r="M61" i="54" s="1"/>
  <c r="I82" i="46"/>
  <c r="J82" i="46"/>
  <c r="M60" i="54" s="1"/>
  <c r="I81" i="46"/>
  <c r="J81" i="46"/>
  <c r="M59" i="54" s="1"/>
  <c r="I80" i="46"/>
  <c r="J80" i="46"/>
  <c r="M58" i="54" s="1"/>
  <c r="I79" i="46"/>
  <c r="J79" i="46"/>
  <c r="M57" i="54" s="1"/>
  <c r="I78" i="46"/>
  <c r="J78" i="46"/>
  <c r="M56" i="54" s="1"/>
  <c r="I76" i="46"/>
  <c r="J76" i="46"/>
  <c r="M54" i="54" s="1"/>
  <c r="I75" i="46"/>
  <c r="J75" i="46"/>
  <c r="I79" i="35"/>
  <c r="J79" i="35"/>
  <c r="L61" i="54" s="1"/>
  <c r="I78" i="35"/>
  <c r="J78" i="35"/>
  <c r="L60" i="54" s="1"/>
  <c r="I77" i="35"/>
  <c r="J77" i="35"/>
  <c r="L59" i="54" s="1"/>
  <c r="I76" i="35"/>
  <c r="J76" i="35"/>
  <c r="L58" i="54" s="1"/>
  <c r="I75" i="35"/>
  <c r="J75" i="35"/>
  <c r="L57" i="54" s="1"/>
  <c r="I74" i="35"/>
  <c r="J74" i="35"/>
  <c r="L53" i="54" s="1"/>
  <c r="I72" i="35"/>
  <c r="J72" i="35"/>
  <c r="L54" i="54" s="1"/>
  <c r="I71" i="35"/>
  <c r="J71" i="35"/>
  <c r="I116" i="27"/>
  <c r="J116" i="27"/>
  <c r="K61" i="54" s="1"/>
  <c r="I115" i="27"/>
  <c r="J115" i="27"/>
  <c r="K60" i="54" s="1"/>
  <c r="I114" i="27"/>
  <c r="J114" i="27"/>
  <c r="K59" i="54" s="1"/>
  <c r="I113" i="27"/>
  <c r="J113" i="27"/>
  <c r="K58" i="54" s="1"/>
  <c r="I112" i="27"/>
  <c r="J112" i="27"/>
  <c r="K57" i="54" s="1"/>
  <c r="I111" i="27"/>
  <c r="J111" i="27"/>
  <c r="K56" i="54" s="1"/>
  <c r="K54" i="54"/>
  <c r="K53" i="54"/>
  <c r="I95" i="49"/>
  <c r="J95" i="49"/>
  <c r="I94" i="49"/>
  <c r="J94" i="49"/>
  <c r="J60" i="54" s="1"/>
  <c r="I93" i="49"/>
  <c r="J93" i="49"/>
  <c r="J59" i="54" s="1"/>
  <c r="J92" i="49"/>
  <c r="J58" i="54" s="1"/>
  <c r="I92" i="49"/>
  <c r="I91" i="49"/>
  <c r="J91" i="49"/>
  <c r="J57" i="54" s="1"/>
  <c r="I90" i="49"/>
  <c r="J90" i="49"/>
  <c r="J56" i="54" s="1"/>
  <c r="I88" i="49"/>
  <c r="J88" i="49"/>
  <c r="J54" i="54" s="1"/>
  <c r="I87" i="49"/>
  <c r="J87" i="49"/>
  <c r="J53" i="54" s="1"/>
  <c r="I105" i="48"/>
  <c r="J105" i="48"/>
  <c r="I61" i="54" s="1"/>
  <c r="I104" i="48"/>
  <c r="J104" i="48"/>
  <c r="I60" i="54" s="1"/>
  <c r="I103" i="48"/>
  <c r="J103" i="48"/>
  <c r="I59" i="54" s="1"/>
  <c r="I102" i="48"/>
  <c r="J102" i="48"/>
  <c r="I58" i="54" s="1"/>
  <c r="I101" i="48"/>
  <c r="J101" i="48"/>
  <c r="I57" i="54" s="1"/>
  <c r="I100" i="48"/>
  <c r="J100" i="48"/>
  <c r="I98" i="48"/>
  <c r="J98" i="48"/>
  <c r="I54" i="54" s="1"/>
  <c r="I97" i="48"/>
  <c r="J97" i="48"/>
  <c r="I53" i="54" s="1"/>
  <c r="I68" i="50"/>
  <c r="J68" i="50"/>
  <c r="F61" i="54" s="1"/>
  <c r="I67" i="50"/>
  <c r="J67" i="50"/>
  <c r="F60" i="54" s="1"/>
  <c r="I66" i="50"/>
  <c r="J66" i="50"/>
  <c r="F59" i="54" s="1"/>
  <c r="J65" i="50"/>
  <c r="F58" i="54" s="1"/>
  <c r="I65" i="50"/>
  <c r="I64" i="50"/>
  <c r="J64" i="50"/>
  <c r="F57" i="54" s="1"/>
  <c r="J63" i="50"/>
  <c r="F56" i="54" s="1"/>
  <c r="I63" i="50"/>
  <c r="J60" i="50"/>
  <c r="F53" i="54" s="1"/>
  <c r="I60" i="50"/>
  <c r="F39" i="54" s="1"/>
  <c r="I61" i="50"/>
  <c r="J61" i="50"/>
  <c r="F54" i="54" s="1"/>
  <c r="I268" i="56"/>
  <c r="J268" i="56"/>
  <c r="H61" i="54" s="1"/>
  <c r="I267" i="56"/>
  <c r="J267" i="56"/>
  <c r="H60" i="54" s="1"/>
  <c r="I266" i="56"/>
  <c r="J266" i="56"/>
  <c r="H59" i="54" s="1"/>
  <c r="I265" i="56"/>
  <c r="J265" i="56"/>
  <c r="H58" i="54" s="1"/>
  <c r="I264" i="56"/>
  <c r="J264" i="56"/>
  <c r="H57" i="54" s="1"/>
  <c r="I263" i="56"/>
  <c r="J263" i="56"/>
  <c r="H56" i="54" s="1"/>
  <c r="I261" i="56"/>
  <c r="J261" i="56"/>
  <c r="H54" i="54" s="1"/>
  <c r="I260" i="56"/>
  <c r="J260" i="56"/>
  <c r="H53" i="54" s="1"/>
  <c r="I55" i="51"/>
  <c r="J56" i="51"/>
  <c r="G53" i="54" s="1"/>
  <c r="G56" i="54"/>
  <c r="H59" i="51"/>
  <c r="G61" i="54"/>
  <c r="G60" i="54"/>
  <c r="G59" i="54"/>
  <c r="G58" i="54"/>
  <c r="G57" i="54"/>
  <c r="J80" i="49"/>
  <c r="J81" i="49" s="1"/>
  <c r="J82" i="49" s="1"/>
  <c r="J71" i="49"/>
  <c r="J60" i="49"/>
  <c r="J89" i="48"/>
  <c r="J90" i="48" s="1"/>
  <c r="J91" i="48" s="1"/>
  <c r="J81" i="48"/>
  <c r="J69" i="48"/>
  <c r="J62" i="48"/>
  <c r="J52" i="48"/>
  <c r="J48" i="48"/>
  <c r="J36" i="48"/>
  <c r="J253" i="56"/>
  <c r="J228" i="56"/>
  <c r="J213" i="56"/>
  <c r="J209" i="56"/>
  <c r="J203" i="56"/>
  <c r="J187" i="56"/>
  <c r="J119" i="56"/>
  <c r="J86" i="56"/>
  <c r="J83" i="56"/>
  <c r="J63" i="56"/>
  <c r="J57" i="56"/>
  <c r="J39" i="56"/>
  <c r="J40" i="56" s="1"/>
  <c r="J26" i="56"/>
  <c r="J27" i="56" s="1"/>
  <c r="J25" i="56"/>
  <c r="J49" i="51"/>
  <c r="J25" i="51"/>
  <c r="J51" i="50"/>
  <c r="J28" i="50"/>
  <c r="J29" i="50" s="1"/>
  <c r="J182" i="56"/>
  <c r="J64" i="35"/>
  <c r="J47" i="35"/>
  <c r="H213" i="56"/>
  <c r="I213" i="56"/>
  <c r="H116" i="27"/>
  <c r="H115" i="27"/>
  <c r="H114" i="27"/>
  <c r="H113" i="27"/>
  <c r="H112" i="27"/>
  <c r="J50" i="51" l="1"/>
  <c r="J51" i="51" s="1"/>
  <c r="J52" i="51" s="1"/>
  <c r="I74" i="46"/>
  <c r="M53" i="54"/>
  <c r="M52" i="54" s="1"/>
  <c r="J74" i="46"/>
  <c r="J53" i="48"/>
  <c r="J55" i="51"/>
  <c r="J82" i="48"/>
  <c r="G54" i="54"/>
  <c r="H11" i="54" s="1"/>
  <c r="H110" i="27"/>
  <c r="J64" i="56"/>
  <c r="J65" i="56" s="1"/>
  <c r="J188" i="56"/>
  <c r="J120" i="56"/>
  <c r="J254" i="56"/>
  <c r="J72" i="49"/>
  <c r="J73" i="49" s="1"/>
  <c r="J83" i="49" s="1"/>
  <c r="I56" i="54"/>
  <c r="I55" i="54" s="1"/>
  <c r="L56" i="54"/>
  <c r="L55" i="54" s="1"/>
  <c r="J55" i="54"/>
  <c r="F52" i="54"/>
  <c r="H14" i="54"/>
  <c r="H15" i="54"/>
  <c r="H16" i="54"/>
  <c r="K55" i="54"/>
  <c r="H17" i="54"/>
  <c r="J52" i="54"/>
  <c r="H52" i="54"/>
  <c r="H18" i="54"/>
  <c r="M55" i="54"/>
  <c r="G55" i="54"/>
  <c r="F55" i="54"/>
  <c r="H55" i="54"/>
  <c r="L52" i="54"/>
  <c r="K52" i="54"/>
  <c r="G52" i="54"/>
  <c r="I52" i="54"/>
  <c r="J77" i="46"/>
  <c r="J84" i="46" s="1"/>
  <c r="J73" i="35"/>
  <c r="J70" i="35"/>
  <c r="J110" i="27"/>
  <c r="I110" i="27"/>
  <c r="I117" i="27" s="1"/>
  <c r="J89" i="49"/>
  <c r="J86" i="49"/>
  <c r="J99" i="48"/>
  <c r="J96" i="48"/>
  <c r="I62" i="50"/>
  <c r="J62" i="50"/>
  <c r="I59" i="50"/>
  <c r="J59" i="50"/>
  <c r="J262" i="56"/>
  <c r="I262" i="56"/>
  <c r="J259" i="56"/>
  <c r="I259" i="56"/>
  <c r="J58" i="51"/>
  <c r="J52" i="50"/>
  <c r="J53" i="50" s="1"/>
  <c r="J54" i="50" s="1"/>
  <c r="J65" i="35"/>
  <c r="J66" i="35" s="1"/>
  <c r="J67" i="35" s="1"/>
  <c r="I69" i="50" l="1"/>
  <c r="J83" i="48"/>
  <c r="J92" i="48" s="1"/>
  <c r="H10" i="54"/>
  <c r="H9" i="54" s="1"/>
  <c r="J69" i="50"/>
  <c r="G62" i="54"/>
  <c r="M62" i="54"/>
  <c r="J65" i="51"/>
  <c r="J106" i="48"/>
  <c r="K62" i="54"/>
  <c r="L62" i="54"/>
  <c r="J255" i="56"/>
  <c r="J256" i="56" s="1"/>
  <c r="J269" i="56"/>
  <c r="J117" i="27"/>
  <c r="H13" i="54"/>
  <c r="H12" i="54" s="1"/>
  <c r="J62" i="54"/>
  <c r="J96" i="49"/>
  <c r="J80" i="35"/>
  <c r="H62" i="54"/>
  <c r="F62" i="54"/>
  <c r="I62" i="54"/>
  <c r="H117" i="27"/>
  <c r="H47" i="54"/>
  <c r="H268" i="56"/>
  <c r="H33" i="54" s="1"/>
  <c r="H46" i="54"/>
  <c r="H267" i="56"/>
  <c r="H32" i="54" s="1"/>
  <c r="H45" i="54"/>
  <c r="H266" i="56"/>
  <c r="H31" i="54" s="1"/>
  <c r="H44" i="54"/>
  <c r="H265" i="56"/>
  <c r="H30" i="54" s="1"/>
  <c r="H43" i="54"/>
  <c r="H264" i="56"/>
  <c r="H29" i="54" s="1"/>
  <c r="H42" i="54"/>
  <c r="H263" i="56"/>
  <c r="H28" i="54" s="1"/>
  <c r="H40" i="54"/>
  <c r="H261" i="56"/>
  <c r="H26" i="54" s="1"/>
  <c r="H39" i="54"/>
  <c r="H260" i="56"/>
  <c r="H25" i="54" s="1"/>
  <c r="I253" i="56"/>
  <c r="H253" i="56"/>
  <c r="I241" i="56"/>
  <c r="H241" i="56"/>
  <c r="I228" i="56"/>
  <c r="H228" i="56"/>
  <c r="I209" i="56"/>
  <c r="H209" i="56"/>
  <c r="I203" i="56"/>
  <c r="H203" i="56"/>
  <c r="I187" i="56"/>
  <c r="H187" i="56"/>
  <c r="I182" i="56"/>
  <c r="H182" i="56"/>
  <c r="I119" i="56"/>
  <c r="H119" i="56"/>
  <c r="I105" i="56"/>
  <c r="H105" i="56"/>
  <c r="I86" i="56"/>
  <c r="H86" i="56"/>
  <c r="I83" i="56"/>
  <c r="H83" i="56"/>
  <c r="I63" i="56"/>
  <c r="H63" i="56"/>
  <c r="I57" i="56"/>
  <c r="H57" i="56"/>
  <c r="I39" i="56"/>
  <c r="I40" i="56" s="1"/>
  <c r="H39" i="56"/>
  <c r="H40" i="56" s="1"/>
  <c r="H33" i="56"/>
  <c r="I25" i="56"/>
  <c r="I26" i="56" s="1"/>
  <c r="I27" i="56" s="1"/>
  <c r="H25" i="56"/>
  <c r="H26" i="56" s="1"/>
  <c r="H27" i="56" s="1"/>
  <c r="H64" i="56" l="1"/>
  <c r="H65" i="56" s="1"/>
  <c r="H19" i="54"/>
  <c r="I64" i="56"/>
  <c r="I65" i="56" s="1"/>
  <c r="I188" i="56"/>
  <c r="H120" i="56"/>
  <c r="H188" i="56"/>
  <c r="I120" i="56"/>
  <c r="H254" i="56"/>
  <c r="H259" i="56"/>
  <c r="H262" i="56"/>
  <c r="I254" i="56"/>
  <c r="I255" i="56" l="1"/>
  <c r="I256" i="56" s="1"/>
  <c r="I269" i="56"/>
  <c r="H255" i="56"/>
  <c r="H256" i="56" s="1"/>
  <c r="H269" i="56"/>
  <c r="H95" i="49"/>
  <c r="H94" i="49"/>
  <c r="H93" i="49"/>
  <c r="H92" i="49"/>
  <c r="H91" i="49"/>
  <c r="H90" i="49"/>
  <c r="H88" i="49"/>
  <c r="I80" i="49"/>
  <c r="I81" i="49" s="1"/>
  <c r="I82" i="49" s="1"/>
  <c r="H80" i="49"/>
  <c r="H81" i="49" s="1"/>
  <c r="H82" i="49" s="1"/>
  <c r="I71" i="49"/>
  <c r="H71" i="49"/>
  <c r="I60" i="49"/>
  <c r="H60" i="49"/>
  <c r="I89" i="49" l="1"/>
  <c r="I86" i="49"/>
  <c r="H86" i="49"/>
  <c r="H72" i="49"/>
  <c r="H73" i="49" s="1"/>
  <c r="H83" i="49" s="1"/>
  <c r="I72" i="49"/>
  <c r="I73" i="49" s="1"/>
  <c r="I83" i="49" s="1"/>
  <c r="H89" i="49"/>
  <c r="I96" i="49" l="1"/>
  <c r="H96" i="49"/>
  <c r="I47" i="35"/>
  <c r="H47" i="35"/>
  <c r="J43" i="54"/>
  <c r="J44" i="54"/>
  <c r="J45" i="54"/>
  <c r="J46" i="54"/>
  <c r="J47" i="54"/>
  <c r="J42" i="54"/>
  <c r="J40" i="54"/>
  <c r="J39" i="54"/>
  <c r="J29" i="54"/>
  <c r="J30" i="54"/>
  <c r="J31" i="54"/>
  <c r="J32" i="54"/>
  <c r="J33" i="54"/>
  <c r="J28" i="54"/>
  <c r="J26" i="54"/>
  <c r="J25" i="54"/>
  <c r="J24" i="54" l="1"/>
  <c r="J38" i="54"/>
  <c r="J41" i="54"/>
  <c r="J27" i="54"/>
  <c r="H48" i="48"/>
  <c r="I48" i="48"/>
  <c r="H64" i="35"/>
  <c r="I64" i="35"/>
  <c r="J34" i="54" l="1"/>
  <c r="J48" i="54"/>
  <c r="H38" i="54"/>
  <c r="H41" i="54"/>
  <c r="H27" i="54"/>
  <c r="H24" i="54"/>
  <c r="H34" i="54" l="1"/>
  <c r="H48" i="54"/>
  <c r="G47" i="54"/>
  <c r="H64" i="51"/>
  <c r="G33" i="54" s="1"/>
  <c r="G46" i="54"/>
  <c r="H63" i="51"/>
  <c r="G32" i="54" s="1"/>
  <c r="I62" i="51"/>
  <c r="G45" i="54" s="1"/>
  <c r="H62" i="51"/>
  <c r="G31" i="54" s="1"/>
  <c r="G44" i="54"/>
  <c r="H61" i="51"/>
  <c r="G30" i="54" s="1"/>
  <c r="I60" i="51"/>
  <c r="H60" i="51"/>
  <c r="G29" i="54" s="1"/>
  <c r="G42" i="54"/>
  <c r="G28" i="54"/>
  <c r="G40" i="54"/>
  <c r="H57" i="51"/>
  <c r="G26" i="54" s="1"/>
  <c r="H56" i="51"/>
  <c r="I49" i="51"/>
  <c r="H49" i="51"/>
  <c r="I25" i="51"/>
  <c r="H25" i="51"/>
  <c r="F47" i="54"/>
  <c r="H68" i="50"/>
  <c r="F33" i="54" s="1"/>
  <c r="F46" i="54"/>
  <c r="H67" i="50"/>
  <c r="F32" i="54" s="1"/>
  <c r="F45" i="54"/>
  <c r="H66" i="50"/>
  <c r="F31" i="54" s="1"/>
  <c r="F44" i="54"/>
  <c r="H65" i="50"/>
  <c r="F30" i="54" s="1"/>
  <c r="F43" i="54"/>
  <c r="H64" i="50"/>
  <c r="F29" i="54" s="1"/>
  <c r="F42" i="54"/>
  <c r="H63" i="50"/>
  <c r="F40" i="54"/>
  <c r="H61" i="50"/>
  <c r="F26" i="54" s="1"/>
  <c r="H60" i="50"/>
  <c r="I51" i="50"/>
  <c r="H51" i="50"/>
  <c r="I28" i="50"/>
  <c r="I29" i="50" s="1"/>
  <c r="H28" i="50"/>
  <c r="H29" i="50" s="1"/>
  <c r="I50" i="51" l="1"/>
  <c r="I51" i="51" s="1"/>
  <c r="I52" i="51" s="1"/>
  <c r="H58" i="51"/>
  <c r="H50" i="51"/>
  <c r="H51" i="51" s="1"/>
  <c r="H52" i="51" s="1"/>
  <c r="G27" i="54"/>
  <c r="H59" i="50"/>
  <c r="F25" i="54"/>
  <c r="H62" i="50"/>
  <c r="F28" i="54"/>
  <c r="F27" i="54" s="1"/>
  <c r="I52" i="50"/>
  <c r="I54" i="50" s="1"/>
  <c r="F38" i="54"/>
  <c r="F41" i="54"/>
  <c r="I58" i="51"/>
  <c r="G43" i="54"/>
  <c r="G41" i="54" s="1"/>
  <c r="G39" i="54"/>
  <c r="H55" i="51"/>
  <c r="G25" i="54"/>
  <c r="G24" i="54" s="1"/>
  <c r="H52" i="50"/>
  <c r="H54" i="50" s="1"/>
  <c r="I47" i="54"/>
  <c r="H105" i="48"/>
  <c r="I33" i="54" s="1"/>
  <c r="I46" i="54"/>
  <c r="H104" i="48"/>
  <c r="I32" i="54" s="1"/>
  <c r="I45" i="54"/>
  <c r="H103" i="48"/>
  <c r="I31" i="54" s="1"/>
  <c r="I44" i="54"/>
  <c r="H102" i="48"/>
  <c r="I30" i="54" s="1"/>
  <c r="I43" i="54"/>
  <c r="H101" i="48"/>
  <c r="I29" i="54" s="1"/>
  <c r="H100" i="48"/>
  <c r="I28" i="54" s="1"/>
  <c r="I40" i="54"/>
  <c r="H98" i="48"/>
  <c r="I26" i="54" s="1"/>
  <c r="H97" i="48"/>
  <c r="I25" i="54" s="1"/>
  <c r="I89" i="48"/>
  <c r="I90" i="48" s="1"/>
  <c r="I91" i="48" s="1"/>
  <c r="H89" i="48"/>
  <c r="H90" i="48" s="1"/>
  <c r="H91" i="48" s="1"/>
  <c r="I81" i="48"/>
  <c r="H81" i="48"/>
  <c r="I69" i="48"/>
  <c r="H69" i="48"/>
  <c r="I62" i="48"/>
  <c r="I52" i="48"/>
  <c r="H52" i="48"/>
  <c r="I36" i="48"/>
  <c r="H36" i="48"/>
  <c r="G38" i="54" l="1"/>
  <c r="G48" i="54" s="1"/>
  <c r="F24" i="54"/>
  <c r="F34" i="54" s="1"/>
  <c r="I42" i="54"/>
  <c r="I99" i="48"/>
  <c r="I39" i="54"/>
  <c r="I38" i="54" s="1"/>
  <c r="I96" i="48"/>
  <c r="H53" i="48"/>
  <c r="H65" i="51"/>
  <c r="I24" i="54"/>
  <c r="I27" i="54"/>
  <c r="G34" i="54"/>
  <c r="I65" i="51"/>
  <c r="F48" i="54"/>
  <c r="H69" i="50"/>
  <c r="I53" i="48"/>
  <c r="H99" i="48"/>
  <c r="H82" i="48"/>
  <c r="I82" i="48"/>
  <c r="H96" i="48"/>
  <c r="I106" i="48" l="1"/>
  <c r="I41" i="54"/>
  <c r="I48" i="54" s="1"/>
  <c r="I83" i="48"/>
  <c r="I92" i="48" s="1"/>
  <c r="I34" i="54"/>
  <c r="H106" i="48"/>
  <c r="M47" i="54" l="1"/>
  <c r="H83" i="46"/>
  <c r="M33" i="54" s="1"/>
  <c r="M46" i="54"/>
  <c r="H82" i="46"/>
  <c r="M32" i="54" s="1"/>
  <c r="M45" i="54"/>
  <c r="H81" i="46"/>
  <c r="M31" i="54" s="1"/>
  <c r="M44" i="54"/>
  <c r="H80" i="46"/>
  <c r="M30" i="54" s="1"/>
  <c r="M43" i="54"/>
  <c r="H79" i="46"/>
  <c r="M29" i="54" s="1"/>
  <c r="H78" i="46"/>
  <c r="M28" i="54" s="1"/>
  <c r="M40" i="54"/>
  <c r="H76" i="46"/>
  <c r="M26" i="54" s="1"/>
  <c r="H75" i="46"/>
  <c r="L47" i="54"/>
  <c r="H79" i="35"/>
  <c r="L33" i="54" s="1"/>
  <c r="L46" i="54"/>
  <c r="H78" i="35"/>
  <c r="L32" i="54" s="1"/>
  <c r="L45" i="54"/>
  <c r="H77" i="35"/>
  <c r="L31" i="54" s="1"/>
  <c r="L44" i="54"/>
  <c r="H76" i="35"/>
  <c r="L30" i="54" s="1"/>
  <c r="L43" i="54"/>
  <c r="H75" i="35"/>
  <c r="L29" i="54" s="1"/>
  <c r="H74" i="35"/>
  <c r="L28" i="54" s="1"/>
  <c r="L40" i="54"/>
  <c r="H72" i="35"/>
  <c r="L26" i="54" s="1"/>
  <c r="H71" i="35"/>
  <c r="L25" i="54" s="1"/>
  <c r="H65" i="35"/>
  <c r="H66" i="35" s="1"/>
  <c r="I65" i="35"/>
  <c r="I66" i="35" s="1"/>
  <c r="K47" i="54"/>
  <c r="K33" i="54"/>
  <c r="K46" i="54"/>
  <c r="K32" i="54"/>
  <c r="K45" i="54"/>
  <c r="K31" i="54"/>
  <c r="K44" i="54"/>
  <c r="K30" i="54"/>
  <c r="K43" i="54"/>
  <c r="K29" i="54"/>
  <c r="K42" i="54"/>
  <c r="K28" i="54"/>
  <c r="K40" i="54"/>
  <c r="K26" i="54"/>
  <c r="M25" i="54" l="1"/>
  <c r="M24" i="54" s="1"/>
  <c r="H74" i="46"/>
  <c r="G16" i="54"/>
  <c r="F11" i="54"/>
  <c r="G15" i="54"/>
  <c r="G18" i="54"/>
  <c r="G11" i="54"/>
  <c r="G14" i="54"/>
  <c r="G17" i="54"/>
  <c r="M42" i="54"/>
  <c r="M41" i="54" s="1"/>
  <c r="I77" i="46"/>
  <c r="M39" i="54"/>
  <c r="M38" i="54" s="1"/>
  <c r="L42" i="54"/>
  <c r="I73" i="35"/>
  <c r="L39" i="54"/>
  <c r="L38" i="54" s="1"/>
  <c r="I70" i="35"/>
  <c r="L24" i="54"/>
  <c r="L27" i="54"/>
  <c r="K41" i="54"/>
  <c r="F15" i="54"/>
  <c r="F17" i="54"/>
  <c r="F14" i="54"/>
  <c r="F16" i="54"/>
  <c r="F18" i="54"/>
  <c r="K27" i="54"/>
  <c r="M27" i="54"/>
  <c r="F13" i="54"/>
  <c r="H77" i="46"/>
  <c r="H73" i="35"/>
  <c r="H70" i="35"/>
  <c r="I80" i="35" l="1"/>
  <c r="I84" i="46"/>
  <c r="G13" i="54"/>
  <c r="G12" i="54" s="1"/>
  <c r="L41" i="54"/>
  <c r="L48" i="54" s="1"/>
  <c r="L34" i="54"/>
  <c r="F12" i="54"/>
  <c r="M48" i="54"/>
  <c r="M34" i="54"/>
  <c r="H84" i="46"/>
  <c r="H80" i="35"/>
  <c r="H67" i="35" l="1"/>
  <c r="I67" i="35"/>
  <c r="K25" i="54" l="1"/>
  <c r="F10" i="54" s="1"/>
  <c r="F9" i="54" s="1"/>
  <c r="K24" i="54" l="1"/>
  <c r="K34" i="54" s="1"/>
  <c r="F19" i="54"/>
  <c r="K39" i="54" l="1"/>
  <c r="G10" i="54" s="1"/>
  <c r="G9" i="54" s="1"/>
  <c r="G19" i="54" s="1"/>
  <c r="K38" i="54" l="1"/>
  <c r="K48" i="54" s="1"/>
  <c r="H62" i="48"/>
  <c r="H83" i="48"/>
  <c r="H92" i="48"/>
</calcChain>
</file>

<file path=xl/sharedStrings.xml><?xml version="1.0" encoding="utf-8"?>
<sst xmlns="http://schemas.openxmlformats.org/spreadsheetml/2006/main" count="2565" uniqueCount="1387">
  <si>
    <t xml:space="preserve"> TIKSLŲ, UŽDAVINIŲ, PRIEMONIŲ, PRIEMONIŲ IŠLAIDŲ IR PRODUKTO KRITERIJŲ SUVESTINĖ</t>
  </si>
  <si>
    <t>Priemonės kodas</t>
  </si>
  <si>
    <t>Pavadinimas</t>
  </si>
  <si>
    <t>Finansavimo šaltinis</t>
  </si>
  <si>
    <t>Atsakingas priemonės koordinatorius</t>
  </si>
  <si>
    <t>ES</t>
  </si>
  <si>
    <t>SB</t>
  </si>
  <si>
    <t>SAARP</t>
  </si>
  <si>
    <t>VB</t>
  </si>
  <si>
    <t>Iš viso tikslui:</t>
  </si>
  <si>
    <t>Elektromobilių įkrovimo stotelių Molėtų mieste įrengimas</t>
  </si>
  <si>
    <t>Kt</t>
  </si>
  <si>
    <t>Statybos ir žemės ūkio skyrius</t>
  </si>
  <si>
    <t>Iš viso uždaviniui:</t>
  </si>
  <si>
    <t>Visuomenės švietimo ir informavimo atliekų tvarkymo klausimais programų įgyvendinimas</t>
  </si>
  <si>
    <t>Molėtų rajono savivaldybės želdynų ir želdinių inventorizacija</t>
  </si>
  <si>
    <t>Iš viso programai:</t>
  </si>
  <si>
    <t>Socialinės paramos skyrius</t>
  </si>
  <si>
    <t>Atliktų tyrimų skaičius</t>
  </si>
  <si>
    <t>atlikta darbų, proc.</t>
  </si>
  <si>
    <t>Molėtų gimnazijos, mokslo paskirties pastato, Jaunimo g. 5, Molėtų mieste kapitalinis remontas (atnaujinimas – modernizavimas)</t>
  </si>
  <si>
    <t xml:space="preserve">atlikta darbų, proc. </t>
  </si>
  <si>
    <t>Modernių edukacinių aplinkų kūrimas ir plėtra Molėtų rajono ugdymo įstaigose</t>
  </si>
  <si>
    <t>Molėtų rajono sporto aikštynų atnaujinimas ir įrengimas</t>
  </si>
  <si>
    <t>Molėtų  sporto centro pastato rekonstravimas, pristatant baseino korpusą</t>
  </si>
  <si>
    <t>Antano Truskausko medžioklės ir gamtos muziejaus plėtra</t>
  </si>
  <si>
    <t>Piliakalnių tvarkymo darbai</t>
  </si>
  <si>
    <t>sutvarkyta piliakalnių,vnt</t>
  </si>
  <si>
    <t>Baltadvario gynybinių įtvirtinimų liekanų konservavimas</t>
  </si>
  <si>
    <t>Įrengta tinklų,km</t>
  </si>
  <si>
    <t>prijungta namų, vnt</t>
  </si>
  <si>
    <t>KPP</t>
  </si>
  <si>
    <t>Administracinio pastato, esančio Vilniaus g. 44 Molėtuose atnaujinimas (modernizavimas)</t>
  </si>
  <si>
    <t>įrengtas granulinis katilas, vnt.</t>
  </si>
  <si>
    <t>Administracinio pastato Toliejų km. katilinės remontas</t>
  </si>
  <si>
    <t>Įrengtas granulinis katilas, vnt.</t>
  </si>
  <si>
    <t>Vietinės reikšmės gatvių, kelių su žvyro danga profiliavimas greideriu</t>
  </si>
  <si>
    <t>Suprofiliuotų kelių ilgis, km</t>
  </si>
  <si>
    <t>Vietinės reikšmės gatvių, kelių su asfaltbetonio danga išdaužų užtaisymo darbai Molėtų mieste ir seniūnijose</t>
  </si>
  <si>
    <t>Paklota asfalto dangos, tūkst. kv.m.</t>
  </si>
  <si>
    <t xml:space="preserve">Vietinės reikšmės kelių ir gatvių priežiūra žiemą </t>
  </si>
  <si>
    <t>Pastovios prižiūros poreikis, proc.</t>
  </si>
  <si>
    <t>Vietinės reikšmės kelių su žvyro danga remontas</t>
  </si>
  <si>
    <t>Malūno gatvės Molėtų mieste rekonstrukcija</t>
  </si>
  <si>
    <t>Lakajų gatvės jungties su Sporto gatve techninis projektas</t>
  </si>
  <si>
    <t>parengtas projektas</t>
  </si>
  <si>
    <t>Pėsčiųjų perėjų apšvietimo įrengimas Molėtų miesto ir gyvenviečių gatvėse</t>
  </si>
  <si>
    <t>parengtas projektas,vnt</t>
  </si>
  <si>
    <t>Sutvarkyta teritorija, ha</t>
  </si>
  <si>
    <t>Miesto ir seniūnijų šaligatvių ir visuomenines paskirties automobilių stovėjimo aikštelių priežiūra</t>
  </si>
  <si>
    <t xml:space="preserve">Viešųjų erdvių ir gatvių apšvietimo, lietaus nuotekų tinklų priežiūrą </t>
  </si>
  <si>
    <t>Molėtų miesto ir seniūnijų kapinių priežiūra</t>
  </si>
  <si>
    <t>Molėtų mieste veikiančių kapinių Molėtų r. sav., Luokesos sen., Paduobužės k. infrastruktūros įrengimas</t>
  </si>
  <si>
    <t>Balninkų miestelio bendrasis planas</t>
  </si>
  <si>
    <t>Joniškio miestelio (konsiliduoti su Arnionių I, Arnionių II) bendrasis planas</t>
  </si>
  <si>
    <t>Videniškių miestelio bendrasis planas</t>
  </si>
  <si>
    <t>Valstybinės žemės sklypų miškų vidinės miškotvarkos projektai</t>
  </si>
  <si>
    <t>Turizmo informacijos ir konsultacijų paslaugos</t>
  </si>
  <si>
    <t>Interneto svetainių, mobilios aplikacijos lankytojų skaičiaus augimas procentais</t>
  </si>
  <si>
    <t xml:space="preserve">Renginių, bendradarbiaujant su turizmo verslo atstovais, organizavimas </t>
  </si>
  <si>
    <t>Suorganizuotų renginių skaičius</t>
  </si>
  <si>
    <t>Mokymų turizmo paslaugų sferos darbuotojams organizavimas</t>
  </si>
  <si>
    <t xml:space="preserve">Edukacinės programos organizavimas virtualioje erdvėje "Molėtai kitaip" </t>
  </si>
  <si>
    <t>Žvejybos rojaus ženklo bei principo "Pagavai - paleisk" komunikacija</t>
  </si>
  <si>
    <t>Polderių  eksploatacija</t>
  </si>
  <si>
    <t>Polderių siurblinių eksploatacija , vnt.</t>
  </si>
  <si>
    <t xml:space="preserve">Verslumą skatinančių mokymų, sklaidos renginių organizavimas </t>
  </si>
  <si>
    <t>Verslo informacijos ir konsultacijų paslaugos, dokumentų rengimas</t>
  </si>
  <si>
    <t>Suteiktų konsultacijų skaičius</t>
  </si>
  <si>
    <t>Smulkaus ir vidutinio verslo rėmimas</t>
  </si>
  <si>
    <t>Paramą gavusių SVV subjektų skaičius</t>
  </si>
  <si>
    <t>Rajono pristatymas investuotojų mugėse, parodose</t>
  </si>
  <si>
    <t>Pristatymų skaičius</t>
  </si>
  <si>
    <t>Žemės sklypų formavimas ir parengimas investicijoms.</t>
  </si>
  <si>
    <t>Suformuota sklypų</t>
  </si>
  <si>
    <t>Įvykdymas procentais</t>
  </si>
  <si>
    <t xml:space="preserve">Iš viso programai: </t>
  </si>
  <si>
    <t>Kultūros ir švietimo skyrius</t>
  </si>
  <si>
    <t>Finansuotų projektų skaičius</t>
  </si>
  <si>
    <t xml:space="preserve">Sporto paslaugų vartotojų ir paslaugų kokybės vertinimas </t>
  </si>
  <si>
    <t>Atliktas sporto paslaugų vartotojų ir paslaugų kokybės vertinimo tyrimas</t>
  </si>
  <si>
    <t>Masinių-komercinių sporto renginių skaičius</t>
  </si>
  <si>
    <t>Pastatyta naujų skulptūrų</t>
  </si>
  <si>
    <t>Molėtų kultūros centro renginių organizavimas</t>
  </si>
  <si>
    <t>Molėtų krašto muziejaus renginių organizavimas</t>
  </si>
  <si>
    <t>Molėtų rajono savivaldybės viešosios bibliotekos renginių organizavimas</t>
  </si>
  <si>
    <t>Premijos konkurso dalyvių skaičius</t>
  </si>
  <si>
    <t>Premijos konkurso dalyvių skaičus</t>
  </si>
  <si>
    <t>Molėtų kultūros centro paslaugų kokybės užtikrinimas</t>
  </si>
  <si>
    <t>Paslaugų, kurias labai gerai ir gerai įvertino paslaugų gavėjai (viešosiose informavimo priemonėse), vertinimo dalis dalis visose publikacijose apie kultūros centro teikiamas paslaugas (proc.)</t>
  </si>
  <si>
    <t>Molėtų krašto muziejaus paslaugų kokybės užtikrinimas</t>
  </si>
  <si>
    <t>Paslaugų, kurias labai gerai ir gerai įvertino paslaugų gavėjai (viešosiose informavimo priemonėse), vertinimo dalis dalis visose publikacijose apie muziejaus teikiamas paslaugas (proc.)</t>
  </si>
  <si>
    <t>Molėtų rajono savivaldybės viešosios bibliotekos paslaugų kokybės užtikrinimas</t>
  </si>
  <si>
    <t>Paslaugų, kurias labai gerai ir gerai įvertino paslaugų gavėjai (viešosiose informavimo priemonėse), vertinimo dalis dalis visose publikacijose apie bibliotekos teikiamas paslaugas (proc.)</t>
  </si>
  <si>
    <t>Kultūros paslaugų poreikio ir kokybės tyrimas</t>
  </si>
  <si>
    <t>Seminarų, plenerų, meno dirbtuvių organizavimas</t>
  </si>
  <si>
    <t>Kūrybinių stovyklų skaičius</t>
  </si>
  <si>
    <t>Giedraičių mūšio įamžinimas - turistinio maršruto parengimas ir pažymėjimas</t>
  </si>
  <si>
    <t>Dalyvių skaičius</t>
  </si>
  <si>
    <t>Renginių skaičius</t>
  </si>
  <si>
    <t>Suremontuota drenažo, ha</t>
  </si>
  <si>
    <t xml:space="preserve">Ugdymo proceso užtikrinimas Molėtų "Saulutės" vaikų lopšelyje - darželyje </t>
  </si>
  <si>
    <t>Ugdomų vaikų skaičius</t>
  </si>
  <si>
    <t>Ugdymo proceso užtikrinimas Molėtų "Vyturėlio" vaikų lopšelyje - darželyje</t>
  </si>
  <si>
    <t>VšĮ ikimokyklinio ugdymo įstaigų skaičius</t>
  </si>
  <si>
    <t>Kvalifikuotos ir tinkamos pedagoginės psichologinės pagalbos teikimas vaikams, tėvams (globėjams) bei mokytojams dėl vaikų specialiųjų  ugdymosi poreikių, pedagoginių, psichologinių problemų</t>
  </si>
  <si>
    <t>Molėtų švietimo pagalbos tarnybos pedagoginė - psichologinės pagalbos specialistų aptarnaujamų asmenų skaičius tūkst.</t>
  </si>
  <si>
    <t>Mokinių skaičius</t>
  </si>
  <si>
    <t>Brandos egzaminų sesijos administravimas</t>
  </si>
  <si>
    <t>Organizuotų egzaminų skaičius</t>
  </si>
  <si>
    <t>Mokinių pavežėjimo į mokyklas užtikrinimas</t>
  </si>
  <si>
    <t>Mokinių, kuriems kompensuojamos pavėžėjimo išlaidos, skaičius</t>
  </si>
  <si>
    <t>Neformaliojo vaikų ugdymo proceso užtikrinimas Molėtų menų mokykloje</t>
  </si>
  <si>
    <t>Neformaliojo vaikų ugdymo proceso užtikrinimas Molėtų r. kūno kultūros ir sporto centre</t>
  </si>
  <si>
    <t>Neformaliojo vaikų švietimo programų vykdymo užtikrinimas</t>
  </si>
  <si>
    <t>Vykdomų programų skaičius</t>
  </si>
  <si>
    <t>Neformaliojo suaugusiųjų švietimo ir tęstinio mokymo programos įgyvendinimas</t>
  </si>
  <si>
    <t>Kvalifikacijos tobulinimo programų rengimas, įvairių mokymų, profesinio bendradarbiavimo ir gerosios patirties sklaidos užtikrinimas</t>
  </si>
  <si>
    <t>Kvalifikacijos programų skaičius</t>
  </si>
  <si>
    <t>Trečiojo amžiaus universiteto veiklos užtikrinimas</t>
  </si>
  <si>
    <t>Sporto renginių suaugusiesiems organizavimas ir koordinavimas</t>
  </si>
  <si>
    <t>Įrengtų elektromobilių krovimo stotelių skaičius (vnt.)</t>
  </si>
  <si>
    <t>Kelio statinių remontas</t>
  </si>
  <si>
    <t>Bendruomeninių vaikų globos namų plėtra</t>
  </si>
  <si>
    <t>Alantos gimnazijos katilinės atnaujinimas</t>
  </si>
  <si>
    <t>Tarybos posėdžių skaičius</t>
  </si>
  <si>
    <t>Auditų, tyrimų, išvadų skaičius</t>
  </si>
  <si>
    <t>Funkcijų vykdymas. (proc.)</t>
  </si>
  <si>
    <t>Tyrimas, ataskaita. (vnt.)</t>
  </si>
  <si>
    <t>Parengtas ir įdiegtas klientų aptarnavimo standartas. Laikymosi stebėsena. (vnt.)</t>
  </si>
  <si>
    <t>Savivaldybės teikiamų viešųjų paslaugų vartotojų poreikių patenkinimo tyrimai. (vnt.)</t>
  </si>
  <si>
    <t>Darbuotojų dalyvavusių mokymuose skaičius. (vnt.)</t>
  </si>
  <si>
    <t>Nenaudojamų pastatų ir patalpų nuoma, panauda (sutarčių sk.)</t>
  </si>
  <si>
    <t>Veikiančių ir neveikiančių kapinių žemės sklypų projektavimas ir panaudos sutarčių sudarymas. (proc.)</t>
  </si>
  <si>
    <t>Pastatų paskirties keitimo projektavimas (vnt.)</t>
  </si>
  <si>
    <t xml:space="preserve">Įdiegtų šiuolaikinių kokybės vadybos metodų poveikio rezultatams tyrimai </t>
  </si>
  <si>
    <t>Molėtų rajono teritorijos bendrojo plano koregavimas</t>
  </si>
  <si>
    <t>Licencijų įsigijimas</t>
  </si>
  <si>
    <t>Efektyvus kompiuterinės ir organizacinės technikos eksploatavimas (prastovų skaičius)</t>
  </si>
  <si>
    <t>Valdymo ir planavimo procesų optimizavimo informacinių sistemų įdiegimas ir jų palaikymas</t>
  </si>
  <si>
    <t>Įdiegta informacinių sistemų.</t>
  </si>
  <si>
    <t>Administracinės naštos mažinimas, naudojant valstybės registrus</t>
  </si>
  <si>
    <t>Naudojamų valstybės registrų skaičius</t>
  </si>
  <si>
    <t>Vietinių kelių einamojo remonto sąmatų derinimas seniūnaičių sueigose</t>
  </si>
  <si>
    <t>Suderinta procentais nuo visų darbų.</t>
  </si>
  <si>
    <t>Šilumos, karšto ir šalto vandens tiekimo nuotolinės apskaitos sistemos įdiegimas.</t>
  </si>
  <si>
    <t>Įdiegta procentais</t>
  </si>
  <si>
    <t>Parengtas planas</t>
  </si>
  <si>
    <t>Suremontuota gatvių, km.</t>
  </si>
  <si>
    <t>Likviduotų bešeimininkių pastatų skaičius vnt.</t>
  </si>
  <si>
    <t>Lankytojų, kuriems suteiktos turizmo informacijos paslaugos augimas procentais</t>
  </si>
  <si>
    <t>Saulės laikrodžio Pušyno gatvėje įrengimas</t>
  </si>
  <si>
    <t>Inturkės seniūnijos pastato katilinės atnaujinimas</t>
  </si>
  <si>
    <t>Videniškių kapinių plėtra</t>
  </si>
  <si>
    <t>Rajoninių, zoninių renginių mokiniams (olimpiadų, sporto varžybų, konkursų, parodų) organizavimas, rajono atstovų dalyvavimo zoniniuose ir respublikiniuose renginiuose užtikrinimas</t>
  </si>
  <si>
    <t>Molėtų krašto muziejaus ekspozicijos įrengimas</t>
  </si>
  <si>
    <t>Turistų pasitenkinimo ir nuomonės apklausos</t>
  </si>
  <si>
    <t xml:space="preserve">Molėtų pradinės mokyklos sporto infrastruktūros atnaujinimas </t>
  </si>
  <si>
    <t>Atlikta darbų, proc</t>
  </si>
  <si>
    <t>Molėtų vaikų lopšelio-darželio "Vyturėlis" infrastruktūros remontas</t>
  </si>
  <si>
    <t>Suginčių pagrindinės m-los nuotekų valymo įrenginių statyba</t>
  </si>
  <si>
    <t>Giedraičių kapinių infrastruktūros įrengimas</t>
  </si>
  <si>
    <t>2022-ųjų metų lėšų projektas</t>
  </si>
  <si>
    <t>2022-ieji metai</t>
  </si>
  <si>
    <t>Atlikta apklausa</t>
  </si>
  <si>
    <t>Molėtų rajono kaimo kultūrinės veiklos modelio įgyvendinimas</t>
  </si>
  <si>
    <t>Viešųjų įstaigų kultūros paslaugų kokybės užtikrinimas</t>
  </si>
  <si>
    <t>Paslaugų, kurias labai gerai ir gerai įvertino paslaugų gavėjai (viešosiose informavimo priemonėse), vertinimo dalis visose publikacijose apie viešųjų įstaigų teikiamas paslaugas (proc.)</t>
  </si>
  <si>
    <t>Įrengta tinklų, m</t>
  </si>
  <si>
    <t>Strateginio plėtros plano stebėsena</t>
  </si>
  <si>
    <t>Strateginių trimečių veiklos planų parengimas</t>
  </si>
  <si>
    <t>Parengta ataskaita</t>
  </si>
  <si>
    <t>Parengtas strateginis veiklos planas</t>
  </si>
  <si>
    <t>Ugdymo proceso užtikrinimas suaugusiųjų klasėse</t>
  </si>
  <si>
    <t>Savalaikis palūkanų mokėjimas, paskolų ir dotacijų gražinimas (proc.)</t>
  </si>
  <si>
    <t>Efektyvus savivaldybės finansinių įsipareigojimų valdymas</t>
  </si>
  <si>
    <t>Savivaldybės tarybos narių ir administracijos darbuotojų kompetencijų didinimas</t>
  </si>
  <si>
    <t>Racionalus savivaldybės turimo turto naudojimas</t>
  </si>
  <si>
    <t>Gyventojų aptarnavimo kokybės tobulinimas</t>
  </si>
  <si>
    <t>Valstybės deleguotų valdymo funkcijų savivaldybei vykdymas</t>
  </si>
  <si>
    <t>Savarankiškų savivaldybės funkcijų deleguotų administracijai vykdymas</t>
  </si>
  <si>
    <t>Savivaldybės kontrolės tarnybos veikla</t>
  </si>
  <si>
    <t>Savivaldybės tarybos efektyvios veiklos užtikriniams</t>
  </si>
  <si>
    <t>Racionalus direktoriaus fondo naudojimas</t>
  </si>
  <si>
    <t>Įdiegtų šiuolaikinių kokybės vadybos metodų stebėsena</t>
  </si>
  <si>
    <t>Tinkama kompiuterinės technikos priežiūra</t>
  </si>
  <si>
    <t>Ugdymo proceso užtikrinimas viešosioje įstaigose</t>
  </si>
  <si>
    <t>Mokyklų tinklo pertvarkos plano rengimas</t>
  </si>
  <si>
    <t>Mokinių pavežėjimo į mokyklas modelio sukūrimas</t>
  </si>
  <si>
    <t>Veikianti pailginto darbo grupė, vnt.</t>
  </si>
  <si>
    <t>Investuotojų pritraukimą skatinančių renginių organizavimas</t>
  </si>
  <si>
    <t xml:space="preserve">Moletūno g. Molėtų mieste
rekonstravimas 
</t>
  </si>
  <si>
    <t xml:space="preserve">Daugiabučių namų kiemų, kitos infrastruktūros tvarkymo, dalyvaujant gyventojams programa </t>
  </si>
  <si>
    <t>Braškių gatvės Molėtų mieste kapitalinis remontas (rezervo lėšos)</t>
  </si>
  <si>
    <t xml:space="preserve">Autobusų stotelių (paviljonų) įrengimas </t>
  </si>
  <si>
    <t>Pėsčiųjų tako įrengimas Radvilų g., Dubingių s., Molėtų r. sav. (techninis projektas)</t>
  </si>
  <si>
    <t xml:space="preserve">parengtas projektas, vnt </t>
  </si>
  <si>
    <t xml:space="preserve">atlikta darbų, proc </t>
  </si>
  <si>
    <t>Melioratorių kvartalo detalusis planas</t>
  </si>
  <si>
    <t>Parengta ataskaita, vnt</t>
  </si>
  <si>
    <t>Parengtas projektas, vnt</t>
  </si>
  <si>
    <t>Parama gyventojų buitinių nuotekų valymo įrenginių įrengimui</t>
  </si>
  <si>
    <t>Parengtas proj.</t>
  </si>
  <si>
    <t>Suteikta viešojo transporto paslauga</t>
  </si>
  <si>
    <t>Molėtų rajono savivaldybės keleivių vežimo vietinio (priemiestinio) reguliaraus susisiekimo maršrutais paslaugos teikimas</t>
  </si>
  <si>
    <t>Informacinės technikos ir įrangos atnaujinimas</t>
  </si>
  <si>
    <t>Atnaujinta informacinės technikos ir įrangos. (proc.)</t>
  </si>
  <si>
    <t xml:space="preserve">Įrengtas parkas </t>
  </si>
  <si>
    <t>Terapijos skvero įrengimas Graužinių g.</t>
  </si>
  <si>
    <t>Įrengtas skveras, vnt</t>
  </si>
  <si>
    <t>Paskatintų mokinių skaičius</t>
  </si>
  <si>
    <t>Sporto finansavimas, vadovaujantis Molėtų rajono savivaldybės sporto projektų finansavimo tvarkos aprašu</t>
  </si>
  <si>
    <t xml:space="preserve">Gabių mokinių skatinimas </t>
  </si>
  <si>
    <t>Turto skyrius</t>
  </si>
  <si>
    <t>VERSLO, ŪKININKAVIMO SĄLYGŲ BEI INVESTICIJŲ APLINKOS GERINIMO PROGRAMA (NR. 01)</t>
  </si>
  <si>
    <t>SAVIVALDYBĖS INSTITUCIJŲ IR VIEŠOJO ADMINISTRAVIMO VEIKLŲ PROGRAMOS (NR. 02)</t>
  </si>
  <si>
    <t xml:space="preserve">GYVENAMOSIOS APLINKOS TVARKYMO, VIEŠŲJŲ PASLAUGŲ IR APLINKOS APSAUGOS PROGRAMOS (NR. 03) </t>
  </si>
  <si>
    <t xml:space="preserve">DALYVAVIMO DEMOKRATIJOS, BENDRUOMENIŠKUMO SKATINIMO, GYVENTOJŲ SVEIKATINIMO IR JŲ SAUGUMO UŽTIKRINIMO PROGRAMOS (NR. 04) </t>
  </si>
  <si>
    <t>KULTŪRINĖS IR SPORTINĖS VEIKLOS BEI JOS INFRASTRUKTŪROS PROGRAMOS (NR. 05)</t>
  </si>
  <si>
    <t>ŠVIETIMO IR JO INFRASTRUKTŪROS PROGRAMOS (NR. 06)</t>
  </si>
  <si>
    <t xml:space="preserve">TURIZMO PASLAUGŲ PLĖTROS IR RAJONO ĮVAIZDŽIO KOMUNIKACIJOS PROGRAMOS (NR. 08) </t>
  </si>
  <si>
    <t>2023-ieji metai</t>
  </si>
  <si>
    <t>2023-ųjų metų asignavimų planas</t>
  </si>
  <si>
    <t>Atsakingas darbuotojas</t>
  </si>
  <si>
    <t xml:space="preserve">Fotovoltinių elektrinių įrengimas prie savivaldybės viešųjų pastatų </t>
  </si>
  <si>
    <t>Inturkės bendruomenės centro pastato šildymo sistemos įrengimas</t>
  </si>
  <si>
    <t>Sporto g. Molėtų mieste kapitalinis remontas</t>
  </si>
  <si>
    <t>Parko g. Molėtų mieste kapitalinis remontas</t>
  </si>
  <si>
    <t>Molėtų progimnazijos patalpų pritaikymas Molėtų menų mokyklai</t>
  </si>
  <si>
    <t>Melioratorių gatvės kvartalo Molėtų mieste inžinierinės infrastruktūros ir gerbūvio sutvarkymas.</t>
  </si>
  <si>
    <t>Ažubalių gatvės kvartalo Molėtų mieste inžinierinės infrastruktūros ir gerbūvio sutvarkymas.</t>
  </si>
  <si>
    <t>Joniškio kapinių plėtra</t>
  </si>
  <si>
    <t>Inturkės kapinių plėtra</t>
  </si>
  <si>
    <t>Molėtų rajono savivaldybės teritorijos, Molėtų miesto teritorijos, Giedraičių miestelio teritorijos, Dubingių miestelio teritorijos bendrųjų planų sprendinių įgyvendinimo programos ir sprendinių įgyvendinimo stebėsenos ataskaitos parengimas</t>
  </si>
  <si>
    <t>Parengta bendrojo plano korektūra, proc</t>
  </si>
  <si>
    <t>Molėtų miesto teritorijos bendrojo plano keitimas</t>
  </si>
  <si>
    <t>Kolumbariumų įrengimas Molėtų rajono kapinėse</t>
  </si>
  <si>
    <t>Įrengta kolumbariumų, vnt</t>
  </si>
  <si>
    <t>Slėnio tako dalies įrengimas link sporto aikštynų</t>
  </si>
  <si>
    <t>Meistrų gatvės statyba</t>
  </si>
  <si>
    <t>Plaukiojančio fontano įrengimas Molėtų mieste</t>
  </si>
  <si>
    <t>Gatvių apšvietimo infrastruktūros modernizavimas (Molėtų rajono apšvietimo tinklų ir šviestuvų atnaujinimas)</t>
  </si>
  <si>
    <t>Parengtas projektas,vnt</t>
  </si>
  <si>
    <t xml:space="preserve">Kementos g. dalies kapitalinis remontas Giedraičių mst. </t>
  </si>
  <si>
    <t xml:space="preserve">Šilo g. ir Tujų g. Giedraičių mst. kapitalinis remontas </t>
  </si>
  <si>
    <t>suremontuota gatvių, km</t>
  </si>
  <si>
    <t>Kelio Lk-28 Gojus-Gervinė Luokesos s., Molėtų r. kapitalinis remontas</t>
  </si>
  <si>
    <t>Kelio Du-33 Dubingiai-Ciuniškiai Dubingių s., Molėtų r. kapitalinis remontas</t>
  </si>
  <si>
    <t>Gatvių horizontalaus ženklinimo darbai Molėtų mieste ir Molėtų rajono seniūnijose</t>
  </si>
  <si>
    <t xml:space="preserve">Kelio ženklų ir inžinerinių eismo saugumo priemonių priežiūros ir įrengimo darbai Molėtų miesto ir Molėtų rajono seniūnijų vietinės reikšmės keliuose ir gatvėse
</t>
  </si>
  <si>
    <t>Monitoringo programos įgyvendinimas (aplinkos oro, paviršinio vandens, maudyklų vandens, gyvosios gamtos, dirvožemio monitoringas)</t>
  </si>
  <si>
    <t>Atlikti aplinkos oro, paviršinio vandens, maudyklų vandens, gyvosios gamtos, dirvožemio tyrimai, proc.</t>
  </si>
  <si>
    <t>Pareiškimų skaičiaus, vnt</t>
  </si>
  <si>
    <t>Avarinių melioracijos statinių gedimų remontas (ne valstybei priklausančių)</t>
  </si>
  <si>
    <t>Valstybei priklausančių melioracijos statinių remontas ir priežiūra (29 270 ha)</t>
  </si>
  <si>
    <t xml:space="preserve">Griovių priežiūra, km </t>
  </si>
  <si>
    <t>Statinių priežiūra, vnt</t>
  </si>
  <si>
    <t>registruota ir atnaujinta ž.ū. valdų, vnt.</t>
  </si>
  <si>
    <t>įregistruota/išregistruota ūkininkų, vnt</t>
  </si>
  <si>
    <t>pateikta pasėlių deklaracijų, vnt</t>
  </si>
  <si>
    <t>įregistruota/išregistruota ž.ū. technikos, vnt</t>
  </si>
  <si>
    <t>atlikta tech. apžiūrų, vnt</t>
  </si>
  <si>
    <t>Privačių namų nuotekų tinklų prijungimas prie centralizuotų tinklų III</t>
  </si>
  <si>
    <t>Investicijoms paruošti sklypai, vnt.</t>
  </si>
  <si>
    <t>Turizmo produktų kūrimas skirtingoms turistų tikslinėms grupėms</t>
  </si>
  <si>
    <t>Sukurti turizmo produktai</t>
  </si>
  <si>
    <t>Turizmo produktų auditas</t>
  </si>
  <si>
    <t>Audituotų produktų skaičius</t>
  </si>
  <si>
    <t>Dalyvių skaičiaus  augimas proc.</t>
  </si>
  <si>
    <t xml:space="preserve">Išleista leidinių </t>
  </si>
  <si>
    <t>Sudalyvauta turizmą skatinančiuose renginiuose</t>
  </si>
  <si>
    <t>Sukurta vaizdo klipų</t>
  </si>
  <si>
    <t>Suorganizuota žaidimų/konkursų</t>
  </si>
  <si>
    <t>Suorganizuota komunikacijos kamapnijų</t>
  </si>
  <si>
    <t>Suorganizuota mokymų</t>
  </si>
  <si>
    <t>Įgyvendintos komunikacijos kampanijos</t>
  </si>
  <si>
    <t>5</t>
  </si>
  <si>
    <t>6</t>
  </si>
  <si>
    <t>Vieningos vidaus ir išorės komunikacijos sistemos diegimas savivladybės administracijoje ir jai pavaldžiose įmonėse</t>
  </si>
  <si>
    <t>Įdiegta sistema, proc.</t>
  </si>
  <si>
    <t>100</t>
  </si>
  <si>
    <t>0</t>
  </si>
  <si>
    <t>Administracinių paslaugų elektroniniu būdu teikimas</t>
  </si>
  <si>
    <t>Teikiamų el. paslaugų dalis visose administracinėse paslaugose (proc.)</t>
  </si>
  <si>
    <t>Informavimo, viešųjų paslaugų teikimo ir gyventojų dalyvavimo informacinės sistemos tobulinimas</t>
  </si>
  <si>
    <t>Sukurta nauja savivaldybės interneto svetainė</t>
  </si>
  <si>
    <t>Nuomojama licencijų. (vnt.)</t>
  </si>
  <si>
    <t xml:space="preserve">Kultūros ir švietimo skyrius,  Statybos ir žemės ūkio skyrius, Architektūros ir teritorijų planavimo skyrius                      </t>
  </si>
  <si>
    <t>Finansuota seniūnijų kultūrinės veiklos planų</t>
  </si>
  <si>
    <t>Vandentiekio ir nuotekų tinklų inventorizavimas (bylų sk.)</t>
  </si>
  <si>
    <t>Žemės sklypų kadastriniai matavimai ir panaudos sutarčių sudarymas. (vnt.)</t>
  </si>
  <si>
    <t xml:space="preserve">07. Socialinės atskirties mažinimo programa    </t>
  </si>
  <si>
    <t>Piniginės socialinės paramos nepasiturinčioms šeimoms ir vieniems gyvenantiems asmenims teikimas,skiriant pašalpas ir kompensacijas</t>
  </si>
  <si>
    <t>SB (VB)</t>
  </si>
  <si>
    <t>Vidutinis paramos gavėjų skaičius per mėnesį</t>
  </si>
  <si>
    <t>Socialinės paramos teikimas mirusiojo artimiesiems</t>
  </si>
  <si>
    <t>Vidutiniškai per mėnesį išmokamų laidojimo pašalpų skaičius</t>
  </si>
  <si>
    <t>Mokinių nemokamo maitinimo ir aprūpinimo mokinio reikmenimis organizavimas</t>
  </si>
  <si>
    <t>Nemokamą maitinimą ir aprūpinimą mokinio reikmenimis gavusių asmenų skaičius</t>
  </si>
  <si>
    <t>Vienkartinės paramos teikimas</t>
  </si>
  <si>
    <t>Paramos gavėjų skaičius per metus</t>
  </si>
  <si>
    <t>Paslaugas gavusių asmenų skaičius</t>
  </si>
  <si>
    <t>Dienos, trumpalaikės ar ilgalaikės socialinės globos paslaugų asmenims su sunkia negalia teikimas ir administravimas</t>
  </si>
  <si>
    <t>Pagalbos namuose paslaugų teikimas ir administravimas</t>
  </si>
  <si>
    <t xml:space="preserve">Pagalba šeimoms atsidūrusioms krizinėje situacijoje </t>
  </si>
  <si>
    <t xml:space="preserve">Paslaugas gavusių asmenų skaičius </t>
  </si>
  <si>
    <t>Nevyriausybinių organizacijų ir viešųjų įstaigų, veikiančių socialinės integracijos srityje, rėmimas</t>
  </si>
  <si>
    <t>Organizacijų, gavusių paramą skaičius</t>
  </si>
  <si>
    <t>Socialinės reabilitacijos paslaugų neįgaliesiems bendruomenėje projektų  rėmimas</t>
  </si>
  <si>
    <t xml:space="preserve">Finansuotų projektų skaičius </t>
  </si>
  <si>
    <t>Viešosios aplinkos pritaikymo neįgaliųjų poreikiams darbų planas</t>
  </si>
  <si>
    <t>Parengtas planas, proc</t>
  </si>
  <si>
    <t>Asmenų, pasinaudojusių paslauga skaičius</t>
  </si>
  <si>
    <t>Globėjų ir įtėvių paieška ir rengimas</t>
  </si>
  <si>
    <t>Parengtų globėjų ir įtėvių skaičius</t>
  </si>
  <si>
    <t>Kompleksinė pagalba globėjams ir įtėviams</t>
  </si>
  <si>
    <t>Pagalbą gavusių globėjų ir įtėvių skaičius</t>
  </si>
  <si>
    <t>Socialinio būsto fondo plėtra</t>
  </si>
  <si>
    <t>Įsigyta naujų socialinių būstų</t>
  </si>
  <si>
    <t>Savivaldybės socialinio būsto  gyvenamųjų patalpų tinkamos būklės užtikrinimas</t>
  </si>
  <si>
    <t>Suremontuotų gyvenamųjų patalpų skaičius</t>
  </si>
  <si>
    <t>Būsto nuomos ar  išperkamosios būsto nuomos mokesčių dalies kompensacijos mokėjimas</t>
  </si>
  <si>
    <t>Kompensacija pasinaudojusių asmenų ar šeimų skaičius</t>
  </si>
  <si>
    <t>Būsto ir aplinkos pritaikymas neįgaliesiems</t>
  </si>
  <si>
    <t>Neįgaliesiems pritaikytų būstų skaičius</t>
  </si>
  <si>
    <t>Neįgaliųjų aprūpinimas techninės pagalbos priemonėmis</t>
  </si>
  <si>
    <t>Asmenų, aprūpintų techninės pagalbos priemonėmis skaičius</t>
  </si>
  <si>
    <t xml:space="preserve">Socialinių darbuotojų kompetencijų ugdymas </t>
  </si>
  <si>
    <t>Asmenų, dalyvavusių kvalifiacijos kėlimo mokymuose, seminaruose, superviziojose skaičius</t>
  </si>
  <si>
    <t>04. Dalyvavimo demokratijos, bendruomeniškumo skatinimo, gyventojų sveikatinimo ir jų saugumo užtikrinimo programa</t>
  </si>
  <si>
    <t>Reabilitacinių paslaugų plėtra VšĮ Molėtų ligoninėje</t>
  </si>
  <si>
    <t>Atliktų darbų procentas</t>
  </si>
  <si>
    <t>Ambulatorinių paslaugų plėtra VšĮ Molėtų ligoninėje</t>
  </si>
  <si>
    <t>Įdiegta elektroninės registracijos sistema</t>
  </si>
  <si>
    <t>Centralizuota pacientų priežiūros sistema</t>
  </si>
  <si>
    <t>Plėtoti sveiką gyvenseną ir stiprinti mokinių sveikatos įgūdžius ugdymo įstaigose</t>
  </si>
  <si>
    <t>Ugdymo įstaigose vykusių renginių skaičius vnt.</t>
  </si>
  <si>
    <t>Renginių dalyvių skaičius vnt.</t>
  </si>
  <si>
    <t>Visuomenės sveikatos stebėsenos ataskaita vnt.</t>
  </si>
  <si>
    <t>Vykdytų tyrimų dėl sveikos gyvensenos Molėtų rajone skaičius</t>
  </si>
  <si>
    <t>Užtikrinti savižudybių prevencijos prioritetų nustatymą ilgojo ir trumpojo laikotarpių savižudybių prevencijos priemonių ir joms įgyvendinti reikiamo finansavimo planavimą</t>
  </si>
  <si>
    <t>Renginių savižudybių prevencijos tema sk.</t>
  </si>
  <si>
    <t>Renginiuose dalyvavusių asmenų skaičius vnt. dalyvių sk.</t>
  </si>
  <si>
    <t>Suteiktų individualių psichologo konsultacijų skaičius vnt.</t>
  </si>
  <si>
    <t>Sveikos gyvensenos skatinimas Molėtų rajono savivaldybėje</t>
  </si>
  <si>
    <t>Asmenų, kurie dalyvavo informavimo, švietimo ir mokymo renginiuose bei sveikatos raštingumą didinančiose veiklose skaičius</t>
  </si>
  <si>
    <t> 1782</t>
  </si>
  <si>
    <t>Visuomenės sveikatos rėmimo programos įgyvendinimas</t>
  </si>
  <si>
    <t>Finansuotų sveikatos priežiūros projektų skaičius</t>
  </si>
  <si>
    <t>Visuomenės sveikatos rėmimo spec. programos įgyvendinimas</t>
  </si>
  <si>
    <t>Sveikatos priežiūros įstaigų finansuoti projektai proc.</t>
  </si>
  <si>
    <t>Savižudybių prevencijos įgyvendintų priemonių skaičius</t>
  </si>
  <si>
    <t xml:space="preserve">Sveikatinimo  projektų finansavimas proc.  </t>
  </si>
  <si>
    <t xml:space="preserve">Užkrečiamų ligų profilaktikos ir kontrolės įgyvendintos priemonės vnt. </t>
  </si>
  <si>
    <t>Nevyriausybinių organizacijų finansavimas, vadovaujantis Molėtų rajono savivaldybės nevyriausybinių organizacijų projektų finansavimo tvarkos aprašu</t>
  </si>
  <si>
    <t>Nevyriausybinių organizacijų ir bendruomeninės veiklos stiprinimo veiksmų plano įgyvendinimo priemonės "Remti bendruomeninę veiklą savivaldybėse" įgyvendinimas</t>
  </si>
  <si>
    <t>Paremtų bendruomeninių organizacijų veiklų skaičius</t>
  </si>
  <si>
    <t>Gyventojų apklausa siekiant įvertinti saugumo poreikius.</t>
  </si>
  <si>
    <t>Apklausų skaičius</t>
  </si>
  <si>
    <t>Potencialiai pavojingų vietų žemėlapio sudarymas</t>
  </si>
  <si>
    <t>Sudaryta žemėlapių, vnt.</t>
  </si>
  <si>
    <t>Viešosios tvarkos ir eismo saugumo užtikrinimas Molėtų mieste ir rajone</t>
  </si>
  <si>
    <t>Gaisrų skaičiaus mažėjimas proc.</t>
  </si>
  <si>
    <t>Ekstremalių situacijų prevencinio priemonių plano sudarymas</t>
  </si>
  <si>
    <t>Veikiančių ir prižiūrimų stebėjimo kamerų skaičius</t>
  </si>
  <si>
    <t>TIKSLAS. Patrauklios verslo ir investicinės aplinkos kūrimas</t>
  </si>
  <si>
    <t>UŽDAVINYS. Kurti rajone verslui bei investicijoms palankią mokestinę ir administracinės pagalbos aplinką</t>
  </si>
  <si>
    <t>Programa pasinaudojusių asmenų skaičius</t>
  </si>
  <si>
    <t>Molėtuose įsikūrusių žmonių sambūrio organizavimas</t>
  </si>
  <si>
    <t>Suorganizuotas sambūris, vnt</t>
  </si>
  <si>
    <t>pavėsinių remontas, kompl.</t>
  </si>
  <si>
    <t>parkavimo aikštelė, vnt</t>
  </si>
  <si>
    <t>Siekiamo SPP rodiklio kodas</t>
  </si>
  <si>
    <t>Suremontuota griovių, km</t>
  </si>
  <si>
    <t>01. Verslo, ūkininkavimo sąlygų bei investicijų aplinkos gerinimo programa</t>
  </si>
  <si>
    <t>Valstybės deleguotų funkcijų vykdymas (ž. ū. valdų ir ūkininkų registras, technikos registras, pasėlių deklaravimas ir kt.)</t>
  </si>
  <si>
    <t>G. Žiukas</t>
  </si>
  <si>
    <t>Verslui svarbios inžinerinės infrastruktūros sukūrimas Molėtų miesto apleistose teritorijose Melioratorių g. 20 ir 18C</t>
  </si>
  <si>
    <t xml:space="preserve">03. Gyvenamosios aplinkos tvarkymo, viešųjų paslaugų ir aplinkos apsaugos programa    </t>
  </si>
  <si>
    <t>Levaniškių bendruomenės centro patalpų remontas</t>
  </si>
  <si>
    <t>Statybos ir ž. ū. skyrius</t>
  </si>
  <si>
    <t>Statybos ir ž.ū. skyrius</t>
  </si>
  <si>
    <t>Statybos ir ž. ū. skyrius, Turto skyrius, Architektūros ir teritorijų planavimo slyrius</t>
  </si>
  <si>
    <t>Melioracijos statinių remontas gyvenvietėse</t>
  </si>
  <si>
    <t xml:space="preserve">Žemės sklypo Paluokeso g. 11 inžinerinės infrastruktūros sukūrimas </t>
  </si>
  <si>
    <t xml:space="preserve">Žemės sklypo Melioratorių g. 8D inžinerinės infrastruktūros sukūrimas </t>
  </si>
  <si>
    <t>Įrengti šilumos tinklai, kompl.</t>
  </si>
  <si>
    <t>Įrengti vandentiekio ir nuotekų tinklai, kompl.</t>
  </si>
  <si>
    <t>R. Grainys</t>
  </si>
  <si>
    <t>TIKSLAS. Turizmo ir laisvalaikio paslaugų kokybės ir įvairovės skatinimas</t>
  </si>
  <si>
    <t>sutvarkyta paplūdimių, vnt.</t>
  </si>
  <si>
    <t>Statybos ir ž. ū. skyrius,  Architektūros ir teritorijų planavimo skyrius</t>
  </si>
  <si>
    <t>G. Putvinskas</t>
  </si>
  <si>
    <t>Janonio kvartalo detaliojo plano keitimas</t>
  </si>
  <si>
    <t xml:space="preserve">Baltadvario piliavietės pažintinio tako įrengimas
</t>
  </si>
  <si>
    <t>įrengti takai, km</t>
  </si>
  <si>
    <t>Įrengta aikštelių, vnt</t>
  </si>
  <si>
    <t>parengtas projektas, atlikta darbų, proc</t>
  </si>
  <si>
    <t>TIKSLAS. Efektyvios, modernios bei energiją taupančios paslaugų infrastruktūros kūrimas</t>
  </si>
  <si>
    <t>R. Šavelis</t>
  </si>
  <si>
    <t>Vandentiekio tinklų įrengimas Žvyrakalnio kvartalas</t>
  </si>
  <si>
    <t xml:space="preserve">Vandentiekio tinklų įrengimas Sporto gatvės kvartalas (link estrados) </t>
  </si>
  <si>
    <t>Vandentiekio tinklų įrengimas Malūno gatvės kvartalas</t>
  </si>
  <si>
    <t>Vandentiekio tinklų įrengimas Vilniaus gatvės kvartalas (nuo senos degalinės)</t>
  </si>
  <si>
    <t>Buitinių nuotekų tinklų įrengimas Žvyrakalnio kvartale</t>
  </si>
  <si>
    <t>Suteiktos paramos, vnt</t>
  </si>
  <si>
    <t>R. Pranskus</t>
  </si>
  <si>
    <t>I. Jurčenko</t>
  </si>
  <si>
    <t>Daugiabučių namų atnaujinimas (modernizavimas)</t>
  </si>
  <si>
    <t>atnaujinta namų, vnt</t>
  </si>
  <si>
    <t>Buitinių nuotekų siurblinės ir tinklų įrengimas Malūno kvartale</t>
  </si>
  <si>
    <t>Buitinių nuotekų siurblinės ir tinklų įrengimas Sporto g.  kvartale</t>
  </si>
  <si>
    <t>Buitinių nuotekų siurblinės ir tinklų įrengimas Vilniaus g. kvartale (nuo senos degalinės)</t>
  </si>
  <si>
    <t>Siurblinė – 1 vnt.,  įrengta tinklų km.</t>
  </si>
  <si>
    <t>Siurblinė – 1 vnt., įrengta tinklų km.</t>
  </si>
  <si>
    <t>Statybos ir ž. ū. skyrius, Molėtų vanduo</t>
  </si>
  <si>
    <t>S. Vazgilevičius</t>
  </si>
  <si>
    <t>M. Čirba</t>
  </si>
  <si>
    <t>03.01.03.01.</t>
  </si>
  <si>
    <t>PSPC pastato, esančio Vilniaus g. 76 Molėtuose atnaujinimas (modernizavimas)</t>
  </si>
  <si>
    <t>Ligoninės pastato, esančio Graužinių g. 3 Molėtuose atnaujinimas (modernizavimas)</t>
  </si>
  <si>
    <t>Ąžuolų gatvės rekonstruoto Molėtų sporto centro pastato prijungimas prie centralizuotų šilumos tiekimo tinklų</t>
  </si>
  <si>
    <t xml:space="preserve">Prijungta vartotojų prie šilumos tiekimo tinklų, vnt. </t>
  </si>
  <si>
    <t>parengtas projektas, vnt atlikta darbų, proc.</t>
  </si>
  <si>
    <t>Statybos ir ž. ū. skyrius, Molėtų šiluma</t>
  </si>
  <si>
    <t>K. Grainys</t>
  </si>
  <si>
    <t xml:space="preserve">įrengta elektrinių, vnt </t>
  </si>
  <si>
    <t>TIKSLAS. Kokybiškos ir efektyvios darnaus judumo sistemos kūrimas rajone</t>
  </si>
  <si>
    <t>parengtas projektas, Suremontuota gatvių, km.</t>
  </si>
  <si>
    <t>Parengtas projektas, Suremontuota gatvių, km.</t>
  </si>
  <si>
    <t>Tilto per Virintą Alantoje remontas</t>
  </si>
  <si>
    <t>Saugaus eismo priemonių diegimas  Giedraičių miestelyje, Molėtų r. (Vilniaus g, Maumedžių g., Kementos g.)</t>
  </si>
  <si>
    <t>Įrengta takų, m</t>
  </si>
  <si>
    <t>S. Vazgilevicius</t>
  </si>
  <si>
    <t>TIKSLAS. Darni rajono teritorijų plėtra, kokybiška gyvenamoji aplinka</t>
  </si>
  <si>
    <t>III.</t>
  </si>
  <si>
    <t>Atliekų tvarkymo plano parengimas</t>
  </si>
  <si>
    <t>Įgyvendintos programos, vnt</t>
  </si>
  <si>
    <t>Saugomų teritorijų priežiūra ir tvarkymas</t>
  </si>
  <si>
    <t>Sutvarkyta objektų, vnt</t>
  </si>
  <si>
    <t>Surinkta atliekų, t</t>
  </si>
  <si>
    <t>sutvarkytos teritorijos, vnt</t>
  </si>
  <si>
    <t>Varninių paukščių gausos reguliavimo priemonės</t>
  </si>
  <si>
    <t>Invazinių Lietuvoje rūšių sąraše esančių rūšių (Sosnovskio barštis)  gausos reguliavimo ir naikinimo darbai</t>
  </si>
  <si>
    <t>Sutvarkyta teritorijų, ha</t>
  </si>
  <si>
    <t>Atliekų, kurių turėtojų neįmanoma nustatyti, tvarkymo priemonės</t>
  </si>
  <si>
    <t>Sorbentai ir kitos priemonės, reikalingos avarijų padariniams likviduoti</t>
  </si>
  <si>
    <t>Įsigita priemonių, kompl</t>
  </si>
  <si>
    <t xml:space="preserve">Naujų želdinių veisimas. Medžių ir krūmų genėjimo, pavojų keliančių ir sergančių medžių šalinimo darbai. </t>
  </si>
  <si>
    <t>vandens telkinių pakrančių valymas ir tvarkymas (pvz., menkaverčių krūmų iškirtimas, makrofitų šienavimas vandens telkiniuose, atliekų surinkimas, rekreacinių įrenginių įrengimas (remontas) ir pan.)</t>
  </si>
  <si>
    <t xml:space="preserve">Išmetamų į atmosferą, vandenį, žemės paviršių ir gilesnius sluoksnius teršalų mažinimo įrenginių statyba </t>
  </si>
  <si>
    <t xml:space="preserve">Bešeimininkių pastatų likvidavimas, netinkamų naudoti statinių griovimas </t>
  </si>
  <si>
    <t>Z. Krivičius</t>
  </si>
  <si>
    <t>Maisto, virtuvės atliekų konteineriai individualioms valdoms</t>
  </si>
  <si>
    <t>Žaliųjų zonų priežiūrą  ir kiti komunaliniai darbai</t>
  </si>
  <si>
    <t>Liepų gatvės kvartalo Molėtų mieste inžinerinės infrastruktūros ir gerbūvio sutvarkymas</t>
  </si>
  <si>
    <t>G.Putvinskas</t>
  </si>
  <si>
    <t>03.03.06.10</t>
  </si>
  <si>
    <t>Nenaudojamo kilnojamo ir nekilnojamo turto pardavimas ( vnt.)</t>
  </si>
  <si>
    <t>Savivaldybės administracijos darbo procesų analizė, darbuotojų pasitenkinimo kokybės tyrimas</t>
  </si>
  <si>
    <t>VšĮ Molėtų ligoninės teikiamų paslaugų plėtra ir kokybės gerinimas</t>
  </si>
  <si>
    <t>Atnaujintas endoskopijų kabinetas</t>
  </si>
  <si>
    <t>Įsigytas kolonoskopas</t>
  </si>
  <si>
    <t>I.4.7.</t>
  </si>
  <si>
    <t>Atlikta darbų, proc.</t>
  </si>
  <si>
    <t>Molėtų miesto sporto infrastruktūros efektyvus panaudojimas</t>
  </si>
  <si>
    <t xml:space="preserve">Atlikta darbų, proc. </t>
  </si>
  <si>
    <t>Atnaujinta ir įrengta sporto aikštynų, vnt.</t>
  </si>
  <si>
    <t xml:space="preserve">Kultūros ir švietimo skyrius,  Statybos ir žemės ūkio skyrius, Architektūros ir teritorijų planavimo skyrius  </t>
  </si>
  <si>
    <t>Mokinių vasaros poilsio stovyklų organizavimas</t>
  </si>
  <si>
    <t>Molėtų progimnazijos Jaunimo g.1, Molėtų mieste atnaujinimas (modernizavimas)</t>
  </si>
  <si>
    <t>Parengtas modelis, vnt.</t>
  </si>
  <si>
    <t>Parengtas planas, vnt.</t>
  </si>
  <si>
    <t>Įtrauktų įstaigų skaičius</t>
  </si>
  <si>
    <t>SUP vaikų, kuriems suteikta pagalba, skaičius</t>
  </si>
  <si>
    <t>Pedagogų įgijusių kompetencijas skaičius</t>
  </si>
  <si>
    <t>Socialinio būsto gyvenamosios aplinkos pagerinimas</t>
  </si>
  <si>
    <t>Įsigyta įrangos komplektų</t>
  </si>
  <si>
    <t>Socialinio būsto aplinkos pritaikymas neįgaliesiems</t>
  </si>
  <si>
    <t>Savivaldybės finansinės paskatos jaunoms šeimoms pirmajam būstui įsigyti programos įgyvendinimas</t>
  </si>
  <si>
    <t>Socialinių paslaugų kokybės ir šių paslaugų poreikio Molėtų r. tyrimai</t>
  </si>
  <si>
    <t>Užimtumo didinimo programos įgyvendinimui</t>
  </si>
  <si>
    <t>Socialinių paslaugų teikimas ir administravimas socialinę riziką patiriančioms šeimoms</t>
  </si>
  <si>
    <t>Akredituotos vaikų dienos socialinės priežiūros teikimas ir administravimas</t>
  </si>
  <si>
    <t xml:space="preserve">SOCIALINĖS ATSKIRTIES MAŽINIMO PROGRAMOS (NR. 07) </t>
  </si>
  <si>
    <t>Įrengti ženklai, vnt.</t>
  </si>
  <si>
    <t>Sukurtas ženklas</t>
  </si>
  <si>
    <t>3</t>
  </si>
  <si>
    <t>4</t>
  </si>
  <si>
    <t>Sukurtos ir pastatytos skulptūros, vnt.</t>
  </si>
  <si>
    <t>Pastato rekonstrukcija, proc.</t>
  </si>
  <si>
    <t xml:space="preserve">Parengtas techninis projektas </t>
  </si>
  <si>
    <t>Informaciniai kelio ženklai Nr.628 ir Nr.629</t>
  </si>
  <si>
    <t>Dviračių trasų ženklai, vnt.</t>
  </si>
  <si>
    <t xml:space="preserve">Informacinis terminalas </t>
  </si>
  <si>
    <t>Informacinės infrastruktūros plėtra Molėtų rajone</t>
  </si>
  <si>
    <t>Įrengta stendų rajone</t>
  </si>
  <si>
    <t>Taktilinių žemėlapių įrengimas</t>
  </si>
  <si>
    <t>Elektroninių rinkodaros priemonių įgyvendinimas (turinio kūrimas (foto, video) ir talpinimas interneto svetainėes, soc. tinkluose,  konkursų, žaidimų organizavimas) Lietuvoje ir užsienio rinkose</t>
  </si>
  <si>
    <t>Parengtas investicinis projektas</t>
  </si>
  <si>
    <t>Sukurtas maršrutas, vnt.</t>
  </si>
  <si>
    <t>Siesarties upės atkarpos Molėtai - Baltadvaris pritaikymas pramoginei laivybai (vagos išvalymas, turistinio maršruto sukūrimas)</t>
  </si>
  <si>
    <t>Vaizdo stebėjimo kamerų įrengimas ir priežiūra</t>
  </si>
  <si>
    <t>Įgyvendintų triukšmo prevencijos priemonių skaičius</t>
  </si>
  <si>
    <t>Savivaldybės gydytojas</t>
  </si>
  <si>
    <t>Įgyvendinta algoritmų</t>
  </si>
  <si>
    <t>Įsteigtas JPSPP teikiančių institucijų tinklas proc.</t>
  </si>
  <si>
    <t>Įsigyta kompiuterinės įrangos vnt.</t>
  </si>
  <si>
    <t>Įsigyta medicinos įranga vnt.</t>
  </si>
  <si>
    <t>Atlikta ambulatorinės geriatrijos paslaugų teikimo patalpų remontas procentais</t>
  </si>
  <si>
    <t>Kt.</t>
  </si>
  <si>
    <t>Savivaldybės gydytojas, strateginio planavimo ir investicijų skyrius</t>
  </si>
  <si>
    <t>III.4.4.</t>
  </si>
  <si>
    <t>III.4.2.</t>
  </si>
  <si>
    <t>III.1.1.</t>
  </si>
  <si>
    <t>III.5.1.</t>
  </si>
  <si>
    <t>III.5.3.</t>
  </si>
  <si>
    <t>III.3.1.</t>
  </si>
  <si>
    <t>III.3.3.</t>
  </si>
  <si>
    <t>III.4.3.</t>
  </si>
  <si>
    <t>III.5.6</t>
  </si>
  <si>
    <t>III.5.4.</t>
  </si>
  <si>
    <t>III.5.2.</t>
  </si>
  <si>
    <t>III.5.5.</t>
  </si>
  <si>
    <t>III.2.1.</t>
  </si>
  <si>
    <t>Sanitarinių konteinerių (WC) viešose vietose įrengimas</t>
  </si>
  <si>
    <t>V. Atkočiūnas</t>
  </si>
  <si>
    <t>D. Kulienė</t>
  </si>
  <si>
    <t>Trumpalaikės ar ilgalaikės socialinės globos paslaugų nesavarankiškiems ar dalinai savarankiškiems asmenims teikimas ir administravimas ne savivaldybės įstaigose (įskaitant šeimynas)</t>
  </si>
  <si>
    <t>Trumpalaikės ar ilgalaikės socialinės globos paslaugų socialinės rizikos ir tėvų globos netekusiems vaikams teikimas ir administravimas</t>
  </si>
  <si>
    <t>Kompleksinių paslaugų šeimai prieinamumo didinimas Molėtų rajone teikimas</t>
  </si>
  <si>
    <t xml:space="preserve">Luokesos archeologinio komplekso išvystymo ir pritaikymo rekreacijai investicinis projektas </t>
  </si>
  <si>
    <t>Muziejaus patalpų plėtra, proc.</t>
  </si>
  <si>
    <t>Dviračių turizmo trasos Dubingiai-Jurkiškis-Adomaitiškiai-Laumikonys-Žalktynė-Dubingiai) įrengimas</t>
  </si>
  <si>
    <t>Įrengta dviračių turizmo trasa, proc.</t>
  </si>
  <si>
    <t>Vandens paėmimo pompų įrengimas stovyklavietėse ir vakarinio mėlynojo dviračių žiedo maršrute (ANP)</t>
  </si>
  <si>
    <t>Įrengta pompų, vnt.</t>
  </si>
  <si>
    <t>Tradicinių rinkodaros priemonių įgyvendinimas (leidinių leidyba, dalyvavimas turizmą skatinančiuose renginiuose, turų žiniasklaidai, kelionių organizatoriams  organizavimas)</t>
  </si>
  <si>
    <t>Suorganizuota turų žiniasklaidai, KO</t>
  </si>
  <si>
    <t>Suorganizuota komunikacijos kampanijų</t>
  </si>
  <si>
    <t>Kurortinės teritorijos statuso įteisinimas Molėtų miestui, proc.</t>
  </si>
  <si>
    <t>Kontrolierės tarnyba</t>
  </si>
  <si>
    <t>Buhalterinės apskaitos skyrius</t>
  </si>
  <si>
    <t>Finansų skyrius</t>
  </si>
  <si>
    <t>Administracija</t>
  </si>
  <si>
    <t>Viešųjų ryšių ir informacijos skyrius</t>
  </si>
  <si>
    <t>Dubingių piliavietės ir miestelio istorinės dalies apšvietimas naudojant atsinaujinančios energijos šaltinius</t>
  </si>
  <si>
    <t>Molėtų rajono savivaldybės teritorijoje esančių nekilnojamųjų kultūros paveldo vertybių ir architektūrinę, kultūrinę, sakralinę reikšmę turinčių pastatų tvarkymo ir pritaikymo visuomenės ir turizmo poreikiams finansavimas, vadovaujantis Molėtų rajono savivaldybės teritorijoje esančių nekilnojamųjų kultūros paveldo vertybių ir architektūrinę, kultūrinę, sakralinę reikšmę turinčių pastatų tvarkymo ir pritaikymo visuomenės ir turizmo poreikiams projektų finansavimo tvarkos aprašu</t>
  </si>
  <si>
    <t>Jaunųjų amatininkų tradicinių įgūdžių išsaugojimas ir skatinimas per tarpvalstybinį bendradarbiavimą pasienio regionuose</t>
  </si>
  <si>
    <t>Dalyvavusiųjų veiklose skaičius</t>
  </si>
  <si>
    <t>SPP prioritetas</t>
  </si>
  <si>
    <t>SPP tikslas</t>
  </si>
  <si>
    <t>SPP uždavinys</t>
  </si>
  <si>
    <t>Iš viso prioritetui programoje:</t>
  </si>
  <si>
    <t>Programa</t>
  </si>
  <si>
    <t>Priemonės pavadinimas</t>
  </si>
  <si>
    <t>R. Vasaravičienė                    A. Siminkevičius</t>
  </si>
  <si>
    <t>A. Rusteikienė</t>
  </si>
  <si>
    <t>Darbuotojas</t>
  </si>
  <si>
    <t>Skyrius, įstaiga</t>
  </si>
  <si>
    <t xml:space="preserve">SPP prioritetas </t>
  </si>
  <si>
    <t>Sveiko senėjimo paslaugų kokybės gerinimas Molėtų rajone</t>
  </si>
  <si>
    <t>Adaptuoto ir išplėsto jaunimui palankių sveikatos priežiūros paslaugų teikimo modelio įdiegimas Molėtų rajone</t>
  </si>
  <si>
    <t>Teisės ir civilinės metrikacijos skyrius, Viešųjų ryšių skyrius</t>
  </si>
  <si>
    <t>Rajono ugniagesių tarnybos veikla.</t>
  </si>
  <si>
    <t>Iš viso programoje prioritetui:</t>
  </si>
  <si>
    <t>05. Kultūrinės ir sportinės veiklos bei jos infrastruktūros programa</t>
  </si>
  <si>
    <t xml:space="preserve">  </t>
  </si>
  <si>
    <t>UAB "Molėtų švara"</t>
  </si>
  <si>
    <t>Centralizuotų atsiskaitymų  
e - sistemos palaikymas, vnt</t>
  </si>
  <si>
    <t>II.1.5.</t>
  </si>
  <si>
    <t>I.6.2.</t>
  </si>
  <si>
    <t>02. Savivaldybės institucijų ir viešojo administravimo veiklų programa</t>
  </si>
  <si>
    <t>Finansavimo šaltiniai</t>
  </si>
  <si>
    <t>2022 m. lėšų poreikis</t>
  </si>
  <si>
    <t>SAVIVALDYBĖS LĖŠOS, IŠ VISO:</t>
  </si>
  <si>
    <r>
      <t xml:space="preserve">Savivaldybės biudžeto lėšos </t>
    </r>
    <r>
      <rPr>
        <b/>
        <sz val="10"/>
        <rFont val="Times New Roman"/>
        <family val="1"/>
        <charset val="186"/>
      </rPr>
      <t>SB</t>
    </r>
  </si>
  <si>
    <r>
      <t xml:space="preserve">Valstybės biudžeto specialiosios tikslinės dotacijos lėšos </t>
    </r>
    <r>
      <rPr>
        <b/>
        <sz val="10"/>
        <rFont val="Times New Roman"/>
        <family val="1"/>
        <charset val="186"/>
      </rPr>
      <t>SB (VB)</t>
    </r>
  </si>
  <si>
    <t>KITI ŠALTINIAI, IŠ VISO:</t>
  </si>
  <si>
    <r>
      <rPr>
        <sz val="10"/>
        <rFont val="Times New Roman"/>
        <family val="1"/>
        <charset val="186"/>
      </rPr>
      <t>Valstybės biudžeto lėšos</t>
    </r>
    <r>
      <rPr>
        <b/>
        <sz val="10"/>
        <rFont val="Times New Roman"/>
        <family val="1"/>
        <charset val="186"/>
      </rPr>
      <t xml:space="preserve"> VB</t>
    </r>
  </si>
  <si>
    <r>
      <t xml:space="preserve">Europos Sąjungos investicijų lėšos </t>
    </r>
    <r>
      <rPr>
        <b/>
        <sz val="10"/>
        <rFont val="Times New Roman"/>
        <family val="1"/>
        <charset val="186"/>
      </rPr>
      <t>ES</t>
    </r>
  </si>
  <si>
    <r>
      <t xml:space="preserve">Skolintos lėšos </t>
    </r>
    <r>
      <rPr>
        <b/>
        <sz val="10"/>
        <rFont val="Times New Roman"/>
        <family val="1"/>
        <charset val="186"/>
      </rPr>
      <t>SL</t>
    </r>
  </si>
  <si>
    <r>
      <t xml:space="preserve">Kiti finansavimo šaltiniai </t>
    </r>
    <r>
      <rPr>
        <b/>
        <sz val="10"/>
        <rFont val="Times New Roman"/>
        <family val="1"/>
        <charset val="186"/>
      </rPr>
      <t>Kt</t>
    </r>
  </si>
  <si>
    <r>
      <t xml:space="preserve">Savivaldybės aplinkos apsaugos rėmimo programos lėšos </t>
    </r>
    <r>
      <rPr>
        <b/>
        <sz val="10"/>
        <rFont val="Times New Roman"/>
        <family val="1"/>
        <charset val="186"/>
      </rPr>
      <t>SAARP</t>
    </r>
  </si>
  <si>
    <r>
      <t xml:space="preserve">Kelių priežiūros programos lėšos </t>
    </r>
    <r>
      <rPr>
        <b/>
        <sz val="10"/>
        <rFont val="Times New Roman"/>
        <family val="1"/>
        <charset val="186"/>
      </rPr>
      <t>KPP</t>
    </r>
  </si>
  <si>
    <t>IŠ VISO:</t>
  </si>
  <si>
    <t>Iš viso prioritetui:</t>
  </si>
  <si>
    <t>III</t>
  </si>
  <si>
    <t>Atlikta, kub.m.</t>
  </si>
  <si>
    <t>Suremontuota statinių, vnt</t>
  </si>
  <si>
    <t>Rekonstruota gatvių, km</t>
  </si>
  <si>
    <t>Parengtas projektas, vnt Atlikta darbų, proc.</t>
  </si>
  <si>
    <t>Seniūnai</t>
  </si>
  <si>
    <t>Įrengtas perėjų apšvietimas, vnt</t>
  </si>
  <si>
    <t xml:space="preserve">Atnaujinta ir įrengta kelio ženklų, vnt.            </t>
  </si>
  <si>
    <t>Atliktas horizontalus ženklinimas, kv. m.</t>
  </si>
  <si>
    <t>Įrengtas takas, m</t>
  </si>
  <si>
    <t>Įdiegtos saugaus eismo priemonės, vnt</t>
  </si>
  <si>
    <t xml:space="preserve">Įrengta stotelių , vnt. </t>
  </si>
  <si>
    <t>Atlikta inventorizacija, proc</t>
  </si>
  <si>
    <t>Tvarkoma teritorija, 100 kv.m</t>
  </si>
  <si>
    <t>Pprižiūrimi vejų ir žolynų plotai, ha</t>
  </si>
  <si>
    <t>Prižiūrima šviestuvų, vnt</t>
  </si>
  <si>
    <t>Prižiūrimų kapinių plotas, ha</t>
  </si>
  <si>
    <t>Atlikta darbų proc.</t>
  </si>
  <si>
    <t>Įrengta konteinerių, vnt</t>
  </si>
  <si>
    <t xml:space="preserve">Sutvarkytų objektų skaičius, vnt. </t>
  </si>
  <si>
    <t>Parengtas planas,vnt</t>
  </si>
  <si>
    <t>Parengtas planas,proc.</t>
  </si>
  <si>
    <t>Parengta planų vnt</t>
  </si>
  <si>
    <t>2023 m. lėšų poreikis</t>
  </si>
  <si>
    <t>I  PRIORITETAS. Besimokanti, atsakinga ir aktyvi bendruomenė</t>
  </si>
  <si>
    <t>1.1. TIKSLAS. Kokybiška švietimo sistema, kryptinga jaunimo politika</t>
  </si>
  <si>
    <t>1.1.1. UŽDAVINYS. Formuoti efektyvią formalaus ir neformalaus ugdymo įstaigų sistemą</t>
  </si>
  <si>
    <t>1.1.2. UŽDAVINYS. Skatinti vaikų ir jaunimo užimtumą bei socializaciją</t>
  </si>
  <si>
    <t xml:space="preserve">1.1.3. UŽDAVINYS. Gerinti mokymosi visą gyvenimą  sąlygas </t>
  </si>
  <si>
    <t>2.3. TIKSLAS. Patrauklios verslo ir investicinės aplinkos kūrimas</t>
  </si>
  <si>
    <t>2.3.4. UŽDAVINYS. Stiprinti verslumo ugdymą ir profesinį orientavimą rajono bendrojo ugdymo mokyklose</t>
  </si>
  <si>
    <t>Koordinuotas švietimo pagalbos, socialinės ir sveikatos paslaugų teikimas. Pedagogų kvalifikacijos tobulinimas.</t>
  </si>
  <si>
    <r>
      <t xml:space="preserve">                                               </t>
    </r>
    <r>
      <rPr>
        <b/>
        <sz val="10"/>
        <rFont val="Times New Roman"/>
        <family val="1"/>
        <charset val="186"/>
      </rPr>
      <t>Iš viso uždaviniui</t>
    </r>
    <r>
      <rPr>
        <sz val="10"/>
        <rFont val="Times New Roman"/>
        <family val="1"/>
        <charset val="186"/>
      </rPr>
      <t>:</t>
    </r>
  </si>
  <si>
    <t>06.1.1.1.1</t>
  </si>
  <si>
    <t>06.1.1.2.1</t>
  </si>
  <si>
    <t>06.1.1.3.1</t>
  </si>
  <si>
    <t>06.2.3.4.1</t>
  </si>
  <si>
    <t>II PRIORITETAS. Rajono ekonominės plėtros sąlygų kūrimas</t>
  </si>
  <si>
    <t>06.1.1.1.2</t>
  </si>
  <si>
    <t>06.1.1.1.3</t>
  </si>
  <si>
    <t>06.1.1.1.4</t>
  </si>
  <si>
    <t>06.1.1.1.5</t>
  </si>
  <si>
    <t>06.1.1.1.6</t>
  </si>
  <si>
    <t>06.1.1.1.7</t>
  </si>
  <si>
    <t>06.1.1.1.8</t>
  </si>
  <si>
    <t>06.1.1.1.9</t>
  </si>
  <si>
    <t>06.1.1.1.10</t>
  </si>
  <si>
    <t>06.1.1.1.11</t>
  </si>
  <si>
    <t>06.1.1.1.12</t>
  </si>
  <si>
    <t>06.1.1.1.13</t>
  </si>
  <si>
    <t>06.1.1.1.14</t>
  </si>
  <si>
    <t>06.1.1.1.15</t>
  </si>
  <si>
    <t>06.1.1.1.16</t>
  </si>
  <si>
    <t>06.1.1.1.17</t>
  </si>
  <si>
    <t>06.1.1.1.18</t>
  </si>
  <si>
    <t>06.1.1.1.19</t>
  </si>
  <si>
    <t>06.1.1.1.20</t>
  </si>
  <si>
    <t>06.1.1.1.21</t>
  </si>
  <si>
    <t>06.1.1.1.22</t>
  </si>
  <si>
    <t>06.1.1.1.23</t>
  </si>
  <si>
    <t>06.1.1.1.24</t>
  </si>
  <si>
    <t>06.1.1.1.25</t>
  </si>
  <si>
    <t>06.1.1.1.26</t>
  </si>
  <si>
    <t>06.1.1.1.27</t>
  </si>
  <si>
    <t>06.1.1.3.2</t>
  </si>
  <si>
    <t>06.1.1.3.3</t>
  </si>
  <si>
    <t>06.1.1.3.4</t>
  </si>
  <si>
    <t>06. Švietimo ir jo infrastruktūros programa</t>
  </si>
  <si>
    <t>I PRIORITETAS. Besimokanti, atsakinga ir aktyvi bendruomenė</t>
  </si>
  <si>
    <t>1.3. TIKSLAS. Užtikrinta visavertė ir saugi socialinė aplinka</t>
  </si>
  <si>
    <t>1.3.1. UŽDAVINYS. Gerinti socialinių paslaugų kokybę ir prieinamumą</t>
  </si>
  <si>
    <t>1.3.2. UŽDAVINYS. Mažinti socialinę atskirtį</t>
  </si>
  <si>
    <t>07.1.3.1.1</t>
  </si>
  <si>
    <t>07.1.3.2.1</t>
  </si>
  <si>
    <t>07.1.3.1.2</t>
  </si>
  <si>
    <t>07.1.3.1.3</t>
  </si>
  <si>
    <t>07.1.3.1.4</t>
  </si>
  <si>
    <t>07.1.3.1.5</t>
  </si>
  <si>
    <t>07.1.3.1.6</t>
  </si>
  <si>
    <t>07.1.3.1.7</t>
  </si>
  <si>
    <t>07.1.3.1.8</t>
  </si>
  <si>
    <t>07.1.3.1.9</t>
  </si>
  <si>
    <t>07.1.3.1.10</t>
  </si>
  <si>
    <t>07.1.3.1.11</t>
  </si>
  <si>
    <t>07.1.3.1.12</t>
  </si>
  <si>
    <t>07.1.3.1.13</t>
  </si>
  <si>
    <t>07.1.3.1.14</t>
  </si>
  <si>
    <t>07.1.3.1.15</t>
  </si>
  <si>
    <t>07.1.3.1.16</t>
  </si>
  <si>
    <t>07.1.3.1.17</t>
  </si>
  <si>
    <t>07.1.3.1.18</t>
  </si>
  <si>
    <t>07.1.3.1.19</t>
  </si>
  <si>
    <t>07.1.3.1.20</t>
  </si>
  <si>
    <t>07.1.3.1.21</t>
  </si>
  <si>
    <t>07.1.3.1.22</t>
  </si>
  <si>
    <t>07.1.3.1.23</t>
  </si>
  <si>
    <t>07.1.3.2.2</t>
  </si>
  <si>
    <t>07.1.3.2.3</t>
  </si>
  <si>
    <t>07.1.3.2.4</t>
  </si>
  <si>
    <t>07.1.3.2.5</t>
  </si>
  <si>
    <t>07.1.3.2.6</t>
  </si>
  <si>
    <t>07.1.3.2.7</t>
  </si>
  <si>
    <t>07.1.3.2.8</t>
  </si>
  <si>
    <t>07.1.3.2.9</t>
  </si>
  <si>
    <t>07.1.3.2.10</t>
  </si>
  <si>
    <t>Įsigyta elektrinių viryklių vnt.</t>
  </si>
  <si>
    <t>08. Turizmo paslaugų plėtros ir rajono įvaizdžio komunikacijos programa</t>
  </si>
  <si>
    <t>1.6. TIKSLAS. Kokybiškas savivaldybės valdymas bendruomenės patogumui</t>
  </si>
  <si>
    <t>1.6.3. UŽDAVINYS. Stiprinti savivaldybės vidaus ir išorinę komunikaciją, kryptingai formuojant krašto įvaizdį ir identitetą</t>
  </si>
  <si>
    <t xml:space="preserve">II PRIORITETAS. Rajono ekonominės plėtros sąlygų kūrimas </t>
  </si>
  <si>
    <t>2.2. TIKSLAS. Turizmo ir laisvalaikio paslaugų kokybės ir įvairovės skatinimas</t>
  </si>
  <si>
    <t>2.2.1. UŽDAVINYS. Skatinti kurtis ir kurti naujus darnaus turizmo produktus</t>
  </si>
  <si>
    <t>2.2.2. UŽDAVINYS. Populiarinti rajoną kaip žvaigždžių pažinimo, aktyvaus laisvalaikio, draugiško aplinkai ir ekologišką kraštą</t>
  </si>
  <si>
    <t>2.2.3. UŽDAVINYS Kurti rajone aktyvaus laisvalaikio infrastruktūrą, mažinančią sezoniškumą</t>
  </si>
  <si>
    <t>2.2.5. UŽDAVINYS. Siekti rajono kurortinės teritorijos įteisinimo</t>
  </si>
  <si>
    <t>08.2.2.3.1</t>
  </si>
  <si>
    <t>08.2.2.3.2</t>
  </si>
  <si>
    <t>08.2.2.2.1</t>
  </si>
  <si>
    <t>08.2.2.2.2</t>
  </si>
  <si>
    <t>08.2.2.2.3</t>
  </si>
  <si>
    <t>08.2.2.2.4</t>
  </si>
  <si>
    <t>08.2.2.2.5</t>
  </si>
  <si>
    <t>08.2.2.2.6</t>
  </si>
  <si>
    <t>08.2.2.2.7</t>
  </si>
  <si>
    <t>08.2.2.2.8</t>
  </si>
  <si>
    <t>08.2.2.2.10</t>
  </si>
  <si>
    <t>08.2.2.2.11</t>
  </si>
  <si>
    <t>08.2.2.1.1</t>
  </si>
  <si>
    <t>08.2.2.1.3</t>
  </si>
  <si>
    <t>08.2.2.1.4</t>
  </si>
  <si>
    <t>08.2.2.1.6</t>
  </si>
  <si>
    <t>08.1.6.3.1</t>
  </si>
  <si>
    <t>08.1.6.3.2</t>
  </si>
  <si>
    <t>08.1.6.3.3</t>
  </si>
  <si>
    <t>08.1.6.3.4</t>
  </si>
  <si>
    <t>II.1.1.</t>
  </si>
  <si>
    <t>03.2.2.3.3</t>
  </si>
  <si>
    <t>03.2.2.3.4</t>
  </si>
  <si>
    <t>03.2.2.3.5</t>
  </si>
  <si>
    <t>03.2.2.3.6</t>
  </si>
  <si>
    <t>03.2.2.3.1</t>
  </si>
  <si>
    <t>03.2.2.3.2</t>
  </si>
  <si>
    <t>III.1.3.</t>
  </si>
  <si>
    <t>III.2.2.</t>
  </si>
  <si>
    <t>I.3.6.</t>
  </si>
  <si>
    <t>I.3.2, I.3.5.</t>
  </si>
  <si>
    <t>I.3.7.</t>
  </si>
  <si>
    <t>I.1.6., III.4.4.</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</si>
  <si>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</si>
  <si>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 (VB)</t>
    </r>
  </si>
  <si>
    <r>
      <rPr>
        <sz val="10"/>
        <rFont val="Times New Roman"/>
        <family val="1"/>
      </rPr>
      <t>Valstybės biudžeto lėšos</t>
    </r>
    <r>
      <rPr>
        <b/>
        <sz val="10"/>
        <rFont val="Times New Roman"/>
        <family val="1"/>
      </rPr>
      <t xml:space="preserve"> VB</t>
    </r>
  </si>
  <si>
    <r>
      <t xml:space="preserve">Europos Sąjungos investicijų lėšos </t>
    </r>
    <r>
      <rPr>
        <b/>
        <sz val="10"/>
        <rFont val="Times New Roman"/>
        <family val="1"/>
      </rPr>
      <t>ES</t>
    </r>
  </si>
  <si>
    <r>
      <t xml:space="preserve">Skolintos lėšos </t>
    </r>
    <r>
      <rPr>
        <b/>
        <sz val="10"/>
        <rFont val="Times New Roman"/>
        <family val="1"/>
      </rPr>
      <t>SL</t>
    </r>
  </si>
  <si>
    <r>
      <t xml:space="preserve">Kiti finansavimo šaltiniai </t>
    </r>
    <r>
      <rPr>
        <b/>
        <sz val="10"/>
        <rFont val="Times New Roman"/>
        <family val="1"/>
      </rPr>
      <t>Kt</t>
    </r>
  </si>
  <si>
    <r>
      <t xml:space="preserve">Savivaldybės aplinkos apsaugos rėmimo programos lėšos </t>
    </r>
    <r>
      <rPr>
        <b/>
        <sz val="10"/>
        <rFont val="Times New Roman"/>
        <family val="1"/>
      </rPr>
      <t>SAARP</t>
    </r>
  </si>
  <si>
    <r>
      <t xml:space="preserve">Kelių priežiūros programos lėšos </t>
    </r>
    <r>
      <rPr>
        <b/>
        <sz val="10"/>
        <rFont val="Times New Roman"/>
        <family val="1"/>
      </rPr>
      <t>KPP</t>
    </r>
  </si>
  <si>
    <t>Masinių-komercinių sporto renginių organizavimas</t>
  </si>
  <si>
    <t>Architektūros ir teritorijų planavimo skyrius</t>
  </si>
  <si>
    <t>06.1.1.1.28</t>
  </si>
  <si>
    <t>I.4.5.</t>
  </si>
  <si>
    <t>I.3.4.</t>
  </si>
  <si>
    <t>II.1.8.</t>
  </si>
  <si>
    <t>Produkto rodiklio</t>
  </si>
  <si>
    <t>UAB "Molėtų šiluma", UAB "Molėtų vanduo"</t>
  </si>
  <si>
    <t>įsigyta konteinerių, vnt</t>
  </si>
  <si>
    <t>I.6.3.</t>
  </si>
  <si>
    <t>I.6.3</t>
  </si>
  <si>
    <t>Pasirengta konkursui, proc.</t>
  </si>
  <si>
    <t>I.4.4.</t>
  </si>
  <si>
    <t>Molėtų technikos muziejaus plėtra ir turizmo informacinės sistemos kūrimas</t>
  </si>
  <si>
    <t>Informacinės rodyklės</t>
  </si>
  <si>
    <t>Rodyklių stovai</t>
  </si>
  <si>
    <t>I.1.5.</t>
  </si>
  <si>
    <t>I.1.1. I.1.4 I.1.6</t>
  </si>
  <si>
    <t>I.1.1. I.1.4. I.1.6.</t>
  </si>
  <si>
    <t>I.1.9.</t>
  </si>
  <si>
    <t>I.1.2. I.1.11.</t>
  </si>
  <si>
    <t>I.1.10</t>
  </si>
  <si>
    <t>I.1.2</t>
  </si>
  <si>
    <t>I.1.3. I.1.8.</t>
  </si>
  <si>
    <t>I.1.2.</t>
  </si>
  <si>
    <t>I.1.12.</t>
  </si>
  <si>
    <t>I.1.12</t>
  </si>
  <si>
    <t>I.1.4.</t>
  </si>
  <si>
    <t>I.1.4., I.1.6.</t>
  </si>
  <si>
    <t>I.3.2</t>
  </si>
  <si>
    <t>I.3.1</t>
  </si>
  <si>
    <t>I.3.1., I.3.3.</t>
  </si>
  <si>
    <t>Turizmo ir verslo informacijos centras</t>
  </si>
  <si>
    <t>Mero komanda</t>
  </si>
  <si>
    <t>Molėtų rajono ugdymo įstaigos</t>
  </si>
  <si>
    <t>Molėtų rajono švietimo pagalbos tarnyba</t>
  </si>
  <si>
    <t>Administracijos direktoriaus pavaduotojas</t>
  </si>
  <si>
    <t xml:space="preserve"> 1.2. TIKSLAS. Sveika visuomenė ir efektyvi sveikatos priežiūros sistema</t>
  </si>
  <si>
    <t>1.2.1. UŽDAVINYS. Formuoti sveiką visuomenę, propaguoti sveiką gyvenseną ir ekologišką gyvenimo būdą</t>
  </si>
  <si>
    <t>04.1.2.1.1</t>
  </si>
  <si>
    <t>I.2.4</t>
  </si>
  <si>
    <t>04.1.2.1.2</t>
  </si>
  <si>
    <t>I.2.3</t>
  </si>
  <si>
    <t>04.1.2.1.3</t>
  </si>
  <si>
    <t>I.2.5</t>
  </si>
  <si>
    <t>04.1.2.1.4</t>
  </si>
  <si>
    <t>04.1.2.1.5</t>
  </si>
  <si>
    <t>I.2.1, I.2.2</t>
  </si>
  <si>
    <t>04.1.2.1.6</t>
  </si>
  <si>
    <t>1.2.2. UŽDAVINYS. Padidinti asmens sveikatos priežiūros paslaugų kokybę ir prieinamumą</t>
  </si>
  <si>
    <t>04.1.2.2.1</t>
  </si>
  <si>
    <t>I.2.1</t>
  </si>
  <si>
    <t>04.1.2.2.2</t>
  </si>
  <si>
    <t>04.1.2.2.3</t>
  </si>
  <si>
    <t>04.1.2.2.4</t>
  </si>
  <si>
    <t>1.2.3. UŽDAVINYS. Sukurti tvarią tarpsektorinę prevencijos sistemą</t>
  </si>
  <si>
    <t>04.1.2.3.1</t>
  </si>
  <si>
    <t xml:space="preserve"> 1.1.2. UŽDAVINYS. Skatinti vaikų ir jaunimo užimtumą bei socializaciją</t>
  </si>
  <si>
    <t>04.1.1.2.1</t>
  </si>
  <si>
    <t>I.5.2.</t>
  </si>
  <si>
    <t>1.5. TIKSLAS. Saugus ir bendruomeniškas kraštas</t>
  </si>
  <si>
    <t>1.5.2. UŽDAVINYS. Skatinti ir ugdyti gyventojų bendruomeniškumą.</t>
  </si>
  <si>
    <t>04.1.5.2.1</t>
  </si>
  <si>
    <t>I.5.3</t>
  </si>
  <si>
    <t>04.1.5.2.2</t>
  </si>
  <si>
    <t>04.1.5.2.3</t>
  </si>
  <si>
    <t>1.5.1 UŽDAVINYS. Bendradarbiauti užtikrinant viešąją tvarką</t>
  </si>
  <si>
    <t>04.1.5.1.1</t>
  </si>
  <si>
    <t>I.5.4.</t>
  </si>
  <si>
    <t>04.1.5.1.2</t>
  </si>
  <si>
    <t>04.1.5.1.3</t>
  </si>
  <si>
    <t>04.1.5.1.4</t>
  </si>
  <si>
    <t>04.1.5.1.5</t>
  </si>
  <si>
    <t>04.1.5.1.6</t>
  </si>
  <si>
    <t>I.5.4</t>
  </si>
  <si>
    <t>2.3.</t>
  </si>
  <si>
    <t>2.3.2.</t>
  </si>
  <si>
    <t>04.2.3.2.1</t>
  </si>
  <si>
    <t>04.2.3.2.2</t>
  </si>
  <si>
    <t xml:space="preserve">1.4. TIKSLAS. Išplėtota kultūros, sporto, laisvalaikio paslaugų sistema ir sudarytos sąlygos asmens saviraiškai </t>
  </si>
  <si>
    <t xml:space="preserve">1.4.1. UŽDAVINYS Sudaryti sąlygas kokybiškam kultūros ir sporto sektorių viešųjų paslaugų teikimui </t>
  </si>
  <si>
    <t>05.1.4.1.1</t>
  </si>
  <si>
    <t>I.4.8., I.4.6.</t>
  </si>
  <si>
    <t>05.1.4.1.2</t>
  </si>
  <si>
    <t>I.4.8.</t>
  </si>
  <si>
    <t>05.1.4.1.3</t>
  </si>
  <si>
    <t>05.1.4.1.4</t>
  </si>
  <si>
    <t>I.4.1.</t>
  </si>
  <si>
    <t>05.1.4.1.5</t>
  </si>
  <si>
    <t>05.1.4.1.6</t>
  </si>
  <si>
    <t>05.1.4.1.7</t>
  </si>
  <si>
    <t>05.1.4.1.9</t>
  </si>
  <si>
    <t>05.1.4.1.10</t>
  </si>
  <si>
    <t>05.1.4.1.11</t>
  </si>
  <si>
    <t xml:space="preserve">I.4.2., I.4.3. </t>
  </si>
  <si>
    <t>05.1.4.1.12</t>
  </si>
  <si>
    <t>I.4.3.</t>
  </si>
  <si>
    <t>05.1.4.1.13</t>
  </si>
  <si>
    <t>05.1.4.1.14</t>
  </si>
  <si>
    <t>05.1.4.1.15</t>
  </si>
  <si>
    <t>05.1.4.1.16</t>
  </si>
  <si>
    <t>05.1.4.1.17</t>
  </si>
  <si>
    <t>05.1.4.1.18</t>
  </si>
  <si>
    <t xml:space="preserve">1.4.2. UŽDAVINYS. Kurti ir modernizuoti kultūros, meno ir laisvalaikio traukos centrus </t>
  </si>
  <si>
    <t>05.1.4.2.1</t>
  </si>
  <si>
    <t>05.1.4.2.2</t>
  </si>
  <si>
    <t>05.1.4.2.3</t>
  </si>
  <si>
    <t>05.1.4.2.5</t>
  </si>
  <si>
    <t>05.1.4.2.6</t>
  </si>
  <si>
    <t>05.1.4.2.7</t>
  </si>
  <si>
    <t>1.4.3. UŽDAVINYS. Plėtoti kūno kultūrą ir skatinti aktyvų laisvalaikį, įveiklinant sukurtą infrastruktūrą</t>
  </si>
  <si>
    <t>05.1.4.3.1</t>
  </si>
  <si>
    <t>05.1.4.3.2</t>
  </si>
  <si>
    <t>05.1.4.3.3</t>
  </si>
  <si>
    <t>05.1.4.3.4</t>
  </si>
  <si>
    <t>05.1.4.3.5</t>
  </si>
  <si>
    <t xml:space="preserve">2.2. TIKSLAS. Turizmo ir laisvalaikio paslaugų kokybės ir įvairovės skatinimas </t>
  </si>
  <si>
    <t xml:space="preserve">2.2.4. UŽDAVINYS. Pritaikyti kultūros paveldo objektus visuomenės ir turizmo poreikiams </t>
  </si>
  <si>
    <t>05.2.2.4.1</t>
  </si>
  <si>
    <t>05.2.2.4.2</t>
  </si>
  <si>
    <t xml:space="preserve">2.1. TIKSLAS. Žaliosios ekonomikos plėtra rajone  </t>
  </si>
  <si>
    <t>2.1.3. UŽDAVINYS. Skatinti ekologinį ūkininkavimą, kooperaciją žemės ūkyje bei rūpintis dirbamos žemės kokybe</t>
  </si>
  <si>
    <t>01.2.1.3.1</t>
  </si>
  <si>
    <t>01.2.1.3.2</t>
  </si>
  <si>
    <t>01.2.1.3.3</t>
  </si>
  <si>
    <t>01.2.1.3.4</t>
  </si>
  <si>
    <t>01.2.1.3.5</t>
  </si>
  <si>
    <t xml:space="preserve">2.3.1. UŽDAVINYS. Skatinti viešųjų ir privačių subjektų sinergiją ir verslo plėtros iniciatyvas </t>
  </si>
  <si>
    <t>01.2.3.1.1</t>
  </si>
  <si>
    <t>01.2.3.1.2</t>
  </si>
  <si>
    <t xml:space="preserve">2.3.2. UŽDAVINYS. Kurti rajone verslui bei investicijoms palankią mokestinę ir administracinės pagalbos aplinką </t>
  </si>
  <si>
    <t>01.2.3.2.2</t>
  </si>
  <si>
    <t>01.2.3.2.3</t>
  </si>
  <si>
    <t>01.2.3.2.4</t>
  </si>
  <si>
    <t>2.3.3. UŽDAVINYS. Plėsti mieste ir rajone verslo ir komercines teritorijas</t>
  </si>
  <si>
    <t>01.2.3.3.1</t>
  </si>
  <si>
    <t>01.2.3.3.2</t>
  </si>
  <si>
    <t>01.2.3.3.3</t>
  </si>
  <si>
    <t>01.2.3.3.4</t>
  </si>
  <si>
    <t>1.6.1. UŽDAVINYS. Plėtoti e-demokratijos ir e-valdžios priemones savivaldybės administracijoje, įstaigose ir įmonėse</t>
  </si>
  <si>
    <t>02.1.6.1.1</t>
  </si>
  <si>
    <t>02.1.6.1.2</t>
  </si>
  <si>
    <t>02.1.6.1.3</t>
  </si>
  <si>
    <t>02.1.6.1.4</t>
  </si>
  <si>
    <t>02.1.6.1.5</t>
  </si>
  <si>
    <t>02.1.6.1.6</t>
  </si>
  <si>
    <t>02.1.6.1.7</t>
  </si>
  <si>
    <t>1.6.2. UŽDAVINYS. Gerinti savivaldybės teikiamų paslaugų ir funkcijų vykdymo kokybę, diegiant pažangius vadybos principus</t>
  </si>
  <si>
    <t>02.1.6.2.1</t>
  </si>
  <si>
    <t>02.1.6.2.2</t>
  </si>
  <si>
    <t>02.1.6.2.3</t>
  </si>
  <si>
    <t>02.1.6.2.4</t>
  </si>
  <si>
    <t>02.1.6.2.5</t>
  </si>
  <si>
    <t>02.1.6.2.6</t>
  </si>
  <si>
    <t>02.1.6.2.7</t>
  </si>
  <si>
    <t>02.1.6.2.8</t>
  </si>
  <si>
    <t>02.1.6.2.9</t>
  </si>
  <si>
    <t>02.1.6.2.10</t>
  </si>
  <si>
    <t>02.1.6.2.11</t>
  </si>
  <si>
    <t>02.1.6.2.12</t>
  </si>
  <si>
    <t>02.1.6.2.13</t>
  </si>
  <si>
    <t>02.1.6.2.15</t>
  </si>
  <si>
    <t>1.5.</t>
  </si>
  <si>
    <t>TIKSLAS. Saugus ir bendruomeniškas kraštas</t>
  </si>
  <si>
    <t>1.5.2. UŽDAVINYS. Skatinti ir ugdyti gyventojų bendruomeniškumą</t>
  </si>
  <si>
    <t>03.1.5.2.1</t>
  </si>
  <si>
    <t>03.1.5.2.2</t>
  </si>
  <si>
    <t>03.1.5.2.3</t>
  </si>
  <si>
    <t>03.1.5.2.4</t>
  </si>
  <si>
    <t>03.1.5.2.5</t>
  </si>
  <si>
    <t>2.1.</t>
  </si>
  <si>
    <t>TIKSLAS. Žaliosios ekonomikos plėtra rajone</t>
  </si>
  <si>
    <t>2.1.1. UŽDAVINYS. Skatinti rajone  žiedinės ekonomikos iniciatyvas, draugiško aplinkai verslo vystymą</t>
  </si>
  <si>
    <t>03.2.1.1.1</t>
  </si>
  <si>
    <t>03.2.1.2.1</t>
  </si>
  <si>
    <t>03.2.1.2.2</t>
  </si>
  <si>
    <t>2.2.</t>
  </si>
  <si>
    <t>03.2.2.2.1</t>
  </si>
  <si>
    <t>03.2.2.2.2</t>
  </si>
  <si>
    <t>03.2.2.2.3</t>
  </si>
  <si>
    <t>03.2.2.2.4</t>
  </si>
  <si>
    <t>2.2.3. UŽDAVINYS. Kurti aktyvaus laisvalaikio infrastruktūrą, mažinančią sezoniškumą</t>
  </si>
  <si>
    <t>03.2.2.4.1</t>
  </si>
  <si>
    <t>03.2.2.4.2</t>
  </si>
  <si>
    <t>03.2.2.4.3</t>
  </si>
  <si>
    <t>03.2.2.4.4</t>
  </si>
  <si>
    <t>PRIORITETAS. Infrastruktūra, užtikrinanti kokybišką, saugią ir patogią gyvenimo aplinką</t>
  </si>
  <si>
    <t>3.1.</t>
  </si>
  <si>
    <t>03.3.1.1.1</t>
  </si>
  <si>
    <t>03.3.1.1.2</t>
  </si>
  <si>
    <t>03.3.1.1.4</t>
  </si>
  <si>
    <t>03.3.1.1.5</t>
  </si>
  <si>
    <t>03.3.1.1.6</t>
  </si>
  <si>
    <t>03.3.1.1.7</t>
  </si>
  <si>
    <t>03.3.1.1.8</t>
  </si>
  <si>
    <t>03.3.1.1.9</t>
  </si>
  <si>
    <t>03.3.1.1.10</t>
  </si>
  <si>
    <t>03.3.1.1.11</t>
  </si>
  <si>
    <t>03.3.1.1.12</t>
  </si>
  <si>
    <t>3.1.2. UŽDAVINYS. Įgyvendinti daugiabučių namų energinio efektyvumo didinimo programą</t>
  </si>
  <si>
    <t>03.3.1.2.1</t>
  </si>
  <si>
    <t>3.1.3. UŽDAVINYS. Atnaujinti viešosios paskirties pastatus, siekiant energinio efektyvumo</t>
  </si>
  <si>
    <t>03.3.1.3.1</t>
  </si>
  <si>
    <t>03.3.1.3.2</t>
  </si>
  <si>
    <t>03.3.1.3.3</t>
  </si>
  <si>
    <t>3.1.4. UŽDAVINYS. Didinti šilumos gamybos efektyvumą rajone veikiančiose katilinėse</t>
  </si>
  <si>
    <t>03.3.1.4.1</t>
  </si>
  <si>
    <t>03.3.1.4.2</t>
  </si>
  <si>
    <t>03.3.1.4.3</t>
  </si>
  <si>
    <t>03.3.1.4.4</t>
  </si>
  <si>
    <t>03.3.1.4.5</t>
  </si>
  <si>
    <t>03.3.1.4.6</t>
  </si>
  <si>
    <t>03.3.1.4.7</t>
  </si>
  <si>
    <t>3.2.</t>
  </si>
  <si>
    <t>03.3.2.1.1</t>
  </si>
  <si>
    <t>03.3.2.1.2</t>
  </si>
  <si>
    <t>03.3.2.1.3</t>
  </si>
  <si>
    <t>03.3.2.1.4</t>
  </si>
  <si>
    <t>03.3.2.1.5</t>
  </si>
  <si>
    <t>03.3.2.1.6</t>
  </si>
  <si>
    <t>03.3.2.1.7</t>
  </si>
  <si>
    <t>03.3.2.1.8</t>
  </si>
  <si>
    <t>03.3.2.1.9</t>
  </si>
  <si>
    <t>03.3.2.1.10</t>
  </si>
  <si>
    <t>03.3.2.1.11</t>
  </si>
  <si>
    <t>03.3.2.1.12</t>
  </si>
  <si>
    <t>03.3.2.1.13</t>
  </si>
  <si>
    <t>03.3.2.1.14</t>
  </si>
  <si>
    <t>03.3.2.1.15</t>
  </si>
  <si>
    <t>03.3.2.1.16</t>
  </si>
  <si>
    <t>03.3.2.1.17</t>
  </si>
  <si>
    <t>03.3.2.1.18</t>
  </si>
  <si>
    <t>03.3.2.1.19</t>
  </si>
  <si>
    <t>03.3.2.1.20</t>
  </si>
  <si>
    <t>03.3.2.1.21</t>
  </si>
  <si>
    <t>03.3.2.1.22</t>
  </si>
  <si>
    <t>03.3.2.1.23</t>
  </si>
  <si>
    <t>03.3.2.1.24</t>
  </si>
  <si>
    <t>03.3.2.1.25</t>
  </si>
  <si>
    <t>03.3.2.1.26</t>
  </si>
  <si>
    <t>03.3.2.1.27</t>
  </si>
  <si>
    <t>03.3.2.1.28</t>
  </si>
  <si>
    <t>03.3.2.1.29</t>
  </si>
  <si>
    <t>03.3.2.1.30</t>
  </si>
  <si>
    <t>03.3.2.1.31</t>
  </si>
  <si>
    <t>03.3.2.1.32</t>
  </si>
  <si>
    <t>03.3.2.1.33</t>
  </si>
  <si>
    <t>03.3.2.2.1</t>
  </si>
  <si>
    <t>03.3.2.2.2</t>
  </si>
  <si>
    <t>03.3.2.2.3</t>
  </si>
  <si>
    <t>03.3.2.2.4</t>
  </si>
  <si>
    <t>03.3.2.2.5</t>
  </si>
  <si>
    <t>03.3.2.2.6</t>
  </si>
  <si>
    <t>03.3.2.2.7</t>
  </si>
  <si>
    <t>03.3.2.2.8</t>
  </si>
  <si>
    <t>03.3.2.3.1</t>
  </si>
  <si>
    <t>03.3.2.3.2</t>
  </si>
  <si>
    <t>03.3.2.3.3</t>
  </si>
  <si>
    <t>03.3.3.1.1</t>
  </si>
  <si>
    <t>03.3.3.1.2</t>
  </si>
  <si>
    <t>03.3.3.1.3</t>
  </si>
  <si>
    <t>03.3.3.1.4</t>
  </si>
  <si>
    <t>03.3.3.1.5</t>
  </si>
  <si>
    <t>03.3.3.1.6</t>
  </si>
  <si>
    <t>03.3.3.1.7</t>
  </si>
  <si>
    <t>03.3.3.1.8</t>
  </si>
  <si>
    <t>03.3.3.1.9</t>
  </si>
  <si>
    <t>03.3.3.1.10</t>
  </si>
  <si>
    <t>03.3.3.1.11</t>
  </si>
  <si>
    <t>03.3.3.1.12</t>
  </si>
  <si>
    <t>03.3.3.2.1</t>
  </si>
  <si>
    <t>03.3.3.3.1</t>
  </si>
  <si>
    <t>03.3.3.3.2</t>
  </si>
  <si>
    <t>3.3.4. UŽDAVINYS. Kompleksiškai planuoti, atnaujinti ir prižiūrėti miesto ir seniūnijų viešąsias erdves, taikant universalaus dizaino principus</t>
  </si>
  <si>
    <t>03.3.3.4.1</t>
  </si>
  <si>
    <t>03.3.3.4.2</t>
  </si>
  <si>
    <t>03.3.3.4.3</t>
  </si>
  <si>
    <t>03.3.3.4.4</t>
  </si>
  <si>
    <t>03.3.3.4.5</t>
  </si>
  <si>
    <t>03.3.3.4.6</t>
  </si>
  <si>
    <t>03.3.3.4.7</t>
  </si>
  <si>
    <t>03.3.3.4.8</t>
  </si>
  <si>
    <t>03.3.3.4.9</t>
  </si>
  <si>
    <t>03.3.3.4.10</t>
  </si>
  <si>
    <t>03.3.3.4.11</t>
  </si>
  <si>
    <t>3.3.5. UŽDAVINYS. Kompleksiškai tvarkyti daugiabučių gyvenamųjų namų kvartalų aplinką</t>
  </si>
  <si>
    <t>03.3.3.5.1</t>
  </si>
  <si>
    <t>03.3.3.5.2</t>
  </si>
  <si>
    <t>03.3.3.5.3</t>
  </si>
  <si>
    <t>03.3.3.5.4</t>
  </si>
  <si>
    <t>03.3.3.5.5</t>
  </si>
  <si>
    <t>3.3.6. Rengti ir įgyvendinti rajono ir/ar atskirų teritorijų planavimo dokumentus</t>
  </si>
  <si>
    <t>03.3.3.6.1.</t>
  </si>
  <si>
    <t>03.3.3.6.2.</t>
  </si>
  <si>
    <t>03.3.3.6.3.</t>
  </si>
  <si>
    <t>03.3.3.6.4.</t>
  </si>
  <si>
    <t>03.3.3.6.5.</t>
  </si>
  <si>
    <t>03.3.3.6.7</t>
  </si>
  <si>
    <t>03.3.3.6.8</t>
  </si>
  <si>
    <t>03.3.3.6.9</t>
  </si>
  <si>
    <t>03.3.3.6.10</t>
  </si>
  <si>
    <t>Molėtų šiluma</t>
  </si>
  <si>
    <t xml:space="preserve">Statybos ir ž. ū. skyrius </t>
  </si>
  <si>
    <t>II.1.1., II.1.2., II.1.3.</t>
  </si>
  <si>
    <t>II.1.2., II.1.3.</t>
  </si>
  <si>
    <t>II.1.2., II.1.3., II.1.8.</t>
  </si>
  <si>
    <t>II.1.4., III.1.5.</t>
  </si>
  <si>
    <t>III.4.1.</t>
  </si>
  <si>
    <t>I.6.1.</t>
  </si>
  <si>
    <t>II.1.6.</t>
  </si>
  <si>
    <t>07.1.3.2.11</t>
  </si>
  <si>
    <t>Įteiktas apdovanojimas</t>
  </si>
  <si>
    <t>Metų socialinio darbuotojo pagerbimas</t>
  </si>
  <si>
    <t>06.1.1.1.29</t>
  </si>
  <si>
    <t>Metų kultūros darbuotojo pagerbimas</t>
  </si>
  <si>
    <t>Metų švietimo darbuotojo pagerbimas</t>
  </si>
  <si>
    <t>Iteiktas apdovanojimas</t>
  </si>
  <si>
    <t>04.1.2.2.6</t>
  </si>
  <si>
    <t>Metų sveikatos darbuotojo pagerbimas</t>
  </si>
  <si>
    <t>“Vietos gyventojų pasiūlytų projektų įgyvendinimas pagal seniūnaitijų bendruomenių viešųjų poreikių ir iniciatyvų finansavimo iš rajono biudžeto lėšų atrankos tvarkos aprašą”</t>
  </si>
  <si>
    <t>Mažosios arhitektūros, atspindinčios Molėtų įvaizdį, kūrimas ir įrengimas Molėtų rajone</t>
  </si>
  <si>
    <t>Diskgolfo  parko įrengimas Molėtų mieste     </t>
  </si>
  <si>
    <t>Lankytojų skaičiaus didėjimas %</t>
  </si>
  <si>
    <t>SAVIVALDYBĖS  LĖŠOS, IŠ VISO:</t>
  </si>
  <si>
    <t>*Skaičiai pateikti tūkst. eurų, suapvalinant iki tūkst.</t>
  </si>
  <si>
    <t>1 programa</t>
  </si>
  <si>
    <t>2 programa</t>
  </si>
  <si>
    <t>3 programa</t>
  </si>
  <si>
    <t>4 programa</t>
  </si>
  <si>
    <t>5 programa</t>
  </si>
  <si>
    <t>6 programa</t>
  </si>
  <si>
    <t>7 programa</t>
  </si>
  <si>
    <t>8 programa</t>
  </si>
  <si>
    <t>2022 m. lėšų poreikis tūkst. Eur, suapvalinta iki tūkst.</t>
  </si>
  <si>
    <t>2023 m. lėšų poreikis tūkst. Eur, suapvalinta iki tūkst.</t>
  </si>
  <si>
    <t>Balninkų mokyklos pastato remontas pritaikant soc. paslaugų teikimui I etapas</t>
  </si>
  <si>
    <t>Balninkų mokyklos pastato remontas pritaikant soc. paslaugų teikimui II etapas</t>
  </si>
  <si>
    <t>03.3.2.1.34</t>
  </si>
  <si>
    <t>Molėtų r. vietinės reikšmių kelių (gatvių) statinių kadastriniai matavimai</t>
  </si>
  <si>
    <t xml:space="preserve">Atlikti kadastriniai matavimai seniūnijose,sen. </t>
  </si>
  <si>
    <t>03.3.2.1.35</t>
  </si>
  <si>
    <t>Saugomų teritorijų ženklo populiarinimas ir naudojimo skatinimas</t>
  </si>
  <si>
    <t>Kurortinės teritorijos statuso siekimo programos parengimas ir įgyendinimas (Molėtų miestas) (finansavimas nurodytas 3 programoje)</t>
  </si>
  <si>
    <t>II.1.4., III.1.2., III.1.4., III.1.5.</t>
  </si>
  <si>
    <t>R. Grainys, S. Stukas</t>
  </si>
  <si>
    <t>Stiprinti sveikos gyvensenos įgūdžius, raštingumą bendruomenėse bei vykdyti visuomenės sveikatos stebėseną savivaldybėje</t>
  </si>
  <si>
    <t>06.1.1.1.30</t>
  </si>
  <si>
    <t xml:space="preserve">Veikiančių savaitgalio grupių skaičius, vnt. </t>
  </si>
  <si>
    <t>Asmenų, dalyvavusių projekte skaičius</t>
  </si>
  <si>
    <t>G. Putvinskas,     Z. Krivičius</t>
  </si>
  <si>
    <t>V. Suchodumcevas</t>
  </si>
  <si>
    <t>I. Sabaliauskienė</t>
  </si>
  <si>
    <t>E. Putnienė</t>
  </si>
  <si>
    <t>R. Vidžiūnienė</t>
  </si>
  <si>
    <t>R. Maigienė</t>
  </si>
  <si>
    <t>V. Aleksiejūnienė</t>
  </si>
  <si>
    <t>K. Andreikėnienė</t>
  </si>
  <si>
    <t>S. Žvinys</t>
  </si>
  <si>
    <t>M. Bareikytė</t>
  </si>
  <si>
    <t>V. Mečiukonienė</t>
  </si>
  <si>
    <t>V. Stundys</t>
  </si>
  <si>
    <t>R. Tamošiūnas</t>
  </si>
  <si>
    <t>D. Židonis</t>
  </si>
  <si>
    <t>S. Maželis</t>
  </si>
  <si>
    <t>G. Matkevičius</t>
  </si>
  <si>
    <t>M. Kildišius</t>
  </si>
  <si>
    <t>I. Narušienė</t>
  </si>
  <si>
    <t>N. Stančikienė</t>
  </si>
  <si>
    <t>V. Budrionienė, V. Bacenskaitė</t>
  </si>
  <si>
    <t>V. Urbanavičienė</t>
  </si>
  <si>
    <t>N. Stalnionienė</t>
  </si>
  <si>
    <t>G. Pelakauskienė</t>
  </si>
  <si>
    <t>O. Kavalnienė</t>
  </si>
  <si>
    <t>V. Budrionienė</t>
  </si>
  <si>
    <t>A. Vidžiūnienė</t>
  </si>
  <si>
    <t>A. Jurkšaitis</t>
  </si>
  <si>
    <t>N. Kimbartienė</t>
  </si>
  <si>
    <t>V. Kralikevičius</t>
  </si>
  <si>
    <t>N. Ališauskienė</t>
  </si>
  <si>
    <t>P. Valentinavičius</t>
  </si>
  <si>
    <t>S. Šanteriovas</t>
  </si>
  <si>
    <t>A. Jakovlevienė</t>
  </si>
  <si>
    <t>I. Barunova</t>
  </si>
  <si>
    <t>J. Burbaitė</t>
  </si>
  <si>
    <t>R. Karūžaitė</t>
  </si>
  <si>
    <t>M. Baltuška</t>
  </si>
  <si>
    <t>K. Gintilaitė</t>
  </si>
  <si>
    <t>03.3.2.1.36</t>
  </si>
  <si>
    <t>03.3.3.5.6</t>
  </si>
  <si>
    <t>Automobilių stovėjimo aikštelės prie Liepų gatvės 2 namo Molėtų mieste paprastasis remontas</t>
  </si>
  <si>
    <t>05.1.4.1.8</t>
  </si>
  <si>
    <t xml:space="preserve">parengtas techninis investicinis projektas vnt.  atlikta darbų, proc.       </t>
  </si>
  <si>
    <t>Modernių edukacinių erdvių sukūrimas ir naujų veiklų testavimas Molėtų r. Kijėlių specialiojo ugdymo centre. Projektas "Socialinių paslaugų kokybės gerinimas ir įvairovės plėtra specialiųjų poreikių vaikams Lietuvoje ir Latvijoje/See me"</t>
  </si>
  <si>
    <t>Įrengtos multisensorinės erdvės komplektai. Naujos mokymo programos.</t>
  </si>
  <si>
    <t>Pozityvaus elgesio palaikymo ir intervencijos sistemos diegimas Molėtų r. Kijėlių specialiojo ugdymo centre</t>
  </si>
  <si>
    <t xml:space="preserve">SB </t>
  </si>
  <si>
    <t>Parengtas tech. projektas, vnt   atlikta darbų,  proc.</t>
  </si>
  <si>
    <t>Parengta paraiška      atnaujinta ir įrengta šviestuvų, vnt</t>
  </si>
  <si>
    <t>R. Šavelis  Molėtų šiluma</t>
  </si>
  <si>
    <t>Mokyklų, patobulinusių edukacines aplinkas, skaičius edukacines aplinkas</t>
  </si>
  <si>
    <t>2024-ųjų metų asignavimų planas</t>
  </si>
  <si>
    <t>2024-ieji metai</t>
  </si>
  <si>
    <t xml:space="preserve"> 2022–2024 M. MOLĖTŲ RAJONO SAVIVALDYBĖS</t>
  </si>
  <si>
    <t xml:space="preserve"> 2022–2024 M. MOLĖTŲ RAJONO SAVIVALDYBĖS STRATEGINIO VEIKLOS PLANO IŠLAIDŲ SUVESTINĖ</t>
  </si>
  <si>
    <t>Etnografinės sodybos ir dangaus šviesulių stebyklos pastatų atstatymas ir ekspozicijos įrengimas</t>
  </si>
  <si>
    <t>Ekspozicijos įrengimas Videniškių vienuolyno muziejuje</t>
  </si>
  <si>
    <t>Partizaninio judėjimo ekspozicijos įrengimas Balninkuose</t>
  </si>
  <si>
    <t>Struvės geodezinio lanko objektų pažymėjimas</t>
  </si>
  <si>
    <t>įrengta ekspozicija</t>
  </si>
  <si>
    <t>įrengta informacinių ženklų</t>
  </si>
  <si>
    <t>Memorialinės partzano A. Kraujalio vietos atnaujinimas</t>
  </si>
  <si>
    <t>atnaujinta memorialinė vieta</t>
  </si>
  <si>
    <t>UAB "Molėtų švara" vadovas</t>
  </si>
  <si>
    <t>Užimtumo skatinimo ir motyvavimo paslaugų suteikimas nedirbantiems ir socialinę paramą gaunantiems asmenims</t>
  </si>
  <si>
    <t>L. Leišytė</t>
  </si>
  <si>
    <t xml:space="preserve">Specialiųjų planų parengimas </t>
  </si>
  <si>
    <t>Teritorijų, esančių prie Mindūnų apžvalgos bokšto, pritaikymas aktyviam poilsiui</t>
  </si>
  <si>
    <t>Parengtas projektas, vnt.    Įrengta šviestuvų, vnt</t>
  </si>
  <si>
    <t>Parkavimo aikštelės įrengimas</t>
  </si>
  <si>
    <t>Tako į viešą paplūdymį ir parkavimo aikštelės įrengimas, Dubingiuose</t>
  </si>
  <si>
    <t>parengti PP, vnt. ; parengtas tech. projektas, vnt., statybos darbai, proc.</t>
  </si>
  <si>
    <t xml:space="preserve">Pėsčiųjų takų įrengimo Molėtų mieste III etapas (nuo Vilniaus g. iki Molėtūno g.) </t>
  </si>
  <si>
    <t>Parengtas projektas, vnt, statybos darbai, proc</t>
  </si>
  <si>
    <t>Ledo aikštelės kupolo įrenghimas</t>
  </si>
  <si>
    <t>projekto parengimas, vnt, statybos darbai, proc</t>
  </si>
  <si>
    <t>Priemonių skaičius</t>
  </si>
  <si>
    <t>Investavimą skatinančių priemonių kūrimas ir įgyvendinimas</t>
  </si>
  <si>
    <t>Meninė kompozicija iš metalo Vilnius-Ignalina-Molėtai kelio žiede</t>
  </si>
  <si>
    <t>Sukurta ir pastatyta kompozicija</t>
  </si>
  <si>
    <t>340 kW fotovoltinės elektrinės įrengimas UAB "Molėtų šiluma"</t>
  </si>
  <si>
    <t>Mindūnų kempingo buitinių nuotekų valymo įrenginių statyba</t>
  </si>
  <si>
    <t>Šilumos tiekimo tinklų iki sklypo Paluokesos g. 11 įrengimas</t>
  </si>
  <si>
    <t xml:space="preserve">Ąžuolų g. 8, Molėtuose viešbučio prijungimas prie centralizuotų šilumos tinklų </t>
  </si>
  <si>
    <t>Melioratorių g. 2B rekonstruojamų pastatų prijungimas prie centralizuotų šilumos tinklų</t>
  </si>
  <si>
    <t>Kelio Ču-12 Šeštokiškės-Kemetiškės dalies Čiulėnų s.,Molėtų r. paprastasis remontas</t>
  </si>
  <si>
    <t>03.3.2.1.37</t>
  </si>
  <si>
    <t>03.3.2.1.38</t>
  </si>
  <si>
    <t>03.3.2.1.39</t>
  </si>
  <si>
    <t>Gatvės B-17, kuriai suteiktas Rūtų g. pavadinimas Balninkų mstl., Molėtų r. paprastasis remontas</t>
  </si>
  <si>
    <t>Gatvės B-1, kuriai suteiktas Kalno g. pavadinimas Bijutiškio k., Molėtų r. paprastasis remontas</t>
  </si>
  <si>
    <t>Gatvės  M-1, kuriai suteiktas Saulėtekio g. pavadinimas, dalies Miežonių k., Molėtų r. paprastasis remontas</t>
  </si>
  <si>
    <t>Gatvės  J-6, kuriai suteiktas Graužinių g. pavadinimas, dalies Joniškio k., Molėtų r. paprastasis remontas</t>
  </si>
  <si>
    <t>Gatvės K-2, kuriai suteiktas  Aukštaičių g. pavadinimas, Kijėlių k., Molėtų r. paprastasis remontas</t>
  </si>
  <si>
    <t>Gatvės M-3, kuriai suteiktas  Liepų g. pavadinimas, Mindūnų k., Molėtų r. paprastasis remontas</t>
  </si>
  <si>
    <t>Gatvės  Sk-8, kuriai suteiktas Lakštingalų g. pavadinimas, dalies Skudutiškio k., Molėtų r. paprastasis remontas</t>
  </si>
  <si>
    <t>Gatvės  Sk-2, kuriai suteiktas Ežero g. pavadinimas, dalies Skudutiškio k., Molėtų r. paprastasis remontas</t>
  </si>
  <si>
    <t>Įvažiavimo Lp-5 prie  Liepų g. 23, 25, Molėtuose paprastasis remontas</t>
  </si>
  <si>
    <t>Valstybinės reikšmės krašto kelio Nr. 172  Raudondvaris–Giedraičiai–Molėtai ruožo nuo 52,046 iki 52,116 km, kuriam Molėtų mieste suteiktas Vilniaus gatvės pavadinimas, kapitalinis remontas (tako įrengimas ties kelių tarnyba)</t>
  </si>
  <si>
    <t>1.0</t>
  </si>
  <si>
    <t>Jaunimo įgalinimo ir galimybių plėtra Molėtų rajono savivaldybėje</t>
  </si>
  <si>
    <t>Programose dalyvaujančių jaunuolų skaičius</t>
  </si>
  <si>
    <t>Bendrasis</t>
  </si>
  <si>
    <t>2024 m. lėšų poreikis</t>
  </si>
  <si>
    <t>2024 m. lėšų poreikis tūkst. Eur, suapvalinta iki tūkst.</t>
  </si>
  <si>
    <t xml:space="preserve">išplėsta ekspozicija </t>
  </si>
  <si>
    <t>Kūrinių reprezentacinės veiklos lauko ekspoziciniame paviljone palaikymas</t>
  </si>
  <si>
    <t>veikia pavilijonas</t>
  </si>
  <si>
    <t>Reprezentacinio leidinio apie Molėtų kraštą išleidimas</t>
  </si>
  <si>
    <t>Išleistas leidinys</t>
  </si>
  <si>
    <t>Parengtas projektas</t>
  </si>
  <si>
    <t>04.1.1.2.2</t>
  </si>
  <si>
    <t>Atviro jaunimo centro modernizavimas</t>
  </si>
  <si>
    <t>Parengtas techninis projektas</t>
  </si>
  <si>
    <t>V. Saugūnienė           V. Mečiukonienė</t>
  </si>
  <si>
    <t>Kultūros ir švietimo skyrius                        TVIC</t>
  </si>
  <si>
    <t xml:space="preserve"> Verslumo ugdymo programoje dalyvaujančių mokinių skaičius</t>
  </si>
  <si>
    <t>Jaunimo verslumo ugdymo programos įgyvendinimas</t>
  </si>
  <si>
    <t xml:space="preserve">Alantos senelių globos namų remontas </t>
  </si>
  <si>
    <t>parengtas projektas, atlikta darbų, proc.</t>
  </si>
  <si>
    <t>parengtas projektas, atlikta darbų proc.</t>
  </si>
  <si>
    <t>1; 75</t>
  </si>
  <si>
    <t>G. Putvinskas, Z. Krivičius</t>
  </si>
  <si>
    <t>Statybos ir ž. ū. skyrius, Architektūros ir ter. Pl. Skyrius</t>
  </si>
  <si>
    <t>G. Putvinskas, R. Pranskus</t>
  </si>
  <si>
    <t>sutvarkyta teritorija, proc.</t>
  </si>
  <si>
    <t>G. Putvinskas, R.Pranskus</t>
  </si>
  <si>
    <t>Statybos ir ž. ū. skyrius,  Architektūros ir teritorijų planavimo skyrius, Asvejos parko direkcija</t>
  </si>
  <si>
    <t>G. Putvinskas, R. Šavelis</t>
  </si>
  <si>
    <t>Parkavimo aikštelių įrengimas prie lankytinų objektų (Liesenų pil., Mindūnų apž. B., Dubingių tilt.)</t>
  </si>
  <si>
    <t xml:space="preserve">Pėsčiųjų tilto Dubingiuose įrengimas </t>
  </si>
  <si>
    <t>Molėtų vanduo</t>
  </si>
  <si>
    <t>Molėtų vanduo, R. Pranskus</t>
  </si>
  <si>
    <t>03.3.1.3.4.</t>
  </si>
  <si>
    <t>Naujasodžio vaikų darželio atnaujinimas (modernizavimas)</t>
  </si>
  <si>
    <t>Suginčių vaikų darželio atnaujinimas (modernizavimas)</t>
  </si>
  <si>
    <t>03.3.1.3.5.</t>
  </si>
  <si>
    <t>03.3.1.3.6.</t>
  </si>
  <si>
    <t>03.3.1.3.7.</t>
  </si>
  <si>
    <t>Giedraičių vaikų darželio atnaujinimas (modernizavimas)</t>
  </si>
  <si>
    <t>03.3.1.3.8</t>
  </si>
  <si>
    <t>Jaunimo gatvės Molėtų mieste paprastas remontas</t>
  </si>
  <si>
    <t xml:space="preserve">Įrengta tinklų, m/prijungta vartotojų, vnt. </t>
  </si>
  <si>
    <t>700; 1</t>
  </si>
  <si>
    <t>Šilumos tiekimo tinklų kapitalinis remontas Liepų , Vilniaus ir Apeikytės gatvėse</t>
  </si>
  <si>
    <t>Kondensacinio ekonomaizerio automatinio valdymo kapitalinis remontas ir katilinės technologinių vamzdynų rekonstrukcija</t>
  </si>
  <si>
    <t>03.3.1.4.8</t>
  </si>
  <si>
    <t>03.3.1.4.9</t>
  </si>
  <si>
    <t>Miesto ir seniūnijų paplūdimių infrastruktūros įrengimas ir atnaujinimas</t>
  </si>
  <si>
    <t xml:space="preserve">Klevų g. dalies paprastas remontas Videniškių s., Molėtų r. sav. </t>
  </si>
  <si>
    <t xml:space="preserve">Slyvų gatvės Molėtų mieste kapitalinis remontas </t>
  </si>
  <si>
    <t xml:space="preserve">Serbentų gatvės Molėtų mieste kapitalinis remontas </t>
  </si>
  <si>
    <t>Kelio Su-78 (Alyvų g.) dalies Šakių kaime, Suginčių sen. Molėtų r. sav. kapitalinis remontas</t>
  </si>
  <si>
    <t>Kelio Lk-35 JaurosII-Bebrusai dalies Luokesos s., Molėtų r. kapitalinis remontas</t>
  </si>
  <si>
    <t>Gatvės  Sk-6, kuriai suteiktas Bažnyčios g. pavadinimas, dalies Skudutiškio k., Molėtų r. paprastasis remontas</t>
  </si>
  <si>
    <t>Parengtas projektas, vnt            įrengta aikštelių, vnt</t>
  </si>
  <si>
    <t>Dviračių parkavimo aikštelių įrengimas</t>
  </si>
  <si>
    <t>Antrinių žaliavų konteineriai individulioms valdoms</t>
  </si>
  <si>
    <t>I. Jurčenko            A. Venslovas</t>
  </si>
  <si>
    <t>Statybos ir ž.ū. skyrius, UAB "Molėtų švara"</t>
  </si>
  <si>
    <t xml:space="preserve">įsigyta konteinerių, komplektai </t>
  </si>
  <si>
    <t>Asbesto turinčių gaminių atliekų surinkimas</t>
  </si>
  <si>
    <t xml:space="preserve">Z. Krivičius, </t>
  </si>
  <si>
    <t>03.3.3.2.2</t>
  </si>
  <si>
    <t>R.Šavelis</t>
  </si>
  <si>
    <t>K.Grainys</t>
  </si>
  <si>
    <t>03.3.3.6.6</t>
  </si>
  <si>
    <t xml:space="preserve">GIS programos palaikymas savivaldybės įmonėse </t>
  </si>
  <si>
    <t>Ugdymo proceso užtikrinimas Molėtų gimnazijoje</t>
  </si>
  <si>
    <t>Ugdymo proceso užtikrinimas Molėtų r. Alantos gimnazijoje</t>
  </si>
  <si>
    <t>Ugdymo proceso užtikrinimas Molėtų progimnazijoje</t>
  </si>
  <si>
    <t>Ugdymo proceso užtikrinimas Molėtų pradinėje mokykloje</t>
  </si>
  <si>
    <t>Ugdymo proceso užtikrinimas Molėtų r. Suginčių pagrindinio ugdymo mokykloje</t>
  </si>
  <si>
    <t>Ugdymo proceso užtikrinimas Molėtų r. Kijėlių specialiajeme ugdymo centre</t>
  </si>
  <si>
    <t>06.1.1.1.31</t>
  </si>
  <si>
    <t>06.1.1.1.32</t>
  </si>
  <si>
    <t>Molėtų miesto plėtros ir seniūnijų tinklo optimizavimas</t>
  </si>
  <si>
    <t>Miesto bendrojo plano ir seniūnijų ribų keitimas, proc.</t>
  </si>
  <si>
    <t>Grįžtamosios migracijos skatinimo programoje, numatytų priemonių įgyvendinimas</t>
  </si>
  <si>
    <t xml:space="preserve">Žvyrakalnio kvartalo gatvių (Žvyrakalnio, Akmenų, Klonio) Molėtų mieste nauja statyba </t>
  </si>
  <si>
    <t xml:space="preserve">Trumpalaikės ar ilgalaikės socialinės globos paslaugų nesavarankiškiems ar dalinai savarankiškiems asmenims teikimas ir administravimas savivaldybės įstaigose </t>
  </si>
  <si>
    <t>Socialinę riziką patiriančių asmenų laikino apnakvindinimo paslaugų  teikimas</t>
  </si>
  <si>
    <t xml:space="preserve">Plano peržiūra </t>
  </si>
  <si>
    <t>Socialinių paslaugų 2020-2025 metų plėtros programos stebėsena</t>
  </si>
  <si>
    <t>Socialinius sunkumus patiriančių asmenų integracijos į darbo rinka didinimas Molėtų rajone</t>
  </si>
  <si>
    <t>J. Burbaitė, K. Gintilaitė, M. Baltuška</t>
  </si>
  <si>
    <t>Socialinių darbuotojų darbui su riziką patiriančiomis šeimomis/atvejo vadybininkų  etatų skaičius</t>
  </si>
  <si>
    <t>įrengtas fontanas, proc.</t>
  </si>
  <si>
    <t>projekto parengimas, vntĮrengto tako ilgi, km, parkavimo aikštelė, vnt</t>
  </si>
  <si>
    <t>Levaniškių vaikų darželio atnaujinimas (modernizavimas)</t>
  </si>
  <si>
    <t>03.3.1.3.9</t>
  </si>
  <si>
    <t>Pastato, esančio Amatų g. 4 Molėtuose modernizavimas ir pritaikymas visuomenės poreikiams</t>
  </si>
  <si>
    <t>pastato ekspertizė ir projektiniai sprendiniai, komp.; projekto parengimas, vnt, pastato rekonstravimas, proc.</t>
  </si>
  <si>
    <t>Privažiavimo kelio prie kapinių Paduobužių k., kapitalinis remontas</t>
  </si>
  <si>
    <t>Parengtas projektas, vnt.  Atlikta darbų, proc.</t>
  </si>
  <si>
    <t>Gatvės D-1, kuriai suteiktas Kalno g. pavadinimas Dapkūniškių k., Molėtų r. paprastasis remontas</t>
  </si>
  <si>
    <t>03.3.2.1.40</t>
  </si>
  <si>
    <t>parengtas projektas, vnt Atlikta darbų proc.</t>
  </si>
  <si>
    <t>aptarnaujamos įrangos kompl.</t>
  </si>
  <si>
    <t>Seniūnijų seniūnai</t>
  </si>
  <si>
    <t>Rajono K. Umbraso literatūrinės premijos konkurso organizavimas</t>
  </si>
  <si>
    <t>Rajono Dailės ir fotografijos premijos konkurso organizavimas</t>
  </si>
  <si>
    <t>Kultūros ir švietimo skyrius, Statybos ir žemės ūkio skyrius, Architektūros ir teritorijų planavimo skyrius</t>
  </si>
  <si>
    <t>Įrengti informaciniai stendai</t>
  </si>
  <si>
    <t>05.1.4.2.9</t>
  </si>
  <si>
    <t>Ženklo sukūrimo konkursas Molėtų miesto (rajono) ribai ženklinti, įrengimas</t>
  </si>
  <si>
    <t>Įrengta vandens trasa, proc.</t>
  </si>
  <si>
    <t>Muziejaus viešinimas savivaldybės viešinimo kanaluose</t>
  </si>
  <si>
    <t>Neeksploatuojamo statinio UAB "Molėtų vanduo" ir gretimų teritorijų įveiklinimo projektinių pasiūlymų konkursas. Techninio projekto parengimas.</t>
  </si>
  <si>
    <t>Suorganizuotas konkursas</t>
  </si>
  <si>
    <t>Įsigyta modernių edukacinių priemonių</t>
  </si>
  <si>
    <t>Ikimokyklinio ugdymo paslaugų teikimas savaitgaliais (priklausys nuo padėties su COVID 19 suvaldymo)</t>
  </si>
  <si>
    <t>I.1.2., I.1.7. I.1.8. I.1.11.</t>
  </si>
  <si>
    <t>Ugdymo proceso užtikrinimas Molėtų r. Giedraičių A. Jaroševičiaus gimnazijoje</t>
  </si>
  <si>
    <t>Pailgintos darbo dienos grupės Molėtų miesto lopšelyje - darželyje veiklos organizavimas</t>
  </si>
  <si>
    <t>I.I.10</t>
  </si>
  <si>
    <t>1.1.5</t>
  </si>
  <si>
    <t>Veikiančių mokyklų skaičius</t>
  </si>
  <si>
    <t xml:space="preserve">Komunikacijos kampanijų planavimas ir įgyvendinimas (straipsnių, publikacijų viešinimas, įvaizdinio leidinio išleidimas, video ir foto medžiaga, TV laidos ir pan.) </t>
  </si>
  <si>
    <t>V.Suchodumcevas, D.Kulienė</t>
  </si>
  <si>
    <t>Bendrasis skyrius</t>
  </si>
  <si>
    <t>3.2.2. UŽDAVINYS. Diegti eismo saugumo priemones, kurti universalaus dizaino pėsčiųjų ir dviračių takų tinklą</t>
  </si>
  <si>
    <t>3.2.3. UŽDAVINYS. Kurti patogią, tausojančią aplinką, susisiekimo sistemą</t>
  </si>
  <si>
    <t>3.3.1. UŽDAVINYS. Gerinti aplinkos kokybę, įgyvendinti prevencines aplinkosaugos priemones</t>
  </si>
  <si>
    <t>3.3.3. UŽDAVINYS. Plėtoti komunalinių atliekų rūšiuojamojo surinkimo infrastruktūrą</t>
  </si>
  <si>
    <t>3.3.2. UŽDAVINYS. Mažinti vizualinę taršą</t>
  </si>
  <si>
    <t>3.2.1. UŽDAVINYS. Gerinti rajono viešųjų kelių būklę, diegiant tausojančias aplinką priemones</t>
  </si>
  <si>
    <t>2.1.2. UŽDAVINYS. Diegti atsinaujinančios energijos išteklius rajono įstaigose ir įmonėse</t>
  </si>
  <si>
    <t>2.2.4. UŽDAVINYS. Pritaikyti kultūros paveldo objektus visuomenės ir turizmo reikmėms</t>
  </si>
  <si>
    <t>3.1.1. UŽDAVINYS. Atnaujinti ir plėsti geriamojo vandens tiekimo ir nuotekų surinkimo tinklus mieste ir rajone</t>
  </si>
  <si>
    <t>01.2.3.2.1</t>
  </si>
  <si>
    <t>02.1.6.2.14</t>
  </si>
  <si>
    <t>05.1.4.2.4</t>
  </si>
  <si>
    <t>05.1.4.2.8</t>
  </si>
  <si>
    <t>03.3.1.3.10</t>
  </si>
  <si>
    <t>Kolektyvinės apsaugos statinių aprūpinimas skubiai evakuojamus gyventojus priimančioje Molėtų r. sav.</t>
  </si>
  <si>
    <t>Aprūpintų kolektyvinės apsaugos statinių skaičius</t>
  </si>
  <si>
    <t>Papildomos nešiojamos radijo ryšio stotelės ESOC darbo užtikrinimui įsigijimas</t>
  </si>
  <si>
    <t>Radijo ryšio stotelių skaičius</t>
  </si>
  <si>
    <t>Gyventojų priėmimo punktų įrengimas</t>
  </si>
  <si>
    <t>Įrengta punktų skaičius</t>
  </si>
  <si>
    <t>10/4</t>
  </si>
  <si>
    <t>Strateginio planavimo ir investicijų skyrius</t>
  </si>
  <si>
    <t>Jaunimo reikalų koordinatorė</t>
  </si>
  <si>
    <t>04.1.5.1.7</t>
  </si>
  <si>
    <t>04.1.5.1.8</t>
  </si>
  <si>
    <t>04.1.5.1.9</t>
  </si>
  <si>
    <t>Viešųjų ryšių ir informatikos skyrius</t>
  </si>
  <si>
    <t>08.2.2.1.2</t>
  </si>
  <si>
    <t>08.2.2.1.5</t>
  </si>
  <si>
    <t>08.2.2.2.9</t>
  </si>
  <si>
    <t>08.2.2.5.1</t>
  </si>
  <si>
    <t>Atnaujinta LOR ir skubios pagalbos skyriaus įranga</t>
  </si>
  <si>
    <t>03.3.1.1.3</t>
  </si>
  <si>
    <t>V. Saugūnienė</t>
  </si>
  <si>
    <t>I.5.1.</t>
  </si>
  <si>
    <t>Molėtų vaikų lopšelio-darželio „Vyturėlis“ Vilniaus g. 57, Molėtai patalpų remontas</t>
  </si>
  <si>
    <t>Statybos ir ž. ū. skyrius, Architektūros ir teritorijų planavimo skyrius</t>
  </si>
  <si>
    <t>Gatvės Ž-2, kuriai suteiktas  Žalioji g. pavadinimas, Žiurų k., Molėtų r. paprastasis remontas</t>
  </si>
  <si>
    <t>02.1.6.1.9</t>
  </si>
  <si>
    <t>T. Šakienė</t>
  </si>
  <si>
    <t>N. Stančikienė, T. Šakienė, I. Narušienė</t>
  </si>
  <si>
    <t>N.Stančikienė, T. Šakienė, I. Narušienė</t>
  </si>
  <si>
    <t>T. Šakienė,       R. Pranskus</t>
  </si>
  <si>
    <t>Automobilių stovėjimo aikštelių Janonio gatvės kvartale Molėtų mieste sutvarkymas.</t>
  </si>
  <si>
    <t>02.1.6.1.8</t>
  </si>
  <si>
    <t>Bendros klientų aptarnavimų sisitemos įdiegimas ir palaikymas</t>
  </si>
  <si>
    <t>01.2.3.1.3</t>
  </si>
  <si>
    <t>Teritorinio bendradarbiavimo projektas "Verslumo kodas Aukštaitijoje"</t>
  </si>
  <si>
    <t>Įgyvendintų projektų skaičius</t>
  </si>
  <si>
    <t>D. Kulienė, D.Mikelinskienė</t>
  </si>
  <si>
    <t>TVIC, Molėtų r. VVG</t>
  </si>
  <si>
    <t>Finansavimo priemonė „Novatoriško ūkio ir verslo kūrimas bei plėtra, efektyviai panaudojant turizmo potencialą ir kitus vietos išteklius“</t>
  </si>
  <si>
    <t>D.Mikelinskienė</t>
  </si>
  <si>
    <t>03.2.2.2.5</t>
  </si>
  <si>
    <t>Finansavimo priemonė „Regioninių produktų kūrimas panaudojant krašto kultūros ir istorijos paveldą“</t>
  </si>
  <si>
    <t>04.1.1.2.3</t>
  </si>
  <si>
    <t>Finansavimo priemonė  „Neformalaus ugdymo gerinimas įtraukiant jaunimą į vietos bendruomenės organizavimą ir socialinės atskirties mažinimą“</t>
  </si>
  <si>
    <t>04.1.5.2.4</t>
  </si>
  <si>
    <t>Finansavimo priemonė  „Bendradarbiavimo tinklų kūrimas ir savanoriškos veiklos organizavimas"</t>
  </si>
  <si>
    <t>Įgyvendintų proejktų skaičius</t>
  </si>
  <si>
    <r>
      <t>Kultūros ir švietimo skyrius Strateginio planavimo ir investicijų skyrius,</t>
    </r>
    <r>
      <rPr>
        <sz val="10"/>
        <color rgb="FFC00000"/>
        <rFont val="Times New Roman"/>
        <family val="1"/>
        <charset val="186"/>
      </rPr>
      <t xml:space="preserve"> Molėtų r. VVG</t>
    </r>
  </si>
  <si>
    <t>06.1.1.3.5</t>
  </si>
  <si>
    <t>Finansavimo priemonė „Vietos projektų pareiškėjų ir vykdytojų mokymas, įgūdžių įgijimas“</t>
  </si>
  <si>
    <t>01.2.3.2.5</t>
  </si>
  <si>
    <t>TVIC, Strateginio planavimo ir investicijų sk., Molėtų r. VVG</t>
  </si>
  <si>
    <t>R. Šavelis,  G. Putvinskas, D.Mikelinskienė</t>
  </si>
  <si>
    <t xml:space="preserve">Statybos ir ž. ū. skyrius, Architektūros ir teritorijų planavimo skyrius, Molėtų r. VVG </t>
  </si>
  <si>
    <t>V. Mečiukonienė, D.Mikelinskienė</t>
  </si>
  <si>
    <t>Jaunimo reikalų koordinatorė, Molėtų r. VVG</t>
  </si>
  <si>
    <t>A. Vidžiūnienė, D.Mikelinskienė</t>
  </si>
  <si>
    <t>Molėtų rajono švietimo pagalbos tarnyba, Molėtų r. VVG</t>
  </si>
  <si>
    <t>PATVIRTINTA</t>
  </si>
  <si>
    <t xml:space="preserve">Molėtų rajono savivaldybės tarybos </t>
  </si>
  <si>
    <t>2022 m. sausio ... d. sprendimu Nr. 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</si>
</sst>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quot; &quot;?/2"/>
  </numFmts>
  <fonts count="4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2"/>
      <name val="Times New Roman"/>
      <family val="1"/>
      <charset val="186"/>
    </font>
    <font>
      <sz val="10"/>
      <name val="Times New Roman"/>
      <family val="1"/>
      <charset val="186"/>
    </font>
    <font>
      <b/>
      <sz val="12"/>
      <name val="Times New Roman"/>
      <family val="1"/>
      <charset val="186"/>
    </font>
    <font>
      <b/>
      <sz val="10"/>
      <name val="Times New Roman"/>
      <family val="1"/>
      <charset val="186"/>
    </font>
    <font>
      <sz val="10"/>
      <name val="Arial"/>
      <family val="2"/>
      <charset val="186"/>
    </font>
    <font>
      <sz val="10"/>
      <color theme="1"/>
      <name val="Times New Roman"/>
      <family val="1"/>
      <charset val="186"/>
    </font>
    <font>
      <b/>
      <sz val="10"/>
      <color theme="1"/>
      <name val="Times New Roman"/>
      <family val="1"/>
      <charset val="186"/>
    </font>
    <font>
      <sz val="10"/>
      <color indexed="8"/>
      <name val="Times New Roman"/>
      <family val="1"/>
      <charset val="186"/>
    </font>
    <font>
      <b/>
      <sz val="11"/>
      <color theme="1"/>
      <name val="Calibri"/>
      <family val="2"/>
      <charset val="186"/>
      <scheme val="minor"/>
    </font>
    <font>
      <sz val="10"/>
      <color rgb="FF000000"/>
      <name val="Times New Roman"/>
      <family val="1"/>
      <charset val="186"/>
    </font>
    <font>
      <sz val="10"/>
      <name val="Arial"/>
      <family val="2"/>
      <charset val="186"/>
    </font>
    <font>
      <sz val="11"/>
      <color theme="1"/>
      <name val="Calibri"/>
      <family val="2"/>
      <scheme val="minor"/>
    </font>
    <font>
      <sz val="11"/>
      <name val="Calibri"/>
      <family val="2"/>
      <scheme val="minor"/>
    </font>
    <font>
      <sz val="11"/>
      <color rgb="FF000000"/>
      <name val="Calibri"/>
      <family val="2"/>
      <charset val="186"/>
    </font>
    <font>
      <b/>
      <sz val="11"/>
      <color theme="1"/>
      <name val="Times New Roman"/>
      <family val="1"/>
      <charset val="186"/>
    </font>
    <font>
      <strike/>
      <sz val="10"/>
      <name val="Times New Roman"/>
      <family val="1"/>
      <charset val="186"/>
    </font>
    <font>
      <sz val="8"/>
      <name val="Calibri"/>
      <family val="2"/>
      <scheme val="minor"/>
    </font>
    <font>
      <sz val="10"/>
      <name val="Times New Roman"/>
      <family val="1"/>
    </font>
    <font>
      <b/>
      <sz val="10"/>
      <name val="Times New Roman"/>
      <family val="1"/>
    </font>
    <font>
      <sz val="11"/>
      <color theme="1"/>
      <name val="Times New Roman"/>
      <family val="1"/>
      <charset val="186"/>
    </font>
    <font>
      <sz val="10"/>
      <color theme="1"/>
      <name val="Calibri"/>
      <family val="2"/>
      <scheme val="minor"/>
    </font>
    <font>
      <sz val="12"/>
      <color theme="1"/>
      <name val="Times New Roman"/>
      <family val="1"/>
      <charset val="186"/>
    </font>
    <font>
      <sz val="9"/>
      <name val="Times New Roman"/>
      <family val="1"/>
      <charset val="186"/>
    </font>
    <font>
      <sz val="10"/>
      <color rgb="FFFF0000"/>
      <name val="Times New Roman"/>
      <family val="1"/>
      <charset val="186"/>
    </font>
    <font>
      <sz val="11"/>
      <color indexed="8"/>
      <name val="Calibri"/>
      <family val="2"/>
    </font>
    <font>
      <b/>
      <sz val="11"/>
      <name val="Calibri"/>
      <family val="2"/>
      <charset val="186"/>
      <scheme val="minor"/>
    </font>
    <font>
      <sz val="14"/>
      <name val="Times New Roman"/>
      <family val="1"/>
      <charset val="186"/>
    </font>
    <font>
      <b/>
      <sz val="14"/>
      <name val="Times New Roman"/>
      <family val="1"/>
      <charset val="186"/>
    </font>
    <font>
      <sz val="14"/>
      <color indexed="8"/>
      <name val="Times New Roman"/>
      <family val="1"/>
      <charset val="186"/>
    </font>
    <font>
      <sz val="10"/>
      <color rgb="FFC00000"/>
      <name val="Times New Roman"/>
      <family val="1"/>
      <charset val="186"/>
    </font>
  </fonts>
  <fills count="2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s>
  <cellStyleXfs count="2572">
    <xf numFmtId="0" fontId="0" fillId="0" borderId="0"/>
    <xf numFmtId="0" fontId="14" fillId="0" borderId="0"/>
    <xf numFmtId="0" fontId="19" fillId="0" borderId="0"/>
    <xf numFmtId="0" fontId="19" fillId="0" borderId="0"/>
    <xf numFmtId="0" fontId="19" fillId="0" borderId="0"/>
    <xf numFmtId="0" fontId="13" fillId="0" borderId="0"/>
    <xf numFmtId="0" fontId="13" fillId="0" borderId="0"/>
    <xf numFmtId="0" fontId="25" fillId="0" borderId="0"/>
    <xf numFmtId="0" fontId="14" fillId="0" borderId="0"/>
    <xf numFmtId="0" fontId="14" fillId="0" borderId="0"/>
    <xf numFmtId="0" fontId="14" fillId="0" borderId="0"/>
    <xf numFmtId="0" fontId="12" fillId="0" borderId="0"/>
    <xf numFmtId="0" fontId="12" fillId="0" borderId="0"/>
    <xf numFmtId="0" fontId="11" fillId="0" borderId="0"/>
    <xf numFmtId="0" fontId="11" fillId="0" borderId="0"/>
    <xf numFmtId="0" fontId="14"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4" fontId="2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30">
    <xf numFmtId="0" fontId="0" fillId="0" borderId="0" xfId="0"/>
    <xf numFmtId="0" fontId="16" fillId="0" borderId="0" xfId="1" applyFont="1" applyAlignment="1">
      <alignment horizontal="center" vertical="center"/>
    </xf>
    <xf numFmtId="0" fontId="16" fillId="0" borderId="0" xfId="1" applyFont="1" applyAlignment="1">
      <alignment horizontal="left" vertical="top"/>
    </xf>
    <xf numFmtId="0" fontId="16" fillId="2" borderId="46" xfId="1" applyFont="1" applyFill="1" applyBorder="1" applyAlignment="1">
      <alignment horizontal="left" vertical="top" wrapText="1"/>
    </xf>
    <xf numFmtId="0" fontId="16" fillId="0" borderId="0" xfId="1" applyFont="1" applyAlignment="1">
      <alignment vertical="top" wrapText="1"/>
    </xf>
    <xf numFmtId="0" fontId="14" fillId="0" borderId="0" xfId="1" applyAlignment="1">
      <alignment wrapText="1"/>
    </xf>
    <xf numFmtId="0" fontId="14" fillId="0" borderId="0" xfId="1"/>
    <xf numFmtId="0" fontId="14" fillId="0" borderId="0" xfId="8"/>
    <xf numFmtId="0" fontId="16" fillId="0" borderId="0" xfId="8" applyFont="1" applyAlignment="1">
      <alignment horizontal="left" vertical="top" wrapText="1"/>
    </xf>
    <xf numFmtId="0" fontId="16" fillId="0" borderId="0" xfId="8" applyFont="1" applyAlignment="1">
      <alignment horizontal="center" vertical="center" wrapText="1"/>
    </xf>
    <xf numFmtId="0" fontId="18" fillId="0" borderId="0" xfId="1" applyFont="1" applyAlignment="1">
      <alignment vertical="top" wrapText="1"/>
    </xf>
    <xf numFmtId="0" fontId="16" fillId="0" borderId="0" xfId="8" applyFont="1" applyAlignment="1">
      <alignment horizontal="left" vertical="top"/>
    </xf>
    <xf numFmtId="0" fontId="16" fillId="5" borderId="0" xfId="8" applyFont="1" applyFill="1" applyAlignment="1">
      <alignment vertical="top"/>
    </xf>
    <xf numFmtId="0" fontId="16" fillId="2" borderId="46" xfId="8" applyFont="1" applyFill="1" applyBorder="1" applyAlignment="1">
      <alignment vertical="top" wrapText="1"/>
    </xf>
    <xf numFmtId="0" fontId="16" fillId="3" borderId="0" xfId="8" applyFont="1" applyFill="1" applyAlignment="1">
      <alignment vertical="top" wrapText="1"/>
    </xf>
    <xf numFmtId="0" fontId="16" fillId="3" borderId="0" xfId="8" applyFont="1" applyFill="1" applyAlignment="1">
      <alignment vertical="top"/>
    </xf>
    <xf numFmtId="0" fontId="16" fillId="0" borderId="0" xfId="1" applyFont="1" applyAlignment="1">
      <alignment vertical="top"/>
    </xf>
    <xf numFmtId="0" fontId="16" fillId="0" borderId="0" xfId="8" applyFont="1" applyAlignment="1">
      <alignment vertical="top"/>
    </xf>
    <xf numFmtId="0" fontId="20" fillId="3" borderId="38" xfId="1" applyFont="1" applyFill="1" applyBorder="1" applyAlignment="1">
      <alignment horizontal="left" vertical="top" wrapText="1"/>
    </xf>
    <xf numFmtId="0" fontId="20" fillId="3" borderId="58" xfId="1" applyFont="1" applyFill="1" applyBorder="1" applyAlignment="1">
      <alignment horizontal="left" vertical="top" wrapText="1"/>
    </xf>
    <xf numFmtId="0" fontId="16" fillId="0" borderId="0" xfId="8" applyFont="1" applyAlignment="1">
      <alignment vertical="top" wrapText="1"/>
    </xf>
    <xf numFmtId="0" fontId="16" fillId="3" borderId="0" xfId="8" applyFont="1" applyFill="1" applyBorder="1" applyAlignment="1">
      <alignment vertical="top"/>
    </xf>
    <xf numFmtId="0" fontId="16" fillId="0" borderId="0" xfId="8" applyFont="1" applyBorder="1" applyAlignment="1">
      <alignment vertical="top"/>
    </xf>
    <xf numFmtId="0" fontId="20" fillId="3" borderId="52" xfId="8" applyFont="1" applyFill="1" applyBorder="1" applyAlignment="1">
      <alignment horizontal="left" vertical="top" wrapText="1"/>
    </xf>
    <xf numFmtId="0" fontId="16" fillId="0" borderId="0" xfId="1" applyFont="1" applyAlignment="1">
      <alignment horizontal="left" vertical="top" wrapText="1"/>
    </xf>
    <xf numFmtId="0" fontId="16" fillId="0" borderId="32" xfId="8" applyFont="1" applyBorder="1" applyAlignment="1">
      <alignment horizontal="center" vertical="center" wrapText="1"/>
    </xf>
    <xf numFmtId="0" fontId="28" fillId="3" borderId="0" xfId="0" applyFont="1" applyFill="1" applyAlignment="1">
      <alignment horizontal="center" vertical="center" wrapText="1"/>
    </xf>
    <xf numFmtId="0" fontId="16" fillId="0" borderId="64" xfId="1" applyFont="1" applyBorder="1" applyAlignment="1">
      <alignment horizontal="center" vertical="center" wrapText="1"/>
    </xf>
    <xf numFmtId="0" fontId="16" fillId="8" borderId="63" xfId="1" applyFont="1" applyFill="1" applyBorder="1" applyAlignment="1">
      <alignment vertical="top"/>
    </xf>
    <xf numFmtId="0" fontId="16" fillId="12" borderId="63" xfId="1" applyFont="1" applyFill="1" applyBorder="1" applyAlignment="1">
      <alignment vertical="top"/>
    </xf>
    <xf numFmtId="49" fontId="18" fillId="13" borderId="10" xfId="1" applyNumberFormat="1" applyFont="1" applyFill="1" applyBorder="1" applyAlignment="1">
      <alignment vertical="top"/>
    </xf>
    <xf numFmtId="0" fontId="21" fillId="0" borderId="11" xfId="0" applyFont="1" applyBorder="1" applyAlignment="1">
      <alignment horizontal="left" vertical="top"/>
    </xf>
    <xf numFmtId="0" fontId="20" fillId="0" borderId="0" xfId="0" applyFont="1" applyAlignment="1">
      <alignment horizontal="left" vertical="top" wrapText="1"/>
    </xf>
    <xf numFmtId="49" fontId="18" fillId="13" borderId="55" xfId="1" applyNumberFormat="1" applyFont="1" applyFill="1" applyBorder="1" applyAlignment="1">
      <alignment vertical="top"/>
    </xf>
    <xf numFmtId="0" fontId="16" fillId="13" borderId="46" xfId="1" applyFont="1" applyFill="1" applyBorder="1" applyAlignment="1">
      <alignment horizontal="left" vertical="top" wrapText="1"/>
    </xf>
    <xf numFmtId="0" fontId="16" fillId="13" borderId="40" xfId="1" applyFont="1" applyFill="1" applyBorder="1" applyAlignment="1">
      <alignment horizontal="left" vertical="top" wrapText="1"/>
    </xf>
    <xf numFmtId="0" fontId="16" fillId="12" borderId="55" xfId="1" applyFont="1" applyFill="1" applyBorder="1" applyAlignment="1">
      <alignment vertical="top"/>
    </xf>
    <xf numFmtId="49" fontId="18" fillId="12" borderId="1" xfId="1" applyNumberFormat="1" applyFont="1" applyFill="1" applyBorder="1" applyAlignment="1">
      <alignment horizontal="right" vertical="top"/>
    </xf>
    <xf numFmtId="49" fontId="18" fillId="12" borderId="45" xfId="1" applyNumberFormat="1" applyFont="1" applyFill="1" applyBorder="1" applyAlignment="1">
      <alignment horizontal="right" vertical="top"/>
    </xf>
    <xf numFmtId="49" fontId="18" fillId="12" borderId="46" xfId="1" applyNumberFormat="1" applyFont="1" applyFill="1" applyBorder="1" applyAlignment="1">
      <alignment horizontal="right" vertical="top"/>
    </xf>
    <xf numFmtId="0" fontId="16" fillId="12" borderId="48" xfId="1" applyFont="1" applyFill="1" applyBorder="1" applyAlignment="1">
      <alignment horizontal="center" vertical="top"/>
    </xf>
    <xf numFmtId="0" fontId="16" fillId="12" borderId="45" xfId="1" applyFont="1" applyFill="1" applyBorder="1" applyAlignment="1">
      <alignment horizontal="center" vertical="top"/>
    </xf>
    <xf numFmtId="0" fontId="16" fillId="12" borderId="46" xfId="1" applyFont="1" applyFill="1" applyBorder="1" applyAlignment="1">
      <alignment horizontal="left" vertical="top" wrapText="1"/>
    </xf>
    <xf numFmtId="0" fontId="16" fillId="8" borderId="55" xfId="1" applyFont="1" applyFill="1" applyBorder="1" applyAlignment="1">
      <alignment vertical="top"/>
    </xf>
    <xf numFmtId="0" fontId="16" fillId="8" borderId="40" xfId="1" applyFont="1" applyFill="1" applyBorder="1" applyAlignment="1">
      <alignment horizontal="left" vertical="top" wrapText="1"/>
    </xf>
    <xf numFmtId="0" fontId="16" fillId="8" borderId="63" xfId="1" applyFont="1" applyFill="1" applyBorder="1"/>
    <xf numFmtId="0" fontId="16" fillId="13" borderId="63" xfId="1" applyFont="1" applyFill="1" applyBorder="1" applyAlignment="1">
      <alignment vertical="top"/>
    </xf>
    <xf numFmtId="0" fontId="16" fillId="12" borderId="1" xfId="1" applyFont="1" applyFill="1" applyBorder="1" applyAlignment="1">
      <alignment vertical="top"/>
    </xf>
    <xf numFmtId="0" fontId="20" fillId="13" borderId="63" xfId="0" applyFont="1" applyFill="1" applyBorder="1" applyAlignment="1">
      <alignment vertical="top"/>
    </xf>
    <xf numFmtId="0" fontId="20" fillId="13" borderId="55" xfId="0" applyFont="1" applyFill="1" applyBorder="1" applyAlignment="1">
      <alignment vertical="top"/>
    </xf>
    <xf numFmtId="3" fontId="16" fillId="3" borderId="33" xfId="1" applyNumberFormat="1" applyFont="1" applyFill="1" applyBorder="1" applyAlignment="1">
      <alignment horizontal="left" vertical="top"/>
    </xf>
    <xf numFmtId="3" fontId="16" fillId="3" borderId="68" xfId="1" applyNumberFormat="1" applyFont="1" applyFill="1" applyBorder="1" applyAlignment="1">
      <alignment horizontal="left" vertical="top"/>
    </xf>
    <xf numFmtId="0" fontId="16" fillId="0" borderId="20" xfId="1" applyFont="1" applyBorder="1" applyAlignment="1">
      <alignment horizontal="center" vertical="center" textRotation="90" wrapText="1"/>
    </xf>
    <xf numFmtId="0" fontId="14" fillId="8" borderId="10" xfId="8" applyFill="1" applyBorder="1"/>
    <xf numFmtId="0" fontId="14" fillId="14" borderId="10" xfId="8" applyFill="1" applyBorder="1"/>
    <xf numFmtId="49" fontId="18" fillId="11" borderId="63" xfId="8" applyNumberFormat="1" applyFont="1" applyFill="1" applyBorder="1" applyAlignment="1">
      <alignment vertical="top" wrapText="1"/>
    </xf>
    <xf numFmtId="49" fontId="18" fillId="11" borderId="55" xfId="8" applyNumberFormat="1" applyFont="1" applyFill="1" applyBorder="1" applyAlignment="1">
      <alignment vertical="top" wrapText="1"/>
    </xf>
    <xf numFmtId="49" fontId="18" fillId="10" borderId="45" xfId="8" applyNumberFormat="1" applyFont="1" applyFill="1" applyBorder="1" applyAlignment="1">
      <alignment horizontal="left" vertical="top" wrapText="1"/>
    </xf>
    <xf numFmtId="49" fontId="18" fillId="10" borderId="10" xfId="1" applyNumberFormat="1" applyFont="1" applyFill="1" applyBorder="1" applyAlignment="1">
      <alignment vertical="top" wrapText="1"/>
    </xf>
    <xf numFmtId="49" fontId="18" fillId="11" borderId="10" xfId="1" applyNumberFormat="1" applyFont="1" applyFill="1" applyBorder="1" applyAlignment="1">
      <alignment vertical="top" wrapText="1"/>
    </xf>
    <xf numFmtId="49" fontId="18" fillId="11" borderId="0" xfId="1" applyNumberFormat="1" applyFont="1" applyFill="1" applyAlignment="1">
      <alignment vertical="top" wrapText="1"/>
    </xf>
    <xf numFmtId="3" fontId="16" fillId="3" borderId="68" xfId="1" applyNumberFormat="1" applyFont="1" applyFill="1" applyBorder="1" applyAlignment="1">
      <alignment horizontal="left" vertical="top" wrapText="1"/>
    </xf>
    <xf numFmtId="0" fontId="16" fillId="5" borderId="68" xfId="8" applyFont="1" applyFill="1" applyBorder="1" applyAlignment="1">
      <alignment horizontal="left" vertical="top" wrapText="1"/>
    </xf>
    <xf numFmtId="49" fontId="18" fillId="3" borderId="70" xfId="8" applyNumberFormat="1" applyFont="1" applyFill="1" applyBorder="1" applyAlignment="1">
      <alignment horizontal="left" vertical="top"/>
    </xf>
    <xf numFmtId="49" fontId="18" fillId="10" borderId="55" xfId="1" applyNumberFormat="1" applyFont="1" applyFill="1" applyBorder="1" applyAlignment="1">
      <alignment vertical="top" wrapText="1"/>
    </xf>
    <xf numFmtId="0" fontId="14" fillId="14" borderId="55" xfId="8" applyFill="1" applyBorder="1"/>
    <xf numFmtId="49" fontId="18" fillId="2" borderId="0" xfId="8" applyNumberFormat="1" applyFont="1" applyFill="1" applyAlignment="1">
      <alignment vertical="top"/>
    </xf>
    <xf numFmtId="49" fontId="18" fillId="3" borderId="70" xfId="8" applyNumberFormat="1" applyFont="1" applyFill="1" applyBorder="1" applyAlignment="1">
      <alignment horizontal="left" vertical="top" wrapText="1"/>
    </xf>
    <xf numFmtId="0" fontId="14" fillId="8" borderId="55" xfId="8" applyFill="1" applyBorder="1"/>
    <xf numFmtId="0" fontId="16" fillId="0" borderId="41" xfId="1" applyFont="1" applyBorder="1" applyAlignment="1">
      <alignment vertical="top"/>
    </xf>
    <xf numFmtId="0" fontId="16" fillId="0" borderId="68" xfId="1" applyFont="1" applyBorder="1" applyAlignment="1">
      <alignment horizontal="center" vertical="center"/>
    </xf>
    <xf numFmtId="0" fontId="16" fillId="12" borderId="48" xfId="1" applyFont="1" applyFill="1" applyBorder="1" applyAlignment="1">
      <alignment horizontal="center" vertical="top" wrapText="1"/>
    </xf>
    <xf numFmtId="0" fontId="16" fillId="12" borderId="45" xfId="1" applyFont="1" applyFill="1" applyBorder="1" applyAlignment="1">
      <alignment horizontal="center" vertical="top" wrapText="1"/>
    </xf>
    <xf numFmtId="0" fontId="16" fillId="12" borderId="46" xfId="1" applyFont="1" applyFill="1" applyBorder="1" applyAlignment="1">
      <alignment horizontal="center" vertical="top" wrapText="1"/>
    </xf>
    <xf numFmtId="0" fontId="18" fillId="8" borderId="29" xfId="8" applyFont="1" applyFill="1" applyBorder="1" applyAlignment="1">
      <alignment horizontal="left" vertical="top"/>
    </xf>
    <xf numFmtId="0" fontId="18" fillId="8" borderId="45" xfId="8" applyFont="1" applyFill="1" applyBorder="1" applyAlignment="1">
      <alignment vertical="top" wrapText="1"/>
    </xf>
    <xf numFmtId="0" fontId="18" fillId="8" borderId="46" xfId="8" applyFont="1" applyFill="1" applyBorder="1" applyAlignment="1">
      <alignment vertical="top" wrapText="1"/>
    </xf>
    <xf numFmtId="0" fontId="16" fillId="8" borderId="10" xfId="8" applyFont="1" applyFill="1" applyBorder="1"/>
    <xf numFmtId="49" fontId="18" fillId="15" borderId="63" xfId="8" applyNumberFormat="1" applyFont="1" applyFill="1" applyBorder="1" applyAlignment="1">
      <alignment vertical="top"/>
    </xf>
    <xf numFmtId="49" fontId="18" fillId="15" borderId="45" xfId="8" applyNumberFormat="1" applyFont="1" applyFill="1" applyBorder="1" applyAlignment="1">
      <alignment vertical="top"/>
    </xf>
    <xf numFmtId="49" fontId="18" fillId="15" borderId="46" xfId="8" applyNumberFormat="1" applyFont="1" applyFill="1" applyBorder="1" applyAlignment="1">
      <alignment vertical="top"/>
    </xf>
    <xf numFmtId="0" fontId="16" fillId="0" borderId="0" xfId="8" applyFont="1"/>
    <xf numFmtId="0" fontId="16" fillId="8" borderId="10" xfId="8" applyFont="1" applyFill="1" applyBorder="1" applyAlignment="1">
      <alignment vertical="top"/>
    </xf>
    <xf numFmtId="0" fontId="18" fillId="16" borderId="41" xfId="8" applyFont="1" applyFill="1" applyBorder="1" applyAlignment="1">
      <alignment vertical="top"/>
    </xf>
    <xf numFmtId="0" fontId="18" fillId="16" borderId="45" xfId="8" applyFont="1" applyFill="1" applyBorder="1" applyAlignment="1">
      <alignment vertical="top"/>
    </xf>
    <xf numFmtId="0" fontId="18" fillId="16" borderId="46" xfId="8" applyFont="1" applyFill="1" applyBorder="1" applyAlignment="1">
      <alignment vertical="top"/>
    </xf>
    <xf numFmtId="0" fontId="16" fillId="11" borderId="63" xfId="8" applyFont="1" applyFill="1" applyBorder="1" applyAlignment="1">
      <alignment horizontal="center" vertical="top"/>
    </xf>
    <xf numFmtId="0" fontId="18" fillId="3" borderId="24" xfId="8" applyFont="1" applyFill="1" applyBorder="1" applyAlignment="1">
      <alignment horizontal="left" vertical="top" wrapText="1"/>
    </xf>
    <xf numFmtId="0" fontId="16" fillId="3" borderId="54" xfId="8" applyFont="1" applyFill="1" applyBorder="1" applyAlignment="1">
      <alignment horizontal="left" vertical="top" wrapText="1"/>
    </xf>
    <xf numFmtId="4" fontId="18" fillId="0" borderId="70" xfId="8" applyNumberFormat="1" applyFont="1" applyBorder="1" applyAlignment="1">
      <alignment horizontal="left" vertical="top"/>
    </xf>
    <xf numFmtId="4" fontId="16" fillId="0" borderId="68" xfId="8" applyNumberFormat="1" applyFont="1" applyBorder="1" applyAlignment="1">
      <alignment horizontal="left" vertical="top"/>
    </xf>
    <xf numFmtId="3" fontId="16" fillId="0" borderId="0" xfId="8" applyNumberFormat="1" applyFont="1" applyAlignment="1">
      <alignment horizontal="center" vertical="center" wrapText="1"/>
    </xf>
    <xf numFmtId="0" fontId="16" fillId="11" borderId="10" xfId="8" applyFont="1" applyFill="1" applyBorder="1" applyAlignment="1">
      <alignment horizontal="center" vertical="top"/>
    </xf>
    <xf numFmtId="0" fontId="16" fillId="11" borderId="55" xfId="8" applyFont="1" applyFill="1" applyBorder="1" applyAlignment="1">
      <alignment horizontal="center" vertical="top"/>
    </xf>
    <xf numFmtId="49" fontId="18" fillId="11" borderId="45" xfId="8" applyNumberFormat="1" applyFont="1" applyFill="1" applyBorder="1" applyAlignment="1">
      <alignment horizontal="left" vertical="top"/>
    </xf>
    <xf numFmtId="0" fontId="16" fillId="16" borderId="0" xfId="8" applyFont="1" applyFill="1" applyAlignment="1">
      <alignment horizontal="center" vertical="top"/>
    </xf>
    <xf numFmtId="0" fontId="16" fillId="16" borderId="0" xfId="8" applyFont="1" applyFill="1" applyAlignment="1">
      <alignment horizontal="center" vertical="top" wrapText="1"/>
    </xf>
    <xf numFmtId="0" fontId="16" fillId="16" borderId="35" xfId="8" applyFont="1" applyFill="1" applyBorder="1" applyAlignment="1">
      <alignment horizontal="left" vertical="top" wrapText="1"/>
    </xf>
    <xf numFmtId="0" fontId="16" fillId="15" borderId="46" xfId="8" applyFont="1" applyFill="1" applyBorder="1" applyAlignment="1">
      <alignment horizontal="left" vertical="top" wrapText="1"/>
    </xf>
    <xf numFmtId="0" fontId="16" fillId="8" borderId="55" xfId="8" applyFont="1" applyFill="1" applyBorder="1" applyAlignment="1">
      <alignment vertical="top"/>
    </xf>
    <xf numFmtId="49" fontId="18" fillId="8" borderId="45" xfId="8" applyNumberFormat="1" applyFont="1" applyFill="1" applyBorder="1" applyAlignment="1">
      <alignment horizontal="center" vertical="top"/>
    </xf>
    <xf numFmtId="0" fontId="16" fillId="8" borderId="46" xfId="8" applyFont="1" applyFill="1" applyBorder="1" applyAlignment="1">
      <alignment horizontal="left" vertical="top" wrapText="1"/>
    </xf>
    <xf numFmtId="0" fontId="16" fillId="8" borderId="1" xfId="1" applyFont="1" applyFill="1" applyBorder="1" applyAlignment="1">
      <alignment vertical="top"/>
    </xf>
    <xf numFmtId="0" fontId="16" fillId="0" borderId="68" xfId="1" applyFont="1" applyBorder="1" applyAlignment="1">
      <alignment horizontal="center" vertical="center" wrapText="1"/>
    </xf>
    <xf numFmtId="0" fontId="16" fillId="0" borderId="0" xfId="8" applyFont="1" applyAlignment="1">
      <alignment horizontal="center" vertical="top"/>
    </xf>
    <xf numFmtId="0" fontId="18" fillId="11" borderId="63" xfId="1" applyFont="1" applyFill="1" applyBorder="1" applyAlignment="1">
      <alignment vertical="top"/>
    </xf>
    <xf numFmtId="0" fontId="16" fillId="3" borderId="0" xfId="1" applyFont="1" applyFill="1" applyAlignment="1">
      <alignment horizontal="center" vertical="top" wrapText="1"/>
    </xf>
    <xf numFmtId="0" fontId="28" fillId="3" borderId="0" xfId="0" applyFont="1" applyFill="1" applyAlignment="1">
      <alignment vertical="center"/>
    </xf>
    <xf numFmtId="49" fontId="18" fillId="3" borderId="54" xfId="1" applyNumberFormat="1" applyFont="1" applyFill="1" applyBorder="1" applyAlignment="1">
      <alignment horizontal="left" vertical="top" wrapText="1"/>
    </xf>
    <xf numFmtId="0" fontId="16" fillId="5" borderId="38" xfId="8" applyFont="1" applyFill="1" applyBorder="1" applyAlignment="1">
      <alignment horizontal="left" vertical="top" wrapText="1"/>
    </xf>
    <xf numFmtId="3" fontId="16" fillId="0" borderId="15" xfId="1" applyNumberFormat="1" applyFont="1" applyBorder="1" applyAlignment="1">
      <alignment horizontal="center" vertical="center" wrapText="1"/>
    </xf>
    <xf numFmtId="0" fontId="16" fillId="12" borderId="1" xfId="1" applyFont="1" applyFill="1" applyBorder="1" applyAlignment="1">
      <alignment horizontal="center" vertical="top" wrapText="1"/>
    </xf>
    <xf numFmtId="0" fontId="16" fillId="12" borderId="40" xfId="1" applyFont="1" applyFill="1" applyBorder="1" applyAlignment="1">
      <alignment horizontal="center" vertical="top" wrapText="1"/>
    </xf>
    <xf numFmtId="0" fontId="18" fillId="7" borderId="24" xfId="0" applyFont="1" applyFill="1" applyBorder="1" applyAlignment="1">
      <alignment horizontal="left" vertical="top" wrapText="1"/>
    </xf>
    <xf numFmtId="49" fontId="18" fillId="3" borderId="50" xfId="8" applyNumberFormat="1" applyFont="1" applyFill="1" applyBorder="1" applyAlignment="1">
      <alignment horizontal="left" vertical="top"/>
    </xf>
    <xf numFmtId="3" fontId="18" fillId="0" borderId="45" xfId="1" applyNumberFormat="1" applyFont="1" applyBorder="1" applyAlignment="1">
      <alignment horizontal="center" vertical="center" wrapText="1"/>
    </xf>
    <xf numFmtId="3" fontId="18" fillId="0" borderId="47" xfId="1" applyNumberFormat="1" applyFont="1" applyBorder="1" applyAlignment="1">
      <alignment horizontal="center" vertical="center" wrapText="1"/>
    </xf>
    <xf numFmtId="3" fontId="18" fillId="6" borderId="49" xfId="1" applyNumberFormat="1" applyFont="1" applyFill="1" applyBorder="1" applyAlignment="1">
      <alignment horizontal="center" vertical="center" wrapText="1"/>
    </xf>
    <xf numFmtId="3" fontId="18" fillId="6" borderId="5" xfId="1" applyNumberFormat="1" applyFont="1" applyFill="1" applyBorder="1" applyAlignment="1">
      <alignment horizontal="center" vertical="center" wrapText="1"/>
    </xf>
    <xf numFmtId="3" fontId="18" fillId="6" borderId="15" xfId="1" applyNumberFormat="1" applyFont="1" applyFill="1" applyBorder="1" applyAlignment="1">
      <alignment horizontal="center" vertical="center" wrapText="1"/>
    </xf>
    <xf numFmtId="3" fontId="18" fillId="6" borderId="42" xfId="1" applyNumberFormat="1" applyFont="1" applyFill="1" applyBorder="1" applyAlignment="1">
      <alignment horizontal="center" vertical="center" wrapText="1"/>
    </xf>
    <xf numFmtId="3" fontId="18" fillId="4" borderId="47" xfId="1" applyNumberFormat="1" applyFont="1" applyFill="1" applyBorder="1" applyAlignment="1">
      <alignment horizontal="center" vertical="center" wrapText="1"/>
    </xf>
    <xf numFmtId="3" fontId="18" fillId="4" borderId="45" xfId="1" applyNumberFormat="1" applyFont="1" applyFill="1" applyBorder="1" applyAlignment="1">
      <alignment horizontal="center" vertical="center" wrapText="1"/>
    </xf>
    <xf numFmtId="0" fontId="16" fillId="0" borderId="0" xfId="1" applyFont="1"/>
    <xf numFmtId="0" fontId="16" fillId="15" borderId="55" xfId="1" applyFont="1" applyFill="1" applyBorder="1" applyAlignment="1">
      <alignment vertical="top"/>
    </xf>
    <xf numFmtId="1" fontId="18" fillId="0" borderId="49" xfId="1" applyNumberFormat="1" applyFont="1" applyBorder="1" applyAlignment="1">
      <alignment horizontal="center" vertical="center" wrapText="1"/>
    </xf>
    <xf numFmtId="1" fontId="18" fillId="0" borderId="45" xfId="1" applyNumberFormat="1" applyFont="1" applyBorder="1" applyAlignment="1">
      <alignment horizontal="center" vertical="center" wrapText="1"/>
    </xf>
    <xf numFmtId="1" fontId="18" fillId="0" borderId="47" xfId="1" applyNumberFormat="1" applyFont="1" applyBorder="1" applyAlignment="1">
      <alignment horizontal="center" vertical="center" wrapText="1"/>
    </xf>
    <xf numFmtId="1" fontId="18" fillId="6" borderId="49" xfId="1" applyNumberFormat="1" applyFont="1" applyFill="1" applyBorder="1" applyAlignment="1">
      <alignment horizontal="center" vertical="center" wrapText="1"/>
    </xf>
    <xf numFmtId="1" fontId="18" fillId="6" borderId="5" xfId="1" applyNumberFormat="1" applyFont="1" applyFill="1" applyBorder="1" applyAlignment="1">
      <alignment horizontal="center" vertical="center" wrapText="1"/>
    </xf>
    <xf numFmtId="1" fontId="16" fillId="0" borderId="15" xfId="1" applyNumberFormat="1" applyFont="1" applyBorder="1" applyAlignment="1">
      <alignment horizontal="center" vertical="center" wrapText="1"/>
    </xf>
    <xf numFmtId="1" fontId="18" fillId="6" borderId="15" xfId="1" applyNumberFormat="1" applyFont="1" applyFill="1" applyBorder="1" applyAlignment="1">
      <alignment horizontal="center" vertical="center" wrapText="1"/>
    </xf>
    <xf numFmtId="1" fontId="18" fillId="6" borderId="42" xfId="1" applyNumberFormat="1" applyFont="1" applyFill="1" applyBorder="1" applyAlignment="1">
      <alignment horizontal="center" vertical="center" wrapText="1"/>
    </xf>
    <xf numFmtId="1" fontId="18" fillId="4" borderId="47" xfId="1" applyNumberFormat="1" applyFont="1" applyFill="1" applyBorder="1" applyAlignment="1">
      <alignment horizontal="center" vertical="center" wrapText="1"/>
    </xf>
    <xf numFmtId="1" fontId="18" fillId="4" borderId="45" xfId="1" applyNumberFormat="1" applyFont="1" applyFill="1" applyBorder="1" applyAlignment="1">
      <alignment horizontal="center" vertical="center" wrapText="1"/>
    </xf>
    <xf numFmtId="0" fontId="16" fillId="2" borderId="30" xfId="8" applyFont="1" applyFill="1" applyBorder="1" applyAlignment="1">
      <alignment vertical="top" wrapText="1"/>
    </xf>
    <xf numFmtId="0" fontId="16" fillId="0" borderId="0" xfId="8" applyFont="1" applyBorder="1" applyAlignment="1">
      <alignment vertical="top" wrapText="1"/>
    </xf>
    <xf numFmtId="0" fontId="16" fillId="15" borderId="1" xfId="1" applyFont="1" applyFill="1" applyBorder="1" applyAlignment="1">
      <alignment horizontal="center" vertical="top" wrapText="1"/>
    </xf>
    <xf numFmtId="0" fontId="16" fillId="15" borderId="40" xfId="1" applyFont="1" applyFill="1" applyBorder="1" applyAlignment="1">
      <alignment horizontal="center" vertical="top" wrapText="1"/>
    </xf>
    <xf numFmtId="0" fontId="16" fillId="8" borderId="63" xfId="8" applyFont="1" applyFill="1" applyBorder="1"/>
    <xf numFmtId="0" fontId="16" fillId="8" borderId="63" xfId="8" applyFont="1" applyFill="1" applyBorder="1" applyAlignment="1">
      <alignment vertical="top"/>
    </xf>
    <xf numFmtId="0" fontId="16" fillId="8" borderId="40" xfId="8" applyFont="1" applyFill="1" applyBorder="1" applyAlignment="1">
      <alignment vertical="top"/>
    </xf>
    <xf numFmtId="0" fontId="16" fillId="15" borderId="63" xfId="8" applyFont="1" applyFill="1" applyBorder="1" applyAlignment="1">
      <alignment vertical="top"/>
    </xf>
    <xf numFmtId="0" fontId="16" fillId="15" borderId="55" xfId="8" applyFont="1" applyFill="1" applyBorder="1" applyAlignment="1">
      <alignment vertical="top"/>
    </xf>
    <xf numFmtId="0" fontId="18" fillId="2" borderId="41" xfId="8" applyFont="1" applyFill="1" applyBorder="1" applyAlignment="1">
      <alignment vertical="top"/>
    </xf>
    <xf numFmtId="0" fontId="18" fillId="2" borderId="29" xfId="8" applyFont="1" applyFill="1" applyBorder="1" applyAlignment="1">
      <alignment horizontal="left" vertical="top" wrapText="1"/>
    </xf>
    <xf numFmtId="49" fontId="18" fillId="2" borderId="1" xfId="1" applyNumberFormat="1" applyFont="1" applyFill="1" applyBorder="1" applyAlignment="1">
      <alignment horizontal="center" vertical="top" wrapText="1"/>
    </xf>
    <xf numFmtId="49" fontId="18" fillId="15" borderId="63" xfId="8" applyNumberFormat="1" applyFont="1" applyFill="1" applyBorder="1" applyAlignment="1">
      <alignment vertical="top" wrapText="1"/>
    </xf>
    <xf numFmtId="0" fontId="16" fillId="15" borderId="35" xfId="8" applyFont="1" applyFill="1" applyBorder="1" applyAlignment="1">
      <alignment wrapText="1"/>
    </xf>
    <xf numFmtId="0" fontId="16" fillId="15" borderId="45" xfId="8" applyFont="1" applyFill="1" applyBorder="1" applyAlignment="1">
      <alignment horizontal="center" vertical="top" wrapText="1"/>
    </xf>
    <xf numFmtId="0" fontId="16" fillId="15" borderId="46" xfId="8" applyFont="1" applyFill="1" applyBorder="1" applyAlignment="1">
      <alignment vertical="top" wrapText="1"/>
    </xf>
    <xf numFmtId="0" fontId="16" fillId="2" borderId="10" xfId="8" applyFont="1" applyFill="1" applyBorder="1" applyAlignment="1">
      <alignment vertical="top"/>
    </xf>
    <xf numFmtId="0" fontId="16" fillId="2" borderId="55" xfId="8" applyFont="1" applyFill="1" applyBorder="1" applyAlignment="1">
      <alignment vertical="top"/>
    </xf>
    <xf numFmtId="0" fontId="18" fillId="15" borderId="63" xfId="8" applyFont="1" applyFill="1" applyBorder="1"/>
    <xf numFmtId="49" fontId="18" fillId="2" borderId="63" xfId="1" applyNumberFormat="1" applyFont="1" applyFill="1" applyBorder="1" applyAlignment="1">
      <alignment vertical="top" wrapText="1"/>
    </xf>
    <xf numFmtId="49" fontId="18" fillId="2" borderId="55" xfId="1" applyNumberFormat="1" applyFont="1" applyFill="1" applyBorder="1" applyAlignment="1">
      <alignment vertical="top" wrapText="1"/>
    </xf>
    <xf numFmtId="0" fontId="16" fillId="0" borderId="0" xfId="1" applyFont="1" applyBorder="1" applyAlignment="1">
      <alignment vertical="top"/>
    </xf>
    <xf numFmtId="0" fontId="16" fillId="0" borderId="1" xfId="1" applyFont="1" applyBorder="1" applyAlignment="1">
      <alignment vertical="top" wrapText="1"/>
    </xf>
    <xf numFmtId="49" fontId="18" fillId="11" borderId="63" xfId="1" applyNumberFormat="1" applyFont="1" applyFill="1" applyBorder="1" applyAlignment="1">
      <alignment vertical="top" wrapText="1"/>
    </xf>
    <xf numFmtId="0" fontId="18" fillId="8" borderId="29" xfId="1" applyFont="1" applyFill="1" applyBorder="1" applyAlignment="1">
      <alignment vertical="top"/>
    </xf>
    <xf numFmtId="0" fontId="18" fillId="8" borderId="30" xfId="1" applyFont="1" applyFill="1" applyBorder="1" applyAlignment="1">
      <alignment vertical="top"/>
    </xf>
    <xf numFmtId="0" fontId="18" fillId="8" borderId="1" xfId="1" applyFont="1" applyFill="1" applyBorder="1" applyAlignment="1">
      <alignment horizontal="left" vertical="top" wrapText="1"/>
    </xf>
    <xf numFmtId="0" fontId="16" fillId="8" borderId="1" xfId="1" applyFont="1" applyFill="1" applyBorder="1" applyAlignment="1">
      <alignment horizontal="left" vertical="top" wrapText="1"/>
    </xf>
    <xf numFmtId="0" fontId="18" fillId="8" borderId="40" xfId="1" applyFont="1" applyFill="1" applyBorder="1" applyAlignment="1">
      <alignment horizontal="left" vertical="top" wrapText="1"/>
    </xf>
    <xf numFmtId="0" fontId="16" fillId="15" borderId="63" xfId="1" applyFont="1" applyFill="1" applyBorder="1" applyAlignment="1">
      <alignment vertical="top"/>
    </xf>
    <xf numFmtId="0" fontId="18" fillId="8" borderId="41" xfId="1" applyFont="1" applyFill="1" applyBorder="1" applyAlignment="1">
      <alignment vertical="top"/>
    </xf>
    <xf numFmtId="3" fontId="16" fillId="0" borderId="0" xfId="1" applyNumberFormat="1" applyFont="1" applyAlignment="1">
      <alignment vertical="top"/>
    </xf>
    <xf numFmtId="0" fontId="20" fillId="0" borderId="33" xfId="8" applyFont="1" applyBorder="1" applyAlignment="1">
      <alignment horizontal="left" vertical="top" wrapText="1"/>
    </xf>
    <xf numFmtId="0" fontId="16" fillId="11" borderId="63" xfId="8" applyFont="1" applyFill="1" applyBorder="1" applyAlignment="1">
      <alignment vertical="top"/>
    </xf>
    <xf numFmtId="0" fontId="16" fillId="0" borderId="0" xfId="1" applyFont="1" applyAlignment="1">
      <alignment vertical="top" wrapText="1"/>
    </xf>
    <xf numFmtId="0" fontId="16" fillId="0" borderId="0" xfId="1" applyFont="1" applyAlignment="1">
      <alignment vertical="top"/>
    </xf>
    <xf numFmtId="0" fontId="16" fillId="8" borderId="1" xfId="1" applyFont="1" applyFill="1" applyBorder="1" applyAlignment="1">
      <alignment horizontal="center" vertical="top"/>
    </xf>
    <xf numFmtId="0" fontId="16" fillId="13" borderId="45" xfId="1" applyFont="1" applyFill="1" applyBorder="1" applyAlignment="1">
      <alignment horizontal="center" vertical="top" wrapText="1"/>
    </xf>
    <xf numFmtId="0" fontId="16" fillId="2" borderId="45" xfId="1" applyFont="1" applyFill="1" applyBorder="1" applyAlignment="1">
      <alignment horizontal="center" vertical="top"/>
    </xf>
    <xf numFmtId="0" fontId="22" fillId="0" borderId="0" xfId="1" applyFont="1" applyAlignment="1">
      <alignment horizontal="left" vertical="top" wrapText="1"/>
    </xf>
    <xf numFmtId="0" fontId="16" fillId="13" borderId="1" xfId="1" applyFont="1" applyFill="1" applyBorder="1" applyAlignment="1">
      <alignment horizontal="center" vertical="top" wrapText="1"/>
    </xf>
    <xf numFmtId="0" fontId="16" fillId="0" borderId="0" xfId="8" applyFont="1" applyAlignment="1">
      <alignment horizontal="center" vertical="center"/>
    </xf>
    <xf numFmtId="0" fontId="16" fillId="0" borderId="68" xfId="1" applyFont="1" applyBorder="1" applyAlignment="1">
      <alignment horizontal="center" vertical="center" wrapText="1"/>
    </xf>
    <xf numFmtId="0" fontId="16" fillId="15" borderId="45" xfId="8" applyFont="1" applyFill="1" applyBorder="1" applyAlignment="1">
      <alignment horizontal="center" vertical="top"/>
    </xf>
    <xf numFmtId="0" fontId="16" fillId="8" borderId="45" xfId="8" applyFont="1" applyFill="1" applyBorder="1" applyAlignment="1">
      <alignment horizontal="center" vertical="top"/>
    </xf>
    <xf numFmtId="0" fontId="16" fillId="3" borderId="33" xfId="1" applyFont="1" applyFill="1" applyBorder="1" applyAlignment="1">
      <alignment horizontal="left" vertical="top" wrapText="1"/>
    </xf>
    <xf numFmtId="0" fontId="16" fillId="3" borderId="68" xfId="1" applyFont="1" applyFill="1" applyBorder="1" applyAlignment="1">
      <alignment horizontal="left" vertical="top" wrapText="1"/>
    </xf>
    <xf numFmtId="0" fontId="16" fillId="8" borderId="45" xfId="1" applyFont="1" applyFill="1" applyBorder="1" applyAlignment="1">
      <alignment vertical="top"/>
    </xf>
    <xf numFmtId="49" fontId="18" fillId="3" borderId="24" xfId="8" applyNumberFormat="1" applyFont="1" applyFill="1" applyBorder="1" applyAlignment="1">
      <alignment horizontal="left" vertical="top" wrapText="1"/>
    </xf>
    <xf numFmtId="0" fontId="16" fillId="3" borderId="68" xfId="8" applyFont="1" applyFill="1" applyBorder="1" applyAlignment="1">
      <alignment horizontal="left" vertical="top" wrapText="1"/>
    </xf>
    <xf numFmtId="0" fontId="16" fillId="0" borderId="1" xfId="8" applyFont="1" applyBorder="1" applyAlignment="1">
      <alignment vertical="top" wrapText="1"/>
    </xf>
    <xf numFmtId="49" fontId="18" fillId="2" borderId="10" xfId="1" applyNumberFormat="1" applyFont="1" applyFill="1" applyBorder="1" applyAlignment="1">
      <alignment vertical="top" wrapText="1"/>
    </xf>
    <xf numFmtId="0" fontId="16" fillId="0" borderId="20" xfId="1" applyFont="1" applyBorder="1" applyAlignment="1">
      <alignment horizontal="left" vertical="top"/>
    </xf>
    <xf numFmtId="0" fontId="18" fillId="0" borderId="45" xfId="1" applyFont="1" applyBorder="1" applyAlignment="1">
      <alignment horizontal="center" vertical="center" wrapText="1"/>
    </xf>
    <xf numFmtId="0" fontId="18" fillId="0" borderId="47" xfId="1" applyFont="1" applyBorder="1" applyAlignment="1">
      <alignment horizontal="center" vertical="center" wrapText="1"/>
    </xf>
    <xf numFmtId="0" fontId="35" fillId="0" borderId="0" xfId="0" applyFont="1"/>
    <xf numFmtId="1" fontId="18" fillId="17" borderId="49" xfId="1" applyNumberFormat="1" applyFont="1" applyFill="1" applyBorder="1" applyAlignment="1">
      <alignment horizontal="center" vertical="center"/>
    </xf>
    <xf numFmtId="1" fontId="35" fillId="0" borderId="0" xfId="0" applyNumberFormat="1" applyFont="1"/>
    <xf numFmtId="1" fontId="16" fillId="0" borderId="15" xfId="1" applyNumberFormat="1" applyFont="1" applyBorder="1" applyAlignment="1">
      <alignment horizontal="center" vertical="center"/>
    </xf>
    <xf numFmtId="1" fontId="16" fillId="0" borderId="42" xfId="1" applyNumberFormat="1" applyFont="1" applyBorder="1" applyAlignment="1">
      <alignment horizontal="center" vertical="center"/>
    </xf>
    <xf numFmtId="1" fontId="18" fillId="6" borderId="15" xfId="1" applyNumberFormat="1" applyFont="1" applyFill="1" applyBorder="1" applyAlignment="1">
      <alignment horizontal="center" vertical="center"/>
    </xf>
    <xf numFmtId="1" fontId="18" fillId="4" borderId="47" xfId="1" applyNumberFormat="1" applyFont="1" applyFill="1" applyBorder="1" applyAlignment="1">
      <alignment horizontal="center" vertical="center"/>
    </xf>
    <xf numFmtId="1" fontId="18" fillId="4" borderId="45" xfId="1" applyNumberFormat="1" applyFont="1" applyFill="1" applyBorder="1" applyAlignment="1">
      <alignment horizontal="center" vertical="center"/>
    </xf>
    <xf numFmtId="0" fontId="20" fillId="0" borderId="0" xfId="0" applyFont="1"/>
    <xf numFmtId="0" fontId="21" fillId="0" borderId="48" xfId="0" applyFont="1" applyBorder="1"/>
    <xf numFmtId="1" fontId="18" fillId="0" borderId="46" xfId="1" applyNumberFormat="1" applyFont="1" applyBorder="1" applyAlignment="1">
      <alignment horizontal="center" vertical="center" wrapText="1"/>
    </xf>
    <xf numFmtId="1" fontId="18" fillId="6" borderId="49" xfId="1" applyNumberFormat="1" applyFont="1" applyFill="1" applyBorder="1" applyAlignment="1">
      <alignment horizontal="center" vertical="center"/>
    </xf>
    <xf numFmtId="1" fontId="20" fillId="0" borderId="13" xfId="0" applyNumberFormat="1" applyFont="1" applyBorder="1" applyAlignment="1">
      <alignment horizontal="center"/>
    </xf>
    <xf numFmtId="1" fontId="20" fillId="0" borderId="73" xfId="0" applyNumberFormat="1" applyFont="1" applyBorder="1" applyAlignment="1">
      <alignment horizontal="center"/>
    </xf>
    <xf numFmtId="1" fontId="20" fillId="0" borderId="14" xfId="0" applyNumberFormat="1" applyFont="1" applyBorder="1" applyAlignment="1">
      <alignment horizontal="center"/>
    </xf>
    <xf numFmtId="1" fontId="21" fillId="4" borderId="45" xfId="0" applyNumberFormat="1" applyFont="1" applyFill="1" applyBorder="1" applyAlignment="1">
      <alignment horizontal="center"/>
    </xf>
    <xf numFmtId="1" fontId="21" fillId="4" borderId="47" xfId="0" applyNumberFormat="1" applyFont="1" applyFill="1" applyBorder="1" applyAlignment="1">
      <alignment horizontal="center"/>
    </xf>
    <xf numFmtId="1" fontId="21" fillId="4" borderId="46" xfId="0" applyNumberFormat="1" applyFont="1" applyFill="1" applyBorder="1" applyAlignment="1">
      <alignment horizontal="center"/>
    </xf>
    <xf numFmtId="1" fontId="20" fillId="0" borderId="0" xfId="0" applyNumberFormat="1" applyFont="1"/>
    <xf numFmtId="0" fontId="20" fillId="0" borderId="45" xfId="0" applyFont="1" applyBorder="1"/>
    <xf numFmtId="1" fontId="20" fillId="0" borderId="45" xfId="0" applyNumberFormat="1" applyFont="1" applyBorder="1"/>
    <xf numFmtId="1" fontId="20" fillId="0" borderId="46" xfId="0" applyNumberFormat="1" applyFont="1" applyBorder="1"/>
    <xf numFmtId="0" fontId="16" fillId="0" borderId="33" xfId="0" applyFont="1" applyFill="1" applyBorder="1" applyAlignment="1">
      <alignment horizontal="left" vertical="top" wrapText="1"/>
    </xf>
    <xf numFmtId="49" fontId="18" fillId="3" borderId="24" xfId="1" applyNumberFormat="1" applyFont="1" applyFill="1" applyBorder="1" applyAlignment="1">
      <alignment horizontal="left" vertical="top"/>
    </xf>
    <xf numFmtId="166" fontId="18" fillId="11" borderId="47" xfId="8" applyNumberFormat="1" applyFont="1" applyFill="1" applyBorder="1" applyAlignment="1">
      <alignment horizontal="left" vertical="top" wrapText="1"/>
    </xf>
    <xf numFmtId="166" fontId="18" fillId="11" borderId="19" xfId="8" applyNumberFormat="1" applyFont="1" applyFill="1" applyBorder="1" applyAlignment="1">
      <alignment horizontal="left" vertical="top" wrapText="1"/>
    </xf>
    <xf numFmtId="166" fontId="18" fillId="2" borderId="47" xfId="8" applyNumberFormat="1" applyFont="1" applyFill="1" applyBorder="1" applyAlignment="1">
      <alignment horizontal="left" vertical="top" wrapText="1"/>
    </xf>
    <xf numFmtId="166" fontId="18" fillId="15" borderId="47" xfId="8" applyNumberFormat="1" applyFont="1" applyFill="1" applyBorder="1" applyAlignment="1">
      <alignment horizontal="left" vertical="top" wrapText="1"/>
    </xf>
    <xf numFmtId="166" fontId="18" fillId="15" borderId="46" xfId="8" applyNumberFormat="1" applyFont="1" applyFill="1" applyBorder="1" applyAlignment="1">
      <alignment horizontal="left" vertical="top" wrapText="1"/>
    </xf>
    <xf numFmtId="166" fontId="18" fillId="11" borderId="47" xfId="1" applyNumberFormat="1" applyFont="1" applyFill="1" applyBorder="1" applyAlignment="1">
      <alignment horizontal="left" vertical="top" wrapText="1"/>
    </xf>
    <xf numFmtId="166" fontId="18" fillId="2" borderId="19" xfId="1" applyNumberFormat="1" applyFont="1" applyFill="1" applyBorder="1" applyAlignment="1">
      <alignment horizontal="left" vertical="top" wrapText="1"/>
    </xf>
    <xf numFmtId="166" fontId="18" fillId="15" borderId="19" xfId="1" applyNumberFormat="1" applyFont="1" applyFill="1" applyBorder="1" applyAlignment="1">
      <alignment horizontal="left" vertical="top" wrapText="1"/>
    </xf>
    <xf numFmtId="166" fontId="18" fillId="8" borderId="19" xfId="8" applyNumberFormat="1" applyFont="1" applyFill="1" applyBorder="1" applyAlignment="1">
      <alignment horizontal="left" vertical="top" wrapText="1"/>
    </xf>
    <xf numFmtId="166" fontId="16" fillId="0" borderId="0" xfId="8" applyNumberFormat="1" applyFont="1" applyAlignment="1">
      <alignment vertical="top"/>
    </xf>
    <xf numFmtId="49" fontId="18" fillId="3" borderId="24" xfId="8" applyNumberFormat="1" applyFont="1" applyFill="1" applyBorder="1" applyAlignment="1">
      <alignment horizontal="left" vertical="top"/>
    </xf>
    <xf numFmtId="166" fontId="16" fillId="0" borderId="0" xfId="8" applyNumberFormat="1" applyFont="1" applyAlignment="1">
      <alignment horizontal="center" vertical="center"/>
    </xf>
    <xf numFmtId="166" fontId="18" fillId="8" borderId="45" xfId="8" applyNumberFormat="1" applyFont="1" applyFill="1" applyBorder="1" applyAlignment="1">
      <alignment vertical="top" wrapText="1"/>
    </xf>
    <xf numFmtId="166" fontId="18" fillId="15" borderId="45" xfId="8" applyNumberFormat="1" applyFont="1" applyFill="1" applyBorder="1" applyAlignment="1">
      <alignment vertical="top"/>
    </xf>
    <xf numFmtId="166" fontId="18" fillId="16" borderId="45" xfId="8" applyNumberFormat="1" applyFont="1" applyFill="1" applyBorder="1" applyAlignment="1">
      <alignment vertical="top"/>
    </xf>
    <xf numFmtId="166" fontId="18" fillId="11" borderId="47" xfId="8" applyNumberFormat="1" applyFont="1" applyFill="1" applyBorder="1" applyAlignment="1">
      <alignment horizontal="left" vertical="center"/>
    </xf>
    <xf numFmtId="166" fontId="18" fillId="11" borderId="47" xfId="8" applyNumberFormat="1" applyFont="1" applyFill="1" applyBorder="1" applyAlignment="1">
      <alignment horizontal="left" vertical="top"/>
    </xf>
    <xf numFmtId="166" fontId="18" fillId="16" borderId="19" xfId="8" applyNumberFormat="1" applyFont="1" applyFill="1" applyBorder="1" applyAlignment="1">
      <alignment horizontal="left" vertical="center"/>
    </xf>
    <xf numFmtId="166" fontId="18" fillId="15" borderId="47" xfId="8" applyNumberFormat="1" applyFont="1" applyFill="1" applyBorder="1" applyAlignment="1">
      <alignment horizontal="left" vertical="center"/>
    </xf>
    <xf numFmtId="166" fontId="18" fillId="8" borderId="47" xfId="8" applyNumberFormat="1" applyFont="1" applyFill="1" applyBorder="1" applyAlignment="1">
      <alignment horizontal="left" vertical="center"/>
    </xf>
    <xf numFmtId="166" fontId="18" fillId="13" borderId="47" xfId="1" applyNumberFormat="1" applyFont="1" applyFill="1" applyBorder="1" applyAlignment="1">
      <alignment horizontal="left" vertical="top"/>
    </xf>
    <xf numFmtId="166" fontId="18" fillId="2" borderId="47" xfId="1" applyNumberFormat="1" applyFont="1" applyFill="1" applyBorder="1" applyAlignment="1">
      <alignment horizontal="left" vertical="top"/>
    </xf>
    <xf numFmtId="166" fontId="18" fillId="13" borderId="19" xfId="1" applyNumberFormat="1" applyFont="1" applyFill="1" applyBorder="1" applyAlignment="1">
      <alignment horizontal="left" vertical="top"/>
    </xf>
    <xf numFmtId="166" fontId="18" fillId="12" borderId="19" xfId="1" applyNumberFormat="1" applyFont="1" applyFill="1" applyBorder="1" applyAlignment="1">
      <alignment horizontal="left" vertical="top"/>
    </xf>
    <xf numFmtId="166" fontId="18" fillId="8" borderId="19" xfId="1" applyNumberFormat="1" applyFont="1" applyFill="1" applyBorder="1" applyAlignment="1">
      <alignment horizontal="left" vertical="top"/>
    </xf>
    <xf numFmtId="166" fontId="16" fillId="0" borderId="0" xfId="1" applyNumberFormat="1" applyFont="1" applyAlignment="1">
      <alignment horizontal="center" vertical="center"/>
    </xf>
    <xf numFmtId="166" fontId="18" fillId="11" borderId="40" xfId="8" applyNumberFormat="1" applyFont="1" applyFill="1" applyBorder="1" applyAlignment="1">
      <alignment horizontal="left" vertical="top"/>
    </xf>
    <xf numFmtId="166" fontId="18" fillId="10" borderId="47" xfId="8" applyNumberFormat="1" applyFont="1" applyFill="1" applyBorder="1" applyAlignment="1">
      <alignment horizontal="left" vertical="top" wrapText="1"/>
    </xf>
    <xf numFmtId="166" fontId="18" fillId="10" borderId="47" xfId="1" applyNumberFormat="1" applyFont="1" applyFill="1" applyBorder="1" applyAlignment="1">
      <alignment horizontal="left" vertical="top" wrapText="1"/>
    </xf>
    <xf numFmtId="166" fontId="18" fillId="10" borderId="48" xfId="1" applyNumberFormat="1" applyFont="1" applyFill="1" applyBorder="1" applyAlignment="1">
      <alignment horizontal="left" vertical="top" wrapText="1"/>
    </xf>
    <xf numFmtId="166" fontId="21" fillId="10" borderId="47" xfId="8" applyNumberFormat="1" applyFont="1" applyFill="1" applyBorder="1" applyAlignment="1">
      <alignment horizontal="left" vertical="top" wrapText="1"/>
    </xf>
    <xf numFmtId="166" fontId="21" fillId="10" borderId="0" xfId="8" applyNumberFormat="1" applyFont="1" applyFill="1" applyAlignment="1">
      <alignment horizontal="left" vertical="top" wrapText="1"/>
    </xf>
    <xf numFmtId="166" fontId="18" fillId="14" borderId="47" xfId="8" applyNumberFormat="1" applyFont="1" applyFill="1" applyBorder="1" applyAlignment="1">
      <alignment horizontal="left" vertical="top" wrapText="1"/>
    </xf>
    <xf numFmtId="166" fontId="18" fillId="14" borderId="45" xfId="8" applyNumberFormat="1" applyFont="1" applyFill="1" applyBorder="1" applyAlignment="1">
      <alignment horizontal="left" vertical="top" wrapText="1"/>
    </xf>
    <xf numFmtId="166" fontId="18" fillId="10" borderId="47" xfId="8" applyNumberFormat="1" applyFont="1" applyFill="1" applyBorder="1" applyAlignment="1">
      <alignment horizontal="left" vertical="top"/>
    </xf>
    <xf numFmtId="166" fontId="18" fillId="14" borderId="47" xfId="8" applyNumberFormat="1" applyFont="1" applyFill="1" applyBorder="1" applyAlignment="1">
      <alignment horizontal="left" vertical="top"/>
    </xf>
    <xf numFmtId="166" fontId="18" fillId="8" borderId="47" xfId="8" applyNumberFormat="1" applyFont="1" applyFill="1" applyBorder="1" applyAlignment="1">
      <alignment horizontal="left" vertical="top"/>
    </xf>
    <xf numFmtId="166" fontId="18" fillId="8" borderId="46" xfId="8" applyNumberFormat="1" applyFont="1" applyFill="1" applyBorder="1" applyAlignment="1">
      <alignment horizontal="left" vertical="top"/>
    </xf>
    <xf numFmtId="165" fontId="18" fillId="13" borderId="19" xfId="1" applyNumberFormat="1" applyFont="1" applyFill="1" applyBorder="1" applyAlignment="1">
      <alignment horizontal="left" vertical="top" wrapText="1"/>
    </xf>
    <xf numFmtId="165" fontId="18" fillId="13" borderId="40" xfId="1" applyNumberFormat="1" applyFont="1" applyFill="1" applyBorder="1" applyAlignment="1">
      <alignment horizontal="left" vertical="top" wrapText="1"/>
    </xf>
    <xf numFmtId="165" fontId="18" fillId="2" borderId="19" xfId="1" applyNumberFormat="1" applyFont="1" applyFill="1" applyBorder="1" applyAlignment="1">
      <alignment horizontal="left" vertical="top" wrapText="1"/>
    </xf>
    <xf numFmtId="165" fontId="18" fillId="12" borderId="47" xfId="1" applyNumberFormat="1" applyFont="1" applyFill="1" applyBorder="1" applyAlignment="1">
      <alignment horizontal="left" vertical="top" wrapText="1"/>
    </xf>
    <xf numFmtId="165" fontId="18" fillId="12" borderId="1" xfId="1" applyNumberFormat="1" applyFont="1" applyFill="1" applyBorder="1" applyAlignment="1">
      <alignment horizontal="left" vertical="top" wrapText="1"/>
    </xf>
    <xf numFmtId="165" fontId="18" fillId="13" borderId="47" xfId="1" applyNumberFormat="1" applyFont="1" applyFill="1" applyBorder="1" applyAlignment="1">
      <alignment horizontal="left" vertical="top"/>
    </xf>
    <xf numFmtId="165" fontId="18" fillId="2" borderId="47" xfId="1" applyNumberFormat="1" applyFont="1" applyFill="1" applyBorder="1" applyAlignment="1">
      <alignment horizontal="left" vertical="top" wrapText="1"/>
    </xf>
    <xf numFmtId="165" fontId="18" fillId="8" borderId="47" xfId="1" applyNumberFormat="1" applyFont="1" applyFill="1" applyBorder="1" applyAlignment="1">
      <alignment horizontal="left" vertical="top"/>
    </xf>
    <xf numFmtId="165" fontId="18" fillId="8" borderId="45" xfId="1" applyNumberFormat="1" applyFont="1" applyFill="1" applyBorder="1" applyAlignment="1">
      <alignment horizontal="left" vertical="top"/>
    </xf>
    <xf numFmtId="165" fontId="28" fillId="3" borderId="0" xfId="0" applyNumberFormat="1" applyFont="1" applyFill="1" applyAlignment="1">
      <alignment horizontal="right" vertical="center"/>
    </xf>
    <xf numFmtId="165" fontId="16" fillId="3" borderId="0" xfId="1" applyNumberFormat="1" applyFont="1" applyFill="1" applyAlignment="1">
      <alignment horizontal="center" vertical="center"/>
    </xf>
    <xf numFmtId="165" fontId="16" fillId="0" borderId="0" xfId="1" applyNumberFormat="1" applyFont="1" applyAlignment="1">
      <alignment horizontal="center" vertical="center"/>
    </xf>
    <xf numFmtId="166" fontId="18" fillId="8" borderId="29" xfId="1" applyNumberFormat="1" applyFont="1" applyFill="1" applyBorder="1" applyAlignment="1">
      <alignment vertical="top"/>
    </xf>
    <xf numFmtId="166" fontId="18" fillId="11" borderId="40" xfId="1" applyNumberFormat="1" applyFont="1" applyFill="1" applyBorder="1" applyAlignment="1">
      <alignment horizontal="left" vertical="top" wrapText="1"/>
    </xf>
    <xf numFmtId="166" fontId="18" fillId="8" borderId="19" xfId="1" applyNumberFormat="1" applyFont="1" applyFill="1" applyBorder="1" applyAlignment="1">
      <alignment horizontal="left" vertical="top" wrapText="1"/>
    </xf>
    <xf numFmtId="166" fontId="18" fillId="8" borderId="40" xfId="1" applyNumberFormat="1" applyFont="1" applyFill="1" applyBorder="1" applyAlignment="1">
      <alignment horizontal="left" vertical="top" wrapText="1"/>
    </xf>
    <xf numFmtId="166" fontId="16" fillId="0" borderId="0" xfId="1" applyNumberFormat="1" applyFont="1" applyBorder="1" applyAlignment="1">
      <alignment horizontal="center" vertical="center"/>
    </xf>
    <xf numFmtId="166" fontId="16" fillId="0" borderId="0" xfId="1" applyNumberFormat="1" applyFont="1" applyAlignment="1">
      <alignment vertical="top"/>
    </xf>
    <xf numFmtId="166" fontId="18" fillId="11" borderId="46" xfId="1" applyNumberFormat="1" applyFont="1" applyFill="1" applyBorder="1" applyAlignment="1">
      <alignment horizontal="left" vertical="top" wrapText="1"/>
    </xf>
    <xf numFmtId="0" fontId="16" fillId="0" borderId="33" xfId="8" applyFont="1" applyFill="1" applyBorder="1" applyAlignment="1">
      <alignment horizontal="left" vertical="top" wrapText="1"/>
    </xf>
    <xf numFmtId="0" fontId="16" fillId="0" borderId="32" xfId="8" applyFont="1" applyFill="1" applyBorder="1" applyAlignment="1">
      <alignment horizontal="left" vertical="top" wrapText="1"/>
    </xf>
    <xf numFmtId="49" fontId="18" fillId="0" borderId="24" xfId="8" applyNumberFormat="1" applyFont="1" applyFill="1" applyBorder="1" applyAlignment="1">
      <alignment horizontal="left" vertical="top"/>
    </xf>
    <xf numFmtId="0" fontId="16" fillId="0" borderId="68" xfId="8" applyFont="1" applyFill="1" applyBorder="1" applyAlignment="1">
      <alignment horizontal="left" vertical="top" wrapText="1"/>
    </xf>
    <xf numFmtId="0" fontId="20" fillId="0" borderId="68" xfId="0" applyFont="1" applyFill="1" applyBorder="1" applyAlignment="1">
      <alignment horizontal="left" vertical="top" wrapText="1"/>
    </xf>
    <xf numFmtId="49" fontId="18" fillId="3" borderId="70" xfId="1" applyNumberFormat="1" applyFont="1" applyFill="1" applyBorder="1" applyAlignment="1">
      <alignment horizontal="left" vertical="top" wrapText="1"/>
    </xf>
    <xf numFmtId="0" fontId="16" fillId="0" borderId="33" xfId="1" applyFont="1" applyBorder="1" applyAlignment="1">
      <alignment horizontal="left" vertical="top"/>
    </xf>
    <xf numFmtId="49" fontId="18" fillId="0" borderId="70" xfId="10" applyNumberFormat="1" applyFont="1" applyFill="1" applyBorder="1" applyAlignment="1">
      <alignment horizontal="left" vertical="top"/>
    </xf>
    <xf numFmtId="0" fontId="16" fillId="3" borderId="20" xfId="1" applyFont="1" applyFill="1" applyBorder="1" applyAlignment="1">
      <alignment horizontal="left" vertical="top" wrapText="1"/>
    </xf>
    <xf numFmtId="0" fontId="16" fillId="3" borderId="33" xfId="1" applyFont="1" applyFill="1" applyBorder="1" applyAlignment="1">
      <alignment horizontal="left" vertical="top" wrapText="1"/>
    </xf>
    <xf numFmtId="0" fontId="32" fillId="11" borderId="46" xfId="1" applyFont="1" applyFill="1" applyBorder="1" applyAlignment="1">
      <alignment horizontal="left" vertical="top" wrapText="1"/>
    </xf>
    <xf numFmtId="0" fontId="32" fillId="15" borderId="40" xfId="1" applyFont="1" applyFill="1" applyBorder="1" applyAlignment="1">
      <alignment horizontal="center" vertical="top" wrapText="1"/>
    </xf>
    <xf numFmtId="0" fontId="32" fillId="15" borderId="55" xfId="1" applyFont="1" applyFill="1" applyBorder="1" applyAlignment="1">
      <alignment horizontal="center" vertical="top" wrapText="1"/>
    </xf>
    <xf numFmtId="0" fontId="32" fillId="15" borderId="1" xfId="1" applyFont="1" applyFill="1" applyBorder="1" applyAlignment="1">
      <alignment horizontal="center" vertical="top" wrapText="1"/>
    </xf>
    <xf numFmtId="0" fontId="32" fillId="0" borderId="64" xfId="1" applyFont="1" applyBorder="1" applyAlignment="1">
      <alignment horizontal="center" vertical="center" wrapText="1"/>
    </xf>
    <xf numFmtId="0" fontId="33" fillId="8" borderId="63" xfId="1" applyFont="1" applyFill="1" applyBorder="1" applyAlignment="1">
      <alignment vertical="top"/>
    </xf>
    <xf numFmtId="0" fontId="32" fillId="8" borderId="1" xfId="1" applyFont="1" applyFill="1" applyBorder="1" applyAlignment="1">
      <alignment vertical="top"/>
    </xf>
    <xf numFmtId="0" fontId="33" fillId="8" borderId="1" xfId="1" applyFont="1" applyFill="1" applyBorder="1" applyAlignment="1">
      <alignment vertical="top" wrapText="1"/>
    </xf>
    <xf numFmtId="0" fontId="33" fillId="8" borderId="40" xfId="1" applyFont="1" applyFill="1" applyBorder="1" applyAlignment="1">
      <alignment vertical="top" wrapText="1"/>
    </xf>
    <xf numFmtId="0" fontId="32" fillId="8" borderId="10" xfId="1" applyFont="1" applyFill="1" applyBorder="1"/>
    <xf numFmtId="49" fontId="33" fillId="15" borderId="41" xfId="1" applyNumberFormat="1" applyFont="1" applyFill="1" applyBorder="1" applyAlignment="1">
      <alignment vertical="top"/>
    </xf>
    <xf numFmtId="49" fontId="33" fillId="15" borderId="45" xfId="1" applyNumberFormat="1" applyFont="1" applyFill="1" applyBorder="1" applyAlignment="1">
      <alignment vertical="top" wrapText="1"/>
    </xf>
    <xf numFmtId="49" fontId="33" fillId="15" borderId="46" xfId="1" applyNumberFormat="1" applyFont="1" applyFill="1" applyBorder="1" applyAlignment="1">
      <alignment vertical="top" wrapText="1"/>
    </xf>
    <xf numFmtId="0" fontId="32" fillId="8" borderId="10" xfId="1" applyFont="1" applyFill="1" applyBorder="1" applyAlignment="1">
      <alignment vertical="top"/>
    </xf>
    <xf numFmtId="0" fontId="32" fillId="15" borderId="0" xfId="1" applyFont="1" applyFill="1" applyAlignment="1">
      <alignment vertical="top"/>
    </xf>
    <xf numFmtId="0" fontId="32" fillId="15" borderId="55" xfId="1" applyFont="1" applyFill="1" applyBorder="1" applyAlignment="1">
      <alignment vertical="top"/>
    </xf>
    <xf numFmtId="0" fontId="32" fillId="15" borderId="1" xfId="1" applyFont="1" applyFill="1" applyBorder="1" applyAlignment="1">
      <alignment horizontal="center" vertical="top"/>
    </xf>
    <xf numFmtId="0" fontId="32" fillId="0" borderId="53" xfId="1" applyFont="1" applyBorder="1" applyAlignment="1">
      <alignment horizontal="left" vertical="top" wrapText="1"/>
    </xf>
    <xf numFmtId="1" fontId="32" fillId="5" borderId="58" xfId="1" applyNumberFormat="1" applyFont="1" applyFill="1" applyBorder="1" applyAlignment="1">
      <alignment horizontal="left" vertical="top" wrapText="1"/>
    </xf>
    <xf numFmtId="49" fontId="33" fillId="15" borderId="29" xfId="1" applyNumberFormat="1" applyFont="1" applyFill="1" applyBorder="1" applyAlignment="1">
      <alignment horizontal="right" vertical="top" wrapText="1"/>
    </xf>
    <xf numFmtId="0" fontId="33" fillId="15" borderId="0" xfId="1" applyFont="1" applyFill="1" applyAlignment="1">
      <alignment vertical="top"/>
    </xf>
    <xf numFmtId="49" fontId="33" fillId="15" borderId="45" xfId="1" applyNumberFormat="1" applyFont="1" applyFill="1" applyBorder="1" applyAlignment="1">
      <alignment vertical="top"/>
    </xf>
    <xf numFmtId="49" fontId="33" fillId="15" borderId="29" xfId="1" applyNumberFormat="1" applyFont="1" applyFill="1" applyBorder="1" applyAlignment="1">
      <alignment vertical="top" wrapText="1"/>
    </xf>
    <xf numFmtId="2" fontId="33" fillId="2" borderId="41" xfId="1" applyNumberFormat="1" applyFont="1" applyFill="1" applyBorder="1" applyAlignment="1">
      <alignment horizontal="center" vertical="top" wrapText="1"/>
    </xf>
    <xf numFmtId="0" fontId="32" fillId="0" borderId="33" xfId="0" applyFont="1" applyBorder="1" applyAlignment="1">
      <alignment horizontal="left" vertical="top" wrapText="1"/>
    </xf>
    <xf numFmtId="49" fontId="32" fillId="3" borderId="33" xfId="1" applyNumberFormat="1" applyFont="1" applyFill="1" applyBorder="1" applyAlignment="1">
      <alignment horizontal="left" vertical="top" wrapText="1"/>
    </xf>
    <xf numFmtId="0" fontId="32" fillId="0" borderId="20" xfId="0" applyFont="1" applyBorder="1" applyAlignment="1">
      <alignment horizontal="left" vertical="top" wrapText="1"/>
    </xf>
    <xf numFmtId="0" fontId="32" fillId="15" borderId="35" xfId="1" applyFont="1" applyFill="1" applyBorder="1" applyAlignment="1">
      <alignment vertical="top"/>
    </xf>
    <xf numFmtId="0" fontId="32" fillId="11" borderId="63" xfId="1" applyFont="1" applyFill="1" applyBorder="1" applyAlignment="1">
      <alignment horizontal="center" vertical="top"/>
    </xf>
    <xf numFmtId="3" fontId="32" fillId="5" borderId="38" xfId="1" applyNumberFormat="1" applyFont="1" applyFill="1" applyBorder="1" applyAlignment="1">
      <alignment horizontal="left" vertical="top" wrapText="1"/>
    </xf>
    <xf numFmtId="0" fontId="33" fillId="11" borderId="63" xfId="1" applyFont="1" applyFill="1" applyBorder="1" applyAlignment="1">
      <alignment horizontal="left" vertical="top"/>
    </xf>
    <xf numFmtId="0" fontId="32" fillId="15" borderId="1" xfId="1" applyFont="1" applyFill="1" applyBorder="1" applyAlignment="1">
      <alignment vertical="top"/>
    </xf>
    <xf numFmtId="0" fontId="32" fillId="8" borderId="55" xfId="1" applyFont="1" applyFill="1" applyBorder="1" applyAlignment="1">
      <alignment vertical="top"/>
    </xf>
    <xf numFmtId="0" fontId="32" fillId="8" borderId="45" xfId="1" applyFont="1" applyFill="1" applyBorder="1" applyAlignment="1">
      <alignment vertical="top"/>
    </xf>
    <xf numFmtId="0" fontId="32" fillId="0" borderId="0" xfId="1" applyFont="1" applyAlignment="1">
      <alignment vertical="top"/>
    </xf>
    <xf numFmtId="0" fontId="32" fillId="0" borderId="0" xfId="1" applyFont="1"/>
    <xf numFmtId="0" fontId="32" fillId="0" borderId="0" xfId="1" applyFont="1" applyAlignment="1">
      <alignment horizontal="center" vertical="center"/>
    </xf>
    <xf numFmtId="0" fontId="32" fillId="0" borderId="0" xfId="1" applyFont="1" applyAlignment="1">
      <alignment vertical="center"/>
    </xf>
    <xf numFmtId="3" fontId="33" fillId="0" borderId="45" xfId="1" applyNumberFormat="1" applyFont="1" applyBorder="1" applyAlignment="1">
      <alignment horizontal="center" vertical="center" wrapText="1"/>
    </xf>
    <xf numFmtId="3" fontId="33" fillId="0" borderId="47" xfId="1" applyNumberFormat="1" applyFont="1" applyBorder="1" applyAlignment="1">
      <alignment horizontal="center" vertical="center" wrapText="1"/>
    </xf>
    <xf numFmtId="3" fontId="33" fillId="6" borderId="49" xfId="1" applyNumberFormat="1" applyFont="1" applyFill="1" applyBorder="1" applyAlignment="1">
      <alignment horizontal="center" vertical="center" wrapText="1"/>
    </xf>
    <xf numFmtId="3" fontId="33" fillId="6" borderId="5" xfId="1" applyNumberFormat="1" applyFont="1" applyFill="1" applyBorder="1" applyAlignment="1">
      <alignment horizontal="center" vertical="center" wrapText="1"/>
    </xf>
    <xf numFmtId="3" fontId="32" fillId="0" borderId="15" xfId="1" applyNumberFormat="1" applyFont="1" applyBorder="1" applyAlignment="1">
      <alignment horizontal="center" vertical="center" wrapText="1"/>
    </xf>
    <xf numFmtId="3" fontId="33" fillId="4" borderId="47" xfId="1" applyNumberFormat="1" applyFont="1" applyFill="1" applyBorder="1" applyAlignment="1">
      <alignment horizontal="center" vertical="center" wrapText="1"/>
    </xf>
    <xf numFmtId="3" fontId="33" fillId="4" borderId="45" xfId="1" applyNumberFormat="1" applyFont="1" applyFill="1" applyBorder="1" applyAlignment="1">
      <alignment horizontal="center" vertical="center" wrapText="1"/>
    </xf>
    <xf numFmtId="0" fontId="33" fillId="11" borderId="63" xfId="1" applyFont="1" applyFill="1" applyBorder="1" applyAlignment="1">
      <alignment horizontal="left" vertical="top" wrapText="1"/>
    </xf>
    <xf numFmtId="0" fontId="33" fillId="11" borderId="1" xfId="1" applyFont="1" applyFill="1" applyBorder="1" applyAlignment="1">
      <alignment horizontal="left" vertical="top" wrapText="1"/>
    </xf>
    <xf numFmtId="0" fontId="33" fillId="11" borderId="40" xfId="1" applyFont="1" applyFill="1" applyBorder="1" applyAlignment="1">
      <alignment horizontal="left" vertical="top" wrapText="1"/>
    </xf>
    <xf numFmtId="49" fontId="33" fillId="11" borderId="10" xfId="1" applyNumberFormat="1" applyFont="1" applyFill="1" applyBorder="1" applyAlignment="1">
      <alignment horizontal="center" vertical="top" wrapText="1"/>
    </xf>
    <xf numFmtId="49" fontId="33" fillId="11" borderId="63" xfId="1" applyNumberFormat="1" applyFont="1" applyFill="1" applyBorder="1" applyAlignment="1">
      <alignment horizontal="left" vertical="top"/>
    </xf>
    <xf numFmtId="49" fontId="33" fillId="11" borderId="55" xfId="1" applyNumberFormat="1" applyFont="1" applyFill="1" applyBorder="1" applyAlignment="1">
      <alignment horizontal="left" vertical="top"/>
    </xf>
    <xf numFmtId="0" fontId="32" fillId="11" borderId="1" xfId="1" applyFont="1" applyFill="1" applyBorder="1" applyAlignment="1">
      <alignment horizontal="center" vertical="center" wrapText="1"/>
    </xf>
    <xf numFmtId="0" fontId="32" fillId="11" borderId="40" xfId="1" applyFont="1" applyFill="1" applyBorder="1" applyAlignment="1">
      <alignment horizontal="left" vertical="top" wrapText="1"/>
    </xf>
    <xf numFmtId="0" fontId="33" fillId="0" borderId="24" xfId="1" applyFont="1" applyBorder="1" applyAlignment="1">
      <alignment horizontal="left" vertical="top"/>
    </xf>
    <xf numFmtId="0" fontId="32" fillId="8" borderId="35" xfId="1" applyFont="1" applyFill="1" applyBorder="1" applyAlignment="1">
      <alignment vertical="top"/>
    </xf>
    <xf numFmtId="0" fontId="32" fillId="15" borderId="10" xfId="1" applyFont="1" applyFill="1" applyBorder="1" applyAlignment="1">
      <alignment vertical="top"/>
    </xf>
    <xf numFmtId="166" fontId="33" fillId="8" borderId="1" xfId="1" applyNumberFormat="1" applyFont="1" applyFill="1" applyBorder="1" applyAlignment="1">
      <alignment vertical="top" wrapText="1"/>
    </xf>
    <xf numFmtId="166" fontId="33" fillId="15" borderId="45" xfId="1" applyNumberFormat="1" applyFont="1" applyFill="1" applyBorder="1" applyAlignment="1">
      <alignment vertical="top" wrapText="1"/>
    </xf>
    <xf numFmtId="166" fontId="33" fillId="11" borderId="19" xfId="1" applyNumberFormat="1" applyFont="1" applyFill="1" applyBorder="1" applyAlignment="1">
      <alignment horizontal="left" vertical="top"/>
    </xf>
    <xf numFmtId="166" fontId="33" fillId="2" borderId="47" xfId="1" applyNumberFormat="1" applyFont="1" applyFill="1" applyBorder="1" applyAlignment="1">
      <alignment horizontal="left" vertical="top" wrapText="1"/>
    </xf>
    <xf numFmtId="166" fontId="33" fillId="15" borderId="19" xfId="1" applyNumberFormat="1" applyFont="1" applyFill="1" applyBorder="1" applyAlignment="1">
      <alignment horizontal="left" vertical="top" wrapText="1"/>
    </xf>
    <xf numFmtId="166" fontId="33" fillId="11" borderId="47" xfId="1" applyNumberFormat="1" applyFont="1" applyFill="1" applyBorder="1" applyAlignment="1">
      <alignment horizontal="left" vertical="top"/>
    </xf>
    <xf numFmtId="166" fontId="33" fillId="2" borderId="47" xfId="1" applyNumberFormat="1" applyFont="1" applyFill="1" applyBorder="1" applyAlignment="1">
      <alignment horizontal="left" vertical="center" wrapText="1"/>
    </xf>
    <xf numFmtId="166" fontId="33" fillId="11" borderId="47" xfId="1" applyNumberFormat="1" applyFont="1" applyFill="1" applyBorder="1" applyAlignment="1">
      <alignment horizontal="left" vertical="center"/>
    </xf>
    <xf numFmtId="166" fontId="33" fillId="11" borderId="19" xfId="1" applyNumberFormat="1" applyFont="1" applyFill="1" applyBorder="1" applyAlignment="1">
      <alignment horizontal="left" vertical="center"/>
    </xf>
    <xf numFmtId="166" fontId="33" fillId="15" borderId="48" xfId="1" applyNumberFormat="1" applyFont="1" applyFill="1" applyBorder="1" applyAlignment="1">
      <alignment horizontal="left" vertical="center" wrapText="1"/>
    </xf>
    <xf numFmtId="166" fontId="33" fillId="15" borderId="47" xfId="1" applyNumberFormat="1" applyFont="1" applyFill="1" applyBorder="1" applyAlignment="1">
      <alignment horizontal="left" vertical="center" wrapText="1"/>
    </xf>
    <xf numFmtId="166" fontId="33" fillId="11" borderId="47" xfId="1" applyNumberFormat="1" applyFont="1" applyFill="1" applyBorder="1" applyAlignment="1">
      <alignment horizontal="left" vertical="center" wrapText="1"/>
    </xf>
    <xf numFmtId="166" fontId="33" fillId="15" borderId="47" xfId="1" applyNumberFormat="1" applyFont="1" applyFill="1" applyBorder="1" applyAlignment="1">
      <alignment horizontal="left" vertical="center"/>
    </xf>
    <xf numFmtId="166" fontId="33" fillId="15" borderId="46" xfId="1" applyNumberFormat="1" applyFont="1" applyFill="1" applyBorder="1" applyAlignment="1">
      <alignment horizontal="left" vertical="center"/>
    </xf>
    <xf numFmtId="166" fontId="33" fillId="8" borderId="47" xfId="1" applyNumberFormat="1" applyFont="1" applyFill="1" applyBorder="1" applyAlignment="1">
      <alignment horizontal="left" vertical="top" wrapText="1"/>
    </xf>
    <xf numFmtId="166" fontId="32" fillId="0" borderId="0" xfId="1" applyNumberFormat="1" applyFont="1" applyAlignment="1">
      <alignment horizontal="center" vertical="center"/>
    </xf>
    <xf numFmtId="0" fontId="16" fillId="0" borderId="68" xfId="1" applyFont="1" applyBorder="1" applyAlignment="1">
      <alignment horizontal="center" vertical="center" wrapText="1"/>
    </xf>
    <xf numFmtId="49" fontId="18" fillId="11" borderId="29" xfId="8" applyNumberFormat="1" applyFont="1" applyFill="1" applyBorder="1" applyAlignment="1">
      <alignment horizontal="left" vertical="top"/>
    </xf>
    <xf numFmtId="0" fontId="32" fillId="0" borderId="33" xfId="1" applyFont="1" applyFill="1" applyBorder="1" applyAlignment="1">
      <alignment horizontal="left" vertical="top" wrapText="1"/>
    </xf>
    <xf numFmtId="49" fontId="18" fillId="0" borderId="23" xfId="1" applyNumberFormat="1" applyFont="1" applyFill="1" applyBorder="1" applyAlignment="1">
      <alignment horizontal="left" vertical="top" wrapText="1"/>
    </xf>
    <xf numFmtId="49" fontId="18" fillId="15" borderId="0" xfId="8" applyNumberFormat="1" applyFont="1" applyFill="1" applyAlignment="1">
      <alignment vertical="top" wrapText="1"/>
    </xf>
    <xf numFmtId="166" fontId="18" fillId="15" borderId="0" xfId="8" applyNumberFormat="1" applyFont="1" applyFill="1" applyAlignment="1">
      <alignment vertical="top" wrapText="1"/>
    </xf>
    <xf numFmtId="49" fontId="18" fillId="15" borderId="0" xfId="8" applyNumberFormat="1" applyFont="1" applyFill="1" applyAlignment="1">
      <alignment horizontal="left" vertical="top" wrapText="1"/>
    </xf>
    <xf numFmtId="49" fontId="33" fillId="0" borderId="24" xfId="1" applyNumberFormat="1" applyFont="1" applyFill="1" applyBorder="1" applyAlignment="1">
      <alignment horizontal="left" vertical="top"/>
    </xf>
    <xf numFmtId="49" fontId="33" fillId="0" borderId="63" xfId="1" applyNumberFormat="1" applyFont="1" applyFill="1" applyBorder="1" applyAlignment="1">
      <alignment horizontal="left" vertical="top" wrapText="1"/>
    </xf>
    <xf numFmtId="49" fontId="33" fillId="0" borderId="24" xfId="8" applyNumberFormat="1" applyFont="1" applyFill="1" applyBorder="1" applyAlignment="1">
      <alignment horizontal="left" vertical="top"/>
    </xf>
    <xf numFmtId="0" fontId="32" fillId="0" borderId="33" xfId="0" applyFont="1" applyFill="1" applyBorder="1" applyAlignment="1">
      <alignment horizontal="left" vertical="top" wrapText="1"/>
    </xf>
    <xf numFmtId="0" fontId="32" fillId="0" borderId="33" xfId="0" applyFont="1" applyFill="1" applyBorder="1" applyAlignment="1">
      <alignment horizontal="left" vertical="top"/>
    </xf>
    <xf numFmtId="0" fontId="21" fillId="0" borderId="70" xfId="0" applyFont="1" applyFill="1" applyBorder="1" applyAlignment="1">
      <alignment horizontal="left" vertical="top" wrapText="1"/>
    </xf>
    <xf numFmtId="0" fontId="16" fillId="0" borderId="63" xfId="1" applyFont="1" applyBorder="1" applyAlignment="1">
      <alignment vertical="top"/>
    </xf>
    <xf numFmtId="0" fontId="16" fillId="0" borderId="55" xfId="1" applyFont="1" applyBorder="1" applyAlignment="1">
      <alignment vertical="top"/>
    </xf>
    <xf numFmtId="0" fontId="16" fillId="0" borderId="0" xfId="8" applyFont="1" applyAlignment="1">
      <alignment horizontal="center" vertical="top"/>
    </xf>
    <xf numFmtId="0" fontId="16" fillId="0" borderId="0" xfId="8" applyFont="1" applyAlignment="1">
      <alignment horizontal="center" vertical="center"/>
    </xf>
    <xf numFmtId="0" fontId="16" fillId="0" borderId="1" xfId="8" applyFont="1" applyBorder="1" applyAlignment="1">
      <alignment horizontal="center" vertical="top" wrapText="1"/>
    </xf>
    <xf numFmtId="0" fontId="16" fillId="0" borderId="1" xfId="1" applyFont="1" applyBorder="1" applyAlignment="1">
      <alignment horizontal="center" vertical="top" wrapText="1"/>
    </xf>
    <xf numFmtId="0" fontId="36" fillId="0" borderId="0" xfId="0" applyFont="1" applyAlignment="1">
      <alignment horizontal="left" vertical="center" indent="15"/>
    </xf>
    <xf numFmtId="0" fontId="36" fillId="0" borderId="0" xfId="0" applyFont="1" applyAlignment="1">
      <alignment vertical="top"/>
    </xf>
    <xf numFmtId="0" fontId="36" fillId="0" borderId="0" xfId="0" applyFont="1" applyAlignment="1">
      <alignment vertical="center"/>
    </xf>
    <xf numFmtId="0" fontId="16" fillId="0" borderId="29" xfId="1" applyFont="1" applyBorder="1" applyAlignment="1">
      <alignment vertical="top"/>
    </xf>
    <xf numFmtId="0" fontId="16" fillId="0" borderId="1" xfId="1" applyFont="1" applyBorder="1" applyAlignment="1">
      <alignment vertical="top"/>
    </xf>
    <xf numFmtId="0" fontId="16" fillId="0" borderId="41" xfId="8" applyFont="1" applyBorder="1" applyAlignment="1">
      <alignment vertical="top"/>
    </xf>
    <xf numFmtId="0" fontId="16" fillId="0" borderId="63" xfId="8" applyFont="1" applyBorder="1" applyAlignment="1">
      <alignment vertical="top"/>
    </xf>
    <xf numFmtId="0" fontId="16" fillId="0" borderId="55" xfId="8" applyFont="1" applyBorder="1" applyAlignment="1">
      <alignment vertical="top"/>
    </xf>
    <xf numFmtId="0" fontId="16" fillId="0" borderId="1" xfId="8" applyFont="1" applyBorder="1" applyAlignment="1">
      <alignment vertical="top"/>
    </xf>
    <xf numFmtId="0" fontId="16" fillId="0" borderId="1" xfId="8" applyFont="1" applyBorder="1" applyAlignment="1">
      <alignment horizontal="center" vertical="center"/>
    </xf>
    <xf numFmtId="166" fontId="16" fillId="0" borderId="1" xfId="8" applyNumberFormat="1" applyFont="1" applyBorder="1" applyAlignment="1">
      <alignment horizontal="center" vertical="center"/>
    </xf>
    <xf numFmtId="0" fontId="16" fillId="0" borderId="40" xfId="8" applyFont="1" applyBorder="1" applyAlignment="1">
      <alignment horizontal="center" vertical="center" wrapText="1"/>
    </xf>
    <xf numFmtId="0" fontId="32" fillId="0" borderId="41" xfId="1" applyFont="1" applyBorder="1" applyAlignment="1">
      <alignment vertical="top"/>
    </xf>
    <xf numFmtId="0" fontId="32" fillId="0" borderId="29" xfId="1" applyFont="1" applyBorder="1" applyAlignment="1">
      <alignment vertical="top"/>
    </xf>
    <xf numFmtId="0" fontId="32" fillId="0" borderId="63" xfId="1" applyFont="1" applyBorder="1" applyAlignment="1">
      <alignment vertical="top"/>
    </xf>
    <xf numFmtId="0" fontId="32" fillId="0" borderId="0" xfId="1" applyFont="1" applyBorder="1" applyAlignment="1">
      <alignment vertical="top"/>
    </xf>
    <xf numFmtId="0" fontId="32" fillId="0" borderId="55" xfId="1" applyFont="1" applyBorder="1" applyAlignment="1">
      <alignment vertical="top"/>
    </xf>
    <xf numFmtId="0" fontId="32" fillId="0" borderId="1" xfId="1" applyFont="1" applyBorder="1" applyAlignment="1">
      <alignment vertical="top"/>
    </xf>
    <xf numFmtId="0" fontId="32" fillId="0" borderId="1" xfId="1" applyFont="1" applyBorder="1" applyAlignment="1">
      <alignment vertical="top" wrapText="1"/>
    </xf>
    <xf numFmtId="0" fontId="32" fillId="0" borderId="1" xfId="1" applyFont="1" applyBorder="1" applyAlignment="1">
      <alignment horizontal="center" vertical="center" wrapText="1"/>
    </xf>
    <xf numFmtId="166" fontId="32" fillId="0" borderId="1" xfId="1" applyNumberFormat="1" applyFont="1" applyBorder="1" applyAlignment="1">
      <alignment horizontal="center" vertical="center" wrapText="1"/>
    </xf>
    <xf numFmtId="0" fontId="32" fillId="0" borderId="40" xfId="1" applyFont="1" applyBorder="1" applyAlignment="1">
      <alignment horizontal="center" vertical="center" wrapText="1"/>
    </xf>
    <xf numFmtId="0" fontId="16" fillId="0" borderId="29" xfId="8" applyFont="1" applyBorder="1" applyAlignment="1">
      <alignment vertical="top"/>
    </xf>
    <xf numFmtId="166" fontId="16" fillId="0" borderId="1" xfId="8" applyNumberFormat="1" applyFont="1" applyBorder="1" applyAlignment="1">
      <alignment vertical="top" wrapText="1"/>
    </xf>
    <xf numFmtId="0" fontId="16" fillId="0" borderId="1" xfId="1" applyFont="1" applyBorder="1" applyAlignment="1">
      <alignment horizontal="center" vertical="center" wrapText="1"/>
    </xf>
    <xf numFmtId="166" fontId="16" fillId="0" borderId="1" xfId="1" applyNumberFormat="1" applyFont="1" applyBorder="1" applyAlignment="1">
      <alignment horizontal="center" vertical="center" wrapText="1"/>
    </xf>
    <xf numFmtId="0" fontId="16" fillId="0" borderId="40" xfId="1" applyFont="1" applyBorder="1" applyAlignment="1">
      <alignment horizontal="center" vertical="center" wrapText="1"/>
    </xf>
    <xf numFmtId="0" fontId="16" fillId="2" borderId="45" xfId="1" applyFont="1" applyFill="1" applyBorder="1" applyAlignment="1">
      <alignment horizontal="center" vertical="top"/>
    </xf>
    <xf numFmtId="0" fontId="16" fillId="13" borderId="1" xfId="1" applyFont="1" applyFill="1" applyBorder="1" applyAlignment="1">
      <alignment horizontal="center" vertical="top" wrapText="1"/>
    </xf>
    <xf numFmtId="0" fontId="16" fillId="8" borderId="1" xfId="1" applyFont="1" applyFill="1" applyBorder="1" applyAlignment="1">
      <alignment horizontal="center" vertical="top"/>
    </xf>
    <xf numFmtId="0" fontId="22" fillId="0" borderId="0" xfId="1" applyFont="1" applyAlignment="1">
      <alignment horizontal="left" vertical="top" wrapText="1"/>
    </xf>
    <xf numFmtId="0" fontId="16" fillId="0" borderId="68" xfId="1" applyFont="1" applyBorder="1" applyAlignment="1">
      <alignment horizontal="center" vertical="center" wrapText="1"/>
    </xf>
    <xf numFmtId="0" fontId="16" fillId="15" borderId="45" xfId="8" applyFont="1" applyFill="1" applyBorder="1" applyAlignment="1">
      <alignment horizontal="center" vertical="top"/>
    </xf>
    <xf numFmtId="0" fontId="16" fillId="8" borderId="45" xfId="8" applyFont="1" applyFill="1" applyBorder="1" applyAlignment="1">
      <alignment horizontal="center" vertical="top"/>
    </xf>
    <xf numFmtId="0" fontId="16" fillId="0" borderId="1" xfId="8" applyFont="1" applyBorder="1" applyAlignment="1">
      <alignment horizontal="center" vertical="center"/>
    </xf>
    <xf numFmtId="0" fontId="32" fillId="0" borderId="1" xfId="1" applyFont="1" applyBorder="1" applyAlignment="1">
      <alignment horizontal="center" vertical="center" wrapText="1"/>
    </xf>
    <xf numFmtId="0" fontId="16" fillId="0" borderId="1" xfId="8" applyFont="1" applyBorder="1" applyAlignment="1">
      <alignment horizontal="center" vertical="top" wrapText="1"/>
    </xf>
    <xf numFmtId="0" fontId="18" fillId="0" borderId="69" xfId="1" applyFont="1" applyBorder="1" applyAlignment="1">
      <alignment vertical="center"/>
    </xf>
    <xf numFmtId="3" fontId="16" fillId="3" borderId="38" xfId="1" applyNumberFormat="1" applyFont="1" applyFill="1" applyBorder="1" applyAlignment="1">
      <alignment horizontal="left" vertical="top" wrapText="1"/>
    </xf>
    <xf numFmtId="0" fontId="16" fillId="0" borderId="20" xfId="8" applyFont="1" applyFill="1" applyBorder="1" applyAlignment="1">
      <alignment horizontal="left" vertical="top" wrapText="1"/>
    </xf>
    <xf numFmtId="3" fontId="16" fillId="0" borderId="20" xfId="8" applyNumberFormat="1" applyFont="1" applyFill="1" applyBorder="1" applyAlignment="1">
      <alignment horizontal="left" vertical="top"/>
    </xf>
    <xf numFmtId="0" fontId="16" fillId="3" borderId="8" xfId="1" applyFont="1" applyFill="1" applyBorder="1" applyAlignment="1">
      <alignment horizontal="left" vertical="top" wrapText="1"/>
    </xf>
    <xf numFmtId="3" fontId="16" fillId="3" borderId="38" xfId="1" applyNumberFormat="1" applyFont="1" applyFill="1" applyBorder="1" applyAlignment="1">
      <alignment horizontal="left" vertical="top"/>
    </xf>
    <xf numFmtId="49" fontId="18" fillId="3" borderId="50" xfId="8" applyNumberFormat="1" applyFont="1" applyFill="1" applyBorder="1" applyAlignment="1">
      <alignment horizontal="left" vertical="top" wrapText="1"/>
    </xf>
    <xf numFmtId="49" fontId="18" fillId="3" borderId="37" xfId="1" applyNumberFormat="1" applyFont="1" applyFill="1" applyBorder="1" applyAlignment="1">
      <alignment horizontal="left" vertical="top" wrapText="1"/>
    </xf>
    <xf numFmtId="0" fontId="16" fillId="16" borderId="0" xfId="8" applyFont="1" applyFill="1" applyBorder="1" applyAlignment="1">
      <alignment horizontal="center" vertical="top" wrapText="1"/>
    </xf>
    <xf numFmtId="166" fontId="18" fillId="11" borderId="45" xfId="1" applyNumberFormat="1" applyFont="1" applyFill="1" applyBorder="1" applyAlignment="1">
      <alignment horizontal="left" vertical="top" wrapText="1"/>
    </xf>
    <xf numFmtId="0" fontId="18" fillId="3" borderId="37" xfId="8" applyFont="1" applyFill="1" applyBorder="1" applyAlignment="1">
      <alignment horizontal="left" vertical="top" wrapText="1"/>
    </xf>
    <xf numFmtId="0" fontId="16" fillId="3" borderId="58" xfId="8" applyFont="1" applyFill="1" applyBorder="1" applyAlignment="1">
      <alignment horizontal="left" vertical="top" wrapText="1"/>
    </xf>
    <xf numFmtId="49" fontId="18" fillId="0" borderId="37" xfId="8" applyNumberFormat="1" applyFont="1" applyBorder="1" applyAlignment="1">
      <alignment horizontal="left" vertical="top"/>
    </xf>
    <xf numFmtId="0" fontId="32" fillId="0" borderId="32" xfId="1" applyFont="1" applyBorder="1" applyAlignment="1">
      <alignment horizontal="left" vertical="top" wrapText="1" shrinkToFit="1"/>
    </xf>
    <xf numFmtId="0" fontId="32" fillId="0" borderId="38" xfId="1" applyFont="1" applyFill="1" applyBorder="1" applyAlignment="1">
      <alignment horizontal="left" vertical="top" wrapText="1"/>
    </xf>
    <xf numFmtId="49" fontId="33" fillId="0" borderId="11" xfId="1" applyNumberFormat="1" applyFont="1" applyBorder="1" applyAlignment="1">
      <alignment horizontal="left" vertical="top"/>
    </xf>
    <xf numFmtId="0" fontId="32" fillId="0" borderId="20" xfId="1" applyFont="1" applyBorder="1" applyAlignment="1">
      <alignment horizontal="left" vertical="top"/>
    </xf>
    <xf numFmtId="49" fontId="18" fillId="0" borderId="37" xfId="10" applyNumberFormat="1" applyFont="1" applyBorder="1" applyAlignment="1">
      <alignment horizontal="left" vertical="top"/>
    </xf>
    <xf numFmtId="166" fontId="18" fillId="11" borderId="47" xfId="1" applyNumberFormat="1" applyFont="1" applyFill="1" applyBorder="1" applyAlignment="1">
      <alignment horizontal="left" vertical="top"/>
    </xf>
    <xf numFmtId="49" fontId="18" fillId="3" borderId="58" xfId="1" applyNumberFormat="1" applyFont="1" applyFill="1" applyBorder="1" applyAlignment="1">
      <alignment horizontal="left" vertical="top" wrapText="1"/>
    </xf>
    <xf numFmtId="3" fontId="16" fillId="0" borderId="20" xfId="8" applyNumberFormat="1" applyFont="1" applyFill="1" applyBorder="1" applyAlignment="1">
      <alignment horizontal="left" vertical="top" wrapText="1"/>
    </xf>
    <xf numFmtId="49" fontId="18" fillId="0" borderId="37" xfId="1" applyNumberFormat="1" applyFont="1" applyFill="1" applyBorder="1" applyAlignment="1">
      <alignment horizontal="left" vertical="top" wrapText="1"/>
    </xf>
    <xf numFmtId="0" fontId="20" fillId="3" borderId="0" xfId="0" applyFont="1" applyFill="1" applyBorder="1" applyAlignment="1">
      <alignment horizontal="left" vertical="top" wrapText="1"/>
    </xf>
    <xf numFmtId="0" fontId="16" fillId="5" borderId="38" xfId="1" applyFont="1" applyFill="1" applyBorder="1" applyAlignment="1">
      <alignment horizontal="left" vertical="top" wrapText="1"/>
    </xf>
    <xf numFmtId="3" fontId="16" fillId="11" borderId="29" xfId="8" applyNumberFormat="1" applyFont="1" applyFill="1" applyBorder="1" applyAlignment="1">
      <alignment horizontal="center" vertical="center" wrapText="1"/>
    </xf>
    <xf numFmtId="0" fontId="18" fillId="11" borderId="48" xfId="8" applyFont="1" applyFill="1" applyBorder="1" applyAlignment="1">
      <alignment vertical="top"/>
    </xf>
    <xf numFmtId="0" fontId="18" fillId="11" borderId="45" xfId="8" applyFont="1" applyFill="1" applyBorder="1" applyAlignment="1">
      <alignment vertical="top"/>
    </xf>
    <xf numFmtId="0" fontId="18" fillId="11" borderId="46" xfId="8" applyFont="1" applyFill="1" applyBorder="1" applyAlignment="1">
      <alignment vertical="top"/>
    </xf>
    <xf numFmtId="0" fontId="20" fillId="0" borderId="50" xfId="0" applyFont="1" applyFill="1" applyBorder="1" applyAlignment="1">
      <alignment horizontal="left" vertical="top" wrapText="1"/>
    </xf>
    <xf numFmtId="0" fontId="16" fillId="3" borderId="58" xfId="1" applyFont="1" applyFill="1" applyBorder="1" applyAlignment="1">
      <alignment horizontal="left" vertical="top" wrapText="1"/>
    </xf>
    <xf numFmtId="49" fontId="33" fillId="11" borderId="45" xfId="1" applyNumberFormat="1" applyFont="1" applyFill="1" applyBorder="1" applyAlignment="1">
      <alignment vertical="top"/>
    </xf>
    <xf numFmtId="0" fontId="32" fillId="0" borderId="0" xfId="1" applyFont="1" applyAlignment="1">
      <alignment horizontal="center" vertical="top"/>
    </xf>
    <xf numFmtId="0" fontId="16" fillId="0" borderId="0" xfId="1" applyFont="1" applyAlignment="1">
      <alignment horizontal="center" vertical="top"/>
    </xf>
    <xf numFmtId="0" fontId="18" fillId="8" borderId="29" xfId="1" applyFont="1" applyFill="1" applyBorder="1" applyAlignment="1">
      <alignment horizontal="center" vertical="top"/>
    </xf>
    <xf numFmtId="0" fontId="18" fillId="8" borderId="1" xfId="1" applyFont="1" applyFill="1" applyBorder="1" applyAlignment="1">
      <alignment horizontal="center" vertical="top" wrapText="1"/>
    </xf>
    <xf numFmtId="3" fontId="16" fillId="0" borderId="0" xfId="1" applyNumberFormat="1" applyFont="1" applyAlignment="1">
      <alignment horizontal="center" vertical="top"/>
    </xf>
    <xf numFmtId="0" fontId="36" fillId="0" borderId="0" xfId="0" applyFont="1" applyAlignment="1">
      <alignment horizontal="center" vertical="top"/>
    </xf>
    <xf numFmtId="0" fontId="36" fillId="0" borderId="0" xfId="0" applyFont="1" applyAlignment="1">
      <alignment horizontal="center" vertical="center"/>
    </xf>
    <xf numFmtId="0" fontId="16" fillId="0" borderId="0" xfId="1" applyFont="1" applyAlignment="1">
      <alignment vertical="top"/>
    </xf>
    <xf numFmtId="49" fontId="18" fillId="5" borderId="24" xfId="1" applyNumberFormat="1" applyFont="1" applyFill="1" applyBorder="1" applyAlignment="1">
      <alignment horizontal="left" vertical="top" wrapText="1"/>
    </xf>
    <xf numFmtId="0" fontId="16" fillId="0" borderId="1" xfId="8" applyFont="1" applyBorder="1" applyAlignment="1">
      <alignment horizontal="center" vertical="center"/>
    </xf>
    <xf numFmtId="0" fontId="32" fillId="0" borderId="1" xfId="1" applyFont="1" applyBorder="1" applyAlignment="1">
      <alignment horizontal="center" vertical="center" wrapText="1"/>
    </xf>
    <xf numFmtId="0" fontId="16" fillId="0" borderId="1" xfId="8" applyFont="1" applyBorder="1" applyAlignment="1">
      <alignment horizontal="center" vertical="top" wrapText="1"/>
    </xf>
    <xf numFmtId="0" fontId="16" fillId="3" borderId="33" xfId="1" applyFont="1" applyFill="1" applyBorder="1" applyAlignment="1">
      <alignment horizontal="left" vertical="top" wrapText="1"/>
    </xf>
    <xf numFmtId="0" fontId="16" fillId="3" borderId="38" xfId="8" applyFont="1" applyFill="1" applyBorder="1" applyAlignment="1">
      <alignment horizontal="left" vertical="top" wrapText="1"/>
    </xf>
    <xf numFmtId="0" fontId="20" fillId="3" borderId="57" xfId="1" applyFont="1" applyFill="1" applyBorder="1" applyAlignment="1">
      <alignment horizontal="left" vertical="top" wrapText="1"/>
    </xf>
    <xf numFmtId="0" fontId="20" fillId="3" borderId="12" xfId="1" applyFont="1" applyFill="1" applyBorder="1" applyAlignment="1">
      <alignment horizontal="left" vertical="top" wrapText="1"/>
    </xf>
    <xf numFmtId="3" fontId="20" fillId="3" borderId="31" xfId="8" applyNumberFormat="1" applyFont="1" applyFill="1" applyBorder="1" applyAlignment="1">
      <alignment horizontal="left" vertical="top"/>
    </xf>
    <xf numFmtId="3" fontId="20" fillId="3" borderId="20" xfId="8" applyNumberFormat="1" applyFont="1" applyFill="1" applyBorder="1" applyAlignment="1">
      <alignment horizontal="left" vertical="top"/>
    </xf>
    <xf numFmtId="3" fontId="20" fillId="3" borderId="33" xfId="8" applyNumberFormat="1" applyFont="1" applyFill="1" applyBorder="1" applyAlignment="1">
      <alignment horizontal="left" vertical="top"/>
    </xf>
    <xf numFmtId="166" fontId="20" fillId="3" borderId="33" xfId="1" applyNumberFormat="1" applyFont="1" applyFill="1" applyBorder="1" applyAlignment="1">
      <alignment horizontal="left" vertical="top" wrapText="1"/>
    </xf>
    <xf numFmtId="3" fontId="20" fillId="3" borderId="33" xfId="1" applyNumberFormat="1" applyFont="1" applyFill="1" applyBorder="1" applyAlignment="1">
      <alignment horizontal="left" vertical="top"/>
    </xf>
    <xf numFmtId="3" fontId="20" fillId="3" borderId="12" xfId="1" applyNumberFormat="1" applyFont="1" applyFill="1" applyBorder="1" applyAlignment="1">
      <alignment horizontal="left" vertical="top"/>
    </xf>
    <xf numFmtId="166" fontId="20" fillId="3" borderId="58" xfId="1" applyNumberFormat="1" applyFont="1" applyFill="1" applyBorder="1" applyAlignment="1">
      <alignment horizontal="left" vertical="top" wrapText="1"/>
    </xf>
    <xf numFmtId="3" fontId="20" fillId="3" borderId="57" xfId="1" applyNumberFormat="1" applyFont="1" applyFill="1" applyBorder="1" applyAlignment="1">
      <alignment horizontal="left" vertical="top"/>
    </xf>
    <xf numFmtId="166" fontId="20" fillId="3" borderId="52" xfId="0" applyNumberFormat="1" applyFont="1" applyFill="1" applyBorder="1" applyAlignment="1">
      <alignment horizontal="left" vertical="top" wrapText="1"/>
    </xf>
    <xf numFmtId="166" fontId="20" fillId="3" borderId="0" xfId="0" applyNumberFormat="1" applyFont="1" applyFill="1" applyBorder="1" applyAlignment="1">
      <alignment horizontal="left" vertical="top" wrapText="1"/>
    </xf>
    <xf numFmtId="3" fontId="20" fillId="3" borderId="21" xfId="1" applyNumberFormat="1" applyFont="1" applyFill="1" applyBorder="1" applyAlignment="1">
      <alignment horizontal="left" vertical="top"/>
    </xf>
    <xf numFmtId="3" fontId="20" fillId="3" borderId="20" xfId="1" applyNumberFormat="1" applyFont="1" applyFill="1" applyBorder="1" applyAlignment="1">
      <alignment horizontal="left" vertical="top"/>
    </xf>
    <xf numFmtId="166" fontId="16" fillId="3" borderId="33" xfId="0" applyNumberFormat="1" applyFont="1" applyFill="1" applyBorder="1" applyAlignment="1">
      <alignment horizontal="left" vertical="top" wrapText="1"/>
    </xf>
    <xf numFmtId="166" fontId="16" fillId="3" borderId="68" xfId="1" applyNumberFormat="1" applyFont="1" applyFill="1" applyBorder="1" applyAlignment="1">
      <alignment horizontal="left" vertical="top" wrapText="1"/>
    </xf>
    <xf numFmtId="166" fontId="16" fillId="3" borderId="20" xfId="1" applyNumberFormat="1" applyFont="1" applyFill="1" applyBorder="1" applyAlignment="1">
      <alignment horizontal="left" vertical="top" wrapText="1"/>
    </xf>
    <xf numFmtId="0" fontId="16" fillId="3" borderId="1" xfId="1" applyFont="1" applyFill="1" applyBorder="1" applyAlignment="1">
      <alignment horizontal="left" vertical="top" wrapText="1"/>
    </xf>
    <xf numFmtId="166" fontId="16" fillId="3" borderId="8" xfId="1" applyNumberFormat="1" applyFont="1" applyFill="1" applyBorder="1" applyAlignment="1">
      <alignment horizontal="left" vertical="top" wrapText="1"/>
    </xf>
    <xf numFmtId="166" fontId="16" fillId="3" borderId="38" xfId="1" applyNumberFormat="1" applyFont="1" applyFill="1" applyBorder="1" applyAlignment="1">
      <alignment horizontal="left" vertical="top" wrapText="1"/>
    </xf>
    <xf numFmtId="0" fontId="16" fillId="3" borderId="0" xfId="0" applyFont="1" applyFill="1" applyAlignment="1">
      <alignment horizontal="left" vertical="top"/>
    </xf>
    <xf numFmtId="3" fontId="16" fillId="3" borderId="20" xfId="1" applyNumberFormat="1" applyFont="1" applyFill="1" applyBorder="1" applyAlignment="1">
      <alignment horizontal="left" vertical="top"/>
    </xf>
    <xf numFmtId="166" fontId="16" fillId="3" borderId="20" xfId="0" applyNumberFormat="1" applyFont="1" applyFill="1" applyBorder="1" applyAlignment="1">
      <alignment horizontal="left" vertical="top" wrapText="1"/>
    </xf>
    <xf numFmtId="0" fontId="16" fillId="3" borderId="0" xfId="1" applyFont="1" applyFill="1" applyAlignment="1">
      <alignment horizontal="left" vertical="top" wrapText="1"/>
    </xf>
    <xf numFmtId="166" fontId="16" fillId="3" borderId="68" xfId="0" applyNumberFormat="1" applyFont="1" applyFill="1" applyBorder="1" applyAlignment="1">
      <alignment horizontal="left" vertical="top" wrapText="1"/>
    </xf>
    <xf numFmtId="166" fontId="20" fillId="3" borderId="38" xfId="0" applyNumberFormat="1" applyFont="1" applyFill="1" applyBorder="1" applyAlignment="1">
      <alignment horizontal="left" vertical="top"/>
    </xf>
    <xf numFmtId="0" fontId="20" fillId="3" borderId="38" xfId="0" applyFont="1" applyFill="1" applyBorder="1" applyAlignment="1">
      <alignment horizontal="left" vertical="top" wrapText="1"/>
    </xf>
    <xf numFmtId="3" fontId="16" fillId="3" borderId="33" xfId="8" applyNumberFormat="1" applyFont="1" applyFill="1" applyBorder="1" applyAlignment="1">
      <alignment horizontal="left" vertical="top" wrapText="1"/>
    </xf>
    <xf numFmtId="166" fontId="16" fillId="3" borderId="33" xfId="8" applyNumberFormat="1" applyFont="1" applyFill="1" applyBorder="1" applyAlignment="1">
      <alignment horizontal="left" vertical="top"/>
    </xf>
    <xf numFmtId="166" fontId="20" fillId="3" borderId="33" xfId="0" applyNumberFormat="1" applyFont="1" applyFill="1" applyBorder="1" applyAlignment="1">
      <alignment horizontal="left" vertical="top"/>
    </xf>
    <xf numFmtId="166" fontId="16" fillId="3" borderId="68" xfId="8" applyNumberFormat="1" applyFont="1" applyFill="1" applyBorder="1" applyAlignment="1">
      <alignment horizontal="left" vertical="top"/>
    </xf>
    <xf numFmtId="3" fontId="16" fillId="3" borderId="20" xfId="8" applyNumberFormat="1" applyFont="1" applyFill="1" applyBorder="1" applyAlignment="1">
      <alignment horizontal="left" vertical="top" wrapText="1"/>
    </xf>
    <xf numFmtId="166" fontId="32" fillId="3" borderId="38" xfId="8" applyNumberFormat="1" applyFont="1" applyFill="1" applyBorder="1" applyAlignment="1">
      <alignment horizontal="left" vertical="top"/>
    </xf>
    <xf numFmtId="166" fontId="32" fillId="3" borderId="68" xfId="8" applyNumberFormat="1" applyFont="1" applyFill="1" applyBorder="1" applyAlignment="1">
      <alignment horizontal="left" vertical="top"/>
    </xf>
    <xf numFmtId="166" fontId="32" fillId="3" borderId="33" xfId="1" applyNumberFormat="1" applyFont="1" applyFill="1" applyBorder="1" applyAlignment="1">
      <alignment horizontal="left" vertical="top"/>
    </xf>
    <xf numFmtId="3" fontId="32" fillId="3" borderId="33" xfId="1" applyNumberFormat="1" applyFont="1" applyFill="1" applyBorder="1" applyAlignment="1">
      <alignment horizontal="left" vertical="top" wrapText="1"/>
    </xf>
    <xf numFmtId="0" fontId="32" fillId="3" borderId="58" xfId="1" applyFont="1" applyFill="1" applyBorder="1" applyAlignment="1">
      <alignment horizontal="left" vertical="top" wrapText="1"/>
    </xf>
    <xf numFmtId="166" fontId="32" fillId="3" borderId="54" xfId="1" applyNumberFormat="1" applyFont="1" applyFill="1" applyBorder="1" applyAlignment="1">
      <alignment horizontal="left" vertical="top" wrapText="1"/>
    </xf>
    <xf numFmtId="0" fontId="32" fillId="3" borderId="54" xfId="1" applyFont="1" applyFill="1" applyBorder="1" applyAlignment="1">
      <alignment horizontal="left" vertical="top" wrapText="1"/>
    </xf>
    <xf numFmtId="165" fontId="32" fillId="3" borderId="12" xfId="1" applyNumberFormat="1" applyFont="1" applyFill="1" applyBorder="1" applyAlignment="1">
      <alignment horizontal="left" vertical="top" wrapText="1"/>
    </xf>
    <xf numFmtId="1" fontId="32" fillId="3" borderId="12" xfId="1" applyNumberFormat="1" applyFont="1" applyFill="1" applyBorder="1" applyAlignment="1">
      <alignment horizontal="left" vertical="top" wrapText="1"/>
    </xf>
    <xf numFmtId="3" fontId="32" fillId="3" borderId="57" xfId="1" applyNumberFormat="1" applyFont="1" applyFill="1" applyBorder="1" applyAlignment="1">
      <alignment horizontal="left" vertical="top" wrapText="1"/>
    </xf>
    <xf numFmtId="3" fontId="32" fillId="3" borderId="12" xfId="1" applyNumberFormat="1" applyFont="1" applyFill="1" applyBorder="1" applyAlignment="1">
      <alignment horizontal="left" vertical="top" wrapText="1"/>
    </xf>
    <xf numFmtId="3" fontId="20" fillId="3" borderId="33" xfId="8" applyNumberFormat="1" applyFont="1" applyFill="1" applyBorder="1" applyAlignment="1">
      <alignment horizontal="left" vertical="top" wrapText="1"/>
    </xf>
    <xf numFmtId="166" fontId="20" fillId="3" borderId="33" xfId="8" applyNumberFormat="1" applyFont="1" applyFill="1" applyBorder="1" applyAlignment="1">
      <alignment horizontal="left" vertical="top" wrapText="1"/>
    </xf>
    <xf numFmtId="166" fontId="16" fillId="3" borderId="68" xfId="8" applyNumberFormat="1" applyFont="1" applyFill="1" applyBorder="1" applyAlignment="1">
      <alignment horizontal="left" vertical="top" wrapText="1"/>
    </xf>
    <xf numFmtId="0" fontId="16" fillId="3" borderId="20" xfId="8" applyFont="1" applyFill="1" applyBorder="1" applyAlignment="1">
      <alignment horizontal="left" vertical="top"/>
    </xf>
    <xf numFmtId="165" fontId="16" fillId="3" borderId="38" xfId="1" applyNumberFormat="1" applyFont="1" applyFill="1" applyBorder="1" applyAlignment="1">
      <alignment horizontal="left" vertical="top" wrapText="1"/>
    </xf>
    <xf numFmtId="165" fontId="16" fillId="3" borderId="33" xfId="1" applyNumberFormat="1" applyFont="1" applyFill="1" applyBorder="1" applyAlignment="1">
      <alignment horizontal="left" vertical="top" wrapText="1"/>
    </xf>
    <xf numFmtId="165" fontId="16" fillId="3" borderId="33" xfId="8" applyNumberFormat="1" applyFont="1" applyFill="1" applyBorder="1" applyAlignment="1">
      <alignment horizontal="left" vertical="top" wrapText="1"/>
    </xf>
    <xf numFmtId="165" fontId="16" fillId="3" borderId="33" xfId="0" applyNumberFormat="1" applyFont="1" applyFill="1" applyBorder="1" applyAlignment="1">
      <alignment horizontal="left" vertical="top" wrapText="1"/>
    </xf>
    <xf numFmtId="0" fontId="16" fillId="3" borderId="54" xfId="0" applyFont="1" applyFill="1" applyBorder="1" applyAlignment="1">
      <alignment horizontal="left" vertical="top" wrapText="1"/>
    </xf>
    <xf numFmtId="165" fontId="16" fillId="3" borderId="33" xfId="1" applyNumberFormat="1" applyFont="1" applyFill="1" applyBorder="1" applyAlignment="1">
      <alignment horizontal="left" vertical="top"/>
    </xf>
    <xf numFmtId="165" fontId="16" fillId="3" borderId="20" xfId="1" applyNumberFormat="1" applyFont="1" applyFill="1" applyBorder="1" applyAlignment="1">
      <alignment horizontal="left" vertical="top"/>
    </xf>
    <xf numFmtId="0" fontId="34" fillId="3" borderId="50" xfId="0" applyFont="1" applyFill="1" applyBorder="1" applyAlignment="1">
      <alignment horizontal="left" vertical="top" wrapText="1"/>
    </xf>
    <xf numFmtId="0" fontId="34" fillId="3" borderId="20" xfId="0" applyFont="1" applyFill="1" applyBorder="1" applyAlignment="1">
      <alignment horizontal="left" vertical="top" wrapText="1"/>
    </xf>
    <xf numFmtId="165" fontId="20" fillId="3" borderId="33" xfId="1" applyNumberFormat="1" applyFont="1" applyFill="1" applyBorder="1" applyAlignment="1">
      <alignment horizontal="left" vertical="top" wrapText="1"/>
    </xf>
    <xf numFmtId="0" fontId="16" fillId="3" borderId="13" xfId="1" applyFont="1" applyFill="1" applyBorder="1" applyAlignment="1">
      <alignment horizontal="left" vertical="top" wrapText="1"/>
    </xf>
    <xf numFmtId="165" fontId="16" fillId="3" borderId="68" xfId="1" applyNumberFormat="1" applyFont="1" applyFill="1" applyBorder="1" applyAlignment="1">
      <alignment horizontal="left" vertical="top" wrapText="1"/>
    </xf>
    <xf numFmtId="166" fontId="20" fillId="3" borderId="68" xfId="0" applyNumberFormat="1" applyFont="1" applyFill="1" applyBorder="1" applyAlignment="1">
      <alignment horizontal="left" vertical="top" wrapText="1"/>
    </xf>
    <xf numFmtId="3" fontId="32" fillId="0" borderId="75" xfId="1" applyNumberFormat="1" applyFont="1" applyBorder="1" applyAlignment="1">
      <alignment horizontal="center" vertical="center" wrapText="1"/>
    </xf>
    <xf numFmtId="3" fontId="33" fillId="0" borderId="48" xfId="1" applyNumberFormat="1" applyFont="1" applyBorder="1" applyAlignment="1">
      <alignment horizontal="center" vertical="center" wrapText="1"/>
    </xf>
    <xf numFmtId="3" fontId="33" fillId="6" borderId="4" xfId="1" applyNumberFormat="1" applyFont="1" applyFill="1" applyBorder="1" applyAlignment="1">
      <alignment horizontal="center" vertical="center" wrapText="1"/>
    </xf>
    <xf numFmtId="3" fontId="33" fillId="6" borderId="55" xfId="1" applyNumberFormat="1" applyFont="1" applyFill="1" applyBorder="1" applyAlignment="1">
      <alignment horizontal="center" vertical="center" wrapText="1"/>
    </xf>
    <xf numFmtId="3" fontId="33" fillId="4" borderId="48" xfId="1" applyNumberFormat="1" applyFont="1" applyFill="1" applyBorder="1" applyAlignment="1">
      <alignment horizontal="center" vertical="center" wrapText="1"/>
    </xf>
    <xf numFmtId="3" fontId="33" fillId="6" borderId="19" xfId="1" applyNumberFormat="1" applyFont="1" applyFill="1" applyBorder="1" applyAlignment="1">
      <alignment horizontal="center" vertical="center" wrapText="1"/>
    </xf>
    <xf numFmtId="3" fontId="16" fillId="0" borderId="75" xfId="1" applyNumberFormat="1" applyFont="1" applyBorder="1" applyAlignment="1">
      <alignment horizontal="center" vertical="center" wrapText="1"/>
    </xf>
    <xf numFmtId="1" fontId="16" fillId="0" borderId="75" xfId="1" applyNumberFormat="1" applyFont="1" applyBorder="1" applyAlignment="1">
      <alignment horizontal="center" vertical="center" wrapText="1"/>
    </xf>
    <xf numFmtId="0" fontId="34" fillId="0" borderId="20" xfId="0" applyFont="1" applyBorder="1" applyAlignment="1">
      <alignment horizontal="left" vertical="top" wrapText="1"/>
    </xf>
    <xf numFmtId="0" fontId="32" fillId="3" borderId="20" xfId="1" applyFont="1" applyFill="1" applyBorder="1" applyAlignment="1">
      <alignment horizontal="left" vertical="top" wrapText="1"/>
    </xf>
    <xf numFmtId="166" fontId="32" fillId="3" borderId="38" xfId="1" applyNumberFormat="1" applyFont="1" applyFill="1" applyBorder="1" applyAlignment="1">
      <alignment horizontal="left" vertical="top" wrapText="1"/>
    </xf>
    <xf numFmtId="166" fontId="32" fillId="3" borderId="33" xfId="1" applyNumberFormat="1" applyFont="1" applyFill="1" applyBorder="1" applyAlignment="1">
      <alignment horizontal="left" vertical="top" wrapText="1"/>
    </xf>
    <xf numFmtId="3" fontId="32" fillId="3" borderId="38" xfId="1" applyNumberFormat="1" applyFont="1" applyFill="1" applyBorder="1" applyAlignment="1">
      <alignment horizontal="left" vertical="top" wrapText="1"/>
    </xf>
    <xf numFmtId="0" fontId="16" fillId="8" borderId="1" xfId="8" applyFont="1" applyFill="1" applyBorder="1" applyAlignment="1">
      <alignment vertical="top"/>
    </xf>
    <xf numFmtId="0" fontId="16" fillId="8" borderId="1" xfId="8" applyFont="1" applyFill="1" applyBorder="1" applyAlignment="1">
      <alignment horizontal="center" vertical="top"/>
    </xf>
    <xf numFmtId="0" fontId="16" fillId="2" borderId="45" xfId="8" applyFont="1" applyFill="1" applyBorder="1" applyAlignment="1">
      <alignment horizontal="center" vertical="top" wrapText="1"/>
    </xf>
    <xf numFmtId="49" fontId="18" fillId="2" borderId="29" xfId="8" applyNumberFormat="1" applyFont="1" applyFill="1" applyBorder="1" applyAlignment="1">
      <alignment horizontal="left" vertical="top" wrapText="1"/>
    </xf>
    <xf numFmtId="0" fontId="32" fillId="3" borderId="33" xfId="1" applyFont="1" applyFill="1" applyBorder="1" applyAlignment="1">
      <alignment horizontal="left" vertical="top"/>
    </xf>
    <xf numFmtId="166" fontId="33" fillId="11" borderId="19" xfId="1" applyNumberFormat="1" applyFont="1" applyFill="1" applyBorder="1" applyAlignment="1">
      <alignment horizontal="left" vertical="center" wrapText="1"/>
    </xf>
    <xf numFmtId="0" fontId="32" fillId="11" borderId="1" xfId="1" applyFont="1" applyFill="1" applyBorder="1" applyAlignment="1">
      <alignment horizontal="left" vertical="top" wrapText="1"/>
    </xf>
    <xf numFmtId="0" fontId="32" fillId="0" borderId="31" xfId="1" applyFont="1" applyBorder="1" applyAlignment="1">
      <alignment horizontal="left" vertical="top" wrapText="1"/>
    </xf>
    <xf numFmtId="166" fontId="32" fillId="3" borderId="8" xfId="1" applyNumberFormat="1" applyFont="1" applyFill="1" applyBorder="1" applyAlignment="1">
      <alignment horizontal="left" vertical="top" wrapText="1"/>
    </xf>
    <xf numFmtId="166" fontId="16" fillId="3" borderId="33" xfId="1" applyNumberFormat="1" applyFont="1" applyFill="1" applyBorder="1" applyAlignment="1">
      <alignment horizontal="left" vertical="top" wrapText="1"/>
    </xf>
    <xf numFmtId="0" fontId="16" fillId="0" borderId="1" xfId="1" applyFont="1" applyBorder="1" applyAlignment="1">
      <alignment horizontal="center" vertical="top" wrapText="1"/>
    </xf>
    <xf numFmtId="166" fontId="32" fillId="3" borderId="33" xfId="0" applyNumberFormat="1" applyFont="1" applyFill="1" applyBorder="1" applyAlignment="1">
      <alignment horizontal="left" vertical="top" wrapText="1"/>
    </xf>
    <xf numFmtId="0" fontId="32" fillId="5" borderId="33" xfId="1" applyFont="1" applyFill="1" applyBorder="1" applyAlignment="1">
      <alignment horizontal="left" vertical="top" wrapText="1"/>
    </xf>
    <xf numFmtId="0" fontId="16" fillId="0" borderId="68" xfId="1" applyFont="1" applyFill="1" applyBorder="1" applyAlignment="1">
      <alignment horizontal="left" vertical="top" wrapText="1"/>
    </xf>
    <xf numFmtId="0" fontId="0" fillId="3" borderId="33" xfId="0" applyFill="1" applyBorder="1" applyAlignment="1">
      <alignment horizontal="left" vertical="top" wrapText="1"/>
    </xf>
    <xf numFmtId="3" fontId="20" fillId="3" borderId="33" xfId="0" quotePrefix="1" applyNumberFormat="1" applyFont="1" applyFill="1" applyBorder="1" applyAlignment="1">
      <alignment horizontal="left" vertical="top"/>
    </xf>
    <xf numFmtId="165" fontId="16" fillId="3" borderId="8" xfId="1" applyNumberFormat="1"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38" xfId="0" applyFont="1" applyFill="1" applyBorder="1" applyAlignment="1">
      <alignment horizontal="left" vertical="top" wrapText="1"/>
    </xf>
    <xf numFmtId="0" fontId="16" fillId="3" borderId="8" xfId="0" applyFont="1" applyFill="1" applyBorder="1" applyAlignment="1">
      <alignment horizontal="left" vertical="top" wrapText="1"/>
    </xf>
    <xf numFmtId="165" fontId="18" fillId="13" borderId="1" xfId="1" applyNumberFormat="1" applyFont="1" applyFill="1" applyBorder="1" applyAlignment="1">
      <alignment horizontal="left" vertical="top" wrapText="1"/>
    </xf>
    <xf numFmtId="0" fontId="41" fillId="0" borderId="0" xfId="1" applyFont="1" applyAlignment="1">
      <alignment vertical="top"/>
    </xf>
    <xf numFmtId="49" fontId="42" fillId="0" borderId="24" xfId="1" applyNumberFormat="1" applyFont="1" applyBorder="1" applyAlignment="1">
      <alignment horizontal="left" vertical="top"/>
    </xf>
    <xf numFmtId="3" fontId="16" fillId="11" borderId="45" xfId="8" applyNumberFormat="1" applyFont="1" applyFill="1" applyBorder="1" applyAlignment="1">
      <alignment horizontal="center" vertical="center" wrapText="1"/>
    </xf>
    <xf numFmtId="0" fontId="16" fillId="11" borderId="29" xfId="8" applyFont="1" applyFill="1" applyBorder="1" applyAlignment="1">
      <alignment horizontal="center" vertical="top" wrapText="1"/>
    </xf>
    <xf numFmtId="166" fontId="21" fillId="11" borderId="10" xfId="8" applyNumberFormat="1" applyFont="1" applyFill="1" applyBorder="1" applyAlignment="1">
      <alignment horizontal="center" vertical="top" wrapText="1"/>
    </xf>
    <xf numFmtId="166" fontId="21" fillId="11" borderId="47" xfId="8" applyNumberFormat="1" applyFont="1" applyFill="1" applyBorder="1" applyAlignment="1">
      <alignment horizontal="center" vertical="top" wrapText="1"/>
    </xf>
    <xf numFmtId="166" fontId="18" fillId="11" borderId="47" xfId="8" applyNumberFormat="1" applyFont="1" applyFill="1" applyBorder="1" applyAlignment="1">
      <alignment horizontal="center" vertical="top" wrapText="1"/>
    </xf>
    <xf numFmtId="0" fontId="16" fillId="11" borderId="0" xfId="8" applyFont="1" applyFill="1" applyAlignment="1">
      <alignment horizontal="center" vertical="top" wrapText="1"/>
    </xf>
    <xf numFmtId="0" fontId="16" fillId="11" borderId="1" xfId="8" applyFont="1" applyFill="1" applyBorder="1" applyAlignment="1">
      <alignment horizontal="center" vertical="top" wrapText="1"/>
    </xf>
    <xf numFmtId="49" fontId="33" fillId="3" borderId="7" xfId="1" applyNumberFormat="1" applyFont="1" applyFill="1" applyBorder="1" applyAlignment="1">
      <alignment horizontal="left" vertical="top" wrapText="1"/>
    </xf>
    <xf numFmtId="0" fontId="32" fillId="0" borderId="57" xfId="1" applyFont="1" applyBorder="1" applyAlignment="1">
      <alignment horizontal="left" vertical="top" wrapText="1"/>
    </xf>
    <xf numFmtId="49" fontId="33" fillId="11" borderId="63" xfId="1" applyNumberFormat="1" applyFont="1" applyFill="1" applyBorder="1" applyAlignment="1">
      <alignment horizontal="center" vertical="top" wrapText="1"/>
    </xf>
    <xf numFmtId="49" fontId="33" fillId="11" borderId="55" xfId="1" applyNumberFormat="1" applyFont="1" applyFill="1" applyBorder="1" applyAlignment="1">
      <alignment horizontal="center" vertical="top" wrapText="1"/>
    </xf>
    <xf numFmtId="166" fontId="41" fillId="0" borderId="38" xfId="1" applyNumberFormat="1" applyFont="1" applyFill="1" applyBorder="1" applyAlignment="1">
      <alignment horizontal="left" vertical="top" wrapText="1"/>
    </xf>
    <xf numFmtId="3" fontId="20" fillId="3" borderId="68" xfId="1" applyNumberFormat="1" applyFont="1" applyFill="1" applyBorder="1" applyAlignment="1">
      <alignment horizontal="left" vertical="top"/>
    </xf>
    <xf numFmtId="166" fontId="33" fillId="11" borderId="48" xfId="1" applyNumberFormat="1" applyFont="1" applyFill="1" applyBorder="1" applyAlignment="1">
      <alignment horizontal="left" vertical="center"/>
    </xf>
    <xf numFmtId="3" fontId="33" fillId="6" borderId="0" xfId="1" applyNumberFormat="1" applyFont="1" applyFill="1" applyBorder="1" applyAlignment="1">
      <alignment horizontal="center" vertical="center" wrapText="1"/>
    </xf>
    <xf numFmtId="3" fontId="32" fillId="0" borderId="49" xfId="1" applyNumberFormat="1" applyFont="1" applyBorder="1" applyAlignment="1">
      <alignment horizontal="center" vertical="center" wrapText="1"/>
    </xf>
    <xf numFmtId="165" fontId="18" fillId="13" borderId="47" xfId="1" applyNumberFormat="1" applyFont="1" applyFill="1" applyBorder="1" applyAlignment="1">
      <alignment horizontal="left" vertical="top" wrapText="1"/>
    </xf>
    <xf numFmtId="165" fontId="18" fillId="13" borderId="60" xfId="1" applyNumberFormat="1" applyFont="1" applyFill="1" applyBorder="1" applyAlignment="1">
      <alignment horizontal="left" vertical="top" wrapText="1"/>
    </xf>
    <xf numFmtId="165" fontId="20" fillId="3" borderId="20" xfId="1" applyNumberFormat="1" applyFont="1" applyFill="1" applyBorder="1" applyAlignment="1">
      <alignment horizontal="left" vertical="top" wrapText="1"/>
    </xf>
    <xf numFmtId="0" fontId="18" fillId="2" borderId="45" xfId="8" applyFont="1" applyFill="1" applyBorder="1" applyAlignment="1">
      <alignment vertical="top" wrapText="1"/>
    </xf>
    <xf numFmtId="166" fontId="18" fillId="2" borderId="45" xfId="8" applyNumberFormat="1" applyFont="1" applyFill="1" applyBorder="1" applyAlignment="1">
      <alignment vertical="top" wrapText="1"/>
    </xf>
    <xf numFmtId="0" fontId="18" fillId="2" borderId="45" xfId="8" applyFont="1" applyFill="1" applyBorder="1" applyAlignment="1">
      <alignment horizontal="left" vertical="top" wrapText="1"/>
    </xf>
    <xf numFmtId="166" fontId="18" fillId="11" borderId="19" xfId="1" applyNumberFormat="1" applyFont="1" applyFill="1" applyBorder="1" applyAlignment="1">
      <alignment horizontal="left" vertical="top" wrapText="1"/>
    </xf>
    <xf numFmtId="49" fontId="18" fillId="3" borderId="74" xfId="1" applyNumberFormat="1" applyFont="1" applyFill="1" applyBorder="1" applyAlignment="1">
      <alignment horizontal="left" vertical="top"/>
    </xf>
    <xf numFmtId="0" fontId="16" fillId="0" borderId="44" xfId="1" applyFont="1" applyBorder="1" applyAlignment="1">
      <alignment horizontal="left" vertical="top" wrapText="1"/>
    </xf>
    <xf numFmtId="0" fontId="16" fillId="3" borderId="44" xfId="1" applyFont="1" applyFill="1" applyBorder="1" applyAlignment="1">
      <alignment horizontal="left" vertical="top" wrapText="1"/>
    </xf>
    <xf numFmtId="0" fontId="20" fillId="0" borderId="56" xfId="1" applyFont="1" applyBorder="1" applyAlignment="1">
      <alignment horizontal="left" vertical="top" wrapText="1" shrinkToFit="1"/>
    </xf>
    <xf numFmtId="0" fontId="32" fillId="3" borderId="68" xfId="1" applyFont="1" applyFill="1" applyBorder="1" applyAlignment="1">
      <alignment horizontal="left" vertical="top" wrapText="1"/>
    </xf>
    <xf numFmtId="0" fontId="32" fillId="0" borderId="28" xfId="1" applyFont="1" applyBorder="1" applyAlignment="1">
      <alignment horizontal="left" vertical="top" wrapText="1"/>
    </xf>
    <xf numFmtId="166" fontId="32" fillId="3" borderId="3" xfId="1" applyNumberFormat="1" applyFont="1" applyFill="1" applyBorder="1" applyAlignment="1">
      <alignment horizontal="left" vertical="top" wrapText="1"/>
    </xf>
    <xf numFmtId="0" fontId="32" fillId="3" borderId="53" xfId="1" applyFont="1" applyFill="1" applyBorder="1" applyAlignment="1">
      <alignment horizontal="left" vertical="top" wrapText="1"/>
    </xf>
    <xf numFmtId="49" fontId="33" fillId="0" borderId="16" xfId="8" applyNumberFormat="1" applyFont="1" applyFill="1" applyBorder="1" applyAlignment="1">
      <alignment horizontal="left" vertical="top"/>
    </xf>
    <xf numFmtId="0" fontId="32" fillId="0" borderId="68" xfId="8" applyFont="1" applyFill="1" applyBorder="1" applyAlignment="1">
      <alignment horizontal="left" vertical="top" wrapText="1"/>
    </xf>
    <xf numFmtId="166" fontId="32" fillId="3" borderId="68" xfId="1" applyNumberFormat="1" applyFont="1" applyFill="1" applyBorder="1" applyAlignment="1">
      <alignment horizontal="left" vertical="top"/>
    </xf>
    <xf numFmtId="3" fontId="32" fillId="3" borderId="68" xfId="8" applyNumberFormat="1" applyFont="1" applyFill="1" applyBorder="1" applyAlignment="1">
      <alignment horizontal="left" vertical="top" wrapText="1"/>
    </xf>
    <xf numFmtId="166" fontId="32" fillId="3" borderId="68" xfId="1" applyNumberFormat="1" applyFont="1" applyFill="1" applyBorder="1" applyAlignment="1">
      <alignment horizontal="left" vertical="top" wrapText="1"/>
    </xf>
    <xf numFmtId="3" fontId="16" fillId="3" borderId="68" xfId="8" applyNumberFormat="1" applyFont="1" applyFill="1" applyBorder="1" applyAlignment="1">
      <alignment horizontal="left" vertical="top"/>
    </xf>
    <xf numFmtId="0" fontId="20" fillId="13" borderId="10" xfId="0" applyFont="1" applyFill="1" applyBorder="1" applyAlignment="1">
      <alignment vertical="top"/>
    </xf>
    <xf numFmtId="49" fontId="33" fillId="11" borderId="41" xfId="1" applyNumberFormat="1" applyFont="1" applyFill="1" applyBorder="1" applyAlignment="1">
      <alignment vertical="top"/>
    </xf>
    <xf numFmtId="0" fontId="33" fillId="11" borderId="10" xfId="1" applyFont="1" applyFill="1" applyBorder="1" applyAlignment="1">
      <alignment horizontal="left" vertical="top" wrapText="1"/>
    </xf>
    <xf numFmtId="0" fontId="32" fillId="11" borderId="10" xfId="1" applyFont="1" applyFill="1" applyBorder="1" applyAlignment="1">
      <alignment horizontal="center" vertical="top"/>
    </xf>
    <xf numFmtId="49" fontId="33" fillId="11" borderId="10" xfId="1" applyNumberFormat="1" applyFont="1" applyFill="1" applyBorder="1" applyAlignment="1">
      <alignment horizontal="left" vertical="top"/>
    </xf>
    <xf numFmtId="49" fontId="33" fillId="11" borderId="63" xfId="1" applyNumberFormat="1" applyFont="1" applyFill="1" applyBorder="1" applyAlignment="1">
      <alignment vertical="top" wrapText="1"/>
    </xf>
    <xf numFmtId="49" fontId="33" fillId="11" borderId="55" xfId="1" applyNumberFormat="1" applyFont="1" applyFill="1" applyBorder="1" applyAlignment="1">
      <alignment vertical="top" wrapText="1"/>
    </xf>
    <xf numFmtId="0" fontId="32" fillId="11" borderId="63" xfId="1" applyFont="1" applyFill="1" applyBorder="1" applyAlignment="1">
      <alignment vertical="top"/>
    </xf>
    <xf numFmtId="0" fontId="32" fillId="11" borderId="55" xfId="1" applyFont="1" applyFill="1" applyBorder="1" applyAlignment="1">
      <alignment vertical="top"/>
    </xf>
    <xf numFmtId="0" fontId="32" fillId="0" borderId="68" xfId="0" applyFont="1" applyBorder="1" applyAlignment="1">
      <alignment horizontal="left" vertical="top" wrapText="1"/>
    </xf>
    <xf numFmtId="0" fontId="32" fillId="0" borderId="68" xfId="1" applyFont="1" applyBorder="1" applyAlignment="1">
      <alignment horizontal="left" vertical="top" wrapText="1"/>
    </xf>
    <xf numFmtId="0" fontId="32" fillId="11" borderId="1" xfId="1" applyFont="1" applyFill="1" applyBorder="1" applyAlignment="1">
      <alignment horizontal="center" vertical="top" wrapText="1"/>
    </xf>
    <xf numFmtId="166" fontId="33" fillId="11" borderId="0" xfId="1" applyNumberFormat="1" applyFont="1" applyFill="1" applyBorder="1" applyAlignment="1">
      <alignment horizontal="left" vertical="center"/>
    </xf>
    <xf numFmtId="0" fontId="32" fillId="11" borderId="0" xfId="1" applyFont="1" applyFill="1" applyBorder="1" applyAlignment="1">
      <alignment horizontal="center" vertical="center" wrapText="1"/>
    </xf>
    <xf numFmtId="0" fontId="32" fillId="11" borderId="35" xfId="1" applyFont="1" applyFill="1" applyBorder="1" applyAlignment="1">
      <alignment horizontal="left" vertical="top" wrapText="1"/>
    </xf>
    <xf numFmtId="49" fontId="33" fillId="0" borderId="48" xfId="1" applyNumberFormat="1" applyFont="1" applyFill="1" applyBorder="1" applyAlignment="1">
      <alignment horizontal="left" vertical="top"/>
    </xf>
    <xf numFmtId="49" fontId="32" fillId="0" borderId="44" xfId="1" applyNumberFormat="1" applyFont="1" applyBorder="1" applyAlignment="1">
      <alignment horizontal="left" vertical="top" wrapText="1"/>
    </xf>
    <xf numFmtId="49" fontId="32" fillId="0" borderId="44" xfId="1" applyNumberFormat="1" applyFont="1" applyBorder="1" applyAlignment="1">
      <alignment horizontal="left" vertical="top"/>
    </xf>
    <xf numFmtId="166" fontId="32" fillId="3" borderId="44" xfId="1" applyNumberFormat="1" applyFont="1" applyFill="1" applyBorder="1" applyAlignment="1">
      <alignment horizontal="left" vertical="top"/>
    </xf>
    <xf numFmtId="0" fontId="32" fillId="3" borderId="44" xfId="1" applyFont="1" applyFill="1" applyBorder="1" applyAlignment="1">
      <alignment horizontal="left" vertical="top" wrapText="1"/>
    </xf>
    <xf numFmtId="0" fontId="32" fillId="0" borderId="45" xfId="1" applyFont="1" applyBorder="1" applyAlignment="1">
      <alignment horizontal="left" vertical="top" wrapText="1"/>
    </xf>
    <xf numFmtId="0" fontId="32" fillId="0" borderId="44" xfId="1" applyFont="1" applyBorder="1" applyAlignment="1">
      <alignment horizontal="left" vertical="top" wrapText="1"/>
    </xf>
    <xf numFmtId="0" fontId="32" fillId="0" borderId="56" xfId="1" applyFont="1" applyBorder="1" applyAlignment="1">
      <alignment horizontal="left" vertical="top" wrapText="1"/>
    </xf>
    <xf numFmtId="166" fontId="32" fillId="3" borderId="69" xfId="1" applyNumberFormat="1" applyFont="1" applyFill="1" applyBorder="1" applyAlignment="1">
      <alignment horizontal="left" vertical="top" wrapText="1"/>
    </xf>
    <xf numFmtId="0" fontId="32" fillId="3" borderId="69" xfId="1" applyFont="1" applyFill="1" applyBorder="1" applyAlignment="1">
      <alignment horizontal="left" vertical="top" wrapText="1"/>
    </xf>
    <xf numFmtId="1" fontId="32" fillId="3" borderId="51" xfId="1" applyNumberFormat="1" applyFont="1" applyFill="1" applyBorder="1" applyAlignment="1">
      <alignment horizontal="left" vertical="top" wrapText="1"/>
    </xf>
    <xf numFmtId="166" fontId="32" fillId="3" borderId="53" xfId="1" applyNumberFormat="1" applyFont="1" applyFill="1" applyBorder="1" applyAlignment="1">
      <alignment horizontal="left" vertical="top" wrapText="1"/>
    </xf>
    <xf numFmtId="0" fontId="32" fillId="3" borderId="68" xfId="1" applyFont="1" applyFill="1" applyBorder="1" applyAlignment="1">
      <alignment horizontal="left" vertical="top"/>
    </xf>
    <xf numFmtId="166" fontId="32" fillId="3" borderId="51" xfId="1" applyNumberFormat="1" applyFont="1" applyFill="1" applyBorder="1" applyAlignment="1">
      <alignment horizontal="left" vertical="top" wrapText="1"/>
    </xf>
    <xf numFmtId="0" fontId="32" fillId="0" borderId="25" xfId="1" applyFont="1" applyFill="1" applyBorder="1" applyAlignment="1">
      <alignment horizontal="left" vertical="top" wrapText="1"/>
    </xf>
    <xf numFmtId="0" fontId="32" fillId="0" borderId="68" xfId="1" applyFont="1" applyFill="1" applyBorder="1" applyAlignment="1">
      <alignment horizontal="left" vertical="top" wrapText="1"/>
    </xf>
    <xf numFmtId="49" fontId="18" fillId="11" borderId="10" xfId="8" applyNumberFormat="1" applyFont="1" applyFill="1" applyBorder="1" applyAlignment="1">
      <alignment vertical="top" wrapText="1"/>
    </xf>
    <xf numFmtId="0" fontId="16" fillId="11" borderId="10" xfId="8" applyFont="1" applyFill="1" applyBorder="1" applyAlignment="1">
      <alignment vertical="top"/>
    </xf>
    <xf numFmtId="49" fontId="18" fillId="11" borderId="55" xfId="1" applyNumberFormat="1" applyFont="1" applyFill="1" applyBorder="1" applyAlignment="1">
      <alignment vertical="top" wrapText="1"/>
    </xf>
    <xf numFmtId="49" fontId="18" fillId="11" borderId="10" xfId="8" applyNumberFormat="1" applyFont="1" applyFill="1" applyBorder="1" applyAlignment="1">
      <alignment horizontal="center" vertical="top" wrapText="1"/>
    </xf>
    <xf numFmtId="0" fontId="18" fillId="11" borderId="10" xfId="1" applyFont="1" applyFill="1" applyBorder="1" applyAlignment="1">
      <alignment vertical="top"/>
    </xf>
    <xf numFmtId="0" fontId="16" fillId="0" borderId="0" xfId="1" applyFont="1" applyFill="1" applyAlignment="1">
      <alignment vertical="top"/>
    </xf>
    <xf numFmtId="49" fontId="18" fillId="3" borderId="66" xfId="10" applyNumberFormat="1" applyFont="1" applyFill="1" applyBorder="1" applyAlignment="1">
      <alignment horizontal="left" vertical="top"/>
    </xf>
    <xf numFmtId="0" fontId="24" fillId="0" borderId="53" xfId="0" applyFont="1" applyBorder="1" applyAlignment="1">
      <alignment horizontal="left" vertical="top" wrapText="1"/>
    </xf>
    <xf numFmtId="0" fontId="20" fillId="0" borderId="53" xfId="8" applyFont="1" applyBorder="1" applyAlignment="1">
      <alignment horizontal="left" vertical="top" wrapText="1"/>
    </xf>
    <xf numFmtId="166" fontId="20" fillId="3" borderId="53" xfId="8" applyNumberFormat="1" applyFont="1" applyFill="1" applyBorder="1" applyAlignment="1">
      <alignment horizontal="left" vertical="top" wrapText="1"/>
    </xf>
    <xf numFmtId="0" fontId="20" fillId="3" borderId="53" xfId="8" applyFont="1" applyFill="1" applyBorder="1" applyAlignment="1">
      <alignment horizontal="left" vertical="top" wrapText="1"/>
    </xf>
    <xf numFmtId="3" fontId="20" fillId="3" borderId="53" xfId="8" applyNumberFormat="1" applyFont="1" applyFill="1" applyBorder="1" applyAlignment="1">
      <alignment horizontal="left" vertical="top" wrapText="1"/>
    </xf>
    <xf numFmtId="3" fontId="20" fillId="0" borderId="69" xfId="8" applyNumberFormat="1" applyFont="1" applyBorder="1" applyAlignment="1">
      <alignment horizontal="left" vertical="top" wrapText="1"/>
    </xf>
    <xf numFmtId="49" fontId="18" fillId="3" borderId="2" xfId="1" applyNumberFormat="1" applyFont="1" applyFill="1" applyBorder="1" applyAlignment="1">
      <alignment horizontal="left" vertical="top" wrapText="1"/>
    </xf>
    <xf numFmtId="0" fontId="16" fillId="3" borderId="3" xfId="8" applyFont="1" applyFill="1" applyBorder="1" applyAlignment="1">
      <alignment horizontal="left" vertical="top" wrapText="1"/>
    </xf>
    <xf numFmtId="0" fontId="16" fillId="0" borderId="53" xfId="8" applyFont="1" applyBorder="1" applyAlignment="1">
      <alignment horizontal="left" vertical="top" wrapText="1"/>
    </xf>
    <xf numFmtId="166" fontId="16" fillId="3" borderId="53" xfId="8" applyNumberFormat="1" applyFont="1" applyFill="1" applyBorder="1" applyAlignment="1">
      <alignment horizontal="left" vertical="top" wrapText="1"/>
    </xf>
    <xf numFmtId="0" fontId="16" fillId="3" borderId="53" xfId="8" applyFont="1" applyFill="1" applyBorder="1" applyAlignment="1">
      <alignment horizontal="left" vertical="top" wrapText="1"/>
    </xf>
    <xf numFmtId="3" fontId="16" fillId="3" borderId="53" xfId="8" applyNumberFormat="1" applyFont="1" applyFill="1" applyBorder="1" applyAlignment="1">
      <alignment horizontal="left" vertical="top"/>
    </xf>
    <xf numFmtId="3" fontId="16" fillId="0" borderId="68" xfId="8" applyNumberFormat="1" applyFont="1" applyBorder="1" applyAlignment="1">
      <alignment horizontal="left" vertical="top"/>
    </xf>
    <xf numFmtId="49" fontId="18" fillId="3" borderId="66" xfId="1" applyNumberFormat="1" applyFont="1" applyFill="1" applyBorder="1" applyAlignment="1">
      <alignment horizontal="left" vertical="top"/>
    </xf>
    <xf numFmtId="166" fontId="16" fillId="3" borderId="53" xfId="1" applyNumberFormat="1" applyFont="1" applyFill="1" applyBorder="1" applyAlignment="1">
      <alignment horizontal="left" vertical="top" wrapText="1"/>
    </xf>
    <xf numFmtId="0" fontId="16" fillId="0" borderId="53" xfId="1" applyFont="1" applyFill="1" applyBorder="1" applyAlignment="1">
      <alignment horizontal="left" vertical="top" wrapText="1"/>
    </xf>
    <xf numFmtId="49" fontId="18" fillId="0" borderId="70" xfId="1" applyNumberFormat="1" applyFont="1" applyFill="1" applyBorder="1" applyAlignment="1">
      <alignment horizontal="left" vertical="top" wrapText="1"/>
    </xf>
    <xf numFmtId="3" fontId="16" fillId="0" borderId="68" xfId="1" applyNumberFormat="1" applyFont="1" applyFill="1" applyBorder="1" applyAlignment="1">
      <alignment horizontal="left" vertical="top" wrapText="1"/>
    </xf>
    <xf numFmtId="166" fontId="32" fillId="3" borderId="0" xfId="1" applyNumberFormat="1" applyFont="1" applyFill="1" applyBorder="1" applyAlignment="1">
      <alignment horizontal="left" vertical="top" wrapText="1"/>
    </xf>
    <xf numFmtId="0" fontId="38" fillId="3" borderId="8" xfId="1" applyFont="1" applyFill="1" applyBorder="1" applyAlignment="1">
      <alignment horizontal="left" vertical="top" wrapText="1"/>
    </xf>
    <xf numFmtId="0" fontId="41" fillId="0" borderId="68" xfId="1" applyFont="1" applyFill="1" applyBorder="1" applyAlignment="1">
      <alignment horizontal="left" vertical="top" wrapText="1"/>
    </xf>
    <xf numFmtId="166" fontId="41" fillId="0" borderId="68" xfId="1" applyNumberFormat="1" applyFont="1" applyFill="1" applyBorder="1" applyAlignment="1">
      <alignment horizontal="left" vertical="top" wrapText="1"/>
    </xf>
    <xf numFmtId="0" fontId="20" fillId="0" borderId="38" xfId="0" applyFont="1" applyBorder="1" applyAlignment="1">
      <alignment horizontal="left" vertical="top" wrapText="1"/>
    </xf>
    <xf numFmtId="49" fontId="18" fillId="3" borderId="11" xfId="1" applyNumberFormat="1" applyFont="1" applyFill="1" applyBorder="1" applyAlignment="1">
      <alignment horizontal="left" vertical="top" wrapText="1"/>
    </xf>
    <xf numFmtId="3" fontId="16" fillId="3" borderId="38" xfId="1" applyNumberFormat="1" applyFont="1" applyFill="1" applyBorder="1" applyAlignment="1">
      <alignment horizontal="left" vertical="top"/>
    </xf>
    <xf numFmtId="3" fontId="16" fillId="3" borderId="20" xfId="1" applyNumberFormat="1" applyFont="1" applyFill="1" applyBorder="1" applyAlignment="1">
      <alignment horizontal="left" vertical="top" wrapText="1"/>
    </xf>
    <xf numFmtId="3" fontId="16" fillId="3" borderId="38" xfId="1" applyNumberFormat="1" applyFont="1" applyFill="1" applyBorder="1" applyAlignment="1">
      <alignment horizontal="left" vertical="top" wrapText="1"/>
    </xf>
    <xf numFmtId="0" fontId="20" fillId="3" borderId="8" xfId="8" applyFont="1" applyFill="1" applyBorder="1" applyAlignment="1">
      <alignment horizontal="left" vertical="top" wrapText="1"/>
    </xf>
    <xf numFmtId="0" fontId="20" fillId="0" borderId="33" xfId="0" applyFont="1" applyBorder="1" applyAlignment="1">
      <alignment horizontal="left" vertical="top" wrapText="1"/>
    </xf>
    <xf numFmtId="0" fontId="20" fillId="0" borderId="20" xfId="0" applyFont="1" applyBorder="1" applyAlignment="1">
      <alignment horizontal="left" vertical="top" wrapText="1"/>
    </xf>
    <xf numFmtId="166" fontId="20" fillId="3" borderId="33" xfId="0" applyNumberFormat="1" applyFont="1" applyFill="1" applyBorder="1" applyAlignment="1">
      <alignment horizontal="left" vertical="top" wrapText="1"/>
    </xf>
    <xf numFmtId="166" fontId="20" fillId="3" borderId="20" xfId="0" applyNumberFormat="1" applyFont="1" applyFill="1" applyBorder="1" applyAlignment="1">
      <alignment horizontal="left" vertical="top" wrapText="1"/>
    </xf>
    <xf numFmtId="0" fontId="20" fillId="0" borderId="17" xfId="1" applyFont="1" applyBorder="1" applyAlignment="1">
      <alignment horizontal="left" vertical="top" wrapText="1"/>
    </xf>
    <xf numFmtId="0" fontId="20" fillId="3" borderId="20" xfId="1" applyFont="1" applyFill="1" applyBorder="1" applyAlignment="1">
      <alignment horizontal="left" vertical="top" wrapText="1"/>
    </xf>
    <xf numFmtId="3" fontId="16" fillId="3" borderId="33" xfId="8" applyNumberFormat="1" applyFont="1" applyFill="1" applyBorder="1" applyAlignment="1">
      <alignment horizontal="left" vertical="top"/>
    </xf>
    <xf numFmtId="0" fontId="16" fillId="0" borderId="20" xfId="8" applyFont="1" applyBorder="1" applyAlignment="1">
      <alignment horizontal="left" vertical="top" wrapText="1"/>
    </xf>
    <xf numFmtId="0" fontId="16" fillId="0" borderId="32" xfId="8" applyFont="1" applyBorder="1" applyAlignment="1">
      <alignment horizontal="left" vertical="top" wrapText="1"/>
    </xf>
    <xf numFmtId="0" fontId="16" fillId="0" borderId="36" xfId="8" applyFont="1" applyBorder="1" applyAlignment="1">
      <alignment horizontal="left" vertical="top" wrapText="1"/>
    </xf>
    <xf numFmtId="0" fontId="16" fillId="0" borderId="34" xfId="8" applyFont="1" applyBorder="1" applyAlignment="1">
      <alignment horizontal="left" vertical="top" wrapText="1"/>
    </xf>
    <xf numFmtId="0" fontId="16" fillId="3" borderId="33" xfId="8" applyFont="1" applyFill="1" applyBorder="1" applyAlignment="1">
      <alignment horizontal="left" vertical="top"/>
    </xf>
    <xf numFmtId="3" fontId="16" fillId="3" borderId="38" xfId="8" applyNumberFormat="1" applyFont="1" applyFill="1" applyBorder="1" applyAlignment="1">
      <alignment horizontal="left" vertical="top"/>
    </xf>
    <xf numFmtId="3" fontId="16" fillId="0" borderId="33" xfId="8" applyNumberFormat="1" applyFont="1" applyBorder="1" applyAlignment="1">
      <alignment horizontal="left" vertical="top"/>
    </xf>
    <xf numFmtId="3" fontId="16" fillId="3" borderId="20" xfId="8" applyNumberFormat="1" applyFont="1" applyFill="1" applyBorder="1" applyAlignment="1">
      <alignment horizontal="left" vertical="top"/>
    </xf>
    <xf numFmtId="0" fontId="16" fillId="0" borderId="20" xfId="8" applyFont="1" applyBorder="1" applyAlignment="1">
      <alignment horizontal="left" vertical="top"/>
    </xf>
    <xf numFmtId="3" fontId="16" fillId="0" borderId="20" xfId="8" applyNumberFormat="1" applyFont="1" applyBorder="1" applyAlignment="1">
      <alignment horizontal="left" vertical="top"/>
    </xf>
    <xf numFmtId="0" fontId="16" fillId="3" borderId="33" xfId="0" applyFont="1" applyFill="1" applyBorder="1" applyAlignment="1">
      <alignment horizontal="left" vertical="top" wrapText="1"/>
    </xf>
    <xf numFmtId="0" fontId="20" fillId="3" borderId="38" xfId="0" applyFont="1" applyFill="1" applyBorder="1" applyAlignment="1">
      <alignment horizontal="left" vertical="top"/>
    </xf>
    <xf numFmtId="0" fontId="20" fillId="0" borderId="38" xfId="0" applyFont="1" applyBorder="1" applyAlignment="1">
      <alignment horizontal="left" vertical="top"/>
    </xf>
    <xf numFmtId="0" fontId="16" fillId="0" borderId="38" xfId="1" applyFont="1" applyBorder="1" applyAlignment="1">
      <alignment horizontal="left" vertical="top" wrapText="1"/>
    </xf>
    <xf numFmtId="49" fontId="33" fillId="3" borderId="24" xfId="1" applyNumberFormat="1" applyFont="1" applyFill="1" applyBorder="1" applyAlignment="1">
      <alignment horizontal="left" vertical="top" wrapText="1"/>
    </xf>
    <xf numFmtId="0" fontId="16" fillId="0" borderId="20" xfId="1" applyFont="1" applyBorder="1" applyAlignment="1">
      <alignment horizontal="left" vertical="top" wrapText="1"/>
    </xf>
    <xf numFmtId="0" fontId="16" fillId="3" borderId="8" xfId="1" applyFont="1" applyFill="1" applyBorder="1" applyAlignment="1">
      <alignment horizontal="left" vertical="top" wrapText="1"/>
    </xf>
    <xf numFmtId="0" fontId="16" fillId="3" borderId="38" xfId="1" applyFont="1" applyFill="1" applyBorder="1" applyAlignment="1">
      <alignment horizontal="left" vertical="top" wrapText="1"/>
    </xf>
    <xf numFmtId="49" fontId="18" fillId="0" borderId="24" xfId="8" applyNumberFormat="1" applyFont="1" applyBorder="1" applyAlignment="1">
      <alignment horizontal="left" vertical="top"/>
    </xf>
    <xf numFmtId="0" fontId="16" fillId="3" borderId="33" xfId="8" applyFont="1" applyFill="1" applyBorder="1" applyAlignment="1">
      <alignment horizontal="left" vertical="top" wrapText="1"/>
    </xf>
    <xf numFmtId="1" fontId="16" fillId="3" borderId="20" xfId="1" applyNumberFormat="1" applyFont="1" applyFill="1" applyBorder="1" applyAlignment="1">
      <alignment horizontal="left" vertical="top" wrapText="1"/>
    </xf>
    <xf numFmtId="1" fontId="16" fillId="3" borderId="38" xfId="1" applyNumberFormat="1" applyFont="1" applyFill="1" applyBorder="1" applyAlignment="1">
      <alignment horizontal="left" vertical="top" wrapText="1"/>
    </xf>
    <xf numFmtId="0" fontId="16" fillId="5" borderId="33" xfId="8" applyFont="1" applyFill="1" applyBorder="1" applyAlignment="1">
      <alignment horizontal="left" vertical="top" wrapText="1"/>
    </xf>
    <xf numFmtId="0" fontId="20" fillId="3" borderId="33" xfId="8" applyFont="1" applyFill="1" applyBorder="1" applyAlignment="1">
      <alignment horizontal="left" vertical="top" wrapText="1"/>
    </xf>
    <xf numFmtId="0" fontId="16" fillId="0" borderId="54" xfId="8" applyFont="1" applyBorder="1" applyAlignment="1">
      <alignment horizontal="left" vertical="top" wrapText="1"/>
    </xf>
    <xf numFmtId="166" fontId="16" fillId="3" borderId="33" xfId="8" applyNumberFormat="1" applyFont="1" applyFill="1" applyBorder="1" applyAlignment="1">
      <alignment horizontal="left" vertical="top" wrapText="1"/>
    </xf>
    <xf numFmtId="0" fontId="16" fillId="0" borderId="33" xfId="0" applyFont="1" applyBorder="1" applyAlignment="1">
      <alignment horizontal="left" vertical="top" wrapText="1"/>
    </xf>
    <xf numFmtId="166" fontId="16" fillId="3" borderId="20" xfId="8" applyNumberFormat="1" applyFont="1" applyFill="1" applyBorder="1" applyAlignment="1">
      <alignment horizontal="left" vertical="top" wrapText="1"/>
    </xf>
    <xf numFmtId="166" fontId="16" fillId="3" borderId="38" xfId="8" applyNumberFormat="1" applyFont="1" applyFill="1" applyBorder="1" applyAlignment="1">
      <alignment horizontal="left" vertical="top" wrapText="1"/>
    </xf>
    <xf numFmtId="49" fontId="18" fillId="3" borderId="24" xfId="10" applyNumberFormat="1" applyFont="1" applyFill="1" applyBorder="1" applyAlignment="1">
      <alignment horizontal="left" vertical="top"/>
    </xf>
    <xf numFmtId="0" fontId="16" fillId="3" borderId="20" xfId="8" applyFont="1" applyFill="1" applyBorder="1" applyAlignment="1">
      <alignment horizontal="left" vertical="top" wrapText="1"/>
    </xf>
    <xf numFmtId="0" fontId="16" fillId="0" borderId="20" xfId="1" applyFont="1" applyFill="1" applyBorder="1" applyAlignment="1">
      <alignment horizontal="left" vertical="top" wrapText="1"/>
    </xf>
    <xf numFmtId="165" fontId="16" fillId="3" borderId="20" xfId="1" applyNumberFormat="1" applyFont="1" applyFill="1" applyBorder="1" applyAlignment="1">
      <alignment horizontal="left" vertical="top" wrapText="1"/>
    </xf>
    <xf numFmtId="0" fontId="16" fillId="3" borderId="20" xfId="1" applyFont="1" applyFill="1" applyBorder="1" applyAlignment="1">
      <alignment horizontal="left" vertical="top" wrapText="1"/>
    </xf>
    <xf numFmtId="1" fontId="16" fillId="3" borderId="33" xfId="1" applyNumberFormat="1" applyFont="1" applyFill="1" applyBorder="1" applyAlignment="1">
      <alignment horizontal="left" vertical="top" wrapText="1"/>
    </xf>
    <xf numFmtId="0" fontId="16" fillId="3" borderId="33" xfId="1" applyFont="1" applyFill="1" applyBorder="1" applyAlignment="1">
      <alignment horizontal="left" vertical="top" wrapText="1"/>
    </xf>
    <xf numFmtId="0" fontId="16" fillId="0" borderId="34" xfId="1" applyFont="1" applyBorder="1" applyAlignment="1">
      <alignment horizontal="left" vertical="top" wrapText="1" shrinkToFit="1"/>
    </xf>
    <xf numFmtId="0" fontId="16" fillId="0" borderId="32" xfId="1" applyFont="1" applyBorder="1" applyAlignment="1">
      <alignment horizontal="left" vertical="top" wrapText="1" shrinkToFit="1"/>
    </xf>
    <xf numFmtId="49" fontId="18" fillId="3" borderId="24" xfId="1" applyNumberFormat="1" applyFont="1" applyFill="1" applyBorder="1" applyAlignment="1">
      <alignment horizontal="left" vertical="top" wrapText="1"/>
    </xf>
    <xf numFmtId="0" fontId="16" fillId="0" borderId="33" xfId="1"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33" xfId="1" applyFont="1" applyBorder="1" applyAlignment="1">
      <alignment horizontal="left" vertical="top" wrapText="1"/>
    </xf>
    <xf numFmtId="0" fontId="16" fillId="3" borderId="58" xfId="1" applyFont="1" applyFill="1" applyBorder="1" applyAlignment="1">
      <alignment horizontal="left" vertical="top" wrapText="1"/>
    </xf>
    <xf numFmtId="0" fontId="16" fillId="3" borderId="54" xfId="1" applyFont="1" applyFill="1" applyBorder="1" applyAlignment="1">
      <alignment horizontal="left" vertical="top" wrapText="1"/>
    </xf>
    <xf numFmtId="3" fontId="16" fillId="3" borderId="33" xfId="1" applyNumberFormat="1" applyFont="1" applyFill="1" applyBorder="1" applyAlignment="1">
      <alignment horizontal="left" vertical="top" wrapText="1"/>
    </xf>
    <xf numFmtId="0" fontId="16" fillId="0" borderId="36" xfId="1" applyFont="1" applyBorder="1" applyAlignment="1">
      <alignment horizontal="left" vertical="top" wrapText="1" shrinkToFit="1"/>
    </xf>
    <xf numFmtId="0" fontId="20" fillId="3" borderId="54" xfId="1" applyFont="1" applyFill="1" applyBorder="1" applyAlignment="1">
      <alignment horizontal="left" vertical="top" wrapText="1"/>
    </xf>
    <xf numFmtId="0" fontId="20" fillId="3" borderId="33" xfId="1" applyFont="1" applyFill="1" applyBorder="1" applyAlignment="1">
      <alignment horizontal="left" vertical="top" wrapText="1"/>
    </xf>
    <xf numFmtId="3" fontId="16" fillId="0" borderId="38" xfId="1" applyNumberFormat="1" applyFont="1" applyBorder="1" applyAlignment="1">
      <alignment horizontal="left" vertical="top" wrapText="1"/>
    </xf>
    <xf numFmtId="0" fontId="20" fillId="0" borderId="33" xfId="1" applyFont="1" applyFill="1" applyBorder="1" applyAlignment="1">
      <alignment horizontal="left" vertical="top" wrapText="1"/>
    </xf>
    <xf numFmtId="0" fontId="18" fillId="0" borderId="11" xfId="1" applyFont="1" applyBorder="1" applyAlignment="1">
      <alignment horizontal="left" vertical="top"/>
    </xf>
    <xf numFmtId="0" fontId="20" fillId="0" borderId="33" xfId="0" applyFont="1" applyFill="1" applyBorder="1" applyAlignment="1">
      <alignment horizontal="left" vertical="top" wrapText="1"/>
    </xf>
    <xf numFmtId="3" fontId="16" fillId="0" borderId="33" xfId="1" applyNumberFormat="1" applyFont="1" applyBorder="1" applyAlignment="1">
      <alignment horizontal="left" vertical="top" wrapText="1"/>
    </xf>
    <xf numFmtId="0" fontId="20" fillId="0" borderId="20" xfId="0" applyFont="1" applyBorder="1" applyAlignment="1">
      <alignment horizontal="left" vertical="top"/>
    </xf>
    <xf numFmtId="0" fontId="16" fillId="3" borderId="20" xfId="0" applyFont="1" applyFill="1" applyBorder="1" applyAlignment="1">
      <alignment horizontal="left" vertical="top" wrapText="1"/>
    </xf>
    <xf numFmtId="0" fontId="16" fillId="3" borderId="38" xfId="0" applyFont="1" applyFill="1" applyBorder="1" applyAlignment="1">
      <alignment horizontal="left" vertical="top" wrapText="1"/>
    </xf>
    <xf numFmtId="49" fontId="18" fillId="3" borderId="37" xfId="1" applyNumberFormat="1" applyFont="1" applyFill="1" applyBorder="1" applyAlignment="1">
      <alignment horizontal="left" vertical="top"/>
    </xf>
    <xf numFmtId="49" fontId="18" fillId="3" borderId="37" xfId="1" applyNumberFormat="1" applyFont="1" applyFill="1" applyBorder="1" applyAlignment="1">
      <alignment horizontal="left" vertical="top" wrapText="1"/>
    </xf>
    <xf numFmtId="49" fontId="18" fillId="0" borderId="24" xfId="1" applyNumberFormat="1" applyFont="1" applyBorder="1" applyAlignment="1">
      <alignment horizontal="left" vertical="top" wrapText="1"/>
    </xf>
    <xf numFmtId="0" fontId="21" fillId="0" borderId="24" xfId="0" applyFont="1" applyBorder="1" applyAlignment="1">
      <alignment horizontal="left" vertical="top" wrapText="1"/>
    </xf>
    <xf numFmtId="0" fontId="20" fillId="3" borderId="33" xfId="0" applyFont="1" applyFill="1" applyBorder="1" applyAlignment="1">
      <alignment horizontal="left" vertical="top" wrapText="1"/>
    </xf>
    <xf numFmtId="0" fontId="20" fillId="3" borderId="20" xfId="0" applyFont="1" applyFill="1" applyBorder="1" applyAlignment="1">
      <alignment horizontal="left" vertical="top" wrapText="1"/>
    </xf>
    <xf numFmtId="0" fontId="16" fillId="0" borderId="8" xfId="1" applyFont="1" applyFill="1" applyBorder="1" applyAlignment="1">
      <alignment horizontal="left" vertical="top" wrapText="1"/>
    </xf>
    <xf numFmtId="49" fontId="18" fillId="0" borderId="24" xfId="1" applyNumberFormat="1" applyFont="1" applyFill="1" applyBorder="1" applyAlignment="1">
      <alignment horizontal="left" vertical="top"/>
    </xf>
    <xf numFmtId="3" fontId="16" fillId="0" borderId="33" xfId="1" applyNumberFormat="1" applyFont="1" applyFill="1" applyBorder="1" applyAlignment="1">
      <alignment horizontal="left" vertical="top" wrapText="1"/>
    </xf>
    <xf numFmtId="166" fontId="41" fillId="0" borderId="33" xfId="1" applyNumberFormat="1" applyFont="1" applyFill="1" applyBorder="1" applyAlignment="1">
      <alignment horizontal="left" vertical="top" wrapText="1"/>
    </xf>
    <xf numFmtId="3" fontId="41" fillId="0" borderId="33" xfId="1" applyNumberFormat="1" applyFont="1" applyBorder="1" applyAlignment="1">
      <alignment horizontal="left" vertical="top" wrapText="1"/>
    </xf>
    <xf numFmtId="0" fontId="16" fillId="0" borderId="0" xfId="1" applyFont="1" applyAlignment="1">
      <alignment horizontal="center" vertical="center"/>
    </xf>
    <xf numFmtId="0" fontId="16" fillId="0" borderId="0" xfId="1" applyFont="1" applyAlignment="1">
      <alignment vertical="top"/>
    </xf>
    <xf numFmtId="166" fontId="16" fillId="0" borderId="0" xfId="1" applyNumberFormat="1" applyFont="1" applyAlignment="1">
      <alignment horizontal="center" vertical="center"/>
    </xf>
    <xf numFmtId="166" fontId="41" fillId="0" borderId="20" xfId="1" applyNumberFormat="1" applyFont="1" applyFill="1" applyBorder="1" applyAlignment="1">
      <alignment horizontal="left" vertical="top" wrapText="1"/>
    </xf>
    <xf numFmtId="166" fontId="41" fillId="0" borderId="38" xfId="1" applyNumberFormat="1" applyFont="1" applyFill="1" applyBorder="1" applyAlignment="1">
      <alignment horizontal="left" vertical="top"/>
    </xf>
    <xf numFmtId="49" fontId="42" fillId="0" borderId="70" xfId="1" applyNumberFormat="1" applyFont="1" applyFill="1" applyBorder="1" applyAlignment="1">
      <alignment horizontal="left" vertical="top"/>
    </xf>
    <xf numFmtId="49" fontId="42" fillId="11" borderId="10" xfId="1" applyNumberFormat="1" applyFont="1" applyFill="1" applyBorder="1" applyAlignment="1">
      <alignment vertical="top"/>
    </xf>
    <xf numFmtId="166" fontId="42" fillId="11" borderId="45" xfId="1" applyNumberFormat="1" applyFont="1" applyFill="1" applyBorder="1" applyAlignment="1">
      <alignment vertical="top" wrapText="1"/>
    </xf>
    <xf numFmtId="0" fontId="41" fillId="11" borderId="46" xfId="1" applyFont="1" applyFill="1" applyBorder="1" applyAlignment="1">
      <alignment vertical="top" wrapText="1"/>
    </xf>
    <xf numFmtId="0" fontId="41" fillId="11" borderId="45" xfId="1" applyFont="1" applyFill="1" applyBorder="1" applyAlignment="1">
      <alignment vertical="top" wrapText="1"/>
    </xf>
    <xf numFmtId="0" fontId="41" fillId="11" borderId="48" xfId="1" applyFont="1" applyFill="1" applyBorder="1" applyAlignment="1">
      <alignment vertical="top" wrapText="1"/>
    </xf>
    <xf numFmtId="166" fontId="42" fillId="11" borderId="40" xfId="1" applyNumberFormat="1" applyFont="1" applyFill="1" applyBorder="1" applyAlignment="1">
      <alignment horizontal="left" vertical="top" wrapText="1"/>
    </xf>
    <xf numFmtId="49" fontId="42" fillId="11" borderId="1" xfId="1" applyNumberFormat="1" applyFont="1" applyFill="1" applyBorder="1" applyAlignment="1">
      <alignment vertical="top" wrapText="1"/>
    </xf>
    <xf numFmtId="49" fontId="42" fillId="11" borderId="55" xfId="1" applyNumberFormat="1" applyFont="1" applyFill="1" applyBorder="1" applyAlignment="1">
      <alignment vertical="top" wrapText="1"/>
    </xf>
    <xf numFmtId="166" fontId="42" fillId="11" borderId="46" xfId="1" applyNumberFormat="1" applyFont="1" applyFill="1" applyBorder="1" applyAlignment="1">
      <alignment horizontal="left" vertical="top" wrapText="1"/>
    </xf>
    <xf numFmtId="166" fontId="42" fillId="11" borderId="47" xfId="1" applyNumberFormat="1" applyFont="1" applyFill="1" applyBorder="1" applyAlignment="1">
      <alignment horizontal="left" vertical="top" wrapText="1"/>
    </xf>
    <xf numFmtId="166" fontId="42" fillId="11" borderId="45" xfId="1" applyNumberFormat="1" applyFont="1" applyFill="1" applyBorder="1" applyAlignment="1">
      <alignment vertical="top"/>
    </xf>
    <xf numFmtId="166" fontId="42" fillId="11" borderId="47" xfId="1" applyNumberFormat="1" applyFont="1" applyFill="1" applyBorder="1" applyAlignment="1">
      <alignment horizontal="left" vertical="top"/>
    </xf>
    <xf numFmtId="166" fontId="42" fillId="11" borderId="55" xfId="1" applyNumberFormat="1" applyFont="1" applyFill="1" applyBorder="1" applyAlignment="1">
      <alignment horizontal="left" vertical="top"/>
    </xf>
    <xf numFmtId="166" fontId="42" fillId="11" borderId="19" xfId="1" applyNumberFormat="1" applyFont="1" applyFill="1" applyBorder="1" applyAlignment="1">
      <alignment horizontal="left" vertical="top"/>
    </xf>
    <xf numFmtId="49" fontId="42" fillId="11" borderId="55" xfId="1" applyNumberFormat="1" applyFont="1" applyFill="1" applyBorder="1" applyAlignment="1">
      <alignment vertical="top"/>
    </xf>
    <xf numFmtId="49" fontId="42" fillId="11" borderId="63" xfId="1" applyNumberFormat="1" applyFont="1" applyFill="1" applyBorder="1" applyAlignment="1">
      <alignment vertical="top"/>
    </xf>
    <xf numFmtId="0" fontId="41" fillId="0" borderId="38" xfId="1" applyFont="1" applyFill="1" applyBorder="1" applyAlignment="1">
      <alignment horizontal="left" vertical="top" wrapText="1"/>
    </xf>
    <xf numFmtId="3" fontId="16" fillId="3" borderId="68" xfId="1" applyNumberFormat="1" applyFont="1" applyFill="1" applyBorder="1" applyAlignment="1">
      <alignment horizontal="left" vertical="top" wrapText="1"/>
    </xf>
    <xf numFmtId="0" fontId="16" fillId="3" borderId="68" xfId="1" applyFont="1" applyFill="1" applyBorder="1" applyAlignment="1">
      <alignment horizontal="left" vertical="top" wrapText="1"/>
    </xf>
    <xf numFmtId="0" fontId="16" fillId="3" borderId="53" xfId="1" applyFont="1" applyFill="1" applyBorder="1" applyAlignment="1">
      <alignment horizontal="left" vertical="top" wrapText="1"/>
    </xf>
    <xf numFmtId="0" fontId="16" fillId="3" borderId="38" xfId="8" applyFont="1" applyFill="1" applyBorder="1" applyAlignment="1">
      <alignment horizontal="left" vertical="top"/>
    </xf>
    <xf numFmtId="0" fontId="16" fillId="0" borderId="33" xfId="8" applyFont="1" applyBorder="1" applyAlignment="1">
      <alignment horizontal="left" vertical="top" wrapText="1"/>
    </xf>
    <xf numFmtId="0" fontId="16" fillId="0" borderId="68" xfId="8" applyFont="1" applyBorder="1" applyAlignment="1">
      <alignment horizontal="left" vertical="top" wrapText="1"/>
    </xf>
    <xf numFmtId="49" fontId="18" fillId="0" borderId="24" xfId="1" applyNumberFormat="1" applyFont="1" applyBorder="1" applyAlignment="1">
      <alignment horizontal="left" vertical="top"/>
    </xf>
    <xf numFmtId="0" fontId="16" fillId="0" borderId="38" xfId="8" applyFont="1" applyBorder="1" applyAlignment="1">
      <alignment horizontal="left" vertical="top" wrapText="1"/>
    </xf>
    <xf numFmtId="0" fontId="41" fillId="0" borderId="41" xfId="1" applyFont="1" applyBorder="1" applyAlignment="1">
      <alignment vertical="top"/>
    </xf>
    <xf numFmtId="0" fontId="41" fillId="0" borderId="29" xfId="1" applyFont="1" applyBorder="1" applyAlignment="1">
      <alignment vertical="top"/>
    </xf>
    <xf numFmtId="0" fontId="41" fillId="0" borderId="63" xfId="1" applyFont="1" applyBorder="1" applyAlignment="1">
      <alignment vertical="top"/>
    </xf>
    <xf numFmtId="0" fontId="41" fillId="0" borderId="55" xfId="1" applyFont="1" applyBorder="1" applyAlignment="1">
      <alignment vertical="top"/>
    </xf>
    <xf numFmtId="0" fontId="41" fillId="0" borderId="1" xfId="1" applyFont="1" applyBorder="1" applyAlignment="1">
      <alignment vertical="top"/>
    </xf>
    <xf numFmtId="0" fontId="41" fillId="0" borderId="68" xfId="1" applyFont="1" applyBorder="1" applyAlignment="1">
      <alignment horizontal="center" vertical="center" wrapText="1"/>
    </xf>
    <xf numFmtId="0" fontId="41" fillId="0" borderId="64" xfId="1" applyFont="1" applyBorder="1" applyAlignment="1">
      <alignment horizontal="center" vertical="center" wrapText="1"/>
    </xf>
    <xf numFmtId="0" fontId="41" fillId="18" borderId="63" xfId="1" applyFont="1" applyFill="1" applyBorder="1" applyAlignment="1">
      <alignment horizontal="center" vertical="center" textRotation="90"/>
    </xf>
    <xf numFmtId="0" fontId="41" fillId="18" borderId="63" xfId="1" applyFont="1" applyFill="1" applyBorder="1" applyAlignment="1">
      <alignment vertical="top"/>
    </xf>
    <xf numFmtId="0" fontId="41" fillId="19" borderId="63" xfId="1" applyFont="1" applyFill="1" applyBorder="1" applyAlignment="1">
      <alignment vertical="top"/>
    </xf>
    <xf numFmtId="0" fontId="41" fillId="18" borderId="63" xfId="1" applyFont="1" applyFill="1" applyBorder="1"/>
    <xf numFmtId="0" fontId="41" fillId="19" borderId="63" xfId="1" applyFont="1" applyFill="1" applyBorder="1"/>
    <xf numFmtId="0" fontId="41" fillId="20" borderId="10" xfId="1" applyFont="1" applyFill="1" applyBorder="1" applyAlignment="1">
      <alignment vertical="top"/>
    </xf>
    <xf numFmtId="49" fontId="42" fillId="5" borderId="37" xfId="1" applyNumberFormat="1" applyFont="1" applyFill="1" applyBorder="1" applyAlignment="1">
      <alignment horizontal="left" vertical="top"/>
    </xf>
    <xf numFmtId="49" fontId="41" fillId="5" borderId="38" xfId="1" applyNumberFormat="1" applyFont="1" applyFill="1" applyBorder="1" applyAlignment="1">
      <alignment horizontal="left" vertical="top" wrapText="1"/>
    </xf>
    <xf numFmtId="49" fontId="41" fillId="5" borderId="38" xfId="1" applyNumberFormat="1" applyFont="1" applyFill="1" applyBorder="1" applyAlignment="1">
      <alignment horizontal="left" vertical="top"/>
    </xf>
    <xf numFmtId="166" fontId="41" fillId="5" borderId="38" xfId="1" applyNumberFormat="1" applyFont="1" applyFill="1" applyBorder="1" applyAlignment="1">
      <alignment horizontal="left" vertical="top"/>
    </xf>
    <xf numFmtId="2" fontId="41" fillId="5" borderId="38" xfId="1" applyNumberFormat="1" applyFont="1" applyFill="1" applyBorder="1" applyAlignment="1">
      <alignment horizontal="left" vertical="top"/>
    </xf>
    <xf numFmtId="1" fontId="41" fillId="5" borderId="38" xfId="1" applyNumberFormat="1" applyFont="1" applyFill="1" applyBorder="1" applyAlignment="1">
      <alignment horizontal="left" vertical="top"/>
    </xf>
    <xf numFmtId="0" fontId="41" fillId="20" borderId="63" xfId="1" applyFont="1" applyFill="1" applyBorder="1" applyAlignment="1">
      <alignment horizontal="center" vertical="top"/>
    </xf>
    <xf numFmtId="49" fontId="42" fillId="5" borderId="24" xfId="1" applyNumberFormat="1" applyFont="1" applyFill="1" applyBorder="1" applyAlignment="1">
      <alignment horizontal="left" vertical="top"/>
    </xf>
    <xf numFmtId="49" fontId="41" fillId="5" borderId="33" xfId="1" applyNumberFormat="1" applyFont="1" applyFill="1" applyBorder="1" applyAlignment="1">
      <alignment horizontal="left" vertical="top" wrapText="1"/>
    </xf>
    <xf numFmtId="49" fontId="41" fillId="5" borderId="33" xfId="1" applyNumberFormat="1" applyFont="1" applyFill="1" applyBorder="1" applyAlignment="1">
      <alignment horizontal="left" vertical="top"/>
    </xf>
    <xf numFmtId="166" fontId="41" fillId="5" borderId="33" xfId="1" applyNumberFormat="1" applyFont="1" applyFill="1" applyBorder="1" applyAlignment="1">
      <alignment horizontal="left" vertical="top"/>
    </xf>
    <xf numFmtId="2" fontId="41" fillId="5" borderId="33" xfId="1" applyNumberFormat="1" applyFont="1" applyFill="1" applyBorder="1" applyAlignment="1">
      <alignment horizontal="left" vertical="top"/>
    </xf>
    <xf numFmtId="1" fontId="41" fillId="5" borderId="33" xfId="1" applyNumberFormat="1" applyFont="1" applyFill="1" applyBorder="1" applyAlignment="1">
      <alignment horizontal="left" vertical="top"/>
    </xf>
    <xf numFmtId="49" fontId="41" fillId="0" borderId="33" xfId="1" applyNumberFormat="1" applyFont="1" applyBorder="1" applyAlignment="1">
      <alignment horizontal="left" vertical="top" wrapText="1"/>
    </xf>
    <xf numFmtId="0" fontId="41" fillId="0" borderId="33" xfId="1" applyFont="1" applyBorder="1" applyAlignment="1">
      <alignment horizontal="left" vertical="top" wrapText="1"/>
    </xf>
    <xf numFmtId="0" fontId="41" fillId="20" borderId="63" xfId="1" applyFont="1" applyFill="1" applyBorder="1" applyAlignment="1">
      <alignment vertical="top"/>
    </xf>
    <xf numFmtId="0" fontId="41" fillId="5" borderId="33" xfId="1" applyFont="1" applyFill="1" applyBorder="1" applyAlignment="1">
      <alignment horizontal="left" vertical="top" wrapText="1"/>
    </xf>
    <xf numFmtId="3" fontId="41" fillId="5" borderId="33" xfId="1" applyNumberFormat="1" applyFont="1" applyFill="1" applyBorder="1" applyAlignment="1">
      <alignment horizontal="left" vertical="top" wrapText="1"/>
    </xf>
    <xf numFmtId="0" fontId="41" fillId="5" borderId="20" xfId="1" applyFont="1" applyFill="1" applyBorder="1" applyAlignment="1">
      <alignment horizontal="left" vertical="top" wrapText="1"/>
    </xf>
    <xf numFmtId="3" fontId="41" fillId="5" borderId="20" xfId="1" applyNumberFormat="1" applyFont="1" applyFill="1" applyBorder="1" applyAlignment="1">
      <alignment horizontal="left" vertical="top" wrapText="1"/>
    </xf>
    <xf numFmtId="49" fontId="42" fillId="20" borderId="55" xfId="1" applyNumberFormat="1" applyFont="1" applyFill="1" applyBorder="1" applyAlignment="1">
      <alignment vertical="top" wrapText="1"/>
    </xf>
    <xf numFmtId="166" fontId="42" fillId="20" borderId="19" xfId="1" applyNumberFormat="1" applyFont="1" applyFill="1" applyBorder="1" applyAlignment="1">
      <alignment horizontal="left" vertical="top" wrapText="1"/>
    </xf>
    <xf numFmtId="0" fontId="41" fillId="20" borderId="1" xfId="1" applyFont="1" applyFill="1" applyBorder="1" applyAlignment="1">
      <alignment horizontal="center" vertical="top" wrapText="1"/>
    </xf>
    <xf numFmtId="0" fontId="41" fillId="20" borderId="40" xfId="1" applyFont="1" applyFill="1" applyBorder="1" applyAlignment="1">
      <alignment horizontal="left" vertical="top" wrapText="1"/>
    </xf>
    <xf numFmtId="0" fontId="41" fillId="19" borderId="55" xfId="1" applyFont="1" applyFill="1" applyBorder="1" applyAlignment="1">
      <alignment vertical="top"/>
    </xf>
    <xf numFmtId="166" fontId="42" fillId="19" borderId="19" xfId="1" applyNumberFormat="1" applyFont="1" applyFill="1" applyBorder="1" applyAlignment="1">
      <alignment horizontal="left" vertical="top" wrapText="1"/>
    </xf>
    <xf numFmtId="0" fontId="41" fillId="19" borderId="1" xfId="1" applyFont="1" applyFill="1" applyBorder="1" applyAlignment="1">
      <alignment horizontal="center" vertical="top" wrapText="1"/>
    </xf>
    <xf numFmtId="0" fontId="41" fillId="19" borderId="40" xfId="1" applyFont="1" applyFill="1" applyBorder="1" applyAlignment="1">
      <alignment horizontal="left" vertical="top" wrapText="1"/>
    </xf>
    <xf numFmtId="0" fontId="41" fillId="20" borderId="63" xfId="1" applyFont="1" applyFill="1" applyBorder="1" applyAlignment="1">
      <alignment vertical="center" textRotation="90" shrinkToFit="1"/>
    </xf>
    <xf numFmtId="0" fontId="41" fillId="0" borderId="38" xfId="1" applyFont="1" applyBorder="1" applyAlignment="1">
      <alignment horizontal="left" vertical="top" wrapText="1"/>
    </xf>
    <xf numFmtId="166" fontId="41" fillId="5" borderId="38" xfId="1" applyNumberFormat="1" applyFont="1" applyFill="1" applyBorder="1" applyAlignment="1">
      <alignment horizontal="left" vertical="top" wrapText="1"/>
    </xf>
    <xf numFmtId="0" fontId="41" fillId="5" borderId="38" xfId="1" applyFont="1" applyFill="1" applyBorder="1" applyAlignment="1">
      <alignment horizontal="left" vertical="top" wrapText="1"/>
    </xf>
    <xf numFmtId="166" fontId="41" fillId="5" borderId="33" xfId="1" applyNumberFormat="1" applyFont="1" applyFill="1" applyBorder="1" applyAlignment="1">
      <alignment horizontal="left" vertical="top" wrapText="1"/>
    </xf>
    <xf numFmtId="0" fontId="41" fillId="0" borderId="34" xfId="1" applyFont="1" applyBorder="1" applyAlignment="1">
      <alignment horizontal="left" vertical="top" wrapText="1"/>
    </xf>
    <xf numFmtId="0" fontId="41" fillId="0" borderId="68" xfId="1" applyFont="1" applyBorder="1" applyAlignment="1">
      <alignment horizontal="left" vertical="top" wrapText="1"/>
    </xf>
    <xf numFmtId="166" fontId="41" fillId="5" borderId="68" xfId="1" applyNumberFormat="1" applyFont="1" applyFill="1" applyBorder="1" applyAlignment="1">
      <alignment horizontal="left" vertical="top" wrapText="1"/>
    </xf>
    <xf numFmtId="3" fontId="41" fillId="5" borderId="38" xfId="1" applyNumberFormat="1" applyFont="1" applyFill="1" applyBorder="1" applyAlignment="1">
      <alignment horizontal="left" vertical="top" wrapText="1"/>
    </xf>
    <xf numFmtId="0" fontId="41" fillId="0" borderId="33" xfId="0" applyFont="1" applyBorder="1" applyAlignment="1">
      <alignment horizontal="left" vertical="top" wrapText="1"/>
    </xf>
    <xf numFmtId="3" fontId="41" fillId="0" borderId="33" xfId="1" applyNumberFormat="1" applyFont="1" applyFill="1" applyBorder="1" applyAlignment="1">
      <alignment horizontal="left" vertical="top" wrapText="1"/>
    </xf>
    <xf numFmtId="0" fontId="41" fillId="0" borderId="33" xfId="1" applyFont="1" applyFill="1" applyBorder="1" applyAlignment="1">
      <alignment horizontal="left" vertical="top" wrapText="1"/>
    </xf>
    <xf numFmtId="49" fontId="42" fillId="5" borderId="70" xfId="1" applyNumberFormat="1" applyFont="1" applyFill="1" applyBorder="1" applyAlignment="1">
      <alignment horizontal="left" vertical="top"/>
    </xf>
    <xf numFmtId="49" fontId="42" fillId="20" borderId="63" xfId="1" applyNumberFormat="1" applyFont="1" applyFill="1" applyBorder="1" applyAlignment="1">
      <alignment vertical="top" wrapText="1"/>
    </xf>
    <xf numFmtId="3" fontId="41" fillId="0" borderId="20" xfId="1" applyNumberFormat="1" applyFont="1" applyBorder="1" applyAlignment="1">
      <alignment horizontal="left" vertical="top" wrapText="1"/>
    </xf>
    <xf numFmtId="166" fontId="41" fillId="5" borderId="68" xfId="1" applyNumberFormat="1" applyFont="1" applyFill="1" applyBorder="1" applyAlignment="1">
      <alignment horizontal="left" vertical="top"/>
    </xf>
    <xf numFmtId="166" fontId="41" fillId="5" borderId="20" xfId="1" applyNumberFormat="1" applyFont="1" applyFill="1" applyBorder="1" applyAlignment="1">
      <alignment horizontal="left" vertical="top"/>
    </xf>
    <xf numFmtId="3" fontId="41" fillId="0" borderId="20" xfId="1" applyNumberFormat="1" applyFont="1" applyFill="1" applyBorder="1" applyAlignment="1">
      <alignment horizontal="left" vertical="top" wrapText="1"/>
    </xf>
    <xf numFmtId="0" fontId="41" fillId="0" borderId="64" xfId="1" applyFont="1" applyBorder="1" applyAlignment="1">
      <alignment horizontal="left" vertical="top" wrapText="1"/>
    </xf>
    <xf numFmtId="0" fontId="41" fillId="20" borderId="1" xfId="1" applyFont="1" applyFill="1" applyBorder="1" applyAlignment="1">
      <alignment vertical="top"/>
    </xf>
    <xf numFmtId="0" fontId="41" fillId="20" borderId="40" xfId="1" applyFont="1" applyFill="1" applyBorder="1" applyAlignment="1">
      <alignment vertical="top"/>
    </xf>
    <xf numFmtId="0" fontId="41" fillId="19" borderId="1" xfId="1" applyFont="1" applyFill="1" applyBorder="1" applyAlignment="1">
      <alignment vertical="top"/>
    </xf>
    <xf numFmtId="0" fontId="41" fillId="19" borderId="40" xfId="1" applyFont="1" applyFill="1" applyBorder="1" applyAlignment="1">
      <alignment vertical="top"/>
    </xf>
    <xf numFmtId="0" fontId="41" fillId="18" borderId="55" xfId="1" applyFont="1" applyFill="1" applyBorder="1" applyAlignment="1">
      <alignment vertical="top"/>
    </xf>
    <xf numFmtId="0" fontId="41" fillId="18" borderId="1" xfId="1" applyFont="1" applyFill="1" applyBorder="1" applyAlignment="1">
      <alignment vertical="top"/>
    </xf>
    <xf numFmtId="166" fontId="42" fillId="18" borderId="19" xfId="1" applyNumberFormat="1" applyFont="1" applyFill="1" applyBorder="1" applyAlignment="1">
      <alignment horizontal="left" vertical="top" wrapText="1"/>
    </xf>
    <xf numFmtId="0" fontId="41" fillId="18" borderId="40" xfId="1" applyFont="1" applyFill="1" applyBorder="1" applyAlignment="1">
      <alignment vertical="top"/>
    </xf>
    <xf numFmtId="0" fontId="41" fillId="5" borderId="33" xfId="0" applyFont="1" applyFill="1" applyBorder="1" applyAlignment="1">
      <alignment horizontal="left" vertical="top" wrapText="1"/>
    </xf>
    <xf numFmtId="3" fontId="41" fillId="5" borderId="8" xfId="1" applyNumberFormat="1" applyFont="1" applyFill="1" applyBorder="1" applyAlignment="1">
      <alignment horizontal="left" vertical="top" wrapText="1"/>
    </xf>
    <xf numFmtId="3" fontId="41" fillId="0" borderId="38" xfId="1" applyNumberFormat="1" applyFont="1" applyFill="1" applyBorder="1" applyAlignment="1">
      <alignment horizontal="left" vertical="top" wrapText="1"/>
    </xf>
    <xf numFmtId="0" fontId="41" fillId="0" borderId="20" xfId="1" applyFont="1" applyFill="1" applyBorder="1" applyAlignment="1">
      <alignment horizontal="left" vertical="top" wrapText="1"/>
    </xf>
    <xf numFmtId="49" fontId="33" fillId="3" borderId="66" xfId="1" applyNumberFormat="1" applyFont="1" applyFill="1" applyBorder="1" applyAlignment="1">
      <alignment horizontal="left" vertical="top" wrapText="1"/>
    </xf>
    <xf numFmtId="166" fontId="32" fillId="3" borderId="53" xfId="1" applyNumberFormat="1" applyFont="1" applyFill="1" applyBorder="1" applyAlignment="1">
      <alignment horizontal="left" vertical="top"/>
    </xf>
    <xf numFmtId="166" fontId="16" fillId="3" borderId="38" xfId="8" applyNumberFormat="1" applyFont="1" applyFill="1" applyBorder="1" applyAlignment="1">
      <alignment horizontal="left" vertical="top"/>
    </xf>
    <xf numFmtId="166" fontId="16" fillId="3" borderId="20" xfId="8" applyNumberFormat="1" applyFont="1" applyFill="1" applyBorder="1" applyAlignment="1">
      <alignment horizontal="left" vertical="top"/>
    </xf>
    <xf numFmtId="166" fontId="16" fillId="3" borderId="0" xfId="8" applyNumberFormat="1" applyFont="1" applyFill="1" applyAlignment="1">
      <alignment horizontal="left" vertical="top"/>
    </xf>
    <xf numFmtId="0" fontId="32" fillId="3" borderId="53" xfId="1" applyFont="1" applyFill="1" applyBorder="1" applyAlignment="1">
      <alignment horizontal="left" vertical="top"/>
    </xf>
    <xf numFmtId="0" fontId="32" fillId="3" borderId="44" xfId="1" applyFont="1" applyFill="1" applyBorder="1" applyAlignment="1">
      <alignment horizontal="left" vertical="top"/>
    </xf>
    <xf numFmtId="0" fontId="32" fillId="3" borderId="0" xfId="1" applyFont="1" applyFill="1" applyBorder="1" applyAlignment="1">
      <alignment horizontal="left" vertical="top"/>
    </xf>
    <xf numFmtId="49" fontId="33" fillId="0" borderId="66" xfId="1" applyNumberFormat="1" applyFont="1" applyBorder="1" applyAlignment="1">
      <alignment horizontal="left" vertical="top"/>
    </xf>
    <xf numFmtId="49" fontId="32" fillId="0" borderId="53" xfId="1" applyNumberFormat="1" applyFont="1" applyBorder="1" applyAlignment="1">
      <alignment horizontal="left" vertical="top"/>
    </xf>
    <xf numFmtId="0" fontId="16" fillId="0" borderId="53" xfId="1" applyFont="1" applyBorder="1" applyAlignment="1">
      <alignment horizontal="left" vertical="top" wrapText="1"/>
    </xf>
    <xf numFmtId="49" fontId="33" fillId="0" borderId="24" xfId="1" applyNumberFormat="1" applyFont="1" applyBorder="1" applyAlignment="1">
      <alignment horizontal="left" vertical="top"/>
    </xf>
    <xf numFmtId="49" fontId="32" fillId="0" borderId="33" xfId="1" applyNumberFormat="1" applyFont="1" applyFill="1" applyBorder="1" applyAlignment="1">
      <alignment horizontal="left" vertical="top" wrapText="1"/>
    </xf>
    <xf numFmtId="49" fontId="32" fillId="0" borderId="33" xfId="1" applyNumberFormat="1" applyFont="1" applyFill="1" applyBorder="1" applyAlignment="1">
      <alignment horizontal="left" vertical="top"/>
    </xf>
    <xf numFmtId="49" fontId="33" fillId="0" borderId="16" xfId="1" applyNumberFormat="1" applyFont="1" applyBorder="1" applyAlignment="1">
      <alignment horizontal="left" vertical="top"/>
    </xf>
    <xf numFmtId="49" fontId="32" fillId="0" borderId="17" xfId="1" applyNumberFormat="1" applyFont="1" applyFill="1" applyBorder="1" applyAlignment="1">
      <alignment horizontal="left" vertical="top" wrapText="1"/>
    </xf>
    <xf numFmtId="49" fontId="32" fillId="0" borderId="17" xfId="1" applyNumberFormat="1" applyFont="1" applyFill="1" applyBorder="1" applyAlignment="1">
      <alignment horizontal="left" vertical="top"/>
    </xf>
    <xf numFmtId="166" fontId="32" fillId="3" borderId="17" xfId="1" applyNumberFormat="1" applyFont="1" applyFill="1" applyBorder="1" applyAlignment="1">
      <alignment horizontal="left" vertical="top"/>
    </xf>
    <xf numFmtId="166" fontId="32" fillId="3" borderId="8" xfId="1" applyNumberFormat="1" applyFont="1" applyFill="1" applyBorder="1" applyAlignment="1">
      <alignment horizontal="left" vertical="top"/>
    </xf>
    <xf numFmtId="166" fontId="16" fillId="3" borderId="53" xfId="8" applyNumberFormat="1" applyFont="1" applyFill="1" applyBorder="1" applyAlignment="1">
      <alignment horizontal="left" vertical="top"/>
    </xf>
    <xf numFmtId="0" fontId="16" fillId="3" borderId="53" xfId="8" applyFont="1" applyFill="1" applyBorder="1" applyAlignment="1">
      <alignment horizontal="left" vertical="top"/>
    </xf>
    <xf numFmtId="0" fontId="16" fillId="3" borderId="68" xfId="8" applyFont="1" applyFill="1" applyBorder="1" applyAlignment="1">
      <alignment horizontal="left" vertical="top"/>
    </xf>
    <xf numFmtId="165" fontId="16" fillId="3" borderId="38" xfId="1" applyNumberFormat="1" applyFont="1" applyFill="1" applyBorder="1" applyAlignment="1">
      <alignment horizontal="left" vertical="top"/>
    </xf>
    <xf numFmtId="0" fontId="16" fillId="3" borderId="38" xfId="1" applyFont="1" applyFill="1" applyBorder="1" applyAlignment="1">
      <alignment horizontal="left" vertical="top"/>
    </xf>
    <xf numFmtId="0" fontId="16" fillId="3" borderId="33" xfId="1" applyFont="1" applyFill="1" applyBorder="1" applyAlignment="1">
      <alignment horizontal="left" vertical="top"/>
    </xf>
    <xf numFmtId="0" fontId="16" fillId="3" borderId="20" xfId="1" applyFont="1" applyFill="1" applyBorder="1" applyAlignment="1">
      <alignment horizontal="left" vertical="top"/>
    </xf>
    <xf numFmtId="0" fontId="18" fillId="0" borderId="70" xfId="1" applyFont="1" applyBorder="1" applyAlignment="1">
      <alignment horizontal="left" vertical="top"/>
    </xf>
    <xf numFmtId="0" fontId="16" fillId="0" borderId="68" xfId="1" applyFont="1" applyBorder="1" applyAlignment="1">
      <alignment horizontal="left" vertical="top"/>
    </xf>
    <xf numFmtId="165" fontId="16" fillId="3" borderId="8" xfId="1" applyNumberFormat="1" applyFont="1" applyFill="1" applyBorder="1" applyAlignment="1">
      <alignment horizontal="left" vertical="top"/>
    </xf>
    <xf numFmtId="0" fontId="16" fillId="3" borderId="8" xfId="1" applyFont="1" applyFill="1" applyBorder="1" applyAlignment="1">
      <alignment horizontal="left" vertical="top"/>
    </xf>
    <xf numFmtId="0" fontId="18" fillId="0" borderId="24" xfId="1" applyFont="1" applyBorder="1" applyAlignment="1">
      <alignment horizontal="left" vertical="top"/>
    </xf>
    <xf numFmtId="166" fontId="16" fillId="3" borderId="51" xfId="8" applyNumberFormat="1" applyFont="1" applyFill="1" applyBorder="1" applyAlignment="1">
      <alignment horizontal="left" vertical="top" wrapText="1"/>
    </xf>
    <xf numFmtId="166" fontId="16" fillId="3" borderId="12" xfId="8" applyNumberFormat="1" applyFont="1" applyFill="1" applyBorder="1" applyAlignment="1">
      <alignment horizontal="left" vertical="top" wrapText="1"/>
    </xf>
    <xf numFmtId="166" fontId="16" fillId="3" borderId="12" xfId="8" applyNumberFormat="1" applyFont="1" applyFill="1" applyBorder="1" applyAlignment="1">
      <alignment horizontal="left" vertical="top"/>
    </xf>
    <xf numFmtId="165" fontId="16" fillId="3" borderId="33" xfId="8" applyNumberFormat="1" applyFont="1" applyFill="1" applyBorder="1" applyAlignment="1">
      <alignment horizontal="left" vertical="top"/>
    </xf>
    <xf numFmtId="0" fontId="21" fillId="3" borderId="24" xfId="0" applyFont="1" applyFill="1" applyBorder="1" applyAlignment="1">
      <alignment horizontal="left" vertical="top" wrapText="1"/>
    </xf>
    <xf numFmtId="166" fontId="16" fillId="3" borderId="21" xfId="1" applyNumberFormat="1" applyFont="1" applyFill="1" applyBorder="1" applyAlignment="1">
      <alignment horizontal="left" vertical="top" wrapText="1"/>
    </xf>
    <xf numFmtId="49" fontId="16" fillId="0" borderId="33" xfId="1" applyNumberFormat="1" applyFont="1" applyBorder="1" applyAlignment="1">
      <alignment horizontal="left" vertical="top" wrapText="1"/>
    </xf>
    <xf numFmtId="166" fontId="16" fillId="3" borderId="12" xfId="1" applyNumberFormat="1" applyFont="1" applyFill="1" applyBorder="1" applyAlignment="1">
      <alignment horizontal="left" vertical="top" wrapText="1"/>
    </xf>
    <xf numFmtId="0" fontId="16" fillId="3" borderId="57" xfId="8" applyFont="1" applyFill="1" applyBorder="1" applyAlignment="1">
      <alignment horizontal="left" vertical="top" wrapText="1"/>
    </xf>
    <xf numFmtId="4" fontId="16" fillId="3" borderId="33" xfId="1" applyNumberFormat="1" applyFont="1" applyFill="1" applyBorder="1" applyAlignment="1">
      <alignment horizontal="left" vertical="top" wrapText="1" shrinkToFit="1"/>
    </xf>
    <xf numFmtId="0" fontId="20" fillId="0" borderId="33" xfId="1" applyFont="1" applyBorder="1" applyAlignment="1">
      <alignment horizontal="left" vertical="top" wrapText="1"/>
    </xf>
    <xf numFmtId="4" fontId="16" fillId="3" borderId="33" xfId="1" applyNumberFormat="1" applyFont="1" applyFill="1" applyBorder="1" applyAlignment="1">
      <alignment horizontal="left" vertical="top" wrapText="1"/>
    </xf>
    <xf numFmtId="0" fontId="20" fillId="0" borderId="54" xfId="1" applyFont="1" applyBorder="1" applyAlignment="1">
      <alignment horizontal="left" vertical="top" wrapText="1"/>
    </xf>
    <xf numFmtId="0" fontId="20" fillId="0" borderId="20" xfId="1" applyFont="1" applyBorder="1" applyAlignment="1">
      <alignment horizontal="left" vertical="top" wrapText="1"/>
    </xf>
    <xf numFmtId="166" fontId="16" fillId="3" borderId="17" xfId="1" applyNumberFormat="1" applyFont="1" applyFill="1" applyBorder="1" applyAlignment="1">
      <alignment horizontal="left" vertical="top" wrapText="1"/>
    </xf>
    <xf numFmtId="166" fontId="16" fillId="3" borderId="17" xfId="8" applyNumberFormat="1" applyFont="1" applyFill="1" applyBorder="1" applyAlignment="1">
      <alignment horizontal="left" vertical="top"/>
    </xf>
    <xf numFmtId="165" fontId="16" fillId="3" borderId="20" xfId="8" applyNumberFormat="1" applyFont="1" applyFill="1" applyBorder="1" applyAlignment="1">
      <alignment horizontal="left" vertical="top"/>
    </xf>
    <xf numFmtId="166" fontId="16" fillId="3" borderId="44" xfId="1" applyNumberFormat="1" applyFont="1" applyFill="1" applyBorder="1" applyAlignment="1">
      <alignment horizontal="left" vertical="top" wrapText="1"/>
    </xf>
    <xf numFmtId="166" fontId="16" fillId="3" borderId="45" xfId="8" applyNumberFormat="1" applyFont="1" applyFill="1" applyBorder="1" applyAlignment="1">
      <alignment horizontal="left" vertical="top"/>
    </xf>
    <xf numFmtId="0" fontId="16" fillId="3" borderId="44" xfId="8" applyFont="1" applyFill="1" applyBorder="1" applyAlignment="1">
      <alignment horizontal="left" vertical="top"/>
    </xf>
    <xf numFmtId="3" fontId="16" fillId="3" borderId="53" xfId="1" applyNumberFormat="1" applyFont="1" applyFill="1" applyBorder="1" applyAlignment="1">
      <alignment horizontal="left" vertical="top" wrapText="1"/>
    </xf>
    <xf numFmtId="0" fontId="24" fillId="0" borderId="0" xfId="0" applyFont="1" applyBorder="1" applyAlignment="1">
      <alignment horizontal="left" vertical="top"/>
    </xf>
    <xf numFmtId="3" fontId="16" fillId="0" borderId="54" xfId="1" applyNumberFormat="1" applyFont="1" applyBorder="1" applyAlignment="1">
      <alignment horizontal="left" vertical="top"/>
    </xf>
    <xf numFmtId="0" fontId="20" fillId="0" borderId="54" xfId="0" applyFont="1" applyBorder="1" applyAlignment="1">
      <alignment horizontal="left" vertical="top" wrapText="1"/>
    </xf>
    <xf numFmtId="166" fontId="16" fillId="3" borderId="54" xfId="1" applyNumberFormat="1" applyFont="1" applyFill="1" applyBorder="1" applyAlignment="1">
      <alignment horizontal="left" vertical="top" wrapText="1"/>
    </xf>
    <xf numFmtId="0" fontId="16" fillId="0" borderId="20" xfId="0" applyFont="1" applyBorder="1" applyAlignment="1">
      <alignment horizontal="left" vertical="top" wrapText="1"/>
    </xf>
    <xf numFmtId="0" fontId="21" fillId="0" borderId="11" xfId="0" applyFont="1" applyBorder="1" applyAlignment="1">
      <alignment horizontal="left" vertical="top" wrapText="1"/>
    </xf>
    <xf numFmtId="0" fontId="16" fillId="3" borderId="33" xfId="8" applyFont="1" applyFill="1" applyBorder="1" applyAlignment="1">
      <alignment horizontal="left" vertical="top"/>
    </xf>
    <xf numFmtId="3" fontId="16" fillId="0" borderId="20" xfId="8" applyNumberFormat="1" applyFont="1" applyBorder="1" applyAlignment="1">
      <alignment vertical="top"/>
    </xf>
    <xf numFmtId="0" fontId="16" fillId="0" borderId="32" xfId="8" applyFont="1" applyBorder="1" applyAlignment="1">
      <alignment vertical="top" wrapText="1"/>
    </xf>
    <xf numFmtId="0" fontId="32" fillId="3" borderId="20" xfId="1" applyFont="1" applyFill="1" applyBorder="1" applyAlignment="1">
      <alignment horizontal="left" vertical="top"/>
    </xf>
    <xf numFmtId="0" fontId="32" fillId="3" borderId="38" xfId="1" applyFont="1" applyFill="1" applyBorder="1" applyAlignment="1">
      <alignment horizontal="left" vertical="top"/>
    </xf>
    <xf numFmtId="0" fontId="32" fillId="0" borderId="68" xfId="1" applyFont="1" applyBorder="1" applyAlignment="1">
      <alignment horizontal="center" vertical="center" wrapText="1"/>
    </xf>
    <xf numFmtId="166" fontId="32" fillId="3" borderId="20" xfId="1" applyNumberFormat="1" applyFont="1" applyFill="1" applyBorder="1" applyAlignment="1">
      <alignment horizontal="left" vertical="top"/>
    </xf>
    <xf numFmtId="166" fontId="32" fillId="3" borderId="38" xfId="1" applyNumberFormat="1" applyFont="1" applyFill="1" applyBorder="1" applyAlignment="1">
      <alignment horizontal="left" vertical="top"/>
    </xf>
    <xf numFmtId="0" fontId="32" fillId="3" borderId="8" xfId="1" applyFont="1" applyFill="1" applyBorder="1" applyAlignment="1">
      <alignment horizontal="left" vertical="top"/>
    </xf>
    <xf numFmtId="0" fontId="32" fillId="11" borderId="45" xfId="1" applyFont="1" applyFill="1" applyBorder="1" applyAlignment="1">
      <alignment horizontal="center" vertical="top" wrapText="1"/>
    </xf>
    <xf numFmtId="49" fontId="33" fillId="15" borderId="1" xfId="1" applyNumberFormat="1" applyFont="1" applyFill="1" applyBorder="1" applyAlignment="1">
      <alignment horizontal="right" vertical="top" wrapText="1"/>
    </xf>
    <xf numFmtId="49" fontId="33" fillId="0" borderId="37" xfId="8" applyNumberFormat="1" applyFont="1" applyFill="1" applyBorder="1" applyAlignment="1">
      <alignment horizontal="left" vertical="top"/>
    </xf>
    <xf numFmtId="49" fontId="33" fillId="0" borderId="66" xfId="1" applyNumberFormat="1" applyFont="1" applyFill="1" applyBorder="1" applyAlignment="1">
      <alignment horizontal="left" vertical="top" wrapText="1"/>
    </xf>
    <xf numFmtId="49" fontId="33" fillId="0" borderId="24" xfId="1" applyNumberFormat="1" applyFont="1" applyFill="1" applyBorder="1" applyAlignment="1">
      <alignment horizontal="left" vertical="top" wrapText="1"/>
    </xf>
    <xf numFmtId="0" fontId="16" fillId="0" borderId="68" xfId="1" applyFont="1" applyBorder="1" applyAlignment="1">
      <alignment horizontal="left" vertical="top" wrapText="1"/>
    </xf>
    <xf numFmtId="49" fontId="33" fillId="11" borderId="45" xfId="1" applyNumberFormat="1" applyFont="1" applyFill="1" applyBorder="1" applyAlignment="1">
      <alignment horizontal="left" vertical="top"/>
    </xf>
    <xf numFmtId="49" fontId="33" fillId="11" borderId="46" xfId="1" applyNumberFormat="1" applyFont="1" applyFill="1" applyBorder="1" applyAlignment="1">
      <alignment horizontal="left" vertical="top"/>
    </xf>
    <xf numFmtId="0" fontId="32" fillId="0" borderId="8" xfId="1" applyFont="1" applyBorder="1" applyAlignment="1">
      <alignment horizontal="left" vertical="top" wrapText="1"/>
    </xf>
    <xf numFmtId="0" fontId="32" fillId="0" borderId="17" xfId="1" applyFont="1" applyBorder="1" applyAlignment="1">
      <alignment horizontal="left" vertical="top" wrapText="1"/>
    </xf>
    <xf numFmtId="0" fontId="32" fillId="0" borderId="20" xfId="0" applyFont="1" applyFill="1" applyBorder="1" applyAlignment="1">
      <alignment horizontal="left" vertical="top" wrapText="1"/>
    </xf>
    <xf numFmtId="1" fontId="32" fillId="5" borderId="20" xfId="1" applyNumberFormat="1" applyFont="1" applyFill="1" applyBorder="1" applyAlignment="1">
      <alignment horizontal="left" vertical="top" wrapText="1"/>
    </xf>
    <xf numFmtId="0" fontId="32" fillId="11" borderId="45" xfId="1" applyFont="1" applyFill="1" applyBorder="1" applyAlignment="1">
      <alignment horizontal="center" vertical="center" wrapText="1"/>
    </xf>
    <xf numFmtId="49" fontId="33" fillId="3" borderId="11" xfId="1" applyNumberFormat="1" applyFont="1" applyFill="1" applyBorder="1" applyAlignment="1">
      <alignment horizontal="left" vertical="top" wrapText="1"/>
    </xf>
    <xf numFmtId="49" fontId="33" fillId="3" borderId="58" xfId="1" applyNumberFormat="1" applyFont="1" applyFill="1" applyBorder="1" applyAlignment="1">
      <alignment horizontal="left" vertical="top" wrapText="1"/>
    </xf>
    <xf numFmtId="0" fontId="32" fillId="5" borderId="20" xfId="1" applyFont="1" applyFill="1" applyBorder="1" applyAlignment="1">
      <alignment horizontal="left" vertical="top" wrapText="1"/>
    </xf>
    <xf numFmtId="0" fontId="32" fillId="5" borderId="38" xfId="1" applyFont="1" applyFill="1" applyBorder="1" applyAlignment="1">
      <alignment horizontal="left" vertical="top" wrapText="1"/>
    </xf>
    <xf numFmtId="166" fontId="32" fillId="3" borderId="3" xfId="1" applyNumberFormat="1" applyFont="1" applyFill="1" applyBorder="1" applyAlignment="1">
      <alignment horizontal="left" vertical="top"/>
    </xf>
    <xf numFmtId="0" fontId="32" fillId="3" borderId="3" xfId="1" applyFont="1" applyFill="1" applyBorder="1" applyAlignment="1">
      <alignment horizontal="left" vertical="top"/>
    </xf>
    <xf numFmtId="0" fontId="32" fillId="3" borderId="3" xfId="1" applyFont="1" applyFill="1" applyBorder="1" applyAlignment="1">
      <alignment horizontal="left" vertical="top" wrapText="1"/>
    </xf>
    <xf numFmtId="0" fontId="32" fillId="3" borderId="8" xfId="1" applyFont="1" applyFill="1" applyBorder="1" applyAlignment="1">
      <alignment horizontal="left" vertical="top" wrapText="1"/>
    </xf>
    <xf numFmtId="166" fontId="32" fillId="3" borderId="20" xfId="1" applyNumberFormat="1" applyFont="1" applyFill="1" applyBorder="1" applyAlignment="1">
      <alignment horizontal="left" vertical="top" wrapText="1"/>
    </xf>
    <xf numFmtId="0" fontId="32" fillId="3" borderId="38" xfId="1" applyFont="1" applyFill="1" applyBorder="1" applyAlignment="1">
      <alignment horizontal="left" vertical="top" wrapText="1"/>
    </xf>
    <xf numFmtId="0" fontId="32" fillId="0" borderId="33" xfId="1" applyFont="1" applyBorder="1" applyAlignment="1">
      <alignment horizontal="left" vertical="top" wrapText="1"/>
    </xf>
    <xf numFmtId="1" fontId="32" fillId="3" borderId="33" xfId="1" applyNumberFormat="1" applyFont="1" applyFill="1" applyBorder="1" applyAlignment="1">
      <alignment horizontal="left" vertical="top" wrapText="1"/>
    </xf>
    <xf numFmtId="0" fontId="32" fillId="3" borderId="33" xfId="1" applyFont="1" applyFill="1" applyBorder="1" applyAlignment="1">
      <alignment horizontal="left" vertical="top" wrapText="1"/>
    </xf>
    <xf numFmtId="49" fontId="33" fillId="3" borderId="50" xfId="1" applyNumberFormat="1" applyFont="1" applyFill="1" applyBorder="1" applyAlignment="1">
      <alignment horizontal="left" vertical="top" wrapText="1"/>
    </xf>
    <xf numFmtId="49" fontId="33" fillId="3" borderId="52" xfId="1" applyNumberFormat="1" applyFont="1" applyFill="1" applyBorder="1" applyAlignment="1">
      <alignment horizontal="left" vertical="top" wrapText="1"/>
    </xf>
    <xf numFmtId="0" fontId="32" fillId="5" borderId="8" xfId="1" applyFont="1" applyFill="1" applyBorder="1" applyAlignment="1">
      <alignment horizontal="left" vertical="top" wrapText="1"/>
    </xf>
    <xf numFmtId="0" fontId="32" fillId="0" borderId="12" xfId="1" applyFont="1" applyBorder="1" applyAlignment="1">
      <alignment horizontal="left" vertical="top" wrapText="1"/>
    </xf>
    <xf numFmtId="49" fontId="33" fillId="0" borderId="11" xfId="1" applyNumberFormat="1" applyFont="1" applyFill="1" applyBorder="1" applyAlignment="1">
      <alignment horizontal="left" vertical="top" wrapText="1"/>
    </xf>
    <xf numFmtId="49" fontId="33" fillId="0" borderId="7" xfId="1" applyNumberFormat="1" applyFont="1" applyFill="1" applyBorder="1" applyAlignment="1">
      <alignment horizontal="left" vertical="top" wrapText="1"/>
    </xf>
    <xf numFmtId="0" fontId="32" fillId="0" borderId="20" xfId="1" applyFont="1" applyBorder="1" applyAlignment="1">
      <alignment horizontal="left" vertical="top" wrapText="1"/>
    </xf>
    <xf numFmtId="49" fontId="33" fillId="0" borderId="37" xfId="1" applyNumberFormat="1" applyFont="1" applyFill="1" applyBorder="1" applyAlignment="1">
      <alignment horizontal="left" vertical="top" wrapText="1"/>
    </xf>
    <xf numFmtId="0" fontId="32" fillId="0" borderId="38" xfId="1" applyFont="1" applyBorder="1" applyAlignment="1">
      <alignment horizontal="left" vertical="top" wrapText="1"/>
    </xf>
    <xf numFmtId="49" fontId="33" fillId="15" borderId="45" xfId="1" applyNumberFormat="1" applyFont="1" applyFill="1" applyBorder="1" applyAlignment="1">
      <alignment horizontal="right" vertical="top" wrapText="1"/>
    </xf>
    <xf numFmtId="166" fontId="16" fillId="3" borderId="33" xfId="1" applyNumberFormat="1" applyFont="1" applyFill="1" applyBorder="1" applyAlignment="1">
      <alignment horizontal="left" vertical="top" wrapText="1"/>
    </xf>
    <xf numFmtId="1" fontId="32" fillId="3" borderId="20" xfId="1" applyNumberFormat="1" applyFont="1" applyFill="1" applyBorder="1" applyAlignment="1">
      <alignment horizontal="left" vertical="top" wrapText="1"/>
    </xf>
    <xf numFmtId="1" fontId="32" fillId="3" borderId="38" xfId="1" applyNumberFormat="1" applyFont="1" applyFill="1" applyBorder="1" applyAlignment="1">
      <alignment horizontal="left" vertical="top" wrapText="1"/>
    </xf>
    <xf numFmtId="1" fontId="32" fillId="3" borderId="8" xfId="1" applyNumberFormat="1" applyFont="1" applyFill="1" applyBorder="1" applyAlignment="1">
      <alignment horizontal="left" vertical="top" wrapText="1"/>
    </xf>
    <xf numFmtId="166" fontId="32" fillId="3" borderId="0" xfId="1" applyNumberFormat="1" applyFont="1" applyFill="1" applyAlignment="1">
      <alignment horizontal="left" vertical="top" wrapText="1"/>
    </xf>
    <xf numFmtId="166" fontId="32" fillId="3" borderId="43" xfId="1" applyNumberFormat="1" applyFont="1" applyFill="1" applyBorder="1" applyAlignment="1">
      <alignment horizontal="left" vertical="top" wrapText="1"/>
    </xf>
    <xf numFmtId="0" fontId="33" fillId="0" borderId="11" xfId="1" applyFont="1" applyFill="1" applyBorder="1" applyAlignment="1">
      <alignment horizontal="left" vertical="top"/>
    </xf>
    <xf numFmtId="0" fontId="32" fillId="3" borderId="52" xfId="1" applyFont="1" applyFill="1" applyBorder="1" applyAlignment="1">
      <alignment horizontal="left" vertical="top" wrapText="1"/>
    </xf>
    <xf numFmtId="166" fontId="32" fillId="3" borderId="13" xfId="1" applyNumberFormat="1" applyFont="1" applyFill="1" applyBorder="1" applyAlignment="1">
      <alignment horizontal="left" vertical="top"/>
    </xf>
    <xf numFmtId="166" fontId="32" fillId="3" borderId="26" xfId="1" applyNumberFormat="1" applyFont="1" applyFill="1" applyBorder="1" applyAlignment="1">
      <alignment horizontal="left" vertical="top"/>
    </xf>
    <xf numFmtId="0" fontId="32" fillId="0" borderId="38" xfId="8" applyFont="1" applyBorder="1" applyAlignment="1">
      <alignment horizontal="left" vertical="top" wrapText="1"/>
    </xf>
    <xf numFmtId="0" fontId="32" fillId="0" borderId="68" xfId="8" applyFont="1" applyBorder="1" applyAlignment="1">
      <alignment horizontal="left" vertical="top" wrapText="1"/>
    </xf>
    <xf numFmtId="1" fontId="32" fillId="5" borderId="61" xfId="1" applyNumberFormat="1" applyFont="1" applyFill="1" applyBorder="1" applyAlignment="1">
      <alignment horizontal="left" vertical="top" wrapText="1"/>
    </xf>
    <xf numFmtId="0" fontId="32" fillId="0" borderId="53" xfId="1" applyFont="1" applyFill="1" applyBorder="1" applyAlignment="1">
      <alignment horizontal="left" vertical="top" wrapText="1"/>
    </xf>
    <xf numFmtId="3" fontId="32" fillId="3" borderId="51" xfId="1" applyNumberFormat="1" applyFont="1" applyFill="1" applyBorder="1" applyAlignment="1">
      <alignment horizontal="left" vertical="top" wrapText="1"/>
    </xf>
    <xf numFmtId="3" fontId="32" fillId="3" borderId="53" xfId="1" applyNumberFormat="1" applyFont="1" applyFill="1" applyBorder="1" applyAlignment="1">
      <alignment horizontal="left" vertical="top" wrapText="1"/>
    </xf>
    <xf numFmtId="0" fontId="32" fillId="0" borderId="33" xfId="0" applyFont="1" applyBorder="1" applyAlignment="1">
      <alignment horizontal="left" vertical="top"/>
    </xf>
    <xf numFmtId="0" fontId="32" fillId="3" borderId="13" xfId="1" applyFont="1" applyFill="1" applyBorder="1" applyAlignment="1">
      <alignment horizontal="left" vertical="top" wrapText="1"/>
    </xf>
    <xf numFmtId="3" fontId="32" fillId="3" borderId="68" xfId="1" applyNumberFormat="1" applyFont="1" applyFill="1" applyBorder="1" applyAlignment="1">
      <alignment horizontal="left" vertical="top" wrapText="1"/>
    </xf>
    <xf numFmtId="3" fontId="33" fillId="0" borderId="7" xfId="1" applyNumberFormat="1" applyFont="1" applyFill="1" applyBorder="1" applyAlignment="1">
      <alignment horizontal="left" vertical="top" wrapText="1"/>
    </xf>
    <xf numFmtId="3" fontId="32" fillId="0" borderId="38" xfId="1" applyNumberFormat="1" applyFont="1" applyFill="1" applyBorder="1" applyAlignment="1">
      <alignment horizontal="left" vertical="top" wrapText="1"/>
    </xf>
    <xf numFmtId="3" fontId="32" fillId="5" borderId="8" xfId="1" applyNumberFormat="1" applyFont="1" applyFill="1" applyBorder="1" applyAlignment="1">
      <alignment horizontal="left" vertical="top" wrapText="1"/>
    </xf>
    <xf numFmtId="3" fontId="32" fillId="0" borderId="33" xfId="1" applyNumberFormat="1" applyFont="1" applyBorder="1" applyAlignment="1">
      <alignment horizontal="left" vertical="top" wrapText="1"/>
    </xf>
    <xf numFmtId="0" fontId="32" fillId="5" borderId="53" xfId="1" applyFont="1" applyFill="1" applyBorder="1" applyAlignment="1">
      <alignment horizontal="left" vertical="top" wrapText="1"/>
    </xf>
    <xf numFmtId="166" fontId="32" fillId="3" borderId="12" xfId="1" applyNumberFormat="1" applyFont="1" applyFill="1" applyBorder="1" applyAlignment="1">
      <alignment horizontal="left" vertical="top" wrapText="1"/>
    </xf>
    <xf numFmtId="2" fontId="32" fillId="3" borderId="33" xfId="1" applyNumberFormat="1" applyFont="1" applyFill="1" applyBorder="1" applyAlignment="1">
      <alignment horizontal="left" vertical="top" wrapText="1"/>
    </xf>
    <xf numFmtId="2" fontId="32" fillId="0" borderId="33" xfId="1" applyNumberFormat="1" applyFont="1" applyBorder="1" applyAlignment="1">
      <alignment horizontal="left" vertical="top" wrapText="1"/>
    </xf>
    <xf numFmtId="2" fontId="32" fillId="3" borderId="38" xfId="1" applyNumberFormat="1" applyFont="1" applyFill="1" applyBorder="1" applyAlignment="1">
      <alignment horizontal="left" vertical="top" wrapText="1"/>
    </xf>
    <xf numFmtId="165" fontId="32" fillId="5" borderId="33" xfId="1" applyNumberFormat="1" applyFont="1" applyFill="1" applyBorder="1" applyAlignment="1">
      <alignment horizontal="left" vertical="top" wrapText="1"/>
    </xf>
    <xf numFmtId="0" fontId="32" fillId="15" borderId="1" xfId="0" applyFont="1" applyFill="1" applyBorder="1" applyAlignment="1">
      <alignment vertical="top" wrapText="1"/>
    </xf>
    <xf numFmtId="0" fontId="32" fillId="15" borderId="48" xfId="0" applyFont="1" applyFill="1" applyBorder="1" applyAlignment="1">
      <alignment vertical="top"/>
    </xf>
    <xf numFmtId="0" fontId="32" fillId="15" borderId="29" xfId="0" applyFont="1" applyFill="1" applyBorder="1" applyAlignment="1">
      <alignment vertical="top" wrapText="1"/>
    </xf>
    <xf numFmtId="166" fontId="32" fillId="15" borderId="29" xfId="0" applyNumberFormat="1" applyFont="1" applyFill="1" applyBorder="1" applyAlignment="1">
      <alignment vertical="top" wrapText="1"/>
    </xf>
    <xf numFmtId="0" fontId="32" fillId="15" borderId="30" xfId="0" applyFont="1" applyFill="1" applyBorder="1" applyAlignment="1">
      <alignment vertical="top" wrapText="1"/>
    </xf>
    <xf numFmtId="2" fontId="32" fillId="9" borderId="63" xfId="0" applyNumberFormat="1" applyFont="1" applyFill="1" applyBorder="1" applyAlignment="1">
      <alignment horizontal="center" vertical="top"/>
    </xf>
    <xf numFmtId="166" fontId="32" fillId="3" borderId="5" xfId="1" applyNumberFormat="1" applyFont="1" applyFill="1" applyBorder="1" applyAlignment="1">
      <alignment horizontal="left" vertical="top" wrapText="1"/>
    </xf>
    <xf numFmtId="1" fontId="32" fillId="3" borderId="53" xfId="1" applyNumberFormat="1" applyFont="1" applyFill="1" applyBorder="1" applyAlignment="1">
      <alignment horizontal="left" vertical="top" wrapText="1"/>
    </xf>
    <xf numFmtId="165" fontId="32" fillId="0" borderId="53" xfId="1" applyNumberFormat="1" applyFont="1" applyFill="1" applyBorder="1" applyAlignment="1">
      <alignment horizontal="left" vertical="top" wrapText="1"/>
    </xf>
    <xf numFmtId="166" fontId="32" fillId="3" borderId="42" xfId="1" applyNumberFormat="1" applyFont="1" applyFill="1" applyBorder="1" applyAlignment="1">
      <alignment horizontal="left" vertical="top" wrapText="1"/>
    </xf>
    <xf numFmtId="0" fontId="32" fillId="3" borderId="33" xfId="0" applyFont="1" applyFill="1" applyBorder="1" applyAlignment="1">
      <alignment horizontal="left" vertical="top" wrapText="1"/>
    </xf>
    <xf numFmtId="1" fontId="32" fillId="3" borderId="54" xfId="1" applyNumberFormat="1" applyFont="1" applyFill="1" applyBorder="1" applyAlignment="1">
      <alignment horizontal="left" vertical="top" wrapText="1"/>
    </xf>
    <xf numFmtId="2" fontId="32" fillId="3" borderId="54" xfId="1" applyNumberFormat="1" applyFont="1" applyFill="1" applyBorder="1" applyAlignment="1">
      <alignment horizontal="left" vertical="top" wrapText="1"/>
    </xf>
    <xf numFmtId="166" fontId="32" fillId="3" borderId="13" xfId="1" applyNumberFormat="1" applyFont="1" applyFill="1" applyBorder="1" applyAlignment="1">
      <alignment horizontal="left" vertical="top" wrapText="1"/>
    </xf>
    <xf numFmtId="0" fontId="32" fillId="3" borderId="54" xfId="0" applyFont="1" applyFill="1" applyBorder="1" applyAlignment="1">
      <alignment horizontal="left" vertical="top" wrapText="1"/>
    </xf>
    <xf numFmtId="0" fontId="32" fillId="3" borderId="58" xfId="0" applyFont="1" applyFill="1" applyBorder="1" applyAlignment="1">
      <alignment horizontal="left" vertical="top" wrapText="1"/>
    </xf>
    <xf numFmtId="0" fontId="32" fillId="3" borderId="38" xfId="0" applyFont="1" applyFill="1" applyBorder="1" applyAlignment="1">
      <alignment horizontal="left" vertical="top" wrapText="1"/>
    </xf>
    <xf numFmtId="1" fontId="32" fillId="0" borderId="0" xfId="1" applyNumberFormat="1" applyFont="1" applyFill="1" applyBorder="1" applyAlignment="1">
      <alignment horizontal="left" vertical="top" wrapText="1"/>
    </xf>
    <xf numFmtId="1" fontId="32" fillId="0" borderId="33" xfId="1" applyNumberFormat="1" applyFont="1" applyFill="1" applyBorder="1" applyAlignment="1">
      <alignment horizontal="left" vertical="top" wrapText="1"/>
    </xf>
    <xf numFmtId="0" fontId="32" fillId="0" borderId="8" xfId="1" applyFont="1" applyFill="1" applyBorder="1" applyAlignment="1">
      <alignment horizontal="left" vertical="top" wrapText="1"/>
    </xf>
    <xf numFmtId="166" fontId="32" fillId="3" borderId="58" xfId="1" applyNumberFormat="1" applyFont="1" applyFill="1" applyBorder="1" applyAlignment="1">
      <alignment horizontal="left" vertical="top" wrapText="1"/>
    </xf>
    <xf numFmtId="1" fontId="32" fillId="3" borderId="31" xfId="1" applyNumberFormat="1" applyFont="1" applyFill="1" applyBorder="1" applyAlignment="1">
      <alignment horizontal="left" vertical="top" wrapText="1"/>
    </xf>
    <xf numFmtId="1" fontId="32" fillId="0" borderId="38" xfId="1" applyNumberFormat="1" applyFont="1" applyFill="1" applyBorder="1" applyAlignment="1">
      <alignment horizontal="left" vertical="top" wrapText="1"/>
    </xf>
    <xf numFmtId="1" fontId="32" fillId="5" borderId="0" xfId="1" applyNumberFormat="1" applyFont="1" applyFill="1" applyBorder="1" applyAlignment="1">
      <alignment horizontal="left" vertical="top" wrapText="1"/>
    </xf>
    <xf numFmtId="0" fontId="32" fillId="0" borderId="8" xfId="0" applyFont="1" applyFill="1" applyBorder="1" applyAlignment="1">
      <alignment horizontal="left" vertical="top" wrapText="1"/>
    </xf>
    <xf numFmtId="165" fontId="32" fillId="5" borderId="17" xfId="1" applyNumberFormat="1" applyFont="1" applyFill="1" applyBorder="1" applyAlignment="1">
      <alignment horizontal="left" vertical="top" wrapText="1"/>
    </xf>
    <xf numFmtId="0" fontId="32" fillId="0" borderId="18" xfId="0" applyFont="1" applyBorder="1" applyAlignment="1">
      <alignment horizontal="left" vertical="top" wrapText="1"/>
    </xf>
    <xf numFmtId="2" fontId="32" fillId="9" borderId="10" xfId="0" applyNumberFormat="1" applyFont="1" applyFill="1" applyBorder="1" applyAlignment="1">
      <alignment horizontal="center" vertical="top"/>
    </xf>
    <xf numFmtId="49" fontId="33" fillId="0" borderId="11" xfId="1" applyNumberFormat="1" applyFont="1" applyBorder="1" applyAlignment="1">
      <alignment horizontal="left" vertical="top" wrapText="1"/>
    </xf>
    <xf numFmtId="0" fontId="32" fillId="3" borderId="50" xfId="1" applyFont="1" applyFill="1" applyBorder="1" applyAlignment="1">
      <alignment horizontal="left" vertical="top" wrapText="1"/>
    </xf>
    <xf numFmtId="0" fontId="32" fillId="5" borderId="21" xfId="1" applyFont="1" applyFill="1" applyBorder="1" applyAlignment="1">
      <alignment horizontal="left" vertical="top" wrapText="1"/>
    </xf>
    <xf numFmtId="1" fontId="32" fillId="3" borderId="21" xfId="1" applyNumberFormat="1" applyFont="1" applyFill="1" applyBorder="1" applyAlignment="1">
      <alignment horizontal="left" vertical="top" wrapText="1"/>
    </xf>
    <xf numFmtId="49" fontId="33" fillId="3" borderId="16" xfId="1" applyNumberFormat="1" applyFont="1" applyFill="1" applyBorder="1" applyAlignment="1">
      <alignment horizontal="left" vertical="top" wrapText="1"/>
    </xf>
    <xf numFmtId="0" fontId="32" fillId="5" borderId="25" xfId="1" applyFont="1" applyFill="1" applyBorder="1" applyAlignment="1">
      <alignment horizontal="left" vertical="top" wrapText="1"/>
    </xf>
    <xf numFmtId="0" fontId="32" fillId="3" borderId="67" xfId="1" applyFont="1" applyFill="1" applyBorder="1" applyAlignment="1">
      <alignment horizontal="left" vertical="top" wrapText="1"/>
    </xf>
    <xf numFmtId="1" fontId="32" fillId="3" borderId="25" xfId="1" applyNumberFormat="1" applyFont="1" applyFill="1" applyBorder="1" applyAlignment="1">
      <alignment horizontal="left" vertical="top" wrapText="1"/>
    </xf>
    <xf numFmtId="1" fontId="32" fillId="3" borderId="68" xfId="1" applyNumberFormat="1" applyFont="1" applyFill="1" applyBorder="1" applyAlignment="1">
      <alignment horizontal="left" vertical="top" wrapText="1"/>
    </xf>
    <xf numFmtId="2" fontId="33" fillId="9" borderId="63" xfId="0" applyNumberFormat="1" applyFont="1" applyFill="1" applyBorder="1" applyAlignment="1">
      <alignment horizontal="center" vertical="top"/>
    </xf>
    <xf numFmtId="2" fontId="32" fillId="3" borderId="12" xfId="1" applyNumberFormat="1" applyFont="1" applyFill="1" applyBorder="1" applyAlignment="1">
      <alignment horizontal="left" vertical="top" wrapText="1"/>
    </xf>
    <xf numFmtId="166" fontId="32" fillId="3" borderId="50" xfId="1" applyNumberFormat="1" applyFont="1" applyFill="1" applyBorder="1" applyAlignment="1">
      <alignment horizontal="left" vertical="top" wrapText="1"/>
    </xf>
    <xf numFmtId="0" fontId="32" fillId="0" borderId="20" xfId="1" applyFont="1" applyFill="1" applyBorder="1" applyAlignment="1">
      <alignment horizontal="left" vertical="top" wrapText="1"/>
    </xf>
    <xf numFmtId="165" fontId="32" fillId="3" borderId="21" xfId="1" applyNumberFormat="1" applyFont="1" applyFill="1" applyBorder="1" applyAlignment="1">
      <alignment horizontal="left" vertical="top" wrapText="1"/>
    </xf>
    <xf numFmtId="2" fontId="32" fillId="3" borderId="0" xfId="1" applyNumberFormat="1" applyFont="1" applyFill="1" applyBorder="1" applyAlignment="1">
      <alignment horizontal="left" vertical="top" wrapText="1"/>
    </xf>
    <xf numFmtId="2" fontId="32" fillId="3" borderId="21" xfId="1" applyNumberFormat="1" applyFont="1" applyFill="1" applyBorder="1" applyAlignment="1">
      <alignment horizontal="left" vertical="top" wrapText="1"/>
    </xf>
    <xf numFmtId="49" fontId="33" fillId="0" borderId="70" xfId="1" applyNumberFormat="1" applyFont="1" applyFill="1" applyBorder="1" applyAlignment="1">
      <alignment horizontal="left" vertical="top" wrapText="1"/>
    </xf>
    <xf numFmtId="2" fontId="32" fillId="3" borderId="68" xfId="1" applyNumberFormat="1" applyFont="1" applyFill="1" applyBorder="1" applyAlignment="1">
      <alignment horizontal="left" vertical="top" wrapText="1"/>
    </xf>
    <xf numFmtId="2" fontId="32" fillId="3" borderId="25" xfId="1" applyNumberFormat="1" applyFont="1" applyFill="1" applyBorder="1" applyAlignment="1">
      <alignment horizontal="left" vertical="top" wrapText="1"/>
    </xf>
    <xf numFmtId="0" fontId="32" fillId="5" borderId="57" xfId="1" applyFont="1" applyFill="1" applyBorder="1" applyAlignment="1">
      <alignment horizontal="left" vertical="top" wrapText="1"/>
    </xf>
    <xf numFmtId="1" fontId="32" fillId="3" borderId="57" xfId="1" applyNumberFormat="1" applyFont="1" applyFill="1" applyBorder="1" applyAlignment="1">
      <alignment horizontal="left" vertical="top" wrapText="1"/>
    </xf>
    <xf numFmtId="49" fontId="33" fillId="0" borderId="54" xfId="1" applyNumberFormat="1" applyFont="1" applyFill="1" applyBorder="1" applyAlignment="1">
      <alignment horizontal="left" vertical="top" wrapText="1"/>
    </xf>
    <xf numFmtId="0" fontId="32" fillId="5" borderId="12" xfId="1" applyFont="1" applyFill="1" applyBorder="1" applyAlignment="1">
      <alignment horizontal="left" vertical="top" wrapText="1"/>
    </xf>
    <xf numFmtId="166" fontId="16" fillId="0" borderId="58" xfId="0" quotePrefix="1" applyNumberFormat="1" applyFont="1" applyBorder="1" applyAlignment="1">
      <alignment horizontal="left" vertical="top"/>
    </xf>
    <xf numFmtId="49" fontId="33" fillId="0" borderId="52" xfId="1" applyNumberFormat="1" applyFont="1" applyFill="1" applyBorder="1" applyAlignment="1">
      <alignment horizontal="left" vertical="top" wrapText="1"/>
    </xf>
    <xf numFmtId="49" fontId="33" fillId="0" borderId="20" xfId="1" applyNumberFormat="1" applyFont="1" applyFill="1" applyBorder="1" applyAlignment="1">
      <alignment horizontal="left" vertical="top" wrapText="1"/>
    </xf>
    <xf numFmtId="1" fontId="32" fillId="3" borderId="43" xfId="1" applyNumberFormat="1" applyFont="1" applyFill="1" applyBorder="1" applyAlignment="1">
      <alignment horizontal="left" vertical="top" wrapText="1"/>
    </xf>
    <xf numFmtId="49" fontId="33" fillId="0" borderId="38" xfId="1" applyNumberFormat="1" applyFont="1" applyFill="1" applyBorder="1" applyAlignment="1">
      <alignment horizontal="left" vertical="top" wrapText="1"/>
    </xf>
    <xf numFmtId="0" fontId="32" fillId="0" borderId="38" xfId="0" applyFont="1" applyFill="1" applyBorder="1" applyAlignment="1">
      <alignment horizontal="left" vertical="top" wrapText="1"/>
    </xf>
    <xf numFmtId="1" fontId="32" fillId="3" borderId="0" xfId="1" applyNumberFormat="1" applyFont="1" applyFill="1" applyBorder="1" applyAlignment="1">
      <alignment horizontal="left" vertical="top" wrapText="1"/>
    </xf>
    <xf numFmtId="0" fontId="32" fillId="0" borderId="38" xfId="0" applyFont="1" applyBorder="1" applyAlignment="1">
      <alignment horizontal="left" vertical="top" wrapText="1"/>
    </xf>
    <xf numFmtId="0" fontId="32" fillId="0" borderId="35" xfId="0" applyFont="1" applyBorder="1" applyAlignment="1">
      <alignment horizontal="left" vertical="top" wrapText="1"/>
    </xf>
    <xf numFmtId="0" fontId="16" fillId="0" borderId="33" xfId="0" applyFont="1" applyBorder="1" applyAlignment="1">
      <alignment horizontal="left" vertical="top"/>
    </xf>
    <xf numFmtId="0" fontId="32" fillId="3" borderId="71" xfId="1" applyFont="1" applyFill="1" applyBorder="1" applyAlignment="1">
      <alignment horizontal="left" vertical="top" wrapText="1"/>
    </xf>
    <xf numFmtId="0" fontId="32" fillId="3" borderId="17" xfId="1" applyFont="1" applyFill="1" applyBorder="1" applyAlignment="1">
      <alignment horizontal="left" vertical="top" wrapText="1"/>
    </xf>
    <xf numFmtId="2" fontId="32" fillId="9" borderId="55" xfId="0" applyNumberFormat="1" applyFont="1" applyFill="1" applyBorder="1" applyAlignment="1">
      <alignment horizontal="center" vertical="top"/>
    </xf>
    <xf numFmtId="0" fontId="32" fillId="4" borderId="45" xfId="0" applyFont="1" applyFill="1" applyBorder="1" applyAlignment="1">
      <alignment vertical="top"/>
    </xf>
    <xf numFmtId="0" fontId="33" fillId="0" borderId="66" xfId="0" applyFont="1" applyBorder="1" applyAlignment="1">
      <alignment horizontal="left" vertical="top"/>
    </xf>
    <xf numFmtId="0" fontId="32" fillId="0" borderId="53" xfId="0" applyFont="1" applyBorder="1" applyAlignment="1">
      <alignment horizontal="left" vertical="top"/>
    </xf>
    <xf numFmtId="0" fontId="32" fillId="3" borderId="53" xfId="0" applyFont="1" applyFill="1" applyBorder="1" applyAlignment="1">
      <alignment horizontal="left" vertical="top" wrapText="1"/>
    </xf>
    <xf numFmtId="0" fontId="32" fillId="0" borderId="3" xfId="0" applyFont="1" applyBorder="1" applyAlignment="1">
      <alignment horizontal="left" vertical="top" wrapText="1"/>
    </xf>
    <xf numFmtId="0" fontId="33" fillId="0" borderId="24" xfId="0" applyFont="1" applyBorder="1" applyAlignment="1">
      <alignment horizontal="left" vertical="top"/>
    </xf>
    <xf numFmtId="0" fontId="33" fillId="0" borderId="70" xfId="0" applyFont="1" applyBorder="1" applyAlignment="1">
      <alignment horizontal="left" vertical="top"/>
    </xf>
    <xf numFmtId="0" fontId="32" fillId="0" borderId="68" xfId="0" applyFont="1" applyBorder="1" applyAlignment="1">
      <alignment horizontal="left" vertical="top"/>
    </xf>
    <xf numFmtId="0" fontId="32" fillId="3" borderId="68" xfId="0" applyFont="1" applyFill="1" applyBorder="1" applyAlignment="1">
      <alignment horizontal="left" vertical="top" wrapText="1"/>
    </xf>
    <xf numFmtId="0" fontId="32" fillId="0" borderId="51" xfId="0" applyFont="1" applyBorder="1" applyAlignment="1">
      <alignment horizontal="left" vertical="top"/>
    </xf>
    <xf numFmtId="0" fontId="18" fillId="0" borderId="70" xfId="0" applyFont="1" applyBorder="1" applyAlignment="1">
      <alignment horizontal="left" vertical="top"/>
    </xf>
    <xf numFmtId="0" fontId="32" fillId="0" borderId="1" xfId="0" applyFont="1" applyBorder="1" applyAlignment="1">
      <alignment horizontal="left" vertical="top" wrapText="1"/>
    </xf>
    <xf numFmtId="0" fontId="32" fillId="11" borderId="1" xfId="0" applyFont="1" applyFill="1" applyBorder="1" applyAlignment="1">
      <alignment horizontal="left" vertical="top" wrapText="1"/>
    </xf>
    <xf numFmtId="0" fontId="32" fillId="11" borderId="46" xfId="0" applyFont="1" applyFill="1" applyBorder="1" applyAlignment="1">
      <alignment horizontal="left" vertical="top" wrapText="1"/>
    </xf>
    <xf numFmtId="0" fontId="32" fillId="11" borderId="10" xfId="0" applyFont="1" applyFill="1" applyBorder="1" applyAlignment="1">
      <alignment vertical="top"/>
    </xf>
    <xf numFmtId="0" fontId="32" fillId="0" borderId="53" xfId="0" applyFont="1" applyFill="1" applyBorder="1" applyAlignment="1">
      <alignment horizontal="left" vertical="top" wrapText="1"/>
    </xf>
    <xf numFmtId="0" fontId="32" fillId="0" borderId="51" xfId="0" applyFont="1" applyFill="1" applyBorder="1" applyAlignment="1">
      <alignment horizontal="left" vertical="top"/>
    </xf>
    <xf numFmtId="0" fontId="32" fillId="0" borderId="68" xfId="0" applyFont="1" applyFill="1" applyBorder="1" applyAlignment="1">
      <alignment horizontal="left" vertical="top" wrapText="1"/>
    </xf>
    <xf numFmtId="0" fontId="32" fillId="0" borderId="39" xfId="0" applyFont="1" applyFill="1" applyBorder="1" applyAlignment="1">
      <alignment horizontal="left" vertical="top"/>
    </xf>
    <xf numFmtId="0" fontId="32" fillId="11" borderId="55" xfId="0" applyFont="1" applyFill="1" applyBorder="1" applyAlignment="1">
      <alignment vertical="top"/>
    </xf>
    <xf numFmtId="1" fontId="32" fillId="5" borderId="8" xfId="1" applyNumberFormat="1" applyFont="1" applyFill="1" applyBorder="1" applyAlignment="1">
      <alignment horizontal="left" vertical="top" wrapText="1"/>
    </xf>
    <xf numFmtId="3" fontId="32" fillId="5" borderId="20" xfId="1" applyNumberFormat="1" applyFont="1" applyFill="1" applyBorder="1" applyAlignment="1">
      <alignment horizontal="left" vertical="top" wrapText="1"/>
    </xf>
    <xf numFmtId="3" fontId="32" fillId="5" borderId="33" xfId="1" applyNumberFormat="1" applyFont="1" applyFill="1" applyBorder="1" applyAlignment="1">
      <alignment horizontal="left" vertical="top" wrapText="1"/>
    </xf>
    <xf numFmtId="3" fontId="32" fillId="3" borderId="26" xfId="1" applyNumberFormat="1" applyFont="1" applyFill="1" applyBorder="1" applyAlignment="1">
      <alignment horizontal="left" vertical="top" wrapText="1"/>
    </xf>
    <xf numFmtId="1" fontId="32" fillId="5" borderId="38" xfId="1" applyNumberFormat="1" applyFont="1" applyFill="1" applyBorder="1" applyAlignment="1">
      <alignment horizontal="left" vertical="top" wrapText="1"/>
    </xf>
    <xf numFmtId="1" fontId="32" fillId="5" borderId="33" xfId="1" applyNumberFormat="1" applyFont="1" applyFill="1" applyBorder="1" applyAlignment="1">
      <alignment horizontal="left" vertical="top" wrapText="1"/>
    </xf>
    <xf numFmtId="166" fontId="33" fillId="11" borderId="55" xfId="1" applyNumberFormat="1" applyFont="1" applyFill="1" applyBorder="1" applyAlignment="1">
      <alignment horizontal="left" vertical="center" wrapText="1"/>
    </xf>
    <xf numFmtId="0" fontId="33" fillId="11" borderId="0" xfId="0" applyFont="1" applyFill="1" applyAlignment="1">
      <alignment horizontal="left"/>
    </xf>
    <xf numFmtId="0" fontId="33" fillId="11" borderId="29" xfId="0" applyFont="1" applyFill="1" applyBorder="1"/>
    <xf numFmtId="166" fontId="33" fillId="11" borderId="29" xfId="0" applyNumberFormat="1" applyFont="1" applyFill="1" applyBorder="1"/>
    <xf numFmtId="0" fontId="33" fillId="11" borderId="45" xfId="0" applyFont="1" applyFill="1" applyBorder="1"/>
    <xf numFmtId="0" fontId="33" fillId="11" borderId="46" xfId="0" applyFont="1" applyFill="1" applyBorder="1"/>
    <xf numFmtId="0" fontId="32" fillId="0" borderId="33" xfId="8" applyFont="1" applyFill="1" applyBorder="1" applyAlignment="1">
      <alignment horizontal="left" vertical="top" wrapText="1"/>
    </xf>
    <xf numFmtId="166" fontId="32" fillId="3" borderId="33" xfId="8" applyNumberFormat="1" applyFont="1" applyFill="1" applyBorder="1" applyAlignment="1">
      <alignment horizontal="left" vertical="top"/>
    </xf>
    <xf numFmtId="0" fontId="32" fillId="3" borderId="33" xfId="8" applyFont="1" applyFill="1" applyBorder="1" applyAlignment="1">
      <alignment horizontal="left" vertical="top" wrapText="1"/>
    </xf>
    <xf numFmtId="3" fontId="32" fillId="3" borderId="33" xfId="8" applyNumberFormat="1" applyFont="1" applyFill="1" applyBorder="1" applyAlignment="1">
      <alignment horizontal="left" vertical="top" wrapText="1"/>
    </xf>
    <xf numFmtId="166" fontId="33" fillId="9" borderId="22" xfId="1" applyNumberFormat="1" applyFont="1" applyFill="1" applyBorder="1" applyAlignment="1">
      <alignment horizontal="left" vertical="center" wrapText="1"/>
    </xf>
    <xf numFmtId="49" fontId="18" fillId="0" borderId="37" xfId="8" applyNumberFormat="1" applyFont="1" applyFill="1" applyBorder="1" applyAlignment="1">
      <alignment horizontal="left" vertical="top"/>
    </xf>
    <xf numFmtId="0" fontId="16" fillId="0" borderId="38" xfId="8" applyFont="1" applyFill="1" applyBorder="1" applyAlignment="1">
      <alignment horizontal="left" vertical="top" wrapText="1"/>
    </xf>
    <xf numFmtId="0" fontId="16" fillId="0" borderId="0" xfId="1" applyFont="1" applyAlignment="1">
      <alignment vertical="top"/>
    </xf>
    <xf numFmtId="0" fontId="16" fillId="0" borderId="0" xfId="8" applyFont="1" applyAlignment="1">
      <alignment vertical="top"/>
    </xf>
    <xf numFmtId="0" fontId="16" fillId="8" borderId="63" xfId="1" applyFont="1" applyFill="1" applyBorder="1" applyAlignment="1">
      <alignment vertical="top"/>
    </xf>
    <xf numFmtId="0" fontId="16" fillId="12" borderId="63" xfId="1" applyFont="1" applyFill="1" applyBorder="1" applyAlignment="1">
      <alignment vertical="top"/>
    </xf>
    <xf numFmtId="0" fontId="16" fillId="13" borderId="63" xfId="1" applyFont="1" applyFill="1" applyBorder="1" applyAlignment="1">
      <alignment vertical="top"/>
    </xf>
    <xf numFmtId="0" fontId="20" fillId="13" borderId="63" xfId="0" applyFont="1" applyFill="1" applyBorder="1" applyAlignment="1">
      <alignment vertical="top"/>
    </xf>
    <xf numFmtId="3" fontId="16" fillId="3" borderId="33" xfId="1" applyNumberFormat="1" applyFont="1" applyFill="1" applyBorder="1" applyAlignment="1">
      <alignment horizontal="left" vertical="top"/>
    </xf>
    <xf numFmtId="0" fontId="14" fillId="8" borderId="10" xfId="8" applyFill="1" applyBorder="1"/>
    <xf numFmtId="0" fontId="14" fillId="14" borderId="10" xfId="8" applyFill="1" applyBorder="1"/>
    <xf numFmtId="49" fontId="18" fillId="10" borderId="10" xfId="1" applyNumberFormat="1" applyFont="1" applyFill="1" applyBorder="1" applyAlignment="1">
      <alignment vertical="top" wrapText="1"/>
    </xf>
    <xf numFmtId="49" fontId="18" fillId="11" borderId="0" xfId="1" applyNumberFormat="1" applyFont="1" applyFill="1" applyAlignment="1">
      <alignment vertical="top" wrapText="1"/>
    </xf>
    <xf numFmtId="0" fontId="20" fillId="0" borderId="33" xfId="0" applyFont="1" applyBorder="1" applyAlignment="1">
      <alignment horizontal="left" vertical="center" wrapText="1"/>
    </xf>
    <xf numFmtId="0" fontId="16" fillId="8" borderId="63" xfId="8" applyFont="1" applyFill="1" applyBorder="1" applyAlignment="1">
      <alignment vertical="top"/>
    </xf>
    <xf numFmtId="0" fontId="16" fillId="15" borderId="63" xfId="8" applyFont="1" applyFill="1" applyBorder="1" applyAlignment="1">
      <alignment vertical="top"/>
    </xf>
    <xf numFmtId="0" fontId="16" fillId="2" borderId="10" xfId="8" applyFont="1" applyFill="1" applyBorder="1" applyAlignment="1">
      <alignment vertical="top"/>
    </xf>
    <xf numFmtId="49" fontId="18" fillId="11" borderId="63" xfId="1" applyNumberFormat="1" applyFont="1" applyFill="1" applyBorder="1" applyAlignment="1">
      <alignment vertical="top" wrapText="1"/>
    </xf>
    <xf numFmtId="3" fontId="16" fillId="0" borderId="33" xfId="1" applyNumberFormat="1" applyFont="1" applyBorder="1" applyAlignment="1">
      <alignment horizontal="left" vertical="center" wrapText="1"/>
    </xf>
    <xf numFmtId="0" fontId="16" fillId="3" borderId="33" xfId="1" applyFont="1" applyFill="1" applyBorder="1" applyAlignment="1">
      <alignment horizontal="left" vertical="top" wrapText="1"/>
    </xf>
    <xf numFmtId="49" fontId="18" fillId="3" borderId="24" xfId="8" applyNumberFormat="1" applyFont="1" applyFill="1" applyBorder="1" applyAlignment="1">
      <alignment horizontal="left" vertical="top" wrapText="1"/>
    </xf>
    <xf numFmtId="166" fontId="18" fillId="11" borderId="19" xfId="8" applyNumberFormat="1" applyFont="1" applyFill="1" applyBorder="1" applyAlignment="1">
      <alignment horizontal="left" vertical="top" wrapText="1"/>
    </xf>
    <xf numFmtId="166" fontId="18" fillId="13" borderId="47" xfId="1" applyNumberFormat="1" applyFont="1" applyFill="1" applyBorder="1" applyAlignment="1">
      <alignment horizontal="left" vertical="top"/>
    </xf>
    <xf numFmtId="166" fontId="18" fillId="13" borderId="19" xfId="1" applyNumberFormat="1" applyFont="1" applyFill="1" applyBorder="1" applyAlignment="1">
      <alignment horizontal="left" vertical="top"/>
    </xf>
    <xf numFmtId="0" fontId="32" fillId="8" borderId="10" xfId="1" applyFont="1" applyFill="1" applyBorder="1" applyAlignment="1">
      <alignment vertical="top"/>
    </xf>
    <xf numFmtId="0" fontId="32" fillId="15" borderId="0" xfId="1" applyFont="1" applyFill="1" applyAlignment="1">
      <alignment vertical="top"/>
    </xf>
    <xf numFmtId="0" fontId="32" fillId="0" borderId="53" xfId="1" applyFont="1" applyBorder="1" applyAlignment="1">
      <alignment horizontal="left" vertical="top" wrapText="1"/>
    </xf>
    <xf numFmtId="1" fontId="32" fillId="5" borderId="58" xfId="1" applyNumberFormat="1" applyFont="1" applyFill="1" applyBorder="1" applyAlignment="1">
      <alignment horizontal="left" vertical="top" wrapText="1"/>
    </xf>
    <xf numFmtId="0" fontId="32" fillId="0" borderId="33" xfId="0" applyFont="1" applyBorder="1" applyAlignment="1">
      <alignment horizontal="left" vertical="top" wrapText="1"/>
    </xf>
    <xf numFmtId="0" fontId="32" fillId="0" borderId="0" xfId="1" applyFont="1" applyAlignment="1">
      <alignment vertical="top"/>
    </xf>
    <xf numFmtId="49" fontId="33" fillId="3" borderId="59" xfId="1" applyNumberFormat="1" applyFont="1" applyFill="1" applyBorder="1" applyAlignment="1">
      <alignment horizontal="left" vertical="top" wrapText="1"/>
    </xf>
    <xf numFmtId="49" fontId="33" fillId="11" borderId="63" xfId="1" applyNumberFormat="1" applyFont="1" applyFill="1" applyBorder="1" applyAlignment="1">
      <alignment horizontal="center" vertical="top" wrapText="1"/>
    </xf>
    <xf numFmtId="166" fontId="33" fillId="11" borderId="19" xfId="1" applyNumberFormat="1" applyFont="1" applyFill="1" applyBorder="1" applyAlignment="1">
      <alignment horizontal="left" vertical="center"/>
    </xf>
    <xf numFmtId="49" fontId="33" fillId="0" borderId="59" xfId="1" applyNumberFormat="1" applyFont="1" applyFill="1" applyBorder="1" applyAlignment="1">
      <alignment horizontal="left" vertical="top" wrapText="1"/>
    </xf>
    <xf numFmtId="0" fontId="16" fillId="3" borderId="58" xfId="1" applyFont="1" applyFill="1" applyBorder="1" applyAlignment="1">
      <alignment horizontal="left" vertical="top" wrapText="1"/>
    </xf>
    <xf numFmtId="0" fontId="16" fillId="5" borderId="33" xfId="1" applyFont="1" applyFill="1" applyBorder="1" applyAlignment="1">
      <alignment horizontal="left" vertical="top"/>
    </xf>
    <xf numFmtId="0" fontId="16" fillId="0" borderId="12" xfId="1" applyFont="1" applyBorder="1" applyAlignment="1">
      <alignment horizontal="left" vertical="top" wrapText="1"/>
    </xf>
    <xf numFmtId="49" fontId="18" fillId="0" borderId="23" xfId="1" applyNumberFormat="1" applyFont="1" applyBorder="1" applyAlignment="1">
      <alignment horizontal="left" vertical="top" wrapText="1"/>
    </xf>
    <xf numFmtId="0" fontId="16" fillId="0" borderId="33" xfId="1" applyFont="1" applyBorder="1" applyAlignment="1">
      <alignment horizontal="left" vertical="top" wrapText="1"/>
    </xf>
    <xf numFmtId="0" fontId="16" fillId="5" borderId="33" xfId="1" applyFont="1" applyFill="1" applyBorder="1" applyAlignment="1">
      <alignment horizontal="left" vertical="top" wrapText="1"/>
    </xf>
    <xf numFmtId="0" fontId="16" fillId="0" borderId="33" xfId="0" applyFont="1" applyBorder="1" applyAlignment="1">
      <alignment horizontal="left" vertical="top" wrapText="1"/>
    </xf>
    <xf numFmtId="49" fontId="18" fillId="0" borderId="24" xfId="1" applyNumberFormat="1" applyFont="1" applyBorder="1" applyAlignment="1">
      <alignment horizontal="left" vertical="top" wrapText="1"/>
    </xf>
    <xf numFmtId="3" fontId="16" fillId="3" borderId="57" xfId="1" applyNumberFormat="1" applyFont="1" applyFill="1" applyBorder="1" applyAlignment="1">
      <alignment horizontal="left" vertical="top" wrapText="1"/>
    </xf>
    <xf numFmtId="3" fontId="16" fillId="3" borderId="21" xfId="1" applyNumberFormat="1" applyFont="1" applyFill="1" applyBorder="1" applyAlignment="1">
      <alignment horizontal="left" vertical="top"/>
    </xf>
    <xf numFmtId="166" fontId="16" fillId="3" borderId="13" xfId="1" applyNumberFormat="1" applyFont="1" applyFill="1" applyBorder="1" applyAlignment="1">
      <alignment horizontal="left" vertical="top" wrapText="1"/>
    </xf>
    <xf numFmtId="3" fontId="16" fillId="3" borderId="12" xfId="1" applyNumberFormat="1" applyFont="1" applyFill="1" applyBorder="1" applyAlignment="1">
      <alignment horizontal="left" vertical="top"/>
    </xf>
    <xf numFmtId="166" fontId="16" fillId="3" borderId="33" xfId="1" applyNumberFormat="1" applyFont="1" applyFill="1" applyBorder="1" applyAlignment="1">
      <alignment horizontal="left" vertical="top" wrapText="1"/>
    </xf>
    <xf numFmtId="166" fontId="16" fillId="3" borderId="58" xfId="1" applyNumberFormat="1" applyFont="1" applyFill="1" applyBorder="1" applyAlignment="1">
      <alignment horizontal="left" vertical="top" wrapText="1"/>
    </xf>
    <xf numFmtId="166" fontId="16" fillId="3" borderId="43" xfId="1" applyNumberFormat="1" applyFont="1" applyFill="1" applyBorder="1" applyAlignment="1">
      <alignment horizontal="left" vertical="top" wrapText="1"/>
    </xf>
    <xf numFmtId="0" fontId="16" fillId="3" borderId="42" xfId="1" applyFont="1" applyFill="1" applyBorder="1" applyAlignment="1">
      <alignment horizontal="left" vertical="top" wrapText="1"/>
    </xf>
    <xf numFmtId="3" fontId="16" fillId="3" borderId="33" xfId="8" applyNumberFormat="1" applyFont="1" applyFill="1" applyBorder="1" applyAlignment="1">
      <alignment horizontal="left" vertical="top" wrapText="1"/>
    </xf>
    <xf numFmtId="166" fontId="16" fillId="3" borderId="33" xfId="8" applyNumberFormat="1" applyFont="1" applyFill="1" applyBorder="1" applyAlignment="1">
      <alignment horizontal="left" vertical="top"/>
    </xf>
    <xf numFmtId="166" fontId="32" fillId="3" borderId="33" xfId="1" applyNumberFormat="1" applyFont="1" applyFill="1" applyBorder="1" applyAlignment="1">
      <alignment horizontal="left" vertical="top"/>
    </xf>
    <xf numFmtId="3" fontId="32" fillId="3" borderId="33" xfId="1" applyNumberFormat="1" applyFont="1" applyFill="1" applyBorder="1" applyAlignment="1">
      <alignment horizontal="left" vertical="top" wrapText="1"/>
    </xf>
    <xf numFmtId="0" fontId="32" fillId="3" borderId="54" xfId="1" applyFont="1" applyFill="1" applyBorder="1" applyAlignment="1">
      <alignment horizontal="left" vertical="top" wrapText="1"/>
    </xf>
    <xf numFmtId="3" fontId="32" fillId="3" borderId="12" xfId="1" applyNumberFormat="1" applyFont="1" applyFill="1" applyBorder="1" applyAlignment="1">
      <alignment horizontal="left" vertical="top" wrapText="1"/>
    </xf>
    <xf numFmtId="165" fontId="16" fillId="3" borderId="33" xfId="1" applyNumberFormat="1" applyFont="1" applyFill="1" applyBorder="1" applyAlignment="1">
      <alignment horizontal="left" vertical="top" wrapText="1"/>
    </xf>
    <xf numFmtId="0" fontId="16" fillId="3" borderId="13" xfId="1" applyFont="1" applyFill="1" applyBorder="1" applyAlignment="1">
      <alignment horizontal="left" vertical="top" wrapText="1"/>
    </xf>
    <xf numFmtId="166" fontId="32" fillId="3" borderId="33" xfId="1" applyNumberFormat="1" applyFont="1" applyFill="1" applyBorder="1" applyAlignment="1">
      <alignment horizontal="left" vertical="top" wrapText="1"/>
    </xf>
    <xf numFmtId="0" fontId="32" fillId="3" borderId="33" xfId="1" applyFont="1" applyFill="1" applyBorder="1" applyAlignment="1">
      <alignment horizontal="left" vertical="top"/>
    </xf>
    <xf numFmtId="0" fontId="16" fillId="11" borderId="0" xfId="8" applyFont="1" applyFill="1" applyAlignment="1">
      <alignment horizontal="center" vertical="top" wrapText="1"/>
    </xf>
    <xf numFmtId="0" fontId="32" fillId="3" borderId="69" xfId="1" applyFont="1" applyFill="1" applyBorder="1" applyAlignment="1">
      <alignment horizontal="left" vertical="top" wrapText="1"/>
    </xf>
    <xf numFmtId="166" fontId="32" fillId="3" borderId="53" xfId="1" applyNumberFormat="1" applyFont="1" applyFill="1" applyBorder="1" applyAlignment="1">
      <alignment horizontal="left" vertical="top" wrapText="1"/>
    </xf>
    <xf numFmtId="166" fontId="16" fillId="3" borderId="53" xfId="8" applyNumberFormat="1" applyFont="1" applyFill="1" applyBorder="1" applyAlignment="1">
      <alignment horizontal="left" vertical="top" wrapText="1"/>
    </xf>
    <xf numFmtId="0" fontId="16" fillId="3" borderId="53" xfId="8" applyFont="1" applyFill="1" applyBorder="1" applyAlignment="1">
      <alignment horizontal="left" vertical="top" wrapText="1"/>
    </xf>
    <xf numFmtId="166" fontId="16" fillId="3" borderId="53" xfId="1" applyNumberFormat="1" applyFont="1" applyFill="1" applyBorder="1" applyAlignment="1">
      <alignment horizontal="left" vertical="top" wrapText="1"/>
    </xf>
    <xf numFmtId="0" fontId="16" fillId="3" borderId="33" xfId="8" applyFont="1" applyFill="1" applyBorder="1" applyAlignment="1">
      <alignment horizontal="left" vertical="top"/>
    </xf>
    <xf numFmtId="49" fontId="33" fillId="0" borderId="66" xfId="1" applyNumberFormat="1" applyFont="1" applyFill="1" applyBorder="1" applyAlignment="1">
      <alignment horizontal="left" vertical="top" wrapText="1"/>
    </xf>
    <xf numFmtId="0" fontId="32" fillId="0" borderId="17" xfId="1" applyFont="1" applyBorder="1" applyAlignment="1">
      <alignment horizontal="left" vertical="top" wrapText="1"/>
    </xf>
    <xf numFmtId="0" fontId="32" fillId="0" borderId="33" xfId="1" applyFont="1" applyBorder="1" applyAlignment="1">
      <alignment horizontal="left" vertical="top" wrapText="1"/>
    </xf>
    <xf numFmtId="0" fontId="16" fillId="3" borderId="33" xfId="8" applyFont="1" applyFill="1" applyBorder="1" applyAlignment="1">
      <alignment horizontal="left" vertical="top" wrapText="1"/>
    </xf>
    <xf numFmtId="166" fontId="16" fillId="3" borderId="33" xfId="8" applyNumberFormat="1" applyFont="1" applyFill="1" applyBorder="1" applyAlignment="1">
      <alignment horizontal="left" vertical="top" wrapText="1"/>
    </xf>
    <xf numFmtId="3" fontId="16" fillId="3" borderId="33" xfId="1" applyNumberFormat="1" applyFont="1" applyFill="1" applyBorder="1" applyAlignment="1">
      <alignment horizontal="left" vertical="top" wrapText="1"/>
    </xf>
    <xf numFmtId="0" fontId="16" fillId="3" borderId="53" xfId="1" applyFont="1" applyFill="1" applyBorder="1" applyAlignment="1">
      <alignment horizontal="left" vertical="top" wrapText="1"/>
    </xf>
    <xf numFmtId="0" fontId="16" fillId="0" borderId="33" xfId="8" applyFont="1" applyBorder="1" applyAlignment="1">
      <alignment horizontal="left" vertical="top" wrapText="1"/>
    </xf>
    <xf numFmtId="166" fontId="32" fillId="3" borderId="53" xfId="1" applyNumberFormat="1" applyFont="1" applyFill="1" applyBorder="1" applyAlignment="1">
      <alignment horizontal="left" vertical="top"/>
    </xf>
    <xf numFmtId="0" fontId="32" fillId="3" borderId="53" xfId="1" applyFont="1" applyFill="1" applyBorder="1" applyAlignment="1">
      <alignment horizontal="left" vertical="top"/>
    </xf>
    <xf numFmtId="0" fontId="16" fillId="0" borderId="53" xfId="1" applyFont="1" applyBorder="1" applyAlignment="1">
      <alignment horizontal="left" vertical="top" wrapText="1"/>
    </xf>
    <xf numFmtId="166" fontId="16" fillId="3" borderId="53" xfId="8" applyNumberFormat="1" applyFont="1" applyFill="1" applyBorder="1" applyAlignment="1">
      <alignment horizontal="left" vertical="top"/>
    </xf>
    <xf numFmtId="0" fontId="16" fillId="3" borderId="53" xfId="8" applyFont="1" applyFill="1" applyBorder="1" applyAlignment="1">
      <alignment horizontal="left" vertical="top"/>
    </xf>
    <xf numFmtId="0" fontId="16" fillId="0" borderId="68" xfId="1" applyFont="1" applyBorder="1" applyAlignment="1">
      <alignment horizontal="left" vertical="top"/>
    </xf>
    <xf numFmtId="165" fontId="16" fillId="3" borderId="33" xfId="8" applyNumberFormat="1" applyFont="1" applyFill="1" applyBorder="1" applyAlignment="1">
      <alignment horizontal="left" vertical="top"/>
    </xf>
    <xf numFmtId="3" fontId="16" fillId="3" borderId="53" xfId="1" applyNumberFormat="1" applyFont="1" applyFill="1" applyBorder="1" applyAlignment="1">
      <alignment horizontal="left" vertical="top" wrapText="1"/>
    </xf>
    <xf numFmtId="0" fontId="44" fillId="0" borderId="33" xfId="8" applyFont="1" applyBorder="1" applyAlignment="1">
      <alignment vertical="top"/>
    </xf>
    <xf numFmtId="0" fontId="44" fillId="0" borderId="33" xfId="8" applyFont="1" applyBorder="1" applyAlignment="1">
      <alignment vertical="top" wrapText="1"/>
    </xf>
    <xf numFmtId="165" fontId="44" fillId="0" borderId="33" xfId="8" applyNumberFormat="1" applyFont="1" applyBorder="1" applyAlignment="1">
      <alignment vertical="top"/>
    </xf>
    <xf numFmtId="0" fontId="16" fillId="3" borderId="50" xfId="1" applyFont="1" applyFill="1" applyBorder="1" applyAlignment="1">
      <alignment horizontal="left" vertical="top" wrapText="1"/>
    </xf>
    <xf numFmtId="1" fontId="16" fillId="3" borderId="1" xfId="1" applyNumberFormat="1" applyFont="1" applyFill="1" applyBorder="1" applyAlignment="1">
      <alignment horizontal="left" vertical="top" wrapText="1"/>
    </xf>
    <xf numFmtId="49" fontId="18" fillId="0" borderId="66" xfId="1" applyNumberFormat="1" applyFont="1" applyBorder="1" applyAlignment="1">
      <alignment horizontal="left" vertical="top" wrapText="1"/>
    </xf>
    <xf numFmtId="166" fontId="16" fillId="3" borderId="5" xfId="1" applyNumberFormat="1" applyFont="1" applyFill="1" applyBorder="1" applyAlignment="1">
      <alignment horizontal="left" vertical="top" wrapText="1"/>
    </xf>
    <xf numFmtId="166" fontId="16" fillId="3" borderId="53" xfId="0" applyNumberFormat="1" applyFont="1" applyFill="1" applyBorder="1" applyAlignment="1">
      <alignment horizontal="left" vertical="top" wrapText="1"/>
    </xf>
    <xf numFmtId="166" fontId="16" fillId="3" borderId="69" xfId="0" applyNumberFormat="1" applyFont="1" applyFill="1" applyBorder="1" applyAlignment="1">
      <alignment horizontal="left" vertical="top" wrapText="1"/>
    </xf>
    <xf numFmtId="0" fontId="16" fillId="3" borderId="69" xfId="1" applyFont="1" applyFill="1" applyBorder="1" applyAlignment="1">
      <alignment horizontal="left" vertical="top" wrapText="1"/>
    </xf>
    <xf numFmtId="3" fontId="16" fillId="3" borderId="51" xfId="1" applyNumberFormat="1" applyFont="1" applyFill="1" applyBorder="1" applyAlignment="1">
      <alignment horizontal="left" vertical="top"/>
    </xf>
    <xf numFmtId="3" fontId="16" fillId="3" borderId="53" xfId="1" applyNumberFormat="1" applyFont="1" applyFill="1" applyBorder="1" applyAlignment="1">
      <alignment horizontal="left" vertical="top"/>
    </xf>
    <xf numFmtId="0" fontId="20" fillId="0" borderId="53" xfId="0" applyFont="1" applyBorder="1" applyAlignment="1">
      <alignment horizontal="left" vertical="center" wrapText="1"/>
    </xf>
    <xf numFmtId="0" fontId="16" fillId="0" borderId="17" xfId="1" applyFont="1" applyBorder="1" applyAlignment="1">
      <alignment vertical="top" wrapText="1"/>
    </xf>
    <xf numFmtId="0" fontId="16" fillId="0" borderId="17" xfId="1" applyFont="1" applyBorder="1" applyAlignment="1">
      <alignment vertical="top"/>
    </xf>
    <xf numFmtId="165" fontId="16" fillId="0" borderId="17" xfId="1" applyNumberFormat="1" applyFont="1" applyBorder="1" applyAlignment="1">
      <alignment horizontal="left" vertical="top"/>
    </xf>
    <xf numFmtId="0" fontId="16" fillId="0" borderId="17" xfId="1" applyFont="1" applyBorder="1" applyAlignment="1">
      <alignment horizontal="left" vertical="top"/>
    </xf>
    <xf numFmtId="0" fontId="18" fillId="0" borderId="16" xfId="1" applyFont="1" applyBorder="1" applyAlignment="1">
      <alignment vertical="top"/>
    </xf>
    <xf numFmtId="0" fontId="24" fillId="0" borderId="17" xfId="0" applyFont="1" applyBorder="1" applyAlignment="1">
      <alignment horizontal="left" vertical="top"/>
    </xf>
    <xf numFmtId="3" fontId="16" fillId="3" borderId="51" xfId="1" applyNumberFormat="1" applyFont="1" applyFill="1" applyBorder="1" applyAlignment="1">
      <alignment horizontal="left" vertical="top" wrapText="1"/>
    </xf>
    <xf numFmtId="0" fontId="16" fillId="0" borderId="68" xfId="1" applyFont="1" applyBorder="1" applyAlignment="1">
      <alignment vertical="top" wrapText="1"/>
    </xf>
    <xf numFmtId="0" fontId="16" fillId="0" borderId="68" xfId="1" applyFont="1" applyBorder="1" applyAlignment="1">
      <alignment vertical="top"/>
    </xf>
    <xf numFmtId="0" fontId="18" fillId="0" borderId="70" xfId="1" applyFont="1" applyBorder="1" applyAlignment="1">
      <alignment vertical="top"/>
    </xf>
    <xf numFmtId="49" fontId="33" fillId="3" borderId="23" xfId="1" applyNumberFormat="1" applyFont="1" applyFill="1" applyBorder="1" applyAlignment="1">
      <alignment horizontal="left" vertical="top" wrapText="1"/>
    </xf>
    <xf numFmtId="0" fontId="32" fillId="0" borderId="17" xfId="1" applyFont="1" applyBorder="1" applyAlignment="1">
      <alignment vertical="top" wrapText="1" shrinkToFit="1"/>
    </xf>
    <xf numFmtId="0" fontId="32" fillId="0" borderId="17" xfId="1" applyFont="1" applyBorder="1" applyAlignment="1">
      <alignment vertical="top"/>
    </xf>
    <xf numFmtId="165" fontId="32" fillId="0" borderId="17" xfId="1" applyNumberFormat="1" applyFont="1" applyBorder="1" applyAlignment="1">
      <alignment horizontal="left" vertical="top"/>
    </xf>
    <xf numFmtId="0" fontId="32" fillId="0" borderId="17" xfId="1" applyFont="1" applyBorder="1" applyAlignment="1">
      <alignment horizontal="left" vertical="top"/>
    </xf>
    <xf numFmtId="165" fontId="32" fillId="0" borderId="17" xfId="8" applyNumberFormat="1" applyFont="1" applyBorder="1" applyAlignment="1">
      <alignment horizontal="left" vertical="top"/>
    </xf>
    <xf numFmtId="0" fontId="32" fillId="0" borderId="17" xfId="8" applyFont="1" applyBorder="1" applyAlignment="1">
      <alignment horizontal="left" vertical="top" wrapText="1"/>
    </xf>
    <xf numFmtId="0" fontId="32" fillId="0" borderId="17" xfId="8" applyFont="1" applyBorder="1" applyAlignment="1">
      <alignment horizontal="left" vertical="top"/>
    </xf>
    <xf numFmtId="0" fontId="16" fillId="11" borderId="63" xfId="8" applyFont="1" applyFill="1" applyBorder="1" applyAlignment="1">
      <alignment horizontal="center" vertical="top" wrapText="1"/>
    </xf>
    <xf numFmtId="49" fontId="18" fillId="3" borderId="66" xfId="8" applyNumberFormat="1" applyFont="1" applyFill="1" applyBorder="1" applyAlignment="1">
      <alignment horizontal="left" vertical="top" wrapText="1"/>
    </xf>
    <xf numFmtId="0" fontId="18" fillId="0" borderId="16" xfId="8" applyFont="1" applyBorder="1" applyAlignment="1">
      <alignment vertical="top"/>
    </xf>
    <xf numFmtId="0" fontId="20" fillId="0" borderId="1" xfId="0" applyFont="1" applyBorder="1" applyAlignment="1">
      <alignment horizontal="left" vertical="top"/>
    </xf>
    <xf numFmtId="0" fontId="16" fillId="0" borderId="17" xfId="8" applyFont="1" applyBorder="1" applyAlignment="1">
      <alignment vertical="top" wrapText="1"/>
    </xf>
    <xf numFmtId="0" fontId="16" fillId="0" borderId="17" xfId="8" applyFont="1" applyBorder="1" applyAlignment="1">
      <alignment vertical="top"/>
    </xf>
    <xf numFmtId="165" fontId="16" fillId="0" borderId="17" xfId="8" applyNumberFormat="1" applyFont="1" applyBorder="1" applyAlignment="1">
      <alignment horizontal="left" vertical="top"/>
    </xf>
    <xf numFmtId="0" fontId="16" fillId="0" borderId="17" xfId="8" applyFont="1" applyBorder="1" applyAlignment="1">
      <alignment horizontal="left" vertical="top"/>
    </xf>
    <xf numFmtId="0" fontId="16" fillId="3" borderId="30" xfId="1" applyFont="1" applyFill="1" applyBorder="1" applyAlignment="1">
      <alignment horizontal="left" vertical="top" wrapText="1"/>
    </xf>
    <xf numFmtId="0" fontId="16" fillId="3" borderId="35" xfId="1" applyFont="1" applyFill="1" applyBorder="1" applyAlignment="1">
      <alignment horizontal="left" vertical="top" wrapText="1"/>
    </xf>
    <xf numFmtId="0" fontId="16" fillId="3" borderId="40" xfId="1" applyFont="1" applyFill="1" applyBorder="1" applyAlignment="1">
      <alignment horizontal="left" vertical="top" wrapText="1"/>
    </xf>
    <xf numFmtId="0" fontId="16" fillId="0" borderId="20" xfId="0" applyFont="1" applyBorder="1" applyAlignment="1">
      <alignment horizontal="left" vertical="top" wrapText="1"/>
    </xf>
    <xf numFmtId="0" fontId="16" fillId="0" borderId="17" xfId="0" applyFont="1" applyBorder="1" applyAlignment="1">
      <alignment horizontal="left" vertical="top" wrapText="1"/>
    </xf>
    <xf numFmtId="49" fontId="18" fillId="13" borderId="1" xfId="1" applyNumberFormat="1" applyFont="1" applyFill="1" applyBorder="1" applyAlignment="1">
      <alignment horizontal="right" vertical="top"/>
    </xf>
    <xf numFmtId="49" fontId="18" fillId="13" borderId="40" xfId="1" applyNumberFormat="1" applyFont="1" applyFill="1" applyBorder="1" applyAlignment="1">
      <alignment horizontal="right" vertical="top"/>
    </xf>
    <xf numFmtId="0" fontId="16" fillId="5" borderId="23" xfId="1" applyFont="1" applyFill="1" applyBorder="1" applyAlignment="1">
      <alignment horizontal="left" vertical="top" wrapText="1"/>
    </xf>
    <xf numFmtId="0" fontId="16" fillId="5" borderId="13" xfId="1" applyFont="1" applyFill="1" applyBorder="1" applyAlignment="1">
      <alignment horizontal="left" vertical="top" wrapText="1"/>
    </xf>
    <xf numFmtId="0" fontId="16" fillId="5" borderId="14" xfId="1" applyFont="1" applyFill="1" applyBorder="1" applyAlignment="1">
      <alignment horizontal="left" vertical="top" wrapText="1"/>
    </xf>
    <xf numFmtId="0" fontId="16" fillId="0" borderId="23" xfId="1" applyFont="1" applyBorder="1" applyAlignment="1">
      <alignment horizontal="left" wrapText="1"/>
    </xf>
    <xf numFmtId="0" fontId="16" fillId="0" borderId="13" xfId="1" applyFont="1" applyBorder="1" applyAlignment="1">
      <alignment horizontal="left" wrapText="1"/>
    </xf>
    <xf numFmtId="0" fontId="16" fillId="0" borderId="14" xfId="1" applyFont="1" applyBorder="1" applyAlignment="1">
      <alignment horizontal="left" wrapText="1"/>
    </xf>
    <xf numFmtId="0" fontId="16" fillId="0" borderId="62" xfId="1" applyFont="1" applyBorder="1" applyAlignment="1">
      <alignment horizontal="left" wrapText="1"/>
    </xf>
    <xf numFmtId="0" fontId="16" fillId="0" borderId="26" xfId="1" applyFont="1" applyBorder="1" applyAlignment="1">
      <alignment horizontal="left" wrapText="1"/>
    </xf>
    <xf numFmtId="0" fontId="16" fillId="0" borderId="27" xfId="1" applyFont="1" applyBorder="1" applyAlignment="1">
      <alignment horizontal="left" wrapText="1"/>
    </xf>
    <xf numFmtId="49" fontId="18" fillId="2" borderId="1" xfId="1" applyNumberFormat="1" applyFont="1" applyFill="1" applyBorder="1" applyAlignment="1">
      <alignment horizontal="right" vertical="top"/>
    </xf>
    <xf numFmtId="49" fontId="18" fillId="2" borderId="45" xfId="1" applyNumberFormat="1" applyFont="1" applyFill="1" applyBorder="1" applyAlignment="1">
      <alignment horizontal="right" vertical="top"/>
    </xf>
    <xf numFmtId="49" fontId="18" fillId="2" borderId="46" xfId="1" applyNumberFormat="1" applyFont="1" applyFill="1" applyBorder="1" applyAlignment="1">
      <alignment horizontal="right" vertical="top"/>
    </xf>
    <xf numFmtId="0" fontId="18" fillId="6" borderId="4" xfId="1" applyFont="1" applyFill="1" applyBorder="1" applyAlignment="1">
      <alignment horizontal="right" vertical="top" wrapText="1"/>
    </xf>
    <xf numFmtId="0" fontId="18" fillId="6" borderId="5" xfId="1" applyFont="1" applyFill="1" applyBorder="1" applyAlignment="1">
      <alignment horizontal="right" vertical="top" wrapText="1"/>
    </xf>
    <xf numFmtId="0" fontId="18" fillId="6" borderId="6" xfId="1" applyFont="1" applyFill="1" applyBorder="1" applyAlignment="1">
      <alignment horizontal="right" vertical="top" wrapText="1"/>
    </xf>
    <xf numFmtId="0" fontId="16" fillId="0" borderId="23" xfId="1" applyFont="1" applyBorder="1" applyAlignment="1">
      <alignment horizontal="left" vertical="top" wrapText="1"/>
    </xf>
    <xf numFmtId="0" fontId="16" fillId="0" borderId="13" xfId="1" applyFont="1" applyBorder="1" applyAlignment="1">
      <alignment horizontal="left" vertical="top" wrapText="1"/>
    </xf>
    <xf numFmtId="0" fontId="16" fillId="0" borderId="14" xfId="1" applyFont="1" applyBorder="1" applyAlignment="1">
      <alignment horizontal="left" vertical="top" wrapText="1"/>
    </xf>
    <xf numFmtId="0" fontId="16" fillId="0" borderId="23" xfId="1" applyFont="1" applyBorder="1" applyAlignment="1">
      <alignment horizontal="left" vertical="top"/>
    </xf>
    <xf numFmtId="0" fontId="16" fillId="0" borderId="13" xfId="1" applyFont="1" applyBorder="1" applyAlignment="1">
      <alignment horizontal="left" vertical="top"/>
    </xf>
    <xf numFmtId="0" fontId="16" fillId="0" borderId="14" xfId="1" applyFont="1" applyBorder="1" applyAlignment="1">
      <alignment horizontal="left" vertical="top"/>
    </xf>
    <xf numFmtId="0" fontId="18" fillId="6" borderId="23" xfId="1" applyFont="1" applyFill="1" applyBorder="1" applyAlignment="1">
      <alignment horizontal="right" vertical="top" wrapText="1"/>
    </xf>
    <xf numFmtId="0" fontId="18" fillId="6" borderId="13" xfId="1" applyFont="1" applyFill="1" applyBorder="1" applyAlignment="1">
      <alignment horizontal="right" vertical="top" wrapText="1"/>
    </xf>
    <xf numFmtId="0" fontId="18" fillId="6" borderId="14" xfId="1" applyFont="1" applyFill="1" applyBorder="1" applyAlignment="1">
      <alignment horizontal="right" vertical="top" wrapText="1"/>
    </xf>
    <xf numFmtId="0" fontId="18" fillId="0" borderId="23" xfId="1" applyFont="1" applyBorder="1" applyAlignment="1">
      <alignment horizontal="left" vertical="top" wrapText="1"/>
    </xf>
    <xf numFmtId="0" fontId="18" fillId="0" borderId="13" xfId="1" applyFont="1" applyBorder="1" applyAlignment="1">
      <alignment horizontal="left" vertical="top" wrapText="1"/>
    </xf>
    <xf numFmtId="0" fontId="18" fillId="0" borderId="14" xfId="1" applyFont="1" applyBorder="1" applyAlignment="1">
      <alignment horizontal="left" vertical="top" wrapText="1"/>
    </xf>
    <xf numFmtId="0" fontId="18" fillId="4" borderId="48" xfId="1" applyFont="1" applyFill="1" applyBorder="1" applyAlignment="1">
      <alignment horizontal="right" vertical="top" wrapText="1"/>
    </xf>
    <xf numFmtId="0" fontId="18" fillId="4" borderId="45" xfId="1" applyFont="1" applyFill="1" applyBorder="1" applyAlignment="1">
      <alignment horizontal="right" vertical="top" wrapText="1"/>
    </xf>
    <xf numFmtId="0" fontId="18" fillId="4" borderId="46" xfId="1" applyFont="1" applyFill="1" applyBorder="1" applyAlignment="1">
      <alignment horizontal="right" vertical="top" wrapText="1"/>
    </xf>
    <xf numFmtId="0" fontId="16" fillId="2" borderId="48" xfId="1" applyFont="1" applyFill="1" applyBorder="1" applyAlignment="1">
      <alignment horizontal="center" vertical="top"/>
    </xf>
    <xf numFmtId="0" fontId="16" fillId="2" borderId="45" xfId="1" applyFont="1" applyFill="1" applyBorder="1" applyAlignment="1">
      <alignment horizontal="center" vertical="top"/>
    </xf>
    <xf numFmtId="49" fontId="18" fillId="8" borderId="1" xfId="1" applyNumberFormat="1" applyFont="1" applyFill="1" applyBorder="1" applyAlignment="1">
      <alignment horizontal="right" vertical="top"/>
    </xf>
    <xf numFmtId="0" fontId="16" fillId="8" borderId="1" xfId="1" applyFont="1" applyFill="1" applyBorder="1" applyAlignment="1">
      <alignment vertical="top"/>
    </xf>
    <xf numFmtId="0" fontId="16" fillId="8" borderId="40" xfId="1" applyFont="1" applyFill="1" applyBorder="1" applyAlignment="1">
      <alignment vertical="top"/>
    </xf>
    <xf numFmtId="0" fontId="16" fillId="8" borderId="55" xfId="1" applyFont="1" applyFill="1" applyBorder="1" applyAlignment="1">
      <alignment horizontal="center" vertical="top"/>
    </xf>
    <xf numFmtId="0" fontId="16" fillId="8" borderId="1" xfId="1" applyFont="1" applyFill="1" applyBorder="1" applyAlignment="1">
      <alignment horizontal="center" vertical="top"/>
    </xf>
    <xf numFmtId="0" fontId="22" fillId="0" borderId="0" xfId="1" applyFont="1" applyAlignment="1">
      <alignment horizontal="left" vertical="top" wrapText="1"/>
    </xf>
    <xf numFmtId="0" fontId="18" fillId="0" borderId="48" xfId="1" applyFont="1" applyBorder="1" applyAlignment="1">
      <alignment horizontal="center" vertical="center" wrapText="1"/>
    </xf>
    <xf numFmtId="0" fontId="18" fillId="0" borderId="45" xfId="1" applyFont="1" applyBorder="1" applyAlignment="1">
      <alignment horizontal="center" vertical="center" wrapText="1"/>
    </xf>
    <xf numFmtId="0" fontId="18" fillId="0" borderId="46" xfId="1" applyFont="1" applyBorder="1" applyAlignment="1">
      <alignment horizontal="center" vertical="center" wrapText="1"/>
    </xf>
    <xf numFmtId="49" fontId="18" fillId="2" borderId="41" xfId="1" applyNumberFormat="1" applyFont="1" applyFill="1" applyBorder="1" applyAlignment="1">
      <alignment horizontal="center" vertical="top" wrapText="1"/>
    </xf>
    <xf numFmtId="0" fontId="16" fillId="0" borderId="63" xfId="1" applyFont="1" applyBorder="1" applyAlignment="1">
      <alignment vertical="top"/>
    </xf>
    <xf numFmtId="0" fontId="16" fillId="0" borderId="55" xfId="1" applyFont="1" applyBorder="1" applyAlignment="1">
      <alignment vertical="top"/>
    </xf>
    <xf numFmtId="0" fontId="21" fillId="0" borderId="11"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16" fillId="13" borderId="48" xfId="1" applyFont="1" applyFill="1" applyBorder="1" applyAlignment="1">
      <alignment horizontal="center" vertical="top" wrapText="1"/>
    </xf>
    <xf numFmtId="0" fontId="16" fillId="13" borderId="45" xfId="1" applyFont="1" applyFill="1" applyBorder="1" applyAlignment="1">
      <alignment horizontal="center" vertical="top" wrapText="1"/>
    </xf>
    <xf numFmtId="0" fontId="16" fillId="13" borderId="46" xfId="1" applyFont="1" applyFill="1" applyBorder="1" applyAlignment="1">
      <alignment horizontal="center" vertical="top" wrapText="1"/>
    </xf>
    <xf numFmtId="0" fontId="16" fillId="0" borderId="3" xfId="0" applyFont="1" applyBorder="1" applyAlignment="1">
      <alignment vertical="top" wrapText="1"/>
    </xf>
    <xf numFmtId="0" fontId="16" fillId="0" borderId="38" xfId="0" applyFont="1" applyBorder="1" applyAlignment="1">
      <alignment vertical="top" wrapText="1"/>
    </xf>
    <xf numFmtId="0" fontId="16" fillId="13" borderId="55" xfId="1" applyFont="1" applyFill="1" applyBorder="1" applyAlignment="1">
      <alignment horizontal="center" vertical="top" wrapText="1"/>
    </xf>
    <xf numFmtId="0" fontId="16" fillId="13" borderId="1" xfId="1" applyFont="1" applyFill="1" applyBorder="1" applyAlignment="1">
      <alignment horizontal="center" vertical="top" wrapText="1"/>
    </xf>
    <xf numFmtId="0" fontId="16" fillId="13" borderId="1" xfId="0" applyFont="1" applyFill="1" applyBorder="1" applyAlignment="1">
      <alignment horizontal="right"/>
    </xf>
    <xf numFmtId="0" fontId="16" fillId="13" borderId="40" xfId="0" applyFont="1" applyFill="1" applyBorder="1" applyAlignment="1">
      <alignment horizontal="right"/>
    </xf>
    <xf numFmtId="0" fontId="16" fillId="13" borderId="55" xfId="1" applyFont="1" applyFill="1" applyBorder="1" applyAlignment="1">
      <alignment horizontal="left" vertical="top" wrapText="1"/>
    </xf>
    <xf numFmtId="0" fontId="16" fillId="13" borderId="1" xfId="0" applyFont="1" applyFill="1" applyBorder="1" applyAlignment="1">
      <alignment horizontal="left" vertical="top" wrapText="1"/>
    </xf>
    <xf numFmtId="0" fontId="16" fillId="13" borderId="40" xfId="0" applyFont="1" applyFill="1" applyBorder="1" applyAlignment="1">
      <alignment horizontal="left" vertical="top" wrapText="1"/>
    </xf>
    <xf numFmtId="0" fontId="18" fillId="13" borderId="41" xfId="1" applyFont="1" applyFill="1" applyBorder="1" applyAlignment="1">
      <alignment horizontal="left" vertical="top"/>
    </xf>
    <xf numFmtId="0" fontId="18" fillId="13" borderId="45" xfId="1" applyFont="1" applyFill="1" applyBorder="1" applyAlignment="1">
      <alignment horizontal="left" vertical="top"/>
    </xf>
    <xf numFmtId="0" fontId="18" fillId="13" borderId="46" xfId="1" applyFont="1" applyFill="1" applyBorder="1" applyAlignment="1">
      <alignment horizontal="left" vertical="top"/>
    </xf>
    <xf numFmtId="0" fontId="16" fillId="0" borderId="9" xfId="1" applyFont="1" applyBorder="1" applyAlignment="1">
      <alignment horizontal="left" vertical="top" wrapText="1"/>
    </xf>
    <xf numFmtId="0" fontId="20" fillId="0" borderId="9" xfId="0" applyFont="1" applyBorder="1" applyAlignment="1">
      <alignment horizontal="left" vertical="top" wrapText="1"/>
    </xf>
    <xf numFmtId="0" fontId="20" fillId="0" borderId="18" xfId="0" applyFont="1" applyBorder="1" applyAlignment="1">
      <alignment horizontal="left" vertical="top" wrapText="1"/>
    </xf>
    <xf numFmtId="49" fontId="18" fillId="3" borderId="11" xfId="1" applyNumberFormat="1" applyFont="1" applyFill="1" applyBorder="1" applyAlignment="1">
      <alignment horizontal="left" vertical="top" wrapText="1"/>
    </xf>
    <xf numFmtId="0" fontId="20" fillId="0" borderId="7" xfId="0" applyFont="1" applyBorder="1" applyAlignment="1">
      <alignment horizontal="left" vertical="top" wrapText="1"/>
    </xf>
    <xf numFmtId="0" fontId="16" fillId="7" borderId="33" xfId="0" applyFont="1" applyFill="1" applyBorder="1" applyAlignment="1">
      <alignment horizontal="left" vertical="top" wrapText="1"/>
    </xf>
    <xf numFmtId="3" fontId="16" fillId="3" borderId="20" xfId="1" applyNumberFormat="1" applyFont="1" applyFill="1" applyBorder="1" applyAlignment="1">
      <alignment horizontal="left" vertical="top"/>
    </xf>
    <xf numFmtId="3" fontId="16" fillId="3" borderId="38" xfId="1" applyNumberFormat="1" applyFont="1" applyFill="1" applyBorder="1" applyAlignment="1">
      <alignment horizontal="left" vertical="top"/>
    </xf>
    <xf numFmtId="3" fontId="16" fillId="3" borderId="20" xfId="1" applyNumberFormat="1" applyFont="1" applyFill="1" applyBorder="1" applyAlignment="1">
      <alignment horizontal="left" vertical="top" wrapText="1"/>
    </xf>
    <xf numFmtId="3" fontId="16" fillId="3" borderId="38" xfId="1" applyNumberFormat="1" applyFont="1" applyFill="1" applyBorder="1" applyAlignment="1">
      <alignment horizontal="left" vertical="top" wrapText="1"/>
    </xf>
    <xf numFmtId="49" fontId="18" fillId="13" borderId="45" xfId="1" applyNumberFormat="1" applyFont="1" applyFill="1" applyBorder="1" applyAlignment="1">
      <alignment horizontal="right" vertical="top"/>
    </xf>
    <xf numFmtId="49" fontId="18" fillId="13" borderId="46" xfId="1" applyNumberFormat="1" applyFont="1" applyFill="1" applyBorder="1" applyAlignment="1">
      <alignment horizontal="right" vertical="top"/>
    </xf>
    <xf numFmtId="49" fontId="18" fillId="13" borderId="41" xfId="1" applyNumberFormat="1" applyFont="1" applyFill="1" applyBorder="1" applyAlignment="1">
      <alignment horizontal="left" vertical="top"/>
    </xf>
    <xf numFmtId="49" fontId="18" fillId="13" borderId="45" xfId="1" applyNumberFormat="1" applyFont="1" applyFill="1" applyBorder="1" applyAlignment="1">
      <alignment horizontal="left" vertical="top"/>
    </xf>
    <xf numFmtId="49" fontId="18" fillId="13" borderId="46" xfId="1" applyNumberFormat="1" applyFont="1" applyFill="1" applyBorder="1" applyAlignment="1">
      <alignment horizontal="left" vertical="top"/>
    </xf>
    <xf numFmtId="166" fontId="16" fillId="3" borderId="53" xfId="1" applyNumberFormat="1" applyFont="1" applyFill="1" applyBorder="1" applyAlignment="1">
      <alignment horizontal="left" vertical="top" wrapText="1"/>
    </xf>
    <xf numFmtId="166" fontId="16" fillId="3" borderId="33" xfId="0" applyNumberFormat="1" applyFont="1" applyFill="1" applyBorder="1" applyAlignment="1">
      <alignment horizontal="left" vertical="top" wrapText="1"/>
    </xf>
    <xf numFmtId="0" fontId="16" fillId="5" borderId="3" xfId="1" applyFont="1" applyFill="1" applyBorder="1" applyAlignment="1">
      <alignment horizontal="left" vertical="top"/>
    </xf>
    <xf numFmtId="0" fontId="16" fillId="5" borderId="8" xfId="1" applyFont="1" applyFill="1" applyBorder="1" applyAlignment="1">
      <alignment horizontal="left" vertical="top"/>
    </xf>
    <xf numFmtId="49" fontId="18" fillId="5" borderId="2" xfId="1" applyNumberFormat="1" applyFont="1" applyFill="1" applyBorder="1" applyAlignment="1">
      <alignment horizontal="left" vertical="top" wrapText="1"/>
    </xf>
    <xf numFmtId="49" fontId="18" fillId="5" borderId="7" xfId="1" applyNumberFormat="1" applyFont="1" applyFill="1" applyBorder="1" applyAlignment="1">
      <alignment horizontal="left" vertical="top" wrapText="1"/>
    </xf>
    <xf numFmtId="0" fontId="16" fillId="5" borderId="3" xfId="1" applyFont="1" applyFill="1" applyBorder="1" applyAlignment="1">
      <alignment horizontal="left" vertical="top" wrapText="1"/>
    </xf>
    <xf numFmtId="0" fontId="16" fillId="5" borderId="8" xfId="1" applyFont="1" applyFill="1" applyBorder="1" applyAlignment="1">
      <alignment horizontal="left" vertical="top" wrapText="1"/>
    </xf>
    <xf numFmtId="3" fontId="16" fillId="3" borderId="61" xfId="1" applyNumberFormat="1" applyFont="1" applyFill="1" applyBorder="1" applyAlignment="1">
      <alignment horizontal="left" vertical="top" wrapText="1"/>
    </xf>
    <xf numFmtId="3" fontId="16" fillId="3" borderId="52" xfId="1" applyNumberFormat="1" applyFont="1" applyFill="1" applyBorder="1" applyAlignment="1">
      <alignment horizontal="left" vertical="top" wrapText="1"/>
    </xf>
    <xf numFmtId="3" fontId="16" fillId="3" borderId="71" xfId="1" applyNumberFormat="1" applyFont="1" applyFill="1" applyBorder="1" applyAlignment="1">
      <alignment horizontal="left" vertical="top" wrapText="1"/>
    </xf>
    <xf numFmtId="0" fontId="16" fillId="0" borderId="30" xfId="1" applyFont="1" applyBorder="1" applyAlignment="1">
      <alignment horizontal="left" vertical="top" wrapText="1"/>
    </xf>
    <xf numFmtId="0" fontId="16" fillId="0" borderId="35" xfId="1" applyFont="1" applyBorder="1" applyAlignment="1">
      <alignment horizontal="left" vertical="top" wrapText="1"/>
    </xf>
    <xf numFmtId="0" fontId="16" fillId="0" borderId="40" xfId="1" applyFont="1" applyBorder="1" applyAlignment="1">
      <alignment horizontal="left" vertical="top" wrapText="1"/>
    </xf>
    <xf numFmtId="166" fontId="20" fillId="3" borderId="43" xfId="1" applyNumberFormat="1" applyFont="1" applyFill="1" applyBorder="1" applyAlignment="1">
      <alignment horizontal="left" vertical="top" wrapText="1"/>
    </xf>
    <xf numFmtId="166" fontId="20" fillId="3" borderId="0" xfId="0" applyNumberFormat="1" applyFont="1" applyFill="1" applyAlignment="1">
      <alignment horizontal="left" vertical="top" wrapText="1"/>
    </xf>
    <xf numFmtId="166" fontId="20" fillId="3" borderId="20" xfId="1" applyNumberFormat="1" applyFont="1" applyFill="1" applyBorder="1" applyAlignment="1">
      <alignment horizontal="left" vertical="top" wrapText="1"/>
    </xf>
    <xf numFmtId="166" fontId="20" fillId="3" borderId="8" xfId="0" applyNumberFormat="1" applyFont="1" applyFill="1" applyBorder="1" applyAlignment="1">
      <alignment horizontal="left" vertical="top" wrapText="1"/>
    </xf>
    <xf numFmtId="0" fontId="18" fillId="2" borderId="45" xfId="1" applyFont="1" applyFill="1" applyBorder="1" applyAlignment="1">
      <alignment horizontal="left" vertical="top"/>
    </xf>
    <xf numFmtId="0" fontId="18" fillId="2" borderId="46" xfId="1" applyFont="1" applyFill="1" applyBorder="1" applyAlignment="1">
      <alignment horizontal="left" vertical="top"/>
    </xf>
    <xf numFmtId="0" fontId="24" fillId="0" borderId="3" xfId="0" applyFont="1" applyBorder="1" applyAlignment="1">
      <alignment horizontal="left" vertical="top"/>
    </xf>
    <xf numFmtId="0" fontId="24" fillId="0" borderId="8" xfId="0" applyFont="1" applyBorder="1" applyAlignment="1">
      <alignment horizontal="left" vertical="top"/>
    </xf>
    <xf numFmtId="166" fontId="16" fillId="3" borderId="3" xfId="1" applyNumberFormat="1" applyFont="1" applyFill="1" applyBorder="1" applyAlignment="1">
      <alignment horizontal="left" vertical="top" wrapText="1"/>
    </xf>
    <xf numFmtId="166" fontId="16" fillId="3" borderId="38" xfId="1" applyNumberFormat="1" applyFont="1" applyFill="1" applyBorder="1" applyAlignment="1">
      <alignment horizontal="left" vertical="top" wrapText="1"/>
    </xf>
    <xf numFmtId="166" fontId="16" fillId="3" borderId="29" xfId="1" applyNumberFormat="1" applyFont="1" applyFill="1" applyBorder="1" applyAlignment="1">
      <alignment horizontal="left" vertical="top" wrapText="1"/>
    </xf>
    <xf numFmtId="166" fontId="16" fillId="3" borderId="0" xfId="1" applyNumberFormat="1" applyFont="1" applyFill="1" applyBorder="1" applyAlignment="1">
      <alignment horizontal="left" vertical="top" wrapText="1"/>
    </xf>
    <xf numFmtId="49" fontId="18" fillId="12" borderId="41" xfId="1" applyNumberFormat="1" applyFont="1" applyFill="1" applyBorder="1" applyAlignment="1">
      <alignment horizontal="left" vertical="top" wrapText="1"/>
    </xf>
    <xf numFmtId="49" fontId="18" fillId="12" borderId="29" xfId="1" applyNumberFormat="1" applyFont="1" applyFill="1" applyBorder="1" applyAlignment="1">
      <alignment horizontal="left" vertical="top" wrapText="1"/>
    </xf>
    <xf numFmtId="49" fontId="18" fillId="12" borderId="30" xfId="1" applyNumberFormat="1" applyFont="1" applyFill="1" applyBorder="1" applyAlignment="1">
      <alignment horizontal="left" vertical="top" wrapText="1"/>
    </xf>
    <xf numFmtId="0" fontId="18" fillId="2" borderId="41" xfId="1" applyFont="1" applyFill="1" applyBorder="1" applyAlignment="1">
      <alignment horizontal="left" vertical="top"/>
    </xf>
    <xf numFmtId="0" fontId="18" fillId="2" borderId="29" xfId="1" applyFont="1" applyFill="1" applyBorder="1" applyAlignment="1">
      <alignment horizontal="left" vertical="top"/>
    </xf>
    <xf numFmtId="0" fontId="18" fillId="2" borderId="30" xfId="1" applyFont="1" applyFill="1" applyBorder="1" applyAlignment="1">
      <alignment horizontal="left" vertical="top"/>
    </xf>
    <xf numFmtId="49" fontId="18" fillId="0" borderId="7" xfId="1" applyNumberFormat="1" applyFont="1" applyBorder="1" applyAlignment="1">
      <alignment horizontal="left" vertical="top"/>
    </xf>
    <xf numFmtId="49" fontId="18" fillId="0" borderId="37" xfId="1" applyNumberFormat="1" applyFont="1" applyBorder="1" applyAlignment="1">
      <alignment horizontal="left" vertical="top"/>
    </xf>
    <xf numFmtId="0" fontId="20" fillId="3" borderId="8" xfId="8" applyFont="1" applyFill="1" applyBorder="1" applyAlignment="1">
      <alignment horizontal="left" vertical="top" wrapText="1"/>
    </xf>
    <xf numFmtId="0" fontId="20" fillId="0" borderId="8" xfId="0" applyFont="1" applyBorder="1" applyAlignment="1">
      <alignment horizontal="left" vertical="top" wrapText="1"/>
    </xf>
    <xf numFmtId="0" fontId="20" fillId="3" borderId="38" xfId="8" applyFont="1" applyFill="1" applyBorder="1" applyAlignment="1">
      <alignment horizontal="left" vertical="top" wrapText="1"/>
    </xf>
    <xf numFmtId="0" fontId="20" fillId="0" borderId="33" xfId="0" applyFont="1" applyBorder="1" applyAlignment="1">
      <alignment horizontal="left" vertical="top" wrapText="1"/>
    </xf>
    <xf numFmtId="0" fontId="20" fillId="0" borderId="20" xfId="0" applyFont="1" applyBorder="1" applyAlignment="1">
      <alignment horizontal="left" vertical="top" wrapText="1"/>
    </xf>
    <xf numFmtId="166" fontId="20" fillId="3" borderId="38" xfId="8" applyNumberFormat="1" applyFont="1" applyFill="1" applyBorder="1" applyAlignment="1">
      <alignment horizontal="left" vertical="top" wrapText="1"/>
    </xf>
    <xf numFmtId="166" fontId="20" fillId="3" borderId="33" xfId="0" applyNumberFormat="1" applyFont="1" applyFill="1" applyBorder="1" applyAlignment="1">
      <alignment horizontal="left" vertical="top" wrapText="1"/>
    </xf>
    <xf numFmtId="166" fontId="20" fillId="3" borderId="20" xfId="0" applyNumberFormat="1" applyFont="1" applyFill="1" applyBorder="1" applyAlignment="1">
      <alignment horizontal="left" vertical="top" wrapText="1"/>
    </xf>
    <xf numFmtId="0" fontId="20" fillId="0" borderId="8" xfId="1" applyFont="1" applyBorder="1" applyAlignment="1">
      <alignment horizontal="left" vertical="top" wrapText="1"/>
    </xf>
    <xf numFmtId="0" fontId="20" fillId="0" borderId="17" xfId="1" applyFont="1" applyBorder="1" applyAlignment="1">
      <alignment horizontal="left" vertical="top" wrapText="1"/>
    </xf>
    <xf numFmtId="0" fontId="20" fillId="3" borderId="8" xfId="1" applyFont="1" applyFill="1" applyBorder="1" applyAlignment="1">
      <alignment horizontal="left" vertical="top" wrapText="1"/>
    </xf>
    <xf numFmtId="0" fontId="20" fillId="0" borderId="38" xfId="0" applyFont="1" applyBorder="1" applyAlignment="1">
      <alignment horizontal="left" vertical="top" wrapText="1"/>
    </xf>
    <xf numFmtId="0" fontId="16" fillId="0" borderId="18" xfId="1" applyFont="1" applyBorder="1" applyAlignment="1">
      <alignment horizontal="left" vertical="top" wrapText="1"/>
    </xf>
    <xf numFmtId="3" fontId="20" fillId="3" borderId="20" xfId="1" applyNumberFormat="1" applyFont="1" applyFill="1" applyBorder="1" applyAlignment="1">
      <alignment horizontal="left" vertical="top" wrapText="1"/>
    </xf>
    <xf numFmtId="49" fontId="18" fillId="0" borderId="11" xfId="1" applyNumberFormat="1" applyFont="1" applyBorder="1" applyAlignment="1">
      <alignment horizontal="left" vertical="top"/>
    </xf>
    <xf numFmtId="0" fontId="20" fillId="0" borderId="7" xfId="0" applyFont="1" applyBorder="1" applyAlignment="1">
      <alignment horizontal="left" vertical="top"/>
    </xf>
    <xf numFmtId="0" fontId="20" fillId="0" borderId="37" xfId="0" applyFont="1" applyBorder="1" applyAlignment="1">
      <alignment horizontal="left" vertical="top"/>
    </xf>
    <xf numFmtId="0" fontId="20" fillId="3" borderId="20" xfId="1" applyFont="1" applyFill="1" applyBorder="1" applyAlignment="1">
      <alignment horizontal="left" vertical="top" wrapText="1"/>
    </xf>
    <xf numFmtId="166" fontId="20" fillId="3" borderId="8" xfId="8" applyNumberFormat="1" applyFont="1" applyFill="1" applyBorder="1" applyAlignment="1">
      <alignment horizontal="left" vertical="top" wrapText="1"/>
    </xf>
    <xf numFmtId="0" fontId="18" fillId="0" borderId="51" xfId="1" applyFont="1" applyBorder="1" applyAlignment="1">
      <alignment horizontal="center" vertical="center"/>
    </xf>
    <xf numFmtId="0" fontId="18" fillId="0" borderId="5" xfId="1" applyFont="1" applyBorder="1" applyAlignment="1">
      <alignment horizontal="center" vertical="center"/>
    </xf>
    <xf numFmtId="0" fontId="16" fillId="0" borderId="61" xfId="1" applyFont="1" applyBorder="1" applyAlignment="1">
      <alignment horizontal="center" vertical="center" textRotation="90" wrapText="1"/>
    </xf>
    <xf numFmtId="0" fontId="16" fillId="0" borderId="8" xfId="1" applyFont="1" applyBorder="1" applyAlignment="1">
      <alignment horizontal="center" vertical="center" textRotation="90" wrapText="1"/>
    </xf>
    <xf numFmtId="0" fontId="16" fillId="0" borderId="17" xfId="1" applyFont="1" applyBorder="1" applyAlignment="1">
      <alignment horizontal="center" vertical="center" textRotation="90" wrapText="1"/>
    </xf>
    <xf numFmtId="0" fontId="16" fillId="0" borderId="28"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31" xfId="1" applyFont="1" applyBorder="1" applyAlignment="1">
      <alignment horizontal="center" vertical="center" wrapText="1"/>
    </xf>
    <xf numFmtId="0" fontId="16" fillId="0" borderId="35" xfId="1" applyFont="1" applyBorder="1" applyAlignment="1">
      <alignment horizontal="center" vertical="center" wrapText="1"/>
    </xf>
    <xf numFmtId="0" fontId="16" fillId="0" borderId="50" xfId="1" applyFont="1" applyBorder="1" applyAlignment="1">
      <alignment horizontal="center" vertical="center" wrapText="1"/>
    </xf>
    <xf numFmtId="0" fontId="16" fillId="0" borderId="71" xfId="1" applyFont="1" applyBorder="1" applyAlignment="1">
      <alignment horizontal="center" vertical="center" wrapText="1"/>
    </xf>
    <xf numFmtId="0" fontId="16" fillId="0" borderId="21" xfId="1" applyFont="1" applyBorder="1" applyAlignment="1">
      <alignment horizontal="center" vertical="center" textRotation="90"/>
    </xf>
    <xf numFmtId="0" fontId="16" fillId="0" borderId="39" xfId="1" applyFont="1" applyBorder="1" applyAlignment="1">
      <alignment horizontal="center" vertical="center" textRotation="90"/>
    </xf>
    <xf numFmtId="0" fontId="16" fillId="0" borderId="20" xfId="1" applyFont="1" applyBorder="1" applyAlignment="1">
      <alignment horizontal="center" vertical="center" textRotation="90"/>
    </xf>
    <xf numFmtId="0" fontId="16" fillId="0" borderId="17" xfId="1" applyFont="1" applyBorder="1" applyAlignment="1">
      <alignment horizontal="center" vertical="center" textRotation="90"/>
    </xf>
    <xf numFmtId="0" fontId="18" fillId="8" borderId="63" xfId="1" applyFont="1" applyFill="1" applyBorder="1" applyAlignment="1">
      <alignment horizontal="left" vertical="top" wrapText="1"/>
    </xf>
    <xf numFmtId="0" fontId="18" fillId="8" borderId="0" xfId="1" applyFont="1" applyFill="1" applyAlignment="1">
      <alignment horizontal="left" vertical="top" wrapText="1"/>
    </xf>
    <xf numFmtId="0" fontId="18" fillId="8" borderId="35" xfId="1" applyFont="1" applyFill="1" applyBorder="1" applyAlignment="1">
      <alignment horizontal="left" vertical="top" wrapText="1"/>
    </xf>
    <xf numFmtId="0" fontId="16" fillId="0" borderId="29" xfId="1" applyFont="1" applyBorder="1" applyAlignment="1">
      <alignment horizontal="center" vertical="center" textRotation="90" shrinkToFit="1"/>
    </xf>
    <xf numFmtId="0" fontId="16" fillId="0" borderId="0" xfId="1" applyFont="1" applyBorder="1" applyAlignment="1">
      <alignment horizontal="center" vertical="center" textRotation="90" shrinkToFit="1"/>
    </xf>
    <xf numFmtId="0" fontId="16" fillId="0" borderId="1" xfId="1" applyFont="1" applyBorder="1" applyAlignment="1">
      <alignment horizontal="center" vertical="center" textRotation="90" shrinkToFit="1"/>
    </xf>
    <xf numFmtId="0" fontId="15" fillId="0" borderId="41" xfId="1" applyFont="1" applyBorder="1" applyAlignment="1">
      <alignment horizontal="center" vertical="top" wrapText="1"/>
    </xf>
    <xf numFmtId="0" fontId="15" fillId="0" borderId="29" xfId="1" applyFont="1" applyBorder="1" applyAlignment="1">
      <alignment horizontal="center" vertical="top" wrapText="1"/>
    </xf>
    <xf numFmtId="0" fontId="15" fillId="0" borderId="30" xfId="1" applyFont="1" applyBorder="1" applyAlignment="1">
      <alignment horizontal="center" vertical="top" wrapText="1"/>
    </xf>
    <xf numFmtId="0" fontId="17" fillId="0" borderId="63" xfId="1" applyFont="1" applyBorder="1" applyAlignment="1">
      <alignment horizontal="center" vertical="top" wrapText="1"/>
    </xf>
    <xf numFmtId="0" fontId="17" fillId="0" borderId="0" xfId="1" applyFont="1" applyBorder="1" applyAlignment="1">
      <alignment horizontal="center" vertical="top" wrapText="1"/>
    </xf>
    <xf numFmtId="0" fontId="17" fillId="0" borderId="35" xfId="1" applyFont="1" applyBorder="1" applyAlignment="1">
      <alignment horizontal="center" vertical="top" wrapText="1"/>
    </xf>
    <xf numFmtId="0" fontId="15" fillId="0" borderId="63" xfId="1" applyFont="1" applyBorder="1" applyAlignment="1">
      <alignment horizontal="center" vertical="top"/>
    </xf>
    <xf numFmtId="0" fontId="15" fillId="0" borderId="0" xfId="1" applyFont="1" applyBorder="1" applyAlignment="1">
      <alignment horizontal="center" vertical="top"/>
    </xf>
    <xf numFmtId="0" fontId="15" fillId="0" borderId="35" xfId="1" applyFont="1" applyBorder="1" applyAlignment="1">
      <alignment horizontal="center" vertical="top"/>
    </xf>
    <xf numFmtId="0" fontId="16" fillId="0" borderId="63" xfId="1" applyFont="1" applyBorder="1" applyAlignment="1">
      <alignment horizontal="center" vertical="top"/>
    </xf>
    <xf numFmtId="0" fontId="16" fillId="0" borderId="0" xfId="1" applyFont="1" applyBorder="1" applyAlignment="1">
      <alignment horizontal="center" vertical="top"/>
    </xf>
    <xf numFmtId="0" fontId="16" fillId="0" borderId="35" xfId="1" applyFont="1" applyBorder="1" applyAlignment="1">
      <alignment horizontal="center" vertical="top"/>
    </xf>
    <xf numFmtId="0" fontId="16" fillId="0" borderId="2" xfId="1" applyFont="1" applyBorder="1" applyAlignment="1">
      <alignment horizontal="center" vertical="center" textRotation="90"/>
    </xf>
    <xf numFmtId="0" fontId="16" fillId="0" borderId="7" xfId="1" applyFont="1" applyBorder="1" applyAlignment="1">
      <alignment horizontal="center" vertical="center" textRotation="90"/>
    </xf>
    <xf numFmtId="0" fontId="16" fillId="0" borderId="16" xfId="1" applyFont="1" applyBorder="1" applyAlignment="1">
      <alignment horizontal="center" vertical="center" textRotation="90"/>
    </xf>
    <xf numFmtId="0" fontId="16" fillId="0" borderId="29" xfId="1" applyFont="1" applyBorder="1" applyAlignment="1">
      <alignment vertical="center" textRotation="90"/>
    </xf>
    <xf numFmtId="0" fontId="16" fillId="0" borderId="0" xfId="1" applyFont="1" applyBorder="1" applyAlignment="1">
      <alignment vertical="center" textRotation="90"/>
    </xf>
    <xf numFmtId="0" fontId="16" fillId="0" borderId="1" xfId="1" applyFont="1" applyBorder="1" applyAlignment="1">
      <alignment vertical="center" textRotation="90"/>
    </xf>
    <xf numFmtId="0" fontId="16" fillId="0" borderId="3" xfId="1" applyFont="1" applyBorder="1" applyAlignment="1">
      <alignment horizontal="center" vertical="center" textRotation="90" shrinkToFit="1"/>
    </xf>
    <xf numFmtId="0" fontId="16" fillId="0" borderId="8" xfId="1" applyFont="1" applyBorder="1" applyAlignment="1">
      <alignment horizontal="center" vertical="center" textRotation="90" shrinkToFit="1"/>
    </xf>
    <xf numFmtId="0" fontId="16" fillId="0" borderId="17" xfId="1" applyFont="1" applyBorder="1" applyAlignment="1">
      <alignment horizontal="center" vertical="center" textRotation="90" shrinkToFit="1"/>
    </xf>
    <xf numFmtId="0" fontId="16" fillId="0" borderId="3"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17" xfId="1" applyFont="1" applyBorder="1" applyAlignment="1">
      <alignment horizontal="center" vertical="center" shrinkToFit="1"/>
    </xf>
    <xf numFmtId="166" fontId="16" fillId="0" borderId="3" xfId="1" applyNumberFormat="1" applyFont="1" applyBorder="1" applyAlignment="1">
      <alignment horizontal="center" vertical="center" textRotation="90" shrinkToFit="1"/>
    </xf>
    <xf numFmtId="166" fontId="16" fillId="0" borderId="8" xfId="1" applyNumberFormat="1" applyFont="1" applyBorder="1" applyAlignment="1">
      <alignment horizontal="center" vertical="center" textRotation="90" shrinkToFit="1"/>
    </xf>
    <xf numFmtId="166" fontId="16" fillId="0" borderId="17" xfId="1" applyNumberFormat="1" applyFont="1" applyBorder="1" applyAlignment="1">
      <alignment horizontal="center" vertical="center" textRotation="90" shrinkToFit="1"/>
    </xf>
    <xf numFmtId="3" fontId="16" fillId="0" borderId="20" xfId="8" applyNumberFormat="1" applyFont="1" applyBorder="1" applyAlignment="1">
      <alignment horizontal="left" vertical="top"/>
    </xf>
    <xf numFmtId="3" fontId="16" fillId="0" borderId="38" xfId="8" applyNumberFormat="1" applyFont="1" applyBorder="1" applyAlignment="1">
      <alignment horizontal="left" vertical="top"/>
    </xf>
    <xf numFmtId="3" fontId="16" fillId="3" borderId="20" xfId="8" applyNumberFormat="1" applyFont="1" applyFill="1" applyBorder="1" applyAlignment="1">
      <alignment horizontal="left" vertical="top"/>
    </xf>
    <xf numFmtId="3" fontId="16" fillId="3" borderId="8" xfId="8" applyNumberFormat="1" applyFont="1" applyFill="1" applyBorder="1" applyAlignment="1">
      <alignment horizontal="left" vertical="top"/>
    </xf>
    <xf numFmtId="3" fontId="16" fillId="3" borderId="38" xfId="8" applyNumberFormat="1" applyFont="1" applyFill="1" applyBorder="1" applyAlignment="1">
      <alignment horizontal="left" vertical="top"/>
    </xf>
    <xf numFmtId="0" fontId="16" fillId="0" borderId="20" xfId="8" applyFont="1" applyBorder="1" applyAlignment="1">
      <alignment horizontal="left" vertical="top"/>
    </xf>
    <xf numFmtId="0" fontId="16" fillId="0" borderId="38" xfId="8" applyFont="1" applyBorder="1" applyAlignment="1">
      <alignment horizontal="left" vertical="top"/>
    </xf>
    <xf numFmtId="0" fontId="16" fillId="3" borderId="20" xfId="8" applyFont="1" applyFill="1" applyBorder="1" applyAlignment="1">
      <alignment horizontal="left" vertical="top"/>
    </xf>
    <xf numFmtId="0" fontId="16" fillId="3" borderId="38" xfId="8" applyFont="1" applyFill="1" applyBorder="1" applyAlignment="1">
      <alignment horizontal="left" vertical="top"/>
    </xf>
    <xf numFmtId="0" fontId="18" fillId="11" borderId="41" xfId="8" applyFont="1" applyFill="1" applyBorder="1" applyAlignment="1">
      <alignment horizontal="left" vertical="top" wrapText="1"/>
    </xf>
    <xf numFmtId="0" fontId="18" fillId="11" borderId="45" xfId="8" applyFont="1" applyFill="1" applyBorder="1" applyAlignment="1">
      <alignment horizontal="left" vertical="top" wrapText="1"/>
    </xf>
    <xf numFmtId="0" fontId="18" fillId="11" borderId="46" xfId="8" applyFont="1" applyFill="1" applyBorder="1" applyAlignment="1">
      <alignment horizontal="left" vertical="top" wrapText="1"/>
    </xf>
    <xf numFmtId="0" fontId="16" fillId="0" borderId="32" xfId="8" applyFont="1" applyBorder="1" applyAlignment="1">
      <alignment horizontal="left" vertical="top" wrapText="1"/>
    </xf>
    <xf numFmtId="0" fontId="16" fillId="0" borderId="36" xfId="8" applyFont="1" applyBorder="1" applyAlignment="1">
      <alignment horizontal="left" vertical="top" wrapText="1"/>
    </xf>
    <xf numFmtId="0" fontId="16" fillId="0" borderId="34" xfId="8" applyFont="1" applyBorder="1" applyAlignment="1">
      <alignment horizontal="left" vertical="top" wrapText="1"/>
    </xf>
    <xf numFmtId="49" fontId="18" fillId="3" borderId="7" xfId="8" applyNumberFormat="1" applyFont="1" applyFill="1" applyBorder="1" applyAlignment="1">
      <alignment horizontal="left" vertical="top"/>
    </xf>
    <xf numFmtId="49" fontId="18" fillId="3" borderId="37" xfId="8" applyNumberFormat="1" applyFont="1" applyFill="1" applyBorder="1" applyAlignment="1">
      <alignment horizontal="left" vertical="top"/>
    </xf>
    <xf numFmtId="0" fontId="16" fillId="3" borderId="33" xfId="8" applyFont="1" applyFill="1" applyBorder="1" applyAlignment="1">
      <alignment horizontal="left" vertical="top"/>
    </xf>
    <xf numFmtId="0" fontId="18" fillId="0" borderId="24" xfId="8" applyFont="1" applyBorder="1" applyAlignment="1">
      <alignment horizontal="left" vertical="top"/>
    </xf>
    <xf numFmtId="0" fontId="16" fillId="0" borderId="33" xfId="8" applyFont="1" applyBorder="1" applyAlignment="1">
      <alignment horizontal="left" vertical="top" wrapText="1"/>
    </xf>
    <xf numFmtId="3" fontId="16" fillId="3" borderId="33" xfId="8" applyNumberFormat="1" applyFont="1" applyFill="1" applyBorder="1" applyAlignment="1">
      <alignment horizontal="left" vertical="top"/>
    </xf>
    <xf numFmtId="3" fontId="16" fillId="0" borderId="33" xfId="8" applyNumberFormat="1" applyFont="1" applyBorder="1" applyAlignment="1">
      <alignment horizontal="left" vertical="top"/>
    </xf>
    <xf numFmtId="49" fontId="18" fillId="16" borderId="63" xfId="8" applyNumberFormat="1" applyFont="1" applyFill="1" applyBorder="1" applyAlignment="1">
      <alignment horizontal="center" vertical="top"/>
    </xf>
    <xf numFmtId="0" fontId="16" fillId="16" borderId="63" xfId="8" applyFont="1" applyFill="1" applyBorder="1" applyAlignment="1">
      <alignment horizontal="center" vertical="top"/>
    </xf>
    <xf numFmtId="0" fontId="16" fillId="16" borderId="10" xfId="8" applyFont="1" applyFill="1" applyBorder="1" applyAlignment="1">
      <alignment horizontal="center" vertical="top"/>
    </xf>
    <xf numFmtId="49" fontId="18" fillId="11" borderId="41" xfId="8" applyNumberFormat="1" applyFont="1" applyFill="1" applyBorder="1" applyAlignment="1">
      <alignment horizontal="left" vertical="top"/>
    </xf>
    <xf numFmtId="49" fontId="18" fillId="11" borderId="45" xfId="8" applyNumberFormat="1" applyFont="1" applyFill="1" applyBorder="1" applyAlignment="1">
      <alignment horizontal="left" vertical="top"/>
    </xf>
    <xf numFmtId="49" fontId="18" fillId="11" borderId="46" xfId="8" applyNumberFormat="1" applyFont="1" applyFill="1" applyBorder="1" applyAlignment="1">
      <alignment horizontal="left" vertical="top"/>
    </xf>
    <xf numFmtId="49" fontId="18" fillId="15" borderId="45" xfId="8" applyNumberFormat="1" applyFont="1" applyFill="1" applyBorder="1" applyAlignment="1">
      <alignment horizontal="right" vertical="top"/>
    </xf>
    <xf numFmtId="49" fontId="18" fillId="15" borderId="46" xfId="8" applyNumberFormat="1" applyFont="1" applyFill="1" applyBorder="1" applyAlignment="1">
      <alignment horizontal="right" vertical="top"/>
    </xf>
    <xf numFmtId="0" fontId="16" fillId="15" borderId="48" xfId="8" applyFont="1" applyFill="1" applyBorder="1" applyAlignment="1">
      <alignment horizontal="center" vertical="top"/>
    </xf>
    <xf numFmtId="0" fontId="16" fillId="15" borderId="45" xfId="8" applyFont="1" applyFill="1" applyBorder="1" applyAlignment="1">
      <alignment horizontal="center" vertical="top"/>
    </xf>
    <xf numFmtId="49" fontId="18" fillId="8" borderId="45" xfId="8" applyNumberFormat="1" applyFont="1" applyFill="1" applyBorder="1" applyAlignment="1">
      <alignment horizontal="right" vertical="top"/>
    </xf>
    <xf numFmtId="49" fontId="18" fillId="8" borderId="46" xfId="8" applyNumberFormat="1" applyFont="1" applyFill="1" applyBorder="1" applyAlignment="1">
      <alignment horizontal="right" vertical="top"/>
    </xf>
    <xf numFmtId="0" fontId="16" fillId="8" borderId="48" xfId="8" applyFont="1" applyFill="1" applyBorder="1" applyAlignment="1">
      <alignment horizontal="center" vertical="top"/>
    </xf>
    <xf numFmtId="0" fontId="16" fillId="8" borderId="45" xfId="8" applyFont="1" applyFill="1" applyBorder="1" applyAlignment="1">
      <alignment horizontal="center" vertical="top"/>
    </xf>
    <xf numFmtId="0" fontId="16" fillId="0" borderId="29" xfId="8" applyFont="1" applyBorder="1" applyAlignment="1">
      <alignment vertical="top" wrapText="1"/>
    </xf>
    <xf numFmtId="49" fontId="18" fillId="15" borderId="63" xfId="8" applyNumberFormat="1" applyFont="1" applyFill="1" applyBorder="1" applyAlignment="1">
      <alignment horizontal="center" vertical="top" wrapText="1"/>
    </xf>
    <xf numFmtId="0" fontId="16" fillId="15" borderId="10" xfId="8" applyFont="1" applyFill="1" applyBorder="1" applyAlignment="1">
      <alignment horizontal="center" vertical="top"/>
    </xf>
    <xf numFmtId="0" fontId="16" fillId="15" borderId="55" xfId="8" applyFont="1" applyFill="1" applyBorder="1" applyAlignment="1">
      <alignment horizontal="center" vertical="top"/>
    </xf>
    <xf numFmtId="3" fontId="16" fillId="0" borderId="20" xfId="8" applyNumberFormat="1" applyFont="1" applyBorder="1" applyAlignment="1">
      <alignment horizontal="left" vertical="top" wrapText="1"/>
    </xf>
    <xf numFmtId="3" fontId="16" fillId="0" borderId="8" xfId="8" applyNumberFormat="1" applyFont="1" applyBorder="1" applyAlignment="1">
      <alignment horizontal="left" vertical="top" wrapText="1"/>
    </xf>
    <xf numFmtId="3" fontId="16" fillId="0" borderId="17" xfId="8" applyNumberFormat="1" applyFont="1" applyBorder="1" applyAlignment="1">
      <alignment horizontal="left" vertical="top" wrapText="1"/>
    </xf>
    <xf numFmtId="0" fontId="18" fillId="11" borderId="55" xfId="8" applyFont="1" applyFill="1" applyBorder="1" applyAlignment="1">
      <alignment horizontal="right" vertical="center"/>
    </xf>
    <xf numFmtId="0" fontId="18" fillId="11" borderId="1" xfId="8" applyFont="1" applyFill="1" applyBorder="1" applyAlignment="1">
      <alignment horizontal="right" vertical="center"/>
    </xf>
    <xf numFmtId="0" fontId="18" fillId="11" borderId="40" xfId="8" applyFont="1" applyFill="1" applyBorder="1" applyAlignment="1">
      <alignment horizontal="right" vertical="center"/>
    </xf>
    <xf numFmtId="0" fontId="30" fillId="11" borderId="48" xfId="8" applyFont="1" applyFill="1" applyBorder="1" applyAlignment="1">
      <alignment horizontal="center" vertical="top" wrapText="1"/>
    </xf>
    <xf numFmtId="0" fontId="30" fillId="11" borderId="45" xfId="8" applyFont="1" applyFill="1" applyBorder="1" applyAlignment="1">
      <alignment horizontal="center" vertical="top" wrapText="1"/>
    </xf>
    <xf numFmtId="0" fontId="30" fillId="11" borderId="46" xfId="8" applyFont="1" applyFill="1" applyBorder="1" applyAlignment="1">
      <alignment horizontal="center" vertical="top" wrapText="1"/>
    </xf>
    <xf numFmtId="49" fontId="18" fillId="16" borderId="1" xfId="8" applyNumberFormat="1" applyFont="1" applyFill="1" applyBorder="1" applyAlignment="1">
      <alignment horizontal="right" vertical="top"/>
    </xf>
    <xf numFmtId="49" fontId="18" fillId="16" borderId="40" xfId="8" applyNumberFormat="1" applyFont="1" applyFill="1" applyBorder="1" applyAlignment="1">
      <alignment horizontal="right" vertical="top"/>
    </xf>
    <xf numFmtId="0" fontId="16" fillId="16" borderId="55" xfId="8" applyFont="1" applyFill="1" applyBorder="1" applyAlignment="1">
      <alignment horizontal="center" vertical="top" wrapText="1"/>
    </xf>
    <xf numFmtId="0" fontId="16" fillId="16" borderId="1" xfId="8" applyFont="1" applyFill="1" applyBorder="1" applyAlignment="1">
      <alignment horizontal="center" vertical="top" wrapText="1"/>
    </xf>
    <xf numFmtId="0" fontId="16" fillId="3" borderId="33" xfId="0" applyFont="1" applyFill="1" applyBorder="1" applyAlignment="1">
      <alignment horizontal="left" vertical="top" wrapText="1"/>
    </xf>
    <xf numFmtId="0" fontId="16" fillId="0" borderId="9" xfId="8" applyFont="1" applyBorder="1" applyAlignment="1">
      <alignment horizontal="left" vertical="top" wrapText="1"/>
    </xf>
    <xf numFmtId="0" fontId="18" fillId="11" borderId="45" xfId="8" applyFont="1" applyFill="1" applyBorder="1" applyAlignment="1">
      <alignment horizontal="right" vertical="center"/>
    </xf>
    <xf numFmtId="0" fontId="18" fillId="11" borderId="46" xfId="8" applyFont="1" applyFill="1" applyBorder="1" applyAlignment="1">
      <alignment horizontal="right" vertical="center"/>
    </xf>
    <xf numFmtId="0" fontId="16" fillId="11" borderId="48" xfId="8" applyFont="1" applyFill="1" applyBorder="1" applyAlignment="1">
      <alignment horizontal="center" vertical="top" wrapText="1"/>
    </xf>
    <xf numFmtId="0" fontId="16" fillId="11" borderId="45" xfId="8" applyFont="1" applyFill="1" applyBorder="1" applyAlignment="1">
      <alignment horizontal="center" vertical="top" wrapText="1"/>
    </xf>
    <xf numFmtId="0" fontId="16" fillId="11" borderId="46" xfId="8" applyFont="1" applyFill="1" applyBorder="1" applyAlignment="1">
      <alignment horizontal="center" vertical="top" wrapText="1"/>
    </xf>
    <xf numFmtId="0" fontId="20" fillId="3" borderId="38" xfId="0" applyFont="1" applyFill="1" applyBorder="1" applyAlignment="1">
      <alignment horizontal="left" vertical="top"/>
    </xf>
    <xf numFmtId="0" fontId="20" fillId="3" borderId="33" xfId="0" applyFont="1" applyFill="1" applyBorder="1" applyAlignment="1">
      <alignment horizontal="left" vertical="top"/>
    </xf>
    <xf numFmtId="0" fontId="20" fillId="3" borderId="20" xfId="0" applyFont="1" applyFill="1" applyBorder="1" applyAlignment="1">
      <alignment horizontal="left" vertical="top"/>
    </xf>
    <xf numFmtId="0" fontId="20" fillId="0" borderId="36" xfId="0" applyFont="1" applyBorder="1" applyAlignment="1">
      <alignment horizontal="left" vertical="top" wrapText="1"/>
    </xf>
    <xf numFmtId="0" fontId="20" fillId="0" borderId="34" xfId="0" applyFont="1" applyBorder="1" applyAlignment="1">
      <alignment horizontal="left" vertical="top" wrapText="1"/>
    </xf>
    <xf numFmtId="0" fontId="20" fillId="0" borderId="8" xfId="0" applyFont="1" applyBorder="1" applyAlignment="1">
      <alignment horizontal="left" vertical="top"/>
    </xf>
    <xf numFmtId="0" fontId="16" fillId="0" borderId="0" xfId="1" applyFont="1" applyAlignment="1">
      <alignment vertical="center" textRotation="90"/>
    </xf>
    <xf numFmtId="0" fontId="16" fillId="0" borderId="3" xfId="8" applyFont="1" applyBorder="1" applyAlignment="1">
      <alignment horizontal="center" vertical="center" textRotation="90" shrinkToFit="1"/>
    </xf>
    <xf numFmtId="0" fontId="16" fillId="0" borderId="8" xfId="8" applyFont="1" applyBorder="1" applyAlignment="1">
      <alignment horizontal="center" vertical="center" textRotation="90" shrinkToFit="1"/>
    </xf>
    <xf numFmtId="0" fontId="16" fillId="0" borderId="17" xfId="8" applyFont="1" applyBorder="1" applyAlignment="1">
      <alignment horizontal="center" vertical="center" textRotation="90" shrinkToFit="1"/>
    </xf>
    <xf numFmtId="0" fontId="16" fillId="0" borderId="29" xfId="1" applyFont="1" applyBorder="1" applyAlignment="1">
      <alignment horizontal="center" vertical="top" wrapText="1"/>
    </xf>
    <xf numFmtId="0" fontId="16" fillId="0" borderId="30" xfId="1" applyFont="1" applyBorder="1" applyAlignment="1">
      <alignment horizontal="center" vertical="top" wrapText="1"/>
    </xf>
    <xf numFmtId="0" fontId="18" fillId="0" borderId="0" xfId="8" applyFont="1" applyBorder="1" applyAlignment="1">
      <alignment horizontal="center" vertical="top" wrapText="1"/>
    </xf>
    <xf numFmtId="0" fontId="18" fillId="0" borderId="35" xfId="8" applyFont="1" applyBorder="1" applyAlignment="1">
      <alignment horizontal="center" vertical="top" wrapText="1"/>
    </xf>
    <xf numFmtId="0" fontId="16" fillId="0" borderId="0" xfId="8" applyFont="1" applyBorder="1" applyAlignment="1">
      <alignment horizontal="center" vertical="top"/>
    </xf>
    <xf numFmtId="0" fontId="16" fillId="0" borderId="35" xfId="8" applyFont="1" applyBorder="1" applyAlignment="1">
      <alignment horizontal="center" vertical="top"/>
    </xf>
    <xf numFmtId="0" fontId="16" fillId="0" borderId="3" xfId="8" applyFont="1" applyBorder="1" applyAlignment="1">
      <alignment horizontal="center" vertical="center" shrinkToFit="1"/>
    </xf>
    <xf numFmtId="0" fontId="16" fillId="0" borderId="8" xfId="8" applyFont="1" applyBorder="1" applyAlignment="1">
      <alignment horizontal="center" vertical="center" shrinkToFit="1"/>
    </xf>
    <xf numFmtId="0" fontId="16" fillId="0" borderId="17" xfId="8" applyFont="1" applyBorder="1" applyAlignment="1">
      <alignment horizontal="center" vertical="center" shrinkToFit="1"/>
    </xf>
    <xf numFmtId="0" fontId="16" fillId="0" borderId="53" xfId="8" applyFont="1" applyBorder="1" applyAlignment="1">
      <alignment horizontal="center" vertical="center" textRotation="90" shrinkToFit="1"/>
    </xf>
    <xf numFmtId="0" fontId="16" fillId="0" borderId="33" xfId="8" applyFont="1" applyBorder="1" applyAlignment="1">
      <alignment horizontal="center" vertical="center" textRotation="90" shrinkToFit="1"/>
    </xf>
    <xf numFmtId="0" fontId="16" fillId="0" borderId="68" xfId="8" applyFont="1" applyBorder="1" applyAlignment="1">
      <alignment horizontal="center" vertical="center" textRotation="90" shrinkToFit="1"/>
    </xf>
    <xf numFmtId="166" fontId="16" fillId="0" borderId="53" xfId="1" applyNumberFormat="1" applyFont="1" applyBorder="1" applyAlignment="1">
      <alignment horizontal="center" vertical="center" textRotation="90" shrinkToFit="1"/>
    </xf>
    <xf numFmtId="166" fontId="16" fillId="0" borderId="33" xfId="1" applyNumberFormat="1" applyFont="1" applyBorder="1" applyAlignment="1">
      <alignment horizontal="center" vertical="center" textRotation="90" shrinkToFit="1"/>
    </xf>
    <xf numFmtId="166" fontId="16" fillId="0" borderId="68" xfId="1" applyNumberFormat="1" applyFont="1" applyBorder="1" applyAlignment="1">
      <alignment horizontal="center" vertical="center" textRotation="90" shrinkToFit="1"/>
    </xf>
    <xf numFmtId="0" fontId="18" fillId="0" borderId="53" xfId="1" applyFont="1" applyBorder="1" applyAlignment="1">
      <alignment horizontal="center" vertical="center"/>
    </xf>
    <xf numFmtId="0" fontId="16" fillId="0" borderId="53" xfId="1" applyFont="1" applyBorder="1" applyAlignment="1">
      <alignment horizontal="center" vertical="center" wrapText="1"/>
    </xf>
    <xf numFmtId="0" fontId="16" fillId="0" borderId="60" xfId="1" applyFont="1" applyBorder="1" applyAlignment="1">
      <alignment horizontal="center" vertical="center" wrapText="1"/>
    </xf>
    <xf numFmtId="0" fontId="16" fillId="0" borderId="33" xfId="1" applyFont="1" applyBorder="1" applyAlignment="1">
      <alignment horizontal="center" vertical="center" wrapText="1"/>
    </xf>
    <xf numFmtId="0" fontId="16" fillId="0" borderId="34" xfId="1" applyFont="1" applyBorder="1" applyAlignment="1">
      <alignment horizontal="center" vertical="center" wrapText="1"/>
    </xf>
    <xf numFmtId="0" fontId="16" fillId="0" borderId="68" xfId="1" applyFont="1" applyBorder="1" applyAlignment="1">
      <alignment horizontal="center" vertical="center" wrapText="1"/>
    </xf>
    <xf numFmtId="0" fontId="16" fillId="0" borderId="33" xfId="1" applyFont="1" applyBorder="1" applyAlignment="1">
      <alignment horizontal="center" vertical="center" textRotation="90"/>
    </xf>
    <xf numFmtId="0" fontId="16" fillId="0" borderId="68" xfId="1" applyFont="1" applyBorder="1" applyAlignment="1">
      <alignment horizontal="center" vertical="center" textRotation="90"/>
    </xf>
    <xf numFmtId="0" fontId="16" fillId="0" borderId="53" xfId="1" applyFont="1" applyBorder="1" applyAlignment="1">
      <alignment horizontal="center" vertical="center" textRotation="90"/>
    </xf>
    <xf numFmtId="166" fontId="37" fillId="0" borderId="3" xfId="8" applyNumberFormat="1" applyFont="1" applyBorder="1" applyAlignment="1">
      <alignment horizontal="center" vertical="center" textRotation="90" wrapText="1"/>
    </xf>
    <xf numFmtId="166" fontId="16" fillId="0" borderId="8" xfId="8" applyNumberFormat="1" applyFont="1" applyBorder="1" applyAlignment="1">
      <alignment horizontal="center" vertical="center" textRotation="90" wrapText="1"/>
    </xf>
    <xf numFmtId="166" fontId="16" fillId="0" borderId="17" xfId="8" applyNumberFormat="1" applyFont="1" applyBorder="1" applyAlignment="1">
      <alignment horizontal="center" vertical="center" textRotation="90" wrapText="1"/>
    </xf>
    <xf numFmtId="0" fontId="32" fillId="0" borderId="29" xfId="1" applyFont="1" applyBorder="1" applyAlignment="1">
      <alignment horizontal="center" vertical="top" wrapText="1"/>
    </xf>
    <xf numFmtId="0" fontId="32" fillId="0" borderId="30" xfId="1" applyFont="1" applyBorder="1" applyAlignment="1">
      <alignment horizontal="center" vertical="top" wrapText="1"/>
    </xf>
    <xf numFmtId="0" fontId="33" fillId="0" borderId="0" xfId="1" applyFont="1" applyBorder="1" applyAlignment="1">
      <alignment horizontal="center" vertical="top" wrapText="1"/>
    </xf>
    <xf numFmtId="0" fontId="33" fillId="0" borderId="35" xfId="1" applyFont="1" applyBorder="1" applyAlignment="1">
      <alignment horizontal="center" vertical="top" wrapText="1"/>
    </xf>
    <xf numFmtId="0" fontId="32" fillId="0" borderId="0" xfId="1" applyFont="1" applyBorder="1" applyAlignment="1">
      <alignment horizontal="center" vertical="top" wrapText="1"/>
    </xf>
    <xf numFmtId="0" fontId="32" fillId="0" borderId="35" xfId="1" applyFont="1" applyBorder="1" applyAlignment="1">
      <alignment horizontal="center" vertical="top" wrapText="1"/>
    </xf>
    <xf numFmtId="0" fontId="32" fillId="0" borderId="30" xfId="1" applyFont="1" applyBorder="1" applyAlignment="1">
      <alignment horizontal="left" vertical="top" wrapText="1" shrinkToFit="1"/>
    </xf>
    <xf numFmtId="0" fontId="32" fillId="0" borderId="35" xfId="1" applyFont="1" applyBorder="1" applyAlignment="1">
      <alignment horizontal="left" vertical="top" wrapText="1" shrinkToFit="1"/>
    </xf>
    <xf numFmtId="49" fontId="33" fillId="0" borderId="11" xfId="1" applyNumberFormat="1" applyFont="1" applyFill="1" applyBorder="1" applyAlignment="1">
      <alignment horizontal="left" vertical="top"/>
    </xf>
    <xf numFmtId="49" fontId="33" fillId="0" borderId="37" xfId="1" applyNumberFormat="1" applyFont="1" applyFill="1" applyBorder="1" applyAlignment="1">
      <alignment horizontal="left" vertical="top"/>
    </xf>
    <xf numFmtId="0" fontId="32" fillId="0" borderId="20" xfId="1" applyFont="1" applyFill="1" applyBorder="1" applyAlignment="1">
      <alignment horizontal="left" vertical="top" wrapText="1"/>
    </xf>
    <xf numFmtId="0" fontId="32" fillId="0" borderId="38" xfId="1" applyFont="1" applyFill="1" applyBorder="1" applyAlignment="1">
      <alignment horizontal="left" vertical="top" wrapText="1"/>
    </xf>
    <xf numFmtId="0" fontId="32" fillId="0" borderId="20" xfId="1" applyFont="1" applyBorder="1" applyAlignment="1">
      <alignment horizontal="left" vertical="top" wrapText="1"/>
    </xf>
    <xf numFmtId="0" fontId="32" fillId="0" borderId="38" xfId="0" applyFont="1" applyBorder="1" applyAlignment="1">
      <alignment horizontal="left" vertical="top" wrapText="1"/>
    </xf>
    <xf numFmtId="166" fontId="32" fillId="3" borderId="43" xfId="1" applyNumberFormat="1" applyFont="1" applyFill="1" applyBorder="1" applyAlignment="1">
      <alignment horizontal="left" vertical="top" wrapText="1"/>
    </xf>
    <xf numFmtId="166" fontId="32" fillId="3" borderId="42" xfId="0" applyNumberFormat="1" applyFont="1" applyFill="1" applyBorder="1" applyAlignment="1">
      <alignment horizontal="left" vertical="top" wrapText="1"/>
    </xf>
    <xf numFmtId="166" fontId="32" fillId="3" borderId="33" xfId="1" applyNumberFormat="1" applyFont="1" applyFill="1" applyBorder="1" applyAlignment="1">
      <alignment horizontal="left" vertical="top" wrapText="1"/>
    </xf>
    <xf numFmtId="166" fontId="32" fillId="3" borderId="33" xfId="0" applyNumberFormat="1" applyFont="1" applyFill="1" applyBorder="1" applyAlignment="1">
      <alignment horizontal="left" vertical="top" wrapText="1"/>
    </xf>
    <xf numFmtId="0" fontId="32" fillId="3" borderId="50" xfId="1" applyFont="1" applyFill="1" applyBorder="1" applyAlignment="1">
      <alignment horizontal="left" vertical="top" wrapText="1"/>
    </xf>
    <xf numFmtId="0" fontId="32" fillId="3" borderId="58" xfId="1" applyFont="1" applyFill="1" applyBorder="1" applyAlignment="1">
      <alignment horizontal="left" vertical="top" wrapText="1"/>
    </xf>
    <xf numFmtId="0" fontId="32" fillId="3" borderId="20" xfId="1" applyFont="1" applyFill="1" applyBorder="1" applyAlignment="1">
      <alignment horizontal="left" vertical="top" wrapText="1"/>
    </xf>
    <xf numFmtId="0" fontId="32" fillId="3" borderId="38" xfId="1" applyFont="1" applyFill="1" applyBorder="1" applyAlignment="1">
      <alignment horizontal="left" vertical="top" wrapText="1"/>
    </xf>
    <xf numFmtId="0" fontId="32" fillId="3" borderId="52" xfId="1" applyFont="1" applyFill="1" applyBorder="1" applyAlignment="1">
      <alignment horizontal="left" vertical="top" wrapText="1"/>
    </xf>
    <xf numFmtId="49" fontId="33" fillId="0" borderId="16" xfId="1" applyNumberFormat="1" applyFont="1" applyFill="1" applyBorder="1" applyAlignment="1">
      <alignment horizontal="left" vertical="top"/>
    </xf>
    <xf numFmtId="0" fontId="32" fillId="3" borderId="8" xfId="1" applyFont="1" applyFill="1" applyBorder="1" applyAlignment="1">
      <alignment horizontal="left" vertical="top" wrapText="1"/>
    </xf>
    <xf numFmtId="0" fontId="32" fillId="0" borderId="17" xfId="1" applyFont="1" applyBorder="1" applyAlignment="1">
      <alignment horizontal="left" vertical="top" wrapText="1"/>
    </xf>
    <xf numFmtId="0" fontId="32" fillId="3" borderId="50" xfId="0" applyFont="1" applyFill="1" applyBorder="1" applyAlignment="1">
      <alignment horizontal="left" vertical="top" wrapText="1"/>
    </xf>
    <xf numFmtId="0" fontId="32" fillId="3" borderId="52" xfId="0" applyFont="1" applyFill="1" applyBorder="1" applyAlignment="1">
      <alignment horizontal="left" vertical="top" wrapText="1"/>
    </xf>
    <xf numFmtId="0" fontId="32" fillId="0" borderId="38" xfId="1" applyFont="1" applyBorder="1" applyAlignment="1">
      <alignment horizontal="left" vertical="top" wrapText="1"/>
    </xf>
    <xf numFmtId="0" fontId="32" fillId="0" borderId="53" xfId="1" applyFont="1" applyBorder="1" applyAlignment="1">
      <alignment horizontal="center" vertical="center" textRotation="90"/>
    </xf>
    <xf numFmtId="0" fontId="32" fillId="0" borderId="33" xfId="1" applyFont="1" applyBorder="1" applyAlignment="1">
      <alignment horizontal="center" vertical="center" textRotation="90"/>
    </xf>
    <xf numFmtId="0" fontId="32" fillId="0" borderId="68" xfId="1" applyFont="1" applyBorder="1" applyAlignment="1">
      <alignment horizontal="center" vertical="center" textRotation="90"/>
    </xf>
    <xf numFmtId="0" fontId="32" fillId="3" borderId="20" xfId="1" applyFont="1" applyFill="1" applyBorder="1" applyAlignment="1">
      <alignment horizontal="left" vertical="top"/>
    </xf>
    <xf numFmtId="0" fontId="32" fillId="3" borderId="38" xfId="1" applyFont="1" applyFill="1" applyBorder="1" applyAlignment="1">
      <alignment horizontal="left" vertical="top"/>
    </xf>
    <xf numFmtId="0" fontId="32" fillId="3" borderId="17" xfId="1" applyFont="1" applyFill="1" applyBorder="1" applyAlignment="1">
      <alignment horizontal="left" vertical="top"/>
    </xf>
    <xf numFmtId="49" fontId="33" fillId="11" borderId="45" xfId="1" applyNumberFormat="1" applyFont="1" applyFill="1" applyBorder="1" applyAlignment="1">
      <alignment horizontal="center" vertical="top"/>
    </xf>
    <xf numFmtId="49" fontId="33" fillId="11" borderId="46" xfId="1" applyNumberFormat="1" applyFont="1" applyFill="1" applyBorder="1" applyAlignment="1">
      <alignment horizontal="center" vertical="top"/>
    </xf>
    <xf numFmtId="49" fontId="33" fillId="2" borderId="41" xfId="1" applyNumberFormat="1" applyFont="1" applyFill="1" applyBorder="1" applyAlignment="1">
      <alignment horizontal="center" vertical="top" wrapText="1"/>
    </xf>
    <xf numFmtId="0" fontId="32" fillId="0" borderId="63" xfId="1" applyFont="1" applyBorder="1" applyAlignment="1">
      <alignment horizontal="center" vertical="top"/>
    </xf>
    <xf numFmtId="0" fontId="32" fillId="0" borderId="55" xfId="1" applyFont="1" applyBorder="1" applyAlignment="1">
      <alignment horizontal="center" vertical="top"/>
    </xf>
    <xf numFmtId="49" fontId="33" fillId="2" borderId="45" xfId="1" applyNumberFormat="1" applyFont="1" applyFill="1" applyBorder="1" applyAlignment="1">
      <alignment horizontal="left" vertical="top" wrapText="1"/>
    </xf>
    <xf numFmtId="49" fontId="33" fillId="2" borderId="46" xfId="1" applyNumberFormat="1" applyFont="1" applyFill="1" applyBorder="1" applyAlignment="1">
      <alignment horizontal="left" vertical="top" wrapText="1"/>
    </xf>
    <xf numFmtId="49" fontId="33" fillId="0" borderId="7" xfId="1" applyNumberFormat="1" applyFont="1" applyFill="1" applyBorder="1" applyAlignment="1">
      <alignment horizontal="left" vertical="top"/>
    </xf>
    <xf numFmtId="0" fontId="32" fillId="0" borderId="8" xfId="1" applyFont="1" applyBorder="1" applyAlignment="1">
      <alignment horizontal="left" vertical="top" wrapText="1"/>
    </xf>
    <xf numFmtId="0" fontId="32" fillId="0" borderId="2" xfId="1" applyFont="1" applyBorder="1" applyAlignment="1">
      <alignment horizontal="center" vertical="center" textRotation="90"/>
    </xf>
    <xf numFmtId="0" fontId="32" fillId="0" borderId="7" xfId="1" applyFont="1" applyBorder="1" applyAlignment="1">
      <alignment horizontal="center" vertical="center" textRotation="90"/>
    </xf>
    <xf numFmtId="0" fontId="32" fillId="0" borderId="16" xfId="1" applyFont="1" applyBorder="1" applyAlignment="1">
      <alignment horizontal="center" vertical="center" textRotation="90"/>
    </xf>
    <xf numFmtId="0" fontId="32" fillId="0" borderId="29" xfId="1" applyFont="1" applyBorder="1" applyAlignment="1">
      <alignment vertical="center" textRotation="90"/>
    </xf>
    <xf numFmtId="0" fontId="32" fillId="0" borderId="0" xfId="1" applyFont="1" applyAlignment="1">
      <alignment vertical="center" textRotation="90"/>
    </xf>
    <xf numFmtId="0" fontId="32" fillId="0" borderId="1" xfId="1" applyFont="1" applyBorder="1" applyAlignment="1">
      <alignment vertical="center" textRotation="90"/>
    </xf>
    <xf numFmtId="0" fontId="32" fillId="0" borderId="3" xfId="1" applyFont="1" applyBorder="1" applyAlignment="1">
      <alignment horizontal="center" vertical="center" textRotation="90" shrinkToFit="1"/>
    </xf>
    <xf numFmtId="0" fontId="32" fillId="0" borderId="8" xfId="1" applyFont="1" applyBorder="1" applyAlignment="1">
      <alignment horizontal="center" vertical="center" textRotation="90" shrinkToFit="1"/>
    </xf>
    <xf numFmtId="0" fontId="32" fillId="0" borderId="17" xfId="1" applyFont="1" applyBorder="1" applyAlignment="1">
      <alignment horizontal="center" vertical="center" textRotation="90" shrinkToFit="1"/>
    </xf>
    <xf numFmtId="0" fontId="32" fillId="0" borderId="3" xfId="1" applyFont="1" applyBorder="1" applyAlignment="1">
      <alignment horizontal="center" vertical="center" textRotation="90" wrapText="1" shrinkToFit="1"/>
    </xf>
    <xf numFmtId="0" fontId="32" fillId="0" borderId="8" xfId="1" applyFont="1" applyBorder="1" applyAlignment="1">
      <alignment horizontal="center" vertical="center" textRotation="90" wrapText="1" shrinkToFit="1"/>
    </xf>
    <xf numFmtId="0" fontId="32" fillId="0" borderId="17" xfId="1" applyFont="1" applyBorder="1" applyAlignment="1">
      <alignment horizontal="center" vertical="center" textRotation="90" wrapText="1" shrinkToFit="1"/>
    </xf>
    <xf numFmtId="0" fontId="32" fillId="0" borderId="28" xfId="1" applyFont="1" applyBorder="1" applyAlignment="1">
      <alignment horizontal="center" vertical="center" wrapText="1" shrinkToFit="1"/>
    </xf>
    <xf numFmtId="0" fontId="32" fillId="0" borderId="31" xfId="1" applyFont="1" applyBorder="1" applyAlignment="1">
      <alignment horizontal="center" vertical="center" wrapText="1" shrinkToFit="1"/>
    </xf>
    <xf numFmtId="0" fontId="32" fillId="0" borderId="39" xfId="1" applyFont="1" applyBorder="1" applyAlignment="1">
      <alignment horizontal="center" vertical="center" wrapText="1" shrinkToFit="1"/>
    </xf>
    <xf numFmtId="0" fontId="32" fillId="0" borderId="28" xfId="1" applyFont="1" applyBorder="1" applyAlignment="1">
      <alignment horizontal="center" vertical="center" wrapText="1"/>
    </xf>
    <xf numFmtId="0" fontId="32" fillId="0" borderId="30" xfId="1" applyFont="1" applyBorder="1" applyAlignment="1">
      <alignment horizontal="center" vertical="center" wrapText="1"/>
    </xf>
    <xf numFmtId="0" fontId="32" fillId="0" borderId="31" xfId="1" applyFont="1" applyBorder="1" applyAlignment="1">
      <alignment horizontal="center" vertical="center" wrapText="1"/>
    </xf>
    <xf numFmtId="0" fontId="32" fillId="0" borderId="35" xfId="1" applyFont="1" applyBorder="1" applyAlignment="1">
      <alignment horizontal="center" vertical="center" wrapText="1"/>
    </xf>
    <xf numFmtId="0" fontId="32" fillId="0" borderId="33" xfId="1" applyFont="1" applyBorder="1" applyAlignment="1">
      <alignment horizontal="center" vertical="center" wrapText="1"/>
    </xf>
    <xf numFmtId="0" fontId="32" fillId="0" borderId="68" xfId="1" applyFont="1" applyBorder="1" applyAlignment="1">
      <alignment horizontal="center" vertical="center" wrapText="1"/>
    </xf>
    <xf numFmtId="166" fontId="32" fillId="0" borderId="29" xfId="1" applyNumberFormat="1" applyFont="1" applyBorder="1" applyAlignment="1">
      <alignment horizontal="center" vertical="center" textRotation="90" shrinkToFit="1"/>
    </xf>
    <xf numFmtId="166" fontId="32" fillId="0" borderId="0" xfId="1" applyNumberFormat="1" applyFont="1" applyAlignment="1">
      <alignment horizontal="center" vertical="center" textRotation="90" shrinkToFit="1"/>
    </xf>
    <xf numFmtId="166" fontId="32" fillId="0" borderId="1" xfId="1" applyNumberFormat="1" applyFont="1" applyBorder="1" applyAlignment="1">
      <alignment horizontal="center" vertical="center" textRotation="90" shrinkToFit="1"/>
    </xf>
    <xf numFmtId="0" fontId="32" fillId="0" borderId="53" xfId="1" applyFont="1" applyBorder="1" applyAlignment="1">
      <alignment horizontal="center" vertical="center" textRotation="90" wrapText="1" shrinkToFit="1"/>
    </xf>
    <xf numFmtId="0" fontId="32" fillId="0" borderId="33" xfId="1" applyFont="1" applyBorder="1" applyAlignment="1">
      <alignment horizontal="center" vertical="center" textRotation="90" wrapText="1" shrinkToFit="1"/>
    </xf>
    <xf numFmtId="0" fontId="32" fillId="0" borderId="68" xfId="1" applyFont="1" applyBorder="1" applyAlignment="1">
      <alignment horizontal="center" vertical="center" textRotation="90" wrapText="1" shrinkToFit="1"/>
    </xf>
    <xf numFmtId="166" fontId="32" fillId="0" borderId="53" xfId="1" applyNumberFormat="1" applyFont="1" applyBorder="1" applyAlignment="1">
      <alignment horizontal="center" vertical="center" textRotation="90" shrinkToFit="1"/>
    </xf>
    <xf numFmtId="166" fontId="32" fillId="0" borderId="33" xfId="1" applyNumberFormat="1" applyFont="1" applyBorder="1" applyAlignment="1">
      <alignment horizontal="center" vertical="center" textRotation="90" shrinkToFit="1"/>
    </xf>
    <xf numFmtId="166" fontId="32" fillId="0" borderId="68" xfId="1" applyNumberFormat="1" applyFont="1" applyBorder="1" applyAlignment="1">
      <alignment horizontal="center" vertical="center" textRotation="90" shrinkToFit="1"/>
    </xf>
    <xf numFmtId="0" fontId="33" fillId="0" borderId="53" xfId="1" applyFont="1" applyBorder="1" applyAlignment="1">
      <alignment horizontal="center" vertical="center"/>
    </xf>
    <xf numFmtId="166" fontId="32" fillId="3" borderId="20" xfId="1" applyNumberFormat="1" applyFont="1" applyFill="1" applyBorder="1" applyAlignment="1">
      <alignment horizontal="left" vertical="top"/>
    </xf>
    <xf numFmtId="166" fontId="32" fillId="3" borderId="38" xfId="1" applyNumberFormat="1" applyFont="1" applyFill="1" applyBorder="1" applyAlignment="1">
      <alignment horizontal="left" vertical="top"/>
    </xf>
    <xf numFmtId="0" fontId="32" fillId="3" borderId="8" xfId="1" applyFont="1" applyFill="1" applyBorder="1" applyAlignment="1">
      <alignment horizontal="left" vertical="top"/>
    </xf>
    <xf numFmtId="0" fontId="32" fillId="0" borderId="33" xfId="1" applyFont="1" applyBorder="1" applyAlignment="1">
      <alignment horizontal="left" vertical="top" wrapText="1"/>
    </xf>
    <xf numFmtId="49" fontId="33" fillId="11" borderId="1" xfId="1" applyNumberFormat="1" applyFont="1" applyFill="1" applyBorder="1" applyAlignment="1">
      <alignment horizontal="right" vertical="top"/>
    </xf>
    <xf numFmtId="49" fontId="33" fillId="11" borderId="40" xfId="1" applyNumberFormat="1" applyFont="1" applyFill="1" applyBorder="1" applyAlignment="1">
      <alignment horizontal="right" vertical="top"/>
    </xf>
    <xf numFmtId="0" fontId="32" fillId="11" borderId="48" xfId="1" applyFont="1" applyFill="1" applyBorder="1" applyAlignment="1">
      <alignment horizontal="center" vertical="top" wrapText="1"/>
    </xf>
    <xf numFmtId="0" fontId="32" fillId="11" borderId="45" xfId="1" applyFont="1" applyFill="1" applyBorder="1" applyAlignment="1">
      <alignment horizontal="center" vertical="top" wrapText="1"/>
    </xf>
    <xf numFmtId="0" fontId="32" fillId="11" borderId="46" xfId="1" applyFont="1" applyFill="1" applyBorder="1" applyAlignment="1">
      <alignment horizontal="center" vertical="top" wrapText="1"/>
    </xf>
    <xf numFmtId="49" fontId="33" fillId="2" borderId="45" xfId="1" applyNumberFormat="1" applyFont="1" applyFill="1" applyBorder="1" applyAlignment="1">
      <alignment horizontal="right" vertical="top" wrapText="1"/>
    </xf>
    <xf numFmtId="49" fontId="33" fillId="2" borderId="46" xfId="1" applyNumberFormat="1" applyFont="1" applyFill="1" applyBorder="1" applyAlignment="1">
      <alignment horizontal="right" vertical="top" wrapText="1"/>
    </xf>
    <xf numFmtId="0" fontId="32" fillId="2" borderId="48" xfId="1" applyFont="1" applyFill="1" applyBorder="1" applyAlignment="1">
      <alignment horizontal="center" vertical="top" wrapText="1"/>
    </xf>
    <xf numFmtId="0" fontId="32" fillId="2" borderId="45" xfId="1" applyFont="1" applyFill="1" applyBorder="1" applyAlignment="1">
      <alignment horizontal="center" vertical="top" wrapText="1"/>
    </xf>
    <xf numFmtId="0" fontId="32" fillId="2" borderId="46" xfId="1" applyFont="1" applyFill="1" applyBorder="1" applyAlignment="1">
      <alignment horizontal="center" vertical="top" wrapText="1"/>
    </xf>
    <xf numFmtId="49" fontId="33" fillId="15" borderId="1" xfId="1" applyNumberFormat="1" applyFont="1" applyFill="1" applyBorder="1" applyAlignment="1">
      <alignment horizontal="right" vertical="top" wrapText="1"/>
    </xf>
    <xf numFmtId="49" fontId="33" fillId="15" borderId="40" xfId="1" applyNumberFormat="1" applyFont="1" applyFill="1" applyBorder="1" applyAlignment="1">
      <alignment horizontal="right" vertical="top" wrapText="1"/>
    </xf>
    <xf numFmtId="49" fontId="33" fillId="2" borderId="63" xfId="1" applyNumberFormat="1" applyFont="1" applyFill="1" applyBorder="1" applyAlignment="1">
      <alignment horizontal="center" vertical="top" wrapText="1"/>
    </xf>
    <xf numFmtId="0" fontId="33" fillId="2" borderId="1" xfId="1" applyFont="1" applyFill="1" applyBorder="1" applyAlignment="1">
      <alignment horizontal="left" vertical="top" wrapText="1"/>
    </xf>
    <xf numFmtId="0" fontId="33" fillId="2" borderId="40" xfId="1" applyFont="1" applyFill="1" applyBorder="1" applyAlignment="1">
      <alignment horizontal="left" vertical="top" wrapText="1"/>
    </xf>
    <xf numFmtId="0" fontId="33" fillId="11" borderId="41" xfId="1" applyFont="1" applyFill="1" applyBorder="1" applyAlignment="1">
      <alignment horizontal="left" vertical="top" wrapText="1"/>
    </xf>
    <xf numFmtId="0" fontId="33" fillId="11" borderId="45" xfId="1" applyFont="1" applyFill="1" applyBorder="1" applyAlignment="1">
      <alignment horizontal="left" vertical="top" wrapText="1"/>
    </xf>
    <xf numFmtId="0" fontId="33" fillId="11" borderId="46" xfId="1" applyFont="1" applyFill="1" applyBorder="1" applyAlignment="1">
      <alignment horizontal="left" vertical="top" wrapText="1"/>
    </xf>
    <xf numFmtId="49" fontId="33" fillId="0" borderId="37" xfId="8" applyNumberFormat="1" applyFont="1" applyFill="1" applyBorder="1" applyAlignment="1">
      <alignment horizontal="left" vertical="top"/>
    </xf>
    <xf numFmtId="0" fontId="32" fillId="0" borderId="70" xfId="0" applyFont="1" applyFill="1" applyBorder="1" applyAlignment="1">
      <alignment horizontal="left" vertical="top"/>
    </xf>
    <xf numFmtId="0" fontId="32" fillId="0" borderId="68" xfId="0" applyFont="1" applyBorder="1" applyAlignment="1">
      <alignment horizontal="left" vertical="top" wrapText="1"/>
    </xf>
    <xf numFmtId="0" fontId="16" fillId="0" borderId="36" xfId="1" applyFont="1" applyBorder="1" applyAlignment="1">
      <alignment horizontal="left" vertical="top" wrapText="1"/>
    </xf>
    <xf numFmtId="0" fontId="16" fillId="0" borderId="64" xfId="1" applyFont="1" applyBorder="1" applyAlignment="1">
      <alignment horizontal="left" vertical="top" wrapText="1"/>
    </xf>
    <xf numFmtId="49" fontId="33" fillId="11" borderId="55" xfId="1" applyNumberFormat="1" applyFont="1" applyFill="1" applyBorder="1" applyAlignment="1">
      <alignment horizontal="right" vertical="top"/>
    </xf>
    <xf numFmtId="49" fontId="33" fillId="0" borderId="66" xfId="1" applyNumberFormat="1" applyFont="1" applyFill="1" applyBorder="1" applyAlignment="1">
      <alignment horizontal="left" vertical="top" wrapText="1"/>
    </xf>
    <xf numFmtId="49" fontId="33" fillId="0" borderId="24" xfId="1" applyNumberFormat="1" applyFont="1" applyFill="1" applyBorder="1" applyAlignment="1">
      <alignment horizontal="left" vertical="top" wrapText="1"/>
    </xf>
    <xf numFmtId="0" fontId="32" fillId="5" borderId="53" xfId="1" applyFont="1" applyFill="1" applyBorder="1" applyAlignment="1">
      <alignment horizontal="left" vertical="top" wrapText="1"/>
    </xf>
    <xf numFmtId="0" fontId="32" fillId="3" borderId="53" xfId="1" applyFont="1" applyFill="1" applyBorder="1" applyAlignment="1">
      <alignment horizontal="left" vertical="top" wrapText="1"/>
    </xf>
    <xf numFmtId="0" fontId="32" fillId="3" borderId="33" xfId="1" applyFont="1" applyFill="1" applyBorder="1" applyAlignment="1">
      <alignment horizontal="left" vertical="top" wrapText="1"/>
    </xf>
    <xf numFmtId="1" fontId="32" fillId="3" borderId="53" xfId="1" applyNumberFormat="1" applyFont="1" applyFill="1" applyBorder="1" applyAlignment="1">
      <alignment horizontal="left" vertical="top" wrapText="1"/>
    </xf>
    <xf numFmtId="1" fontId="32" fillId="3" borderId="33" xfId="1" applyNumberFormat="1" applyFont="1" applyFill="1" applyBorder="1" applyAlignment="1">
      <alignment horizontal="left" vertical="top" wrapText="1"/>
    </xf>
    <xf numFmtId="1" fontId="32" fillId="3" borderId="3" xfId="1" applyNumberFormat="1" applyFont="1" applyFill="1" applyBorder="1" applyAlignment="1">
      <alignment horizontal="left" vertical="top" wrapText="1"/>
    </xf>
    <xf numFmtId="1" fontId="32" fillId="3" borderId="38" xfId="1" applyNumberFormat="1" applyFont="1" applyFill="1" applyBorder="1" applyAlignment="1">
      <alignment horizontal="left" vertical="top" wrapText="1"/>
    </xf>
    <xf numFmtId="3" fontId="32" fillId="0" borderId="38" xfId="8" applyNumberFormat="1" applyFont="1" applyBorder="1" applyAlignment="1">
      <alignment horizontal="left" vertical="top" wrapText="1"/>
    </xf>
    <xf numFmtId="3" fontId="32" fillId="0" borderId="68" xfId="8" applyNumberFormat="1" applyFont="1" applyBorder="1" applyAlignment="1">
      <alignment horizontal="left" vertical="top" wrapText="1"/>
    </xf>
    <xf numFmtId="0" fontId="16" fillId="0" borderId="38" xfId="1" applyFont="1" applyBorder="1" applyAlignment="1">
      <alignment horizontal="left" vertical="top" wrapText="1"/>
    </xf>
    <xf numFmtId="0" fontId="16" fillId="0" borderId="68" xfId="1" applyFont="1" applyBorder="1" applyAlignment="1">
      <alignment horizontal="left" vertical="top" wrapText="1"/>
    </xf>
    <xf numFmtId="0" fontId="33" fillId="11" borderId="45" xfId="1" applyFont="1" applyFill="1" applyBorder="1" applyAlignment="1">
      <alignment horizontal="center" vertical="top" wrapText="1"/>
    </xf>
    <xf numFmtId="0" fontId="32" fillId="0" borderId="3" xfId="1" applyFont="1" applyBorder="1" applyAlignment="1">
      <alignment horizontal="left" vertical="top"/>
    </xf>
    <xf numFmtId="0" fontId="27" fillId="0" borderId="17" xfId="0" applyFont="1" applyBorder="1" applyAlignment="1">
      <alignment horizontal="left" vertical="top"/>
    </xf>
    <xf numFmtId="49" fontId="33" fillId="11" borderId="45" xfId="1" applyNumberFormat="1" applyFont="1" applyFill="1" applyBorder="1" applyAlignment="1">
      <alignment horizontal="right" vertical="top"/>
    </xf>
    <xf numFmtId="49" fontId="33" fillId="11" borderId="46" xfId="1" applyNumberFormat="1" applyFont="1" applyFill="1" applyBorder="1" applyAlignment="1">
      <alignment horizontal="right" vertical="top"/>
    </xf>
    <xf numFmtId="2" fontId="32" fillId="3" borderId="20" xfId="1" applyNumberFormat="1" applyFont="1" applyFill="1" applyBorder="1" applyAlignment="1">
      <alignment horizontal="left" vertical="top" wrapText="1"/>
    </xf>
    <xf numFmtId="2" fontId="32" fillId="3" borderId="38" xfId="1" applyNumberFormat="1" applyFont="1" applyFill="1" applyBorder="1" applyAlignment="1">
      <alignment horizontal="left" vertical="top" wrapText="1"/>
    </xf>
    <xf numFmtId="165" fontId="32" fillId="0" borderId="61" xfId="1" applyNumberFormat="1" applyFont="1" applyFill="1" applyBorder="1" applyAlignment="1">
      <alignment horizontal="left" vertical="top" wrapText="1"/>
    </xf>
    <xf numFmtId="165" fontId="32" fillId="0" borderId="52" xfId="1" applyNumberFormat="1" applyFont="1" applyFill="1" applyBorder="1" applyAlignment="1">
      <alignment horizontal="left" vertical="top" wrapText="1"/>
    </xf>
    <xf numFmtId="165" fontId="32" fillId="0" borderId="58" xfId="1" applyNumberFormat="1" applyFont="1" applyFill="1" applyBorder="1" applyAlignment="1">
      <alignment horizontal="left" vertical="top" wrapText="1"/>
    </xf>
    <xf numFmtId="0" fontId="32" fillId="0" borderId="35" xfId="1" applyFont="1" applyBorder="1" applyAlignment="1">
      <alignment horizontal="left" vertical="top" wrapText="1"/>
    </xf>
    <xf numFmtId="165" fontId="32" fillId="0" borderId="20" xfId="1" applyNumberFormat="1" applyFont="1" applyFill="1" applyBorder="1" applyAlignment="1">
      <alignment horizontal="left" vertical="top" wrapText="1"/>
    </xf>
    <xf numFmtId="165" fontId="32" fillId="0" borderId="8" xfId="1" applyNumberFormat="1" applyFont="1" applyFill="1" applyBorder="1" applyAlignment="1">
      <alignment horizontal="left" vertical="top" wrapText="1"/>
    </xf>
    <xf numFmtId="165" fontId="32" fillId="0" borderId="38" xfId="1" applyNumberFormat="1" applyFont="1" applyFill="1" applyBorder="1" applyAlignment="1">
      <alignment horizontal="left" vertical="top" wrapText="1"/>
    </xf>
    <xf numFmtId="0" fontId="32" fillId="0" borderId="38" xfId="0" applyFont="1" applyFill="1" applyBorder="1" applyAlignment="1">
      <alignment horizontal="left" vertical="top" wrapText="1"/>
    </xf>
    <xf numFmtId="0" fontId="32" fillId="0" borderId="55" xfId="0" applyFont="1" applyBorder="1" applyAlignment="1">
      <alignment vertical="top" wrapText="1"/>
    </xf>
    <xf numFmtId="0" fontId="33" fillId="2" borderId="45" xfId="1" applyFont="1" applyFill="1" applyBorder="1" applyAlignment="1">
      <alignment horizontal="left" vertical="top" wrapText="1"/>
    </xf>
    <xf numFmtId="0" fontId="33" fillId="2" borderId="46" xfId="1" applyFont="1" applyFill="1" applyBorder="1" applyAlignment="1">
      <alignment horizontal="left" vertical="top" wrapText="1"/>
    </xf>
    <xf numFmtId="164" fontId="33" fillId="11" borderId="41" xfId="30" applyFont="1" applyFill="1" applyBorder="1" applyAlignment="1">
      <alignment horizontal="left" vertical="top" wrapText="1"/>
    </xf>
    <xf numFmtId="0" fontId="32" fillId="11" borderId="29" xfId="0" applyFont="1" applyFill="1" applyBorder="1" applyAlignment="1">
      <alignment vertical="top" wrapText="1"/>
    </xf>
    <xf numFmtId="0" fontId="32" fillId="11" borderId="30" xfId="0" applyFont="1" applyFill="1" applyBorder="1" applyAlignment="1">
      <alignment vertical="top" wrapText="1"/>
    </xf>
    <xf numFmtId="0" fontId="32" fillId="11" borderId="1" xfId="0" applyFont="1" applyFill="1" applyBorder="1" applyAlignment="1">
      <alignment vertical="top"/>
    </xf>
    <xf numFmtId="0" fontId="32" fillId="11" borderId="40" xfId="0" applyFont="1" applyFill="1" applyBorder="1" applyAlignment="1">
      <alignment vertical="top"/>
    </xf>
    <xf numFmtId="49" fontId="33" fillId="11" borderId="41" xfId="1" applyNumberFormat="1" applyFont="1" applyFill="1" applyBorder="1" applyAlignment="1">
      <alignment horizontal="left" vertical="top"/>
    </xf>
    <xf numFmtId="49" fontId="33" fillId="11" borderId="45" xfId="1" applyNumberFormat="1" applyFont="1" applyFill="1" applyBorder="1" applyAlignment="1">
      <alignment horizontal="left" vertical="top"/>
    </xf>
    <xf numFmtId="49" fontId="33" fillId="11" borderId="46" xfId="1" applyNumberFormat="1" applyFont="1" applyFill="1" applyBorder="1" applyAlignment="1">
      <alignment horizontal="left" vertical="top"/>
    </xf>
    <xf numFmtId="0" fontId="32" fillId="0" borderId="9" xfId="1" applyFont="1" applyBorder="1" applyAlignment="1">
      <alignment horizontal="left" vertical="top" wrapText="1"/>
    </xf>
    <xf numFmtId="0" fontId="32" fillId="0" borderId="3" xfId="0" applyFont="1" applyBorder="1" applyAlignment="1">
      <alignment horizontal="left" vertical="top" wrapText="1"/>
    </xf>
    <xf numFmtId="0" fontId="32" fillId="0" borderId="8" xfId="0" applyFont="1" applyBorder="1" applyAlignment="1">
      <alignment horizontal="left" vertical="top" wrapText="1"/>
    </xf>
    <xf numFmtId="0" fontId="32" fillId="0" borderId="17" xfId="0" applyFont="1" applyBorder="1" applyAlignment="1">
      <alignment horizontal="left" vertical="top" wrapText="1"/>
    </xf>
    <xf numFmtId="0" fontId="32" fillId="0" borderId="30" xfId="1" applyFont="1" applyBorder="1" applyAlignment="1">
      <alignment horizontal="left" vertical="top" wrapText="1"/>
    </xf>
    <xf numFmtId="0" fontId="32" fillId="0" borderId="40" xfId="1" applyFont="1" applyBorder="1" applyAlignment="1">
      <alignment horizontal="left" vertical="top" wrapText="1"/>
    </xf>
    <xf numFmtId="0" fontId="32" fillId="0" borderId="3" xfId="1" applyFont="1" applyBorder="1" applyAlignment="1">
      <alignment horizontal="left" vertical="top" wrapText="1"/>
    </xf>
    <xf numFmtId="0" fontId="27" fillId="3" borderId="17" xfId="0" applyFont="1" applyFill="1" applyBorder="1" applyAlignment="1">
      <alignment horizontal="left" vertical="top" wrapText="1"/>
    </xf>
    <xf numFmtId="3" fontId="32" fillId="5" borderId="53" xfId="1" applyNumberFormat="1" applyFont="1" applyFill="1" applyBorder="1" applyAlignment="1">
      <alignment horizontal="left" vertical="top" wrapText="1"/>
    </xf>
    <xf numFmtId="0" fontId="32" fillId="0" borderId="33" xfId="0" applyFont="1" applyBorder="1" applyAlignment="1">
      <alignment horizontal="left" vertical="top" wrapText="1"/>
    </xf>
    <xf numFmtId="3" fontId="32" fillId="5" borderId="76" xfId="1" applyNumberFormat="1" applyFont="1" applyFill="1" applyBorder="1" applyAlignment="1">
      <alignment horizontal="left" vertical="top" wrapText="1"/>
    </xf>
    <xf numFmtId="0" fontId="32" fillId="0" borderId="9" xfId="0" applyFont="1" applyBorder="1" applyAlignment="1">
      <alignment horizontal="left" vertical="top" wrapText="1"/>
    </xf>
    <xf numFmtId="3" fontId="32" fillId="5" borderId="61" xfId="1" applyNumberFormat="1" applyFont="1" applyFill="1" applyBorder="1" applyAlignment="1">
      <alignment horizontal="left" vertical="top" wrapText="1"/>
    </xf>
    <xf numFmtId="3" fontId="32" fillId="5" borderId="52" xfId="1" applyNumberFormat="1" applyFont="1" applyFill="1" applyBorder="1" applyAlignment="1">
      <alignment horizontal="left" vertical="top" wrapText="1"/>
    </xf>
    <xf numFmtId="0" fontId="27" fillId="0" borderId="37" xfId="0" applyFont="1" applyBorder="1" applyAlignment="1">
      <alignment horizontal="left" vertical="top"/>
    </xf>
    <xf numFmtId="0" fontId="32" fillId="0" borderId="20" xfId="0" applyFont="1" applyFill="1" applyBorder="1" applyAlignment="1">
      <alignment horizontal="left" vertical="top" wrapText="1"/>
    </xf>
    <xf numFmtId="0" fontId="27" fillId="0" borderId="38" xfId="0" applyFont="1" applyBorder="1" applyAlignment="1">
      <alignment horizontal="left" vertical="top" wrapText="1"/>
    </xf>
    <xf numFmtId="3" fontId="32" fillId="0" borderId="3" xfId="1" applyNumberFormat="1" applyFont="1" applyBorder="1" applyAlignment="1">
      <alignment horizontal="left" vertical="top" wrapText="1"/>
    </xf>
    <xf numFmtId="3" fontId="32" fillId="0" borderId="8" xfId="1" applyNumberFormat="1" applyFont="1" applyBorder="1" applyAlignment="1">
      <alignment horizontal="left" vertical="top" wrapText="1"/>
    </xf>
    <xf numFmtId="3" fontId="32" fillId="0" borderId="17" xfId="1" applyNumberFormat="1" applyFont="1" applyBorder="1" applyAlignment="1">
      <alignment horizontal="left" vertical="top" wrapText="1"/>
    </xf>
    <xf numFmtId="1" fontId="32" fillId="3" borderId="20" xfId="1" applyNumberFormat="1" applyFont="1" applyFill="1" applyBorder="1" applyAlignment="1">
      <alignment horizontal="left" vertical="top" wrapText="1"/>
    </xf>
    <xf numFmtId="1" fontId="32" fillId="3" borderId="17" xfId="1" applyNumberFormat="1" applyFont="1" applyFill="1" applyBorder="1" applyAlignment="1">
      <alignment horizontal="left" vertical="top" wrapText="1"/>
    </xf>
    <xf numFmtId="1" fontId="32" fillId="5" borderId="20" xfId="1" applyNumberFormat="1" applyFont="1" applyFill="1" applyBorder="1" applyAlignment="1">
      <alignment horizontal="left" vertical="top" wrapText="1"/>
    </xf>
    <xf numFmtId="1" fontId="32" fillId="5" borderId="17" xfId="1" applyNumberFormat="1" applyFont="1" applyFill="1" applyBorder="1" applyAlignment="1">
      <alignment horizontal="left" vertical="top" wrapText="1"/>
    </xf>
    <xf numFmtId="0" fontId="32" fillId="0" borderId="32" xfId="1" applyFont="1" applyBorder="1" applyAlignment="1">
      <alignment horizontal="left" vertical="top" wrapText="1"/>
    </xf>
    <xf numFmtId="0" fontId="32" fillId="0" borderId="18" xfId="1" applyFont="1" applyBorder="1" applyAlignment="1">
      <alignment horizontal="left" vertical="top" wrapText="1"/>
    </xf>
    <xf numFmtId="0" fontId="32" fillId="11" borderId="45" xfId="1" applyFont="1" applyFill="1" applyBorder="1" applyAlignment="1">
      <alignment horizontal="center" vertical="center" wrapText="1"/>
    </xf>
    <xf numFmtId="0" fontId="32" fillId="11" borderId="46" xfId="0" applyFont="1" applyFill="1" applyBorder="1" applyAlignment="1">
      <alignment wrapText="1"/>
    </xf>
    <xf numFmtId="49" fontId="33" fillId="11" borderId="1" xfId="1" applyNumberFormat="1" applyFont="1" applyFill="1" applyBorder="1" applyAlignment="1">
      <alignment horizontal="left" vertical="top"/>
    </xf>
    <xf numFmtId="165" fontId="32" fillId="5" borderId="21" xfId="1" applyNumberFormat="1" applyFont="1" applyFill="1" applyBorder="1" applyAlignment="1">
      <alignment horizontal="left" vertical="top" wrapText="1"/>
    </xf>
    <xf numFmtId="165" fontId="32" fillId="5" borderId="31" xfId="1" applyNumberFormat="1" applyFont="1" applyFill="1" applyBorder="1" applyAlignment="1">
      <alignment horizontal="left" vertical="top" wrapText="1"/>
    </xf>
    <xf numFmtId="49" fontId="33" fillId="3" borderId="11" xfId="1" applyNumberFormat="1" applyFont="1" applyFill="1" applyBorder="1" applyAlignment="1">
      <alignment horizontal="left" vertical="top" wrapText="1"/>
    </xf>
    <xf numFmtId="49" fontId="33" fillId="3" borderId="58" xfId="1" applyNumberFormat="1" applyFont="1" applyFill="1" applyBorder="1" applyAlignment="1">
      <alignment horizontal="left" vertical="top" wrapText="1"/>
    </xf>
    <xf numFmtId="0" fontId="32" fillId="5" borderId="20" xfId="1" applyFont="1" applyFill="1" applyBorder="1" applyAlignment="1">
      <alignment horizontal="left" vertical="top" wrapText="1"/>
    </xf>
    <xf numFmtId="0" fontId="32" fillId="5" borderId="38" xfId="1" applyFont="1" applyFill="1" applyBorder="1" applyAlignment="1">
      <alignment horizontal="left" vertical="top" wrapText="1"/>
    </xf>
    <xf numFmtId="0" fontId="32" fillId="0" borderId="36" xfId="1" applyFont="1" applyBorder="1" applyAlignment="1">
      <alignment horizontal="left" vertical="top" wrapText="1" shrinkToFit="1"/>
    </xf>
    <xf numFmtId="0" fontId="32" fillId="0" borderId="34" xfId="0" applyFont="1" applyBorder="1" applyAlignment="1">
      <alignment horizontal="left" vertical="top" wrapText="1"/>
    </xf>
    <xf numFmtId="0" fontId="32" fillId="0" borderId="32" xfId="0" applyFont="1" applyBorder="1" applyAlignment="1">
      <alignment horizontal="left" vertical="top" wrapText="1"/>
    </xf>
    <xf numFmtId="0" fontId="32" fillId="0" borderId="24" xfId="0" applyFont="1" applyFill="1" applyBorder="1" applyAlignment="1">
      <alignment horizontal="left" vertical="top" wrapText="1"/>
    </xf>
    <xf numFmtId="0" fontId="32" fillId="0" borderId="33" xfId="1" applyFont="1" applyFill="1" applyBorder="1" applyAlignment="1">
      <alignment horizontal="left" vertical="top" wrapText="1"/>
    </xf>
    <xf numFmtId="0" fontId="32" fillId="0" borderId="33" xfId="0" applyFont="1" applyFill="1" applyBorder="1" applyAlignment="1">
      <alignment horizontal="left" vertical="top" wrapText="1"/>
    </xf>
    <xf numFmtId="0" fontId="32" fillId="3" borderId="38" xfId="0" applyFont="1" applyFill="1" applyBorder="1" applyAlignment="1">
      <alignment horizontal="left" vertical="top" wrapText="1"/>
    </xf>
    <xf numFmtId="1" fontId="32" fillId="3" borderId="8" xfId="1" applyNumberFormat="1" applyFont="1" applyFill="1" applyBorder="1" applyAlignment="1">
      <alignment horizontal="left" vertical="top" wrapText="1"/>
    </xf>
    <xf numFmtId="0" fontId="32" fillId="11" borderId="45" xfId="0" applyFont="1" applyFill="1" applyBorder="1" applyAlignment="1">
      <alignment vertical="top"/>
    </xf>
    <xf numFmtId="0" fontId="32" fillId="11" borderId="46" xfId="0" applyFont="1" applyFill="1" applyBorder="1" applyAlignment="1">
      <alignment vertical="top"/>
    </xf>
    <xf numFmtId="49" fontId="33" fillId="2" borderId="55" xfId="1" applyNumberFormat="1" applyFont="1" applyFill="1" applyBorder="1" applyAlignment="1">
      <alignment horizontal="right" vertical="top" wrapText="1"/>
    </xf>
    <xf numFmtId="0" fontId="32" fillId="0" borderId="1" xfId="0" applyFont="1" applyBorder="1" applyAlignment="1">
      <alignment vertical="top"/>
    </xf>
    <xf numFmtId="0" fontId="32" fillId="0" borderId="40" xfId="0" applyFont="1" applyBorder="1" applyAlignment="1">
      <alignment vertical="top"/>
    </xf>
    <xf numFmtId="0" fontId="32" fillId="0" borderId="45" xfId="0" applyFont="1" applyBorder="1" applyAlignment="1">
      <alignment vertical="top" wrapText="1"/>
    </xf>
    <xf numFmtId="0" fontId="32" fillId="0" borderId="46" xfId="0" applyFont="1" applyBorder="1" applyAlignment="1">
      <alignment vertical="top" wrapText="1"/>
    </xf>
    <xf numFmtId="165" fontId="32" fillId="5" borderId="3" xfId="1" applyNumberFormat="1" applyFont="1" applyFill="1" applyBorder="1" applyAlignment="1">
      <alignment horizontal="left" vertical="top" wrapText="1"/>
    </xf>
    <xf numFmtId="0" fontId="32" fillId="0" borderId="35" xfId="0" applyFont="1" applyBorder="1" applyAlignment="1">
      <alignment horizontal="left" vertical="top" wrapText="1"/>
    </xf>
    <xf numFmtId="0" fontId="32" fillId="0" borderId="40" xfId="0" applyFont="1" applyBorder="1" applyAlignment="1">
      <alignment horizontal="left" vertical="top" wrapText="1"/>
    </xf>
    <xf numFmtId="49" fontId="33" fillId="0" borderId="11" xfId="1" applyNumberFormat="1" applyFont="1" applyBorder="1" applyAlignment="1">
      <alignment horizontal="left" vertical="top" wrapText="1"/>
    </xf>
    <xf numFmtId="49" fontId="33" fillId="0" borderId="37" xfId="1" applyNumberFormat="1" applyFont="1" applyBorder="1" applyAlignment="1">
      <alignment horizontal="left" vertical="top" wrapText="1"/>
    </xf>
    <xf numFmtId="166" fontId="32" fillId="3" borderId="3" xfId="1" applyNumberFormat="1" applyFont="1" applyFill="1" applyBorder="1" applyAlignment="1">
      <alignment horizontal="left" vertical="top"/>
    </xf>
    <xf numFmtId="0" fontId="32" fillId="3" borderId="3" xfId="1" applyFont="1" applyFill="1" applyBorder="1" applyAlignment="1">
      <alignment horizontal="left" vertical="top"/>
    </xf>
    <xf numFmtId="0" fontId="32" fillId="3" borderId="58" xfId="0" applyFont="1" applyFill="1" applyBorder="1" applyAlignment="1">
      <alignment horizontal="left" vertical="top" wrapText="1"/>
    </xf>
    <xf numFmtId="49" fontId="33" fillId="0" borderId="2" xfId="1" applyNumberFormat="1" applyFont="1" applyBorder="1" applyAlignment="1">
      <alignment horizontal="left" vertical="top" wrapText="1"/>
    </xf>
    <xf numFmtId="166" fontId="32" fillId="3" borderId="3" xfId="1" applyNumberFormat="1" applyFont="1" applyFill="1" applyBorder="1" applyAlignment="1">
      <alignment horizontal="left" vertical="top" wrapText="1"/>
    </xf>
    <xf numFmtId="166" fontId="32" fillId="3" borderId="38" xfId="1" applyNumberFormat="1" applyFont="1" applyFill="1" applyBorder="1" applyAlignment="1">
      <alignment horizontal="left" vertical="top" wrapText="1"/>
    </xf>
    <xf numFmtId="166" fontId="32" fillId="3" borderId="38" xfId="0" applyNumberFormat="1" applyFont="1" applyFill="1" applyBorder="1" applyAlignment="1">
      <alignment horizontal="left" vertical="top" wrapText="1"/>
    </xf>
    <xf numFmtId="0" fontId="32" fillId="3" borderId="61" xfId="1" applyFont="1" applyFill="1" applyBorder="1" applyAlignment="1">
      <alignment horizontal="left" vertical="top" wrapText="1"/>
    </xf>
    <xf numFmtId="167" fontId="32" fillId="3" borderId="3" xfId="1" applyNumberFormat="1" applyFont="1" applyFill="1" applyBorder="1" applyAlignment="1">
      <alignment horizontal="left" vertical="top" wrapText="1"/>
    </xf>
    <xf numFmtId="167" fontId="32" fillId="3" borderId="38" xfId="1" applyNumberFormat="1" applyFont="1" applyFill="1" applyBorder="1" applyAlignment="1">
      <alignment horizontal="left" vertical="top" wrapText="1"/>
    </xf>
    <xf numFmtId="0" fontId="32" fillId="0" borderId="37" xfId="0" applyFont="1" applyBorder="1" applyAlignment="1">
      <alignment horizontal="left" vertical="top" wrapText="1"/>
    </xf>
    <xf numFmtId="166" fontId="32" fillId="3" borderId="20" xfId="1" applyNumberFormat="1" applyFont="1" applyFill="1" applyBorder="1" applyAlignment="1">
      <alignment horizontal="left" vertical="top" wrapText="1"/>
    </xf>
    <xf numFmtId="4" fontId="33" fillId="11" borderId="55" xfId="1" applyNumberFormat="1" applyFont="1" applyFill="1" applyBorder="1" applyAlignment="1">
      <alignment horizontal="right" vertical="center"/>
    </xf>
    <xf numFmtId="4" fontId="33" fillId="11" borderId="1" xfId="1" applyNumberFormat="1" applyFont="1" applyFill="1" applyBorder="1" applyAlignment="1">
      <alignment horizontal="right" vertical="center"/>
    </xf>
    <xf numFmtId="4" fontId="33" fillId="11" borderId="40" xfId="1" applyNumberFormat="1" applyFont="1" applyFill="1" applyBorder="1" applyAlignment="1">
      <alignment horizontal="right" vertical="center"/>
    </xf>
    <xf numFmtId="4" fontId="33" fillId="11" borderId="55" xfId="1" applyNumberFormat="1" applyFont="1" applyFill="1" applyBorder="1" applyAlignment="1">
      <alignment horizontal="center" vertical="center"/>
    </xf>
    <xf numFmtId="4" fontId="33" fillId="11" borderId="1" xfId="1" applyNumberFormat="1" applyFont="1" applyFill="1" applyBorder="1" applyAlignment="1">
      <alignment horizontal="center" vertical="center"/>
    </xf>
    <xf numFmtId="4" fontId="33" fillId="11" borderId="40" xfId="1" applyNumberFormat="1" applyFont="1" applyFill="1" applyBorder="1" applyAlignment="1">
      <alignment horizontal="center" vertical="center"/>
    </xf>
    <xf numFmtId="1" fontId="32" fillId="5" borderId="8" xfId="1" applyNumberFormat="1" applyFont="1" applyFill="1" applyBorder="1" applyAlignment="1">
      <alignment horizontal="left" vertical="top" wrapText="1"/>
    </xf>
    <xf numFmtId="49" fontId="33" fillId="0" borderId="50" xfId="1" applyNumberFormat="1" applyFont="1" applyFill="1" applyBorder="1" applyAlignment="1">
      <alignment horizontal="left" vertical="top" wrapText="1"/>
    </xf>
    <xf numFmtId="49" fontId="33" fillId="0" borderId="58" xfId="1" applyNumberFormat="1" applyFont="1" applyFill="1" applyBorder="1" applyAlignment="1">
      <alignment horizontal="left" vertical="top" wrapText="1"/>
    </xf>
    <xf numFmtId="0" fontId="32" fillId="5" borderId="21" xfId="1" applyFont="1" applyFill="1" applyBorder="1" applyAlignment="1">
      <alignment horizontal="left" vertical="top" wrapText="1"/>
    </xf>
    <xf numFmtId="0" fontId="32" fillId="5" borderId="57" xfId="1" applyFont="1" applyFill="1" applyBorder="1" applyAlignment="1">
      <alignment horizontal="left" vertical="top" wrapText="1"/>
    </xf>
    <xf numFmtId="49" fontId="33" fillId="0" borderId="52" xfId="1" applyNumberFormat="1" applyFont="1" applyFill="1" applyBorder="1" applyAlignment="1">
      <alignment horizontal="left" vertical="top" wrapText="1"/>
    </xf>
    <xf numFmtId="0" fontId="32" fillId="0" borderId="21" xfId="1" applyFont="1" applyBorder="1" applyAlignment="1">
      <alignment horizontal="left" vertical="top" wrapText="1"/>
    </xf>
    <xf numFmtId="0" fontId="32" fillId="0" borderId="31" xfId="1" applyFont="1" applyBorder="1" applyAlignment="1">
      <alignment horizontal="left" vertical="top" wrapText="1"/>
    </xf>
    <xf numFmtId="0" fontId="32" fillId="0" borderId="57" xfId="1" applyFont="1" applyBorder="1" applyAlignment="1">
      <alignment horizontal="left" vertical="top" wrapText="1"/>
    </xf>
    <xf numFmtId="49" fontId="33" fillId="0" borderId="11" xfId="1" applyNumberFormat="1" applyFont="1" applyFill="1" applyBorder="1" applyAlignment="1">
      <alignment horizontal="left" vertical="top" wrapText="1"/>
    </xf>
    <xf numFmtId="0" fontId="32" fillId="0" borderId="37" xfId="0" applyFont="1" applyFill="1" applyBorder="1" applyAlignment="1">
      <alignment horizontal="left" vertical="top" wrapText="1"/>
    </xf>
    <xf numFmtId="1" fontId="32" fillId="3" borderId="21" xfId="1" applyNumberFormat="1" applyFont="1" applyFill="1" applyBorder="1" applyAlignment="1">
      <alignment horizontal="left" vertical="top" wrapText="1"/>
    </xf>
    <xf numFmtId="1" fontId="32" fillId="3" borderId="57" xfId="1" applyNumberFormat="1" applyFont="1" applyFill="1" applyBorder="1" applyAlignment="1">
      <alignment horizontal="left" vertical="top" wrapText="1"/>
    </xf>
    <xf numFmtId="0" fontId="32" fillId="3" borderId="54" xfId="1" applyFont="1" applyFill="1" applyBorder="1" applyAlignment="1">
      <alignment horizontal="left" vertical="top" wrapText="1"/>
    </xf>
    <xf numFmtId="49" fontId="33" fillId="11" borderId="41" xfId="1" applyNumberFormat="1" applyFont="1" applyFill="1" applyBorder="1" applyAlignment="1">
      <alignment horizontal="left" vertical="top" wrapText="1"/>
    </xf>
    <xf numFmtId="49" fontId="33" fillId="11" borderId="29" xfId="1" applyNumberFormat="1" applyFont="1" applyFill="1" applyBorder="1" applyAlignment="1">
      <alignment horizontal="left" vertical="top" wrapText="1"/>
    </xf>
    <xf numFmtId="49" fontId="33" fillId="11" borderId="30" xfId="1" applyNumberFormat="1" applyFont="1" applyFill="1" applyBorder="1" applyAlignment="1">
      <alignment horizontal="left" vertical="top" wrapText="1"/>
    </xf>
    <xf numFmtId="0" fontId="33" fillId="4" borderId="45" xfId="0" applyFont="1" applyFill="1" applyBorder="1" applyAlignment="1">
      <alignment horizontal="right" vertical="top"/>
    </xf>
    <xf numFmtId="0" fontId="32" fillId="0" borderId="46" xfId="0" applyFont="1" applyBorder="1" applyAlignment="1">
      <alignment horizontal="right" vertical="top"/>
    </xf>
    <xf numFmtId="0" fontId="33" fillId="4" borderId="29" xfId="0" applyFont="1" applyFill="1" applyBorder="1" applyAlignment="1">
      <alignment vertical="top"/>
    </xf>
    <xf numFmtId="0" fontId="33" fillId="0" borderId="29" xfId="0" applyFont="1" applyBorder="1"/>
    <xf numFmtId="0" fontId="33" fillId="0" borderId="30" xfId="0" applyFont="1" applyBorder="1"/>
    <xf numFmtId="0" fontId="32" fillId="0" borderId="76" xfId="0" applyFont="1" applyBorder="1" applyAlignment="1">
      <alignment horizontal="left" vertical="top" wrapText="1"/>
    </xf>
    <xf numFmtId="0" fontId="32" fillId="0" borderId="18" xfId="0" applyFont="1" applyBorder="1" applyAlignment="1">
      <alignment horizontal="left" vertical="top" wrapText="1"/>
    </xf>
    <xf numFmtId="0" fontId="32" fillId="11" borderId="45" xfId="0" applyFont="1" applyFill="1" applyBorder="1" applyAlignment="1">
      <alignment wrapText="1"/>
    </xf>
    <xf numFmtId="0" fontId="32" fillId="11" borderId="1" xfId="0" applyFont="1" applyFill="1" applyBorder="1" applyAlignment="1">
      <alignment wrapText="1"/>
    </xf>
    <xf numFmtId="0" fontId="32" fillId="0" borderId="76" xfId="1" applyFont="1" applyBorder="1" applyAlignment="1">
      <alignment horizontal="left" vertical="top" wrapText="1"/>
    </xf>
    <xf numFmtId="0" fontId="32" fillId="11" borderId="45" xfId="0" applyFont="1" applyFill="1" applyBorder="1" applyAlignment="1">
      <alignment horizontal="right" vertical="top"/>
    </xf>
    <xf numFmtId="0" fontId="32" fillId="11" borderId="46" xfId="0" applyFont="1" applyFill="1" applyBorder="1" applyAlignment="1">
      <alignment horizontal="right" vertical="top"/>
    </xf>
    <xf numFmtId="49" fontId="33" fillId="11" borderId="29" xfId="1" applyNumberFormat="1" applyFont="1" applyFill="1" applyBorder="1" applyAlignment="1">
      <alignment horizontal="left" vertical="top"/>
    </xf>
    <xf numFmtId="49" fontId="33" fillId="11" borderId="30" xfId="1" applyNumberFormat="1" applyFont="1" applyFill="1" applyBorder="1" applyAlignment="1">
      <alignment horizontal="left" vertical="top"/>
    </xf>
    <xf numFmtId="0" fontId="33" fillId="11" borderId="45" xfId="0" applyFont="1" applyFill="1" applyBorder="1" applyAlignment="1">
      <alignment horizontal="right" vertical="top"/>
    </xf>
    <xf numFmtId="0" fontId="33" fillId="0" borderId="45" xfId="0" applyFont="1" applyBorder="1" applyAlignment="1">
      <alignment horizontal="right" vertical="top"/>
    </xf>
    <xf numFmtId="0" fontId="32" fillId="0" borderId="46" xfId="0" applyFont="1" applyBorder="1" applyAlignment="1">
      <alignment vertical="top"/>
    </xf>
    <xf numFmtId="0" fontId="33" fillId="11" borderId="41" xfId="0" applyFont="1" applyFill="1" applyBorder="1" applyAlignment="1">
      <alignment horizontal="left" vertical="top"/>
    </xf>
    <xf numFmtId="0" fontId="33" fillId="11" borderId="29" xfId="0" applyFont="1" applyFill="1" applyBorder="1" applyAlignment="1">
      <alignment horizontal="left" vertical="top"/>
    </xf>
    <xf numFmtId="0" fontId="33" fillId="11" borderId="30" xfId="0" applyFont="1" applyFill="1" applyBorder="1" applyAlignment="1">
      <alignment horizontal="left" vertical="top"/>
    </xf>
    <xf numFmtId="0" fontId="33" fillId="0" borderId="41" xfId="0" applyFont="1" applyBorder="1" applyAlignment="1">
      <alignment horizontal="left" vertical="top"/>
    </xf>
    <xf numFmtId="0" fontId="33" fillId="0" borderId="63" xfId="0" applyFont="1" applyBorder="1" applyAlignment="1">
      <alignment horizontal="left" vertical="top"/>
    </xf>
    <xf numFmtId="0" fontId="32" fillId="0" borderId="63" xfId="0" applyFont="1" applyBorder="1" applyAlignment="1">
      <alignment horizontal="left" vertical="top"/>
    </xf>
    <xf numFmtId="0" fontId="32" fillId="0" borderId="8" xfId="0" applyFont="1" applyBorder="1" applyAlignment="1">
      <alignment horizontal="left" vertical="top"/>
    </xf>
    <xf numFmtId="0" fontId="32" fillId="3" borderId="3" xfId="1" applyFont="1" applyFill="1" applyBorder="1" applyAlignment="1">
      <alignment horizontal="left" vertical="top" wrapText="1"/>
    </xf>
    <xf numFmtId="0" fontId="32" fillId="3" borderId="3" xfId="0" applyFont="1" applyFill="1" applyBorder="1" applyAlignment="1">
      <alignment horizontal="left" vertical="top" wrapText="1"/>
    </xf>
    <xf numFmtId="0" fontId="32" fillId="3" borderId="8" xfId="0" applyFont="1" applyFill="1" applyBorder="1" applyAlignment="1">
      <alignment horizontal="left" vertical="top" wrapText="1"/>
    </xf>
    <xf numFmtId="0" fontId="32" fillId="0" borderId="28" xfId="0" applyFont="1" applyBorder="1" applyAlignment="1">
      <alignment horizontal="left" vertical="top" wrapText="1"/>
    </xf>
    <xf numFmtId="0" fontId="32" fillId="0" borderId="31" xfId="0" applyFont="1" applyBorder="1" applyAlignment="1">
      <alignment horizontal="left" vertical="top" wrapText="1"/>
    </xf>
    <xf numFmtId="0" fontId="32" fillId="0" borderId="20" xfId="0" applyFont="1" applyBorder="1" applyAlignment="1">
      <alignment horizontal="left" vertical="top"/>
    </xf>
    <xf numFmtId="0" fontId="27" fillId="0" borderId="8" xfId="0" applyFont="1" applyBorder="1" applyAlignment="1">
      <alignment horizontal="left" vertical="top"/>
    </xf>
    <xf numFmtId="0" fontId="27" fillId="0" borderId="8" xfId="0" applyFont="1" applyBorder="1" applyAlignment="1">
      <alignment horizontal="left" vertical="top" wrapText="1"/>
    </xf>
    <xf numFmtId="1" fontId="32" fillId="5" borderId="61" xfId="1" applyNumberFormat="1" applyFont="1" applyFill="1" applyBorder="1" applyAlignment="1">
      <alignment horizontal="left" vertical="top" wrapText="1"/>
    </xf>
    <xf numFmtId="1" fontId="32" fillId="5" borderId="52" xfId="1" applyNumberFormat="1" applyFont="1" applyFill="1" applyBorder="1" applyAlignment="1">
      <alignment horizontal="left" vertical="top" wrapText="1"/>
    </xf>
    <xf numFmtId="0" fontId="32" fillId="0" borderId="76" xfId="1" applyFont="1" applyBorder="1" applyAlignment="1">
      <alignment horizontal="left" vertical="top" wrapText="1" shrinkToFit="1"/>
    </xf>
    <xf numFmtId="0" fontId="32" fillId="0" borderId="9" xfId="1" applyFont="1" applyBorder="1" applyAlignment="1">
      <alignment horizontal="left" vertical="top" wrapText="1" shrinkToFit="1"/>
    </xf>
    <xf numFmtId="0" fontId="32" fillId="0" borderId="18" xfId="1" applyFont="1" applyBorder="1" applyAlignment="1">
      <alignment horizontal="left" vertical="top" wrapText="1" shrinkToFit="1"/>
    </xf>
    <xf numFmtId="0" fontId="33" fillId="11" borderId="55" xfId="1" applyFont="1" applyFill="1" applyBorder="1" applyAlignment="1">
      <alignment horizontal="right" vertical="center" wrapText="1"/>
    </xf>
    <xf numFmtId="0" fontId="32" fillId="11" borderId="1" xfId="0" applyFont="1" applyFill="1" applyBorder="1" applyAlignment="1">
      <alignment horizontal="right"/>
    </xf>
    <xf numFmtId="0" fontId="32" fillId="11" borderId="40" xfId="0" applyFont="1" applyFill="1" applyBorder="1" applyAlignment="1">
      <alignment horizontal="right"/>
    </xf>
    <xf numFmtId="0" fontId="32" fillId="11" borderId="55" xfId="1" applyFont="1" applyFill="1" applyBorder="1" applyAlignment="1">
      <alignment vertical="top" wrapText="1"/>
    </xf>
    <xf numFmtId="0" fontId="32" fillId="11" borderId="1" xfId="1" applyFont="1" applyFill="1" applyBorder="1" applyAlignment="1">
      <alignment vertical="top" wrapText="1"/>
    </xf>
    <xf numFmtId="0" fontId="32" fillId="11" borderId="1" xfId="0" applyFont="1" applyFill="1" applyBorder="1" applyAlignment="1">
      <alignment vertical="top" wrapText="1"/>
    </xf>
    <xf numFmtId="0" fontId="32" fillId="11" borderId="40" xfId="0" applyFont="1" applyFill="1" applyBorder="1" applyAlignment="1">
      <alignment vertical="top" wrapText="1"/>
    </xf>
    <xf numFmtId="0" fontId="33" fillId="9" borderId="45" xfId="0" applyFont="1" applyFill="1" applyBorder="1" applyAlignment="1">
      <alignment horizontal="right" vertical="top" wrapText="1"/>
    </xf>
    <xf numFmtId="0" fontId="32" fillId="9" borderId="45" xfId="0" applyFont="1" applyFill="1" applyBorder="1" applyAlignment="1">
      <alignment horizontal="right" vertical="top" wrapText="1"/>
    </xf>
    <xf numFmtId="0" fontId="32" fillId="9" borderId="46" xfId="0" applyFont="1" applyFill="1" applyBorder="1" applyAlignment="1">
      <alignment horizontal="right" vertical="top" wrapText="1"/>
    </xf>
    <xf numFmtId="0" fontId="32" fillId="9" borderId="48" xfId="1" applyFont="1" applyFill="1" applyBorder="1" applyAlignment="1">
      <alignment vertical="top" wrapText="1"/>
    </xf>
    <xf numFmtId="0" fontId="32" fillId="9" borderId="45" xfId="1" applyFont="1" applyFill="1" applyBorder="1" applyAlignment="1">
      <alignment vertical="top" wrapText="1"/>
    </xf>
    <xf numFmtId="0" fontId="32" fillId="9" borderId="45" xfId="0" applyFont="1" applyFill="1" applyBorder="1" applyAlignment="1">
      <alignment vertical="top" wrapText="1"/>
    </xf>
    <xf numFmtId="0" fontId="32" fillId="9" borderId="46" xfId="0" applyFont="1" applyFill="1" applyBorder="1" applyAlignment="1">
      <alignment vertical="top" wrapText="1"/>
    </xf>
    <xf numFmtId="0" fontId="33" fillId="15" borderId="45" xfId="1" applyFont="1" applyFill="1" applyBorder="1" applyAlignment="1">
      <alignment horizontal="right" vertical="top" wrapText="1"/>
    </xf>
    <xf numFmtId="0" fontId="32" fillId="15" borderId="45" xfId="0" applyFont="1" applyFill="1" applyBorder="1" applyAlignment="1">
      <alignment wrapText="1"/>
    </xf>
    <xf numFmtId="0" fontId="32" fillId="15" borderId="46" xfId="0" applyFont="1" applyFill="1" applyBorder="1" applyAlignment="1">
      <alignment wrapText="1"/>
    </xf>
    <xf numFmtId="0" fontId="33" fillId="15" borderId="48" xfId="1" applyFont="1" applyFill="1" applyBorder="1" applyAlignment="1">
      <alignment horizontal="left" vertical="top" wrapText="1"/>
    </xf>
    <xf numFmtId="0" fontId="32" fillId="15" borderId="45" xfId="0" applyFont="1" applyFill="1" applyBorder="1"/>
    <xf numFmtId="0" fontId="32" fillId="15" borderId="46" xfId="0" applyFont="1" applyFill="1" applyBorder="1"/>
    <xf numFmtId="0" fontId="32" fillId="11" borderId="1" xfId="0" applyFont="1" applyFill="1" applyBorder="1"/>
    <xf numFmtId="0" fontId="32" fillId="11" borderId="40" xfId="0" applyFont="1" applyFill="1" applyBorder="1"/>
    <xf numFmtId="0" fontId="32" fillId="11" borderId="40" xfId="0" applyFont="1" applyFill="1" applyBorder="1" applyAlignment="1">
      <alignment wrapText="1"/>
    </xf>
    <xf numFmtId="0" fontId="33" fillId="11" borderId="41" xfId="1" applyFont="1" applyFill="1" applyBorder="1" applyAlignment="1">
      <alignment horizontal="left" vertical="top"/>
    </xf>
    <xf numFmtId="0" fontId="33" fillId="11" borderId="45" xfId="0" applyFont="1" applyFill="1" applyBorder="1" applyAlignment="1">
      <alignment horizontal="left"/>
    </xf>
    <xf numFmtId="0" fontId="33" fillId="11" borderId="46" xfId="0" applyFont="1" applyFill="1" applyBorder="1" applyAlignment="1">
      <alignment horizontal="left"/>
    </xf>
    <xf numFmtId="49" fontId="33" fillId="0" borderId="37" xfId="1" applyNumberFormat="1" applyFont="1" applyFill="1" applyBorder="1" applyAlignment="1">
      <alignment horizontal="left" vertical="top" wrapText="1"/>
    </xf>
    <xf numFmtId="1" fontId="32" fillId="0" borderId="8" xfId="1" applyNumberFormat="1" applyFont="1" applyBorder="1" applyAlignment="1">
      <alignment horizontal="left" vertical="top" wrapText="1"/>
    </xf>
    <xf numFmtId="0" fontId="32" fillId="3" borderId="33" xfId="0" applyFont="1" applyFill="1" applyBorder="1" applyAlignment="1">
      <alignment horizontal="left" vertical="top" wrapText="1"/>
    </xf>
    <xf numFmtId="2" fontId="32" fillId="3" borderId="38" xfId="0" applyNumberFormat="1" applyFont="1" applyFill="1" applyBorder="1" applyAlignment="1">
      <alignment horizontal="left" vertical="top" wrapText="1"/>
    </xf>
    <xf numFmtId="0" fontId="32" fillId="5" borderId="33" xfId="1" applyFont="1" applyFill="1" applyBorder="1" applyAlignment="1">
      <alignment horizontal="left" vertical="top" wrapText="1"/>
    </xf>
    <xf numFmtId="0" fontId="33" fillId="4" borderId="48" xfId="1" applyFont="1" applyFill="1" applyBorder="1" applyAlignment="1">
      <alignment horizontal="right" vertical="top" wrapText="1"/>
    </xf>
    <xf numFmtId="0" fontId="33" fillId="4" borderId="45" xfId="1" applyFont="1" applyFill="1" applyBorder="1" applyAlignment="1">
      <alignment horizontal="right" vertical="top" wrapText="1"/>
    </xf>
    <xf numFmtId="0" fontId="33" fillId="4" borderId="46" xfId="1" applyFont="1" applyFill="1" applyBorder="1" applyAlignment="1">
      <alignment horizontal="right" vertical="top" wrapText="1"/>
    </xf>
    <xf numFmtId="0" fontId="33" fillId="6" borderId="23" xfId="1" applyFont="1" applyFill="1" applyBorder="1" applyAlignment="1">
      <alignment horizontal="right" vertical="top" wrapText="1"/>
    </xf>
    <xf numFmtId="0" fontId="33" fillId="6" borderId="13" xfId="1" applyFont="1" applyFill="1" applyBorder="1" applyAlignment="1">
      <alignment horizontal="right" vertical="top" wrapText="1"/>
    </xf>
    <xf numFmtId="0" fontId="33" fillId="6" borderId="14" xfId="1" applyFont="1" applyFill="1" applyBorder="1" applyAlignment="1">
      <alignment horizontal="right" vertical="top" wrapText="1"/>
    </xf>
    <xf numFmtId="0" fontId="33" fillId="0" borderId="23" xfId="1" applyFont="1" applyBorder="1" applyAlignment="1">
      <alignment horizontal="left" vertical="top" wrapText="1"/>
    </xf>
    <xf numFmtId="0" fontId="33" fillId="0" borderId="13" xfId="1" applyFont="1" applyBorder="1" applyAlignment="1">
      <alignment horizontal="left" vertical="top" wrapText="1"/>
    </xf>
    <xf numFmtId="0" fontId="33" fillId="0" borderId="14" xfId="1" applyFont="1" applyBorder="1" applyAlignment="1">
      <alignment horizontal="left" vertical="top" wrapText="1"/>
    </xf>
    <xf numFmtId="0" fontId="32" fillId="5" borderId="23" xfId="1" applyFont="1" applyFill="1" applyBorder="1" applyAlignment="1">
      <alignment horizontal="left" vertical="top" wrapText="1"/>
    </xf>
    <xf numFmtId="0" fontId="32" fillId="5" borderId="13" xfId="1" applyFont="1" applyFill="1" applyBorder="1" applyAlignment="1">
      <alignment horizontal="left" vertical="top" wrapText="1"/>
    </xf>
    <xf numFmtId="0" fontId="32" fillId="5" borderId="14" xfId="1" applyFont="1" applyFill="1" applyBorder="1" applyAlignment="1">
      <alignment horizontal="left" vertical="top" wrapText="1"/>
    </xf>
    <xf numFmtId="0" fontId="32" fillId="0" borderId="23" xfId="1" applyFont="1" applyBorder="1" applyAlignment="1">
      <alignment horizontal="left" wrapText="1"/>
    </xf>
    <xf numFmtId="0" fontId="32" fillId="0" borderId="13" xfId="1" applyFont="1" applyBorder="1" applyAlignment="1">
      <alignment horizontal="left" wrapText="1"/>
    </xf>
    <xf numFmtId="0" fontId="32" fillId="0" borderId="14" xfId="1" applyFont="1" applyBorder="1" applyAlignment="1">
      <alignment horizontal="left" wrapText="1"/>
    </xf>
    <xf numFmtId="0" fontId="33" fillId="8" borderId="45" xfId="1" applyFont="1" applyFill="1" applyBorder="1" applyAlignment="1">
      <alignment horizontal="right" vertical="top"/>
    </xf>
    <xf numFmtId="0" fontId="33" fillId="8" borderId="46" xfId="1" applyFont="1" applyFill="1" applyBorder="1" applyAlignment="1">
      <alignment horizontal="right" vertical="top"/>
    </xf>
    <xf numFmtId="0" fontId="32" fillId="8" borderId="48" xfId="1" applyFont="1" applyFill="1" applyBorder="1" applyAlignment="1">
      <alignment horizontal="center" vertical="top"/>
    </xf>
    <xf numFmtId="0" fontId="32" fillId="8" borderId="45" xfId="1" applyFont="1" applyFill="1" applyBorder="1" applyAlignment="1">
      <alignment horizontal="center" vertical="top"/>
    </xf>
    <xf numFmtId="0" fontId="32" fillId="8" borderId="46" xfId="1" applyFont="1" applyFill="1" applyBorder="1" applyAlignment="1">
      <alignment horizontal="center" vertical="top"/>
    </xf>
    <xf numFmtId="0" fontId="33" fillId="0" borderId="48" xfId="1" applyFont="1" applyBorder="1" applyAlignment="1">
      <alignment horizontal="center" vertical="center" wrapText="1"/>
    </xf>
    <xf numFmtId="0" fontId="33" fillId="0" borderId="45" xfId="1" applyFont="1" applyBorder="1" applyAlignment="1">
      <alignment horizontal="center" vertical="center" wrapText="1"/>
    </xf>
    <xf numFmtId="0" fontId="33" fillId="0" borderId="46" xfId="1" applyFont="1" applyBorder="1" applyAlignment="1">
      <alignment horizontal="center" vertical="center" wrapText="1"/>
    </xf>
    <xf numFmtId="0" fontId="33" fillId="6" borderId="4" xfId="1" applyFont="1" applyFill="1" applyBorder="1" applyAlignment="1">
      <alignment horizontal="right" vertical="top" wrapText="1"/>
    </xf>
    <xf numFmtId="0" fontId="33" fillId="6" borderId="5" xfId="1" applyFont="1" applyFill="1" applyBorder="1" applyAlignment="1">
      <alignment horizontal="right" vertical="top" wrapText="1"/>
    </xf>
    <xf numFmtId="0" fontId="33" fillId="6" borderId="6" xfId="1" applyFont="1" applyFill="1" applyBorder="1" applyAlignment="1">
      <alignment horizontal="right" vertical="top" wrapText="1"/>
    </xf>
    <xf numFmtId="0" fontId="32" fillId="0" borderId="23" xfId="1" applyFont="1" applyBorder="1" applyAlignment="1">
      <alignment horizontal="left" vertical="top" wrapText="1"/>
    </xf>
    <xf numFmtId="0" fontId="32" fillId="0" borderId="13" xfId="1" applyFont="1" applyBorder="1" applyAlignment="1">
      <alignment horizontal="left" vertical="top" wrapText="1"/>
    </xf>
    <xf numFmtId="0" fontId="32" fillId="0" borderId="14" xfId="1" applyFont="1" applyBorder="1" applyAlignment="1">
      <alignment horizontal="left" vertical="top" wrapText="1"/>
    </xf>
    <xf numFmtId="0" fontId="32" fillId="0" borderId="23" xfId="1" applyFont="1" applyBorder="1" applyAlignment="1">
      <alignment horizontal="left" vertical="top"/>
    </xf>
    <xf numFmtId="0" fontId="32" fillId="0" borderId="13" xfId="1" applyFont="1" applyBorder="1" applyAlignment="1">
      <alignment horizontal="left" vertical="top"/>
    </xf>
    <xf numFmtId="0" fontId="32" fillId="0" borderId="14" xfId="1" applyFont="1" applyBorder="1" applyAlignment="1">
      <alignment horizontal="left" vertical="top"/>
    </xf>
    <xf numFmtId="0" fontId="32" fillId="0" borderId="62" xfId="1" applyFont="1" applyBorder="1" applyAlignment="1">
      <alignment horizontal="left" wrapText="1"/>
    </xf>
    <xf numFmtId="0" fontId="32" fillId="0" borderId="26" xfId="1" applyFont="1" applyBorder="1" applyAlignment="1">
      <alignment horizontal="left" wrapText="1"/>
    </xf>
    <xf numFmtId="0" fontId="32" fillId="0" borderId="27" xfId="1" applyFont="1" applyBorder="1" applyAlignment="1">
      <alignment horizontal="left" wrapText="1"/>
    </xf>
    <xf numFmtId="0" fontId="32" fillId="11" borderId="48" xfId="1" applyFont="1" applyFill="1" applyBorder="1" applyAlignment="1">
      <alignment vertical="top" wrapText="1"/>
    </xf>
    <xf numFmtId="0" fontId="32" fillId="11" borderId="45" xfId="1" applyFont="1" applyFill="1" applyBorder="1" applyAlignment="1">
      <alignment vertical="top" wrapText="1"/>
    </xf>
    <xf numFmtId="3" fontId="32" fillId="5" borderId="8" xfId="1" applyNumberFormat="1" applyFont="1" applyFill="1" applyBorder="1" applyAlignment="1">
      <alignment horizontal="left" vertical="top" wrapText="1"/>
    </xf>
    <xf numFmtId="3" fontId="32" fillId="0" borderId="8" xfId="8" applyNumberFormat="1" applyFont="1" applyBorder="1" applyAlignment="1">
      <alignment horizontal="left" vertical="top" wrapText="1"/>
    </xf>
    <xf numFmtId="3" fontId="32" fillId="0" borderId="17" xfId="8" applyNumberFormat="1" applyFont="1" applyBorder="1" applyAlignment="1">
      <alignment horizontal="left" vertical="top" wrapText="1"/>
    </xf>
    <xf numFmtId="0" fontId="32" fillId="11" borderId="55" xfId="1" applyFont="1" applyFill="1" applyBorder="1" applyAlignment="1">
      <alignment horizontal="center" vertical="top" wrapText="1"/>
    </xf>
    <xf numFmtId="0" fontId="32" fillId="11" borderId="1" xfId="0" applyFont="1" applyFill="1" applyBorder="1" applyAlignment="1">
      <alignment horizontal="center" wrapText="1"/>
    </xf>
    <xf numFmtId="166" fontId="33" fillId="11" borderId="45" xfId="0" applyNumberFormat="1" applyFont="1" applyFill="1" applyBorder="1" applyAlignment="1">
      <alignment horizontal="center"/>
    </xf>
    <xf numFmtId="0" fontId="27" fillId="0" borderId="38" xfId="0" applyFont="1" applyBorder="1" applyAlignment="1">
      <alignment horizontal="left" vertical="top"/>
    </xf>
    <xf numFmtId="164" fontId="33" fillId="11" borderId="45" xfId="30" applyFont="1" applyFill="1" applyBorder="1" applyAlignment="1">
      <alignment horizontal="right" vertical="top"/>
    </xf>
    <xf numFmtId="0" fontId="32" fillId="11" borderId="29" xfId="0" applyFont="1" applyFill="1" applyBorder="1" applyAlignment="1">
      <alignment horizontal="left" vertical="top"/>
    </xf>
    <xf numFmtId="0" fontId="32" fillId="11" borderId="45" xfId="0" applyFont="1" applyFill="1" applyBorder="1" applyAlignment="1">
      <alignment horizontal="left" vertical="top"/>
    </xf>
    <xf numFmtId="0" fontId="32" fillId="11" borderId="46" xfId="0" applyFont="1" applyFill="1" applyBorder="1" applyAlignment="1">
      <alignment horizontal="left" vertical="top"/>
    </xf>
    <xf numFmtId="0" fontId="32" fillId="11" borderId="45" xfId="0" applyFont="1" applyFill="1" applyBorder="1" applyAlignment="1">
      <alignment vertical="top" wrapText="1"/>
    </xf>
    <xf numFmtId="0" fontId="32" fillId="11" borderId="46" xfId="0" applyFont="1" applyFill="1" applyBorder="1" applyAlignment="1">
      <alignment vertical="top" wrapText="1"/>
    </xf>
    <xf numFmtId="1" fontId="32" fillId="5" borderId="21" xfId="1" applyNumberFormat="1" applyFont="1" applyFill="1" applyBorder="1" applyAlignment="1">
      <alignment horizontal="left" vertical="top" wrapText="1"/>
    </xf>
    <xf numFmtId="0" fontId="32" fillId="0" borderId="57" xfId="0" applyFont="1" applyBorder="1" applyAlignment="1">
      <alignment horizontal="left" vertical="top" wrapText="1"/>
    </xf>
    <xf numFmtId="49" fontId="33" fillId="3" borderId="50" xfId="1" applyNumberFormat="1" applyFont="1" applyFill="1" applyBorder="1" applyAlignment="1">
      <alignment horizontal="left" vertical="top" wrapText="1"/>
    </xf>
    <xf numFmtId="49" fontId="33" fillId="3" borderId="52" xfId="1" applyNumberFormat="1" applyFont="1" applyFill="1" applyBorder="1" applyAlignment="1">
      <alignment horizontal="left" vertical="top" wrapText="1"/>
    </xf>
    <xf numFmtId="0" fontId="32" fillId="5" borderId="8" xfId="1" applyFont="1" applyFill="1" applyBorder="1" applyAlignment="1">
      <alignment horizontal="left" vertical="top" wrapText="1"/>
    </xf>
    <xf numFmtId="0" fontId="32" fillId="0" borderId="51" xfId="1" applyFont="1" applyBorder="1" applyAlignment="1">
      <alignment horizontal="left" vertical="top" wrapText="1"/>
    </xf>
    <xf numFmtId="0" fontId="32" fillId="0" borderId="12" xfId="1" applyFont="1" applyBorder="1" applyAlignment="1">
      <alignment horizontal="left" vertical="top" wrapText="1"/>
    </xf>
    <xf numFmtId="166" fontId="32" fillId="3" borderId="50" xfId="1" applyNumberFormat="1" applyFont="1" applyFill="1" applyBorder="1" applyAlignment="1">
      <alignment horizontal="left" vertical="top" wrapText="1"/>
    </xf>
    <xf numFmtId="166" fontId="32" fillId="3" borderId="58" xfId="1" applyNumberFormat="1" applyFont="1" applyFill="1" applyBorder="1" applyAlignment="1">
      <alignment horizontal="left" vertical="top" wrapText="1"/>
    </xf>
    <xf numFmtId="165" fontId="32" fillId="3" borderId="20" xfId="1" applyNumberFormat="1" applyFont="1" applyFill="1" applyBorder="1" applyAlignment="1">
      <alignment horizontal="left" vertical="top" wrapText="1"/>
    </xf>
    <xf numFmtId="165" fontId="32" fillId="3" borderId="38" xfId="1" applyNumberFormat="1" applyFont="1" applyFill="1" applyBorder="1" applyAlignment="1">
      <alignment horizontal="left" vertical="top" wrapText="1"/>
    </xf>
    <xf numFmtId="49" fontId="33" fillId="0" borderId="7" xfId="1" applyNumberFormat="1" applyFont="1" applyFill="1" applyBorder="1" applyAlignment="1">
      <alignment horizontal="left" vertical="top" wrapText="1"/>
    </xf>
    <xf numFmtId="0" fontId="27" fillId="0" borderId="58" xfId="0" applyFont="1" applyBorder="1" applyAlignment="1">
      <alignment horizontal="left" vertical="top" wrapText="1"/>
    </xf>
    <xf numFmtId="166" fontId="32" fillId="3" borderId="58" xfId="0" applyNumberFormat="1" applyFont="1" applyFill="1" applyBorder="1" applyAlignment="1">
      <alignment horizontal="left" vertical="top" wrapText="1"/>
    </xf>
    <xf numFmtId="0" fontId="33" fillId="9" borderId="45" xfId="1" applyFont="1" applyFill="1" applyBorder="1" applyAlignment="1">
      <alignment horizontal="left" vertical="top"/>
    </xf>
    <xf numFmtId="0" fontId="32" fillId="9" borderId="45" xfId="0" applyFont="1" applyFill="1" applyBorder="1" applyAlignment="1">
      <alignment horizontal="left"/>
    </xf>
    <xf numFmtId="0" fontId="32" fillId="9" borderId="46" xfId="0" applyFont="1" applyFill="1" applyBorder="1" applyAlignment="1">
      <alignment horizontal="left"/>
    </xf>
    <xf numFmtId="4" fontId="33" fillId="11" borderId="45" xfId="1" applyNumberFormat="1" applyFont="1" applyFill="1" applyBorder="1" applyAlignment="1">
      <alignment horizontal="right" vertical="center"/>
    </xf>
    <xf numFmtId="0" fontId="27" fillId="0" borderId="17" xfId="0" applyFont="1" applyBorder="1" applyAlignment="1">
      <alignment horizontal="left" vertical="top" wrapText="1"/>
    </xf>
    <xf numFmtId="0" fontId="32" fillId="0" borderId="60" xfId="1" applyFont="1" applyBorder="1" applyAlignment="1">
      <alignment horizontal="left" vertical="top" wrapText="1"/>
    </xf>
    <xf numFmtId="0" fontId="32" fillId="0" borderId="34" xfId="1" applyFont="1" applyBorder="1" applyAlignment="1">
      <alignment horizontal="left" vertical="top" wrapText="1"/>
    </xf>
    <xf numFmtId="0" fontId="32" fillId="0" borderId="64" xfId="1" applyFont="1" applyBorder="1" applyAlignment="1">
      <alignment horizontal="left" vertical="top" wrapText="1"/>
    </xf>
    <xf numFmtId="0" fontId="32" fillId="0" borderId="20" xfId="0" applyFont="1" applyBorder="1" applyAlignment="1">
      <alignment horizontal="left" vertical="top" wrapText="1"/>
    </xf>
    <xf numFmtId="0" fontId="27" fillId="0" borderId="68" xfId="0" applyFont="1" applyBorder="1" applyAlignment="1">
      <alignment horizontal="left" vertical="top" wrapText="1"/>
    </xf>
    <xf numFmtId="3" fontId="32" fillId="0" borderId="20" xfId="1" applyNumberFormat="1"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17" xfId="0" applyFont="1" applyFill="1" applyBorder="1" applyAlignment="1">
      <alignment horizontal="left" vertical="top" wrapText="1"/>
    </xf>
    <xf numFmtId="1" fontId="32" fillId="5" borderId="3" xfId="1" applyNumberFormat="1" applyFont="1" applyFill="1" applyBorder="1" applyAlignment="1">
      <alignment horizontal="left" vertical="top" wrapText="1"/>
    </xf>
    <xf numFmtId="1" fontId="32" fillId="5" borderId="33" xfId="1" applyNumberFormat="1" applyFont="1" applyFill="1" applyBorder="1" applyAlignment="1">
      <alignment horizontal="left" vertical="top" wrapText="1"/>
    </xf>
    <xf numFmtId="0" fontId="32" fillId="11" borderId="45" xfId="0" applyFont="1" applyFill="1" applyBorder="1"/>
    <xf numFmtId="0" fontId="32" fillId="11" borderId="46" xfId="0" applyFont="1" applyFill="1" applyBorder="1"/>
    <xf numFmtId="0" fontId="32" fillId="11" borderId="0" xfId="1" applyFont="1" applyFill="1" applyBorder="1" applyAlignment="1">
      <alignment horizontal="center" vertical="top" wrapText="1"/>
    </xf>
    <xf numFmtId="0" fontId="32" fillId="11" borderId="0" xfId="0" applyFont="1" applyFill="1" applyBorder="1" applyAlignment="1">
      <alignment horizontal="center" wrapText="1"/>
    </xf>
    <xf numFmtId="49" fontId="33" fillId="15" borderId="45" xfId="1" applyNumberFormat="1" applyFont="1" applyFill="1" applyBorder="1" applyAlignment="1">
      <alignment horizontal="right" vertical="top" wrapText="1"/>
    </xf>
    <xf numFmtId="49" fontId="33" fillId="15" borderId="46" xfId="1" applyNumberFormat="1" applyFont="1" applyFill="1" applyBorder="1" applyAlignment="1">
      <alignment horizontal="right" vertical="top" wrapText="1"/>
    </xf>
    <xf numFmtId="0" fontId="32" fillId="15" borderId="48" xfId="1" applyFont="1" applyFill="1" applyBorder="1" applyAlignment="1">
      <alignment horizontal="center" vertical="top" wrapText="1"/>
    </xf>
    <xf numFmtId="0" fontId="32" fillId="15" borderId="45" xfId="1" applyFont="1" applyFill="1" applyBorder="1" applyAlignment="1">
      <alignment horizontal="center" vertical="top" wrapText="1"/>
    </xf>
    <xf numFmtId="0" fontId="32" fillId="15" borderId="46" xfId="1" applyFont="1" applyFill="1" applyBorder="1" applyAlignment="1">
      <alignment horizontal="center" vertical="top" wrapText="1"/>
    </xf>
    <xf numFmtId="0" fontId="32" fillId="0" borderId="36" xfId="1" applyFont="1" applyBorder="1" applyAlignment="1">
      <alignment horizontal="left" vertical="top" wrapText="1"/>
    </xf>
    <xf numFmtId="0" fontId="27" fillId="0" borderId="16" xfId="0" applyFont="1" applyBorder="1" applyAlignment="1">
      <alignment horizontal="left" vertical="top" wrapText="1"/>
    </xf>
    <xf numFmtId="3" fontId="16" fillId="3" borderId="3" xfId="1" applyNumberFormat="1" applyFont="1" applyFill="1" applyBorder="1" applyAlignment="1">
      <alignment horizontal="left" vertical="top" wrapText="1"/>
    </xf>
    <xf numFmtId="3" fontId="16" fillId="3" borderId="8" xfId="1" applyNumberFormat="1" applyFont="1" applyFill="1" applyBorder="1" applyAlignment="1">
      <alignment horizontal="left" vertical="top" wrapText="1"/>
    </xf>
    <xf numFmtId="3" fontId="16" fillId="3" borderId="17" xfId="1" applyNumberFormat="1" applyFont="1" applyFill="1" applyBorder="1" applyAlignment="1">
      <alignment horizontal="left" vertical="top" wrapText="1"/>
    </xf>
    <xf numFmtId="0" fontId="16" fillId="3" borderId="76" xfId="1" applyFont="1" applyFill="1" applyBorder="1" applyAlignment="1">
      <alignment horizontal="left" vertical="top" wrapText="1"/>
    </xf>
    <xf numFmtId="0" fontId="16" fillId="3" borderId="9" xfId="1" applyFont="1" applyFill="1" applyBorder="1" applyAlignment="1">
      <alignment horizontal="left" vertical="top" wrapText="1"/>
    </xf>
    <xf numFmtId="0" fontId="16" fillId="3" borderId="18" xfId="1" applyFont="1" applyFill="1" applyBorder="1" applyAlignment="1">
      <alignment horizontal="left" vertical="top" wrapText="1"/>
    </xf>
    <xf numFmtId="0" fontId="16" fillId="3" borderId="36" xfId="1" applyFont="1" applyFill="1" applyBorder="1" applyAlignment="1">
      <alignment horizontal="left" vertical="top" wrapText="1"/>
    </xf>
    <xf numFmtId="0" fontId="16" fillId="3" borderId="34" xfId="1" applyFont="1" applyFill="1" applyBorder="1" applyAlignment="1">
      <alignment horizontal="left" vertical="top" wrapText="1"/>
    </xf>
    <xf numFmtId="0" fontId="16" fillId="3" borderId="32" xfId="1" applyFont="1" applyFill="1" applyBorder="1" applyAlignment="1">
      <alignment horizontal="left" vertical="top" wrapText="1"/>
    </xf>
    <xf numFmtId="0" fontId="18" fillId="8" borderId="45" xfId="8" applyFont="1" applyFill="1" applyBorder="1" applyAlignment="1">
      <alignment horizontal="right" vertical="top"/>
    </xf>
    <xf numFmtId="0" fontId="18" fillId="8" borderId="46" xfId="8" applyFont="1" applyFill="1" applyBorder="1" applyAlignment="1">
      <alignment horizontal="right" vertical="top"/>
    </xf>
    <xf numFmtId="0" fontId="16" fillId="8" borderId="46" xfId="8" applyFont="1" applyFill="1" applyBorder="1" applyAlignment="1">
      <alignment horizontal="center" vertical="top"/>
    </xf>
    <xf numFmtId="49" fontId="18" fillId="11" borderId="45" xfId="8" applyNumberFormat="1" applyFont="1" applyFill="1" applyBorder="1" applyAlignment="1">
      <alignment horizontal="right" vertical="top"/>
    </xf>
    <xf numFmtId="49" fontId="18" fillId="11" borderId="46" xfId="8" applyNumberFormat="1" applyFont="1" applyFill="1" applyBorder="1" applyAlignment="1">
      <alignment horizontal="right" vertical="top"/>
    </xf>
    <xf numFmtId="0" fontId="18" fillId="10" borderId="45" xfId="8" applyFont="1" applyFill="1" applyBorder="1" applyAlignment="1">
      <alignment horizontal="right" vertical="top"/>
    </xf>
    <xf numFmtId="0" fontId="18" fillId="10" borderId="46" xfId="8" applyFont="1" applyFill="1" applyBorder="1" applyAlignment="1">
      <alignment horizontal="right" vertical="top"/>
    </xf>
    <xf numFmtId="0" fontId="18" fillId="10" borderId="45" xfId="8" applyFont="1" applyFill="1" applyBorder="1" applyAlignment="1">
      <alignment horizontal="center" vertical="top"/>
    </xf>
    <xf numFmtId="0" fontId="18" fillId="10" borderId="46" xfId="8" applyFont="1" applyFill="1" applyBorder="1" applyAlignment="1">
      <alignment horizontal="center" vertical="top"/>
    </xf>
    <xf numFmtId="0" fontId="18" fillId="14" borderId="45" xfId="8" applyFont="1" applyFill="1" applyBorder="1" applyAlignment="1">
      <alignment horizontal="right" vertical="top"/>
    </xf>
    <xf numFmtId="0" fontId="18" fillId="14" borderId="72" xfId="8" applyFont="1" applyFill="1" applyBorder="1" applyAlignment="1">
      <alignment horizontal="right" vertical="top"/>
    </xf>
    <xf numFmtId="0" fontId="16" fillId="14" borderId="45" xfId="8" applyFont="1" applyFill="1" applyBorder="1" applyAlignment="1">
      <alignment horizontal="center" vertical="top"/>
    </xf>
    <xf numFmtId="0" fontId="16" fillId="14" borderId="46" xfId="8" applyFont="1" applyFill="1" applyBorder="1" applyAlignment="1">
      <alignment horizontal="center" vertical="top"/>
    </xf>
    <xf numFmtId="0" fontId="18" fillId="14" borderId="45" xfId="8" applyFont="1" applyFill="1" applyBorder="1" applyAlignment="1">
      <alignment horizontal="right" vertical="top" wrapText="1"/>
    </xf>
    <xf numFmtId="0" fontId="16" fillId="14" borderId="45" xfId="8" applyFont="1" applyFill="1" applyBorder="1" applyAlignment="1">
      <alignment horizontal="center" vertical="top" wrapText="1"/>
    </xf>
    <xf numFmtId="0" fontId="16" fillId="14" borderId="46" xfId="8" applyFont="1" applyFill="1" applyBorder="1" applyAlignment="1">
      <alignment horizontal="center" vertical="top" wrapText="1"/>
    </xf>
    <xf numFmtId="49" fontId="18" fillId="14" borderId="41" xfId="8" applyNumberFormat="1" applyFont="1" applyFill="1" applyBorder="1" applyAlignment="1">
      <alignment horizontal="left" vertical="top" wrapText="1"/>
    </xf>
    <xf numFmtId="49" fontId="18" fillId="14" borderId="45" xfId="8" applyNumberFormat="1" applyFont="1" applyFill="1" applyBorder="1" applyAlignment="1">
      <alignment horizontal="left" vertical="top" wrapText="1"/>
    </xf>
    <xf numFmtId="49" fontId="18" fillId="14" borderId="46" xfId="8" applyNumberFormat="1" applyFont="1" applyFill="1" applyBorder="1" applyAlignment="1">
      <alignment horizontal="left" vertical="top" wrapText="1"/>
    </xf>
    <xf numFmtId="0" fontId="16" fillId="14" borderId="10" xfId="8" applyFont="1" applyFill="1" applyBorder="1" applyAlignment="1">
      <alignment horizontal="center" vertical="top"/>
    </xf>
    <xf numFmtId="0" fontId="16" fillId="14" borderId="55" xfId="8" applyFont="1" applyFill="1" applyBorder="1" applyAlignment="1">
      <alignment horizontal="center" vertical="top"/>
    </xf>
    <xf numFmtId="0" fontId="18" fillId="2" borderId="1" xfId="8" applyFont="1" applyFill="1" applyBorder="1" applyAlignment="1">
      <alignment horizontal="left" vertical="top"/>
    </xf>
    <xf numFmtId="0" fontId="18" fillId="2" borderId="40" xfId="8" applyFont="1" applyFill="1" applyBorder="1" applyAlignment="1">
      <alignment horizontal="left" vertical="top"/>
    </xf>
    <xf numFmtId="0" fontId="16" fillId="10" borderId="63" xfId="8" applyFont="1" applyFill="1" applyBorder="1" applyAlignment="1">
      <alignment horizontal="center" vertical="top"/>
    </xf>
    <xf numFmtId="0" fontId="16" fillId="10" borderId="55" xfId="8" applyFont="1" applyFill="1" applyBorder="1" applyAlignment="1">
      <alignment horizontal="center" vertical="top"/>
    </xf>
    <xf numFmtId="49" fontId="18" fillId="11" borderId="41" xfId="8" applyNumberFormat="1" applyFont="1" applyFill="1" applyBorder="1" applyAlignment="1">
      <alignment horizontal="center" vertical="top"/>
    </xf>
    <xf numFmtId="49" fontId="18" fillId="11" borderId="63" xfId="8" applyNumberFormat="1" applyFont="1" applyFill="1" applyBorder="1" applyAlignment="1">
      <alignment horizontal="center" vertical="top"/>
    </xf>
    <xf numFmtId="3" fontId="16" fillId="0" borderId="8" xfId="8" applyNumberFormat="1" applyFont="1" applyFill="1" applyBorder="1" applyAlignment="1">
      <alignment horizontal="left" vertical="top" wrapText="1"/>
    </xf>
    <xf numFmtId="3" fontId="16" fillId="0" borderId="17" xfId="8" applyNumberFormat="1" applyFont="1" applyFill="1" applyBorder="1" applyAlignment="1">
      <alignment horizontal="left" vertical="top" wrapText="1"/>
    </xf>
    <xf numFmtId="0" fontId="16" fillId="0" borderId="34" xfId="8" applyFont="1" applyFill="1" applyBorder="1" applyAlignment="1">
      <alignment horizontal="left" vertical="top" wrapText="1"/>
    </xf>
    <xf numFmtId="0" fontId="16" fillId="0" borderId="64" xfId="8" applyFont="1" applyFill="1" applyBorder="1" applyAlignment="1">
      <alignment horizontal="left" vertical="top" wrapText="1"/>
    </xf>
    <xf numFmtId="3" fontId="16" fillId="0" borderId="8" xfId="8" applyNumberFormat="1" applyFont="1" applyFill="1" applyBorder="1" applyAlignment="1">
      <alignment horizontal="left" vertical="top"/>
    </xf>
    <xf numFmtId="3" fontId="16" fillId="0" borderId="17" xfId="8" applyNumberFormat="1" applyFont="1" applyFill="1" applyBorder="1" applyAlignment="1">
      <alignment horizontal="left" vertical="top"/>
    </xf>
    <xf numFmtId="0" fontId="18" fillId="11" borderId="45" xfId="8" applyFont="1" applyFill="1" applyBorder="1" applyAlignment="1">
      <alignment horizontal="right" vertical="top" wrapText="1"/>
    </xf>
    <xf numFmtId="0" fontId="21" fillId="10" borderId="45" xfId="8" applyFont="1" applyFill="1" applyBorder="1" applyAlignment="1">
      <alignment horizontal="right" vertical="top" wrapText="1"/>
    </xf>
    <xf numFmtId="0" fontId="21" fillId="10" borderId="46" xfId="8" applyFont="1" applyFill="1" applyBorder="1" applyAlignment="1">
      <alignment horizontal="right" vertical="top" wrapText="1"/>
    </xf>
    <xf numFmtId="0" fontId="20" fillId="10" borderId="48" xfId="8" applyFont="1" applyFill="1" applyBorder="1" applyAlignment="1">
      <alignment horizontal="center" vertical="top" wrapText="1"/>
    </xf>
    <xf numFmtId="0" fontId="20" fillId="10" borderId="45" xfId="8" applyFont="1" applyFill="1" applyBorder="1" applyAlignment="1">
      <alignment horizontal="center" vertical="top" wrapText="1"/>
    </xf>
    <xf numFmtId="0" fontId="20" fillId="10" borderId="72" xfId="8" applyFont="1" applyFill="1" applyBorder="1" applyAlignment="1">
      <alignment horizontal="center" vertical="top" wrapText="1"/>
    </xf>
    <xf numFmtId="49" fontId="18" fillId="11" borderId="41" xfId="1" applyNumberFormat="1" applyFont="1" applyFill="1" applyBorder="1" applyAlignment="1">
      <alignment horizontal="left" vertical="top" wrapText="1"/>
    </xf>
    <xf numFmtId="49" fontId="18" fillId="11" borderId="29" xfId="1" applyNumberFormat="1" applyFont="1" applyFill="1" applyBorder="1" applyAlignment="1">
      <alignment horizontal="left" vertical="top" wrapText="1"/>
    </xf>
    <xf numFmtId="49" fontId="18" fillId="11" borderId="30" xfId="1" applyNumberFormat="1" applyFont="1" applyFill="1" applyBorder="1" applyAlignment="1">
      <alignment horizontal="left" vertical="top" wrapText="1"/>
    </xf>
    <xf numFmtId="49" fontId="18" fillId="11" borderId="63" xfId="1" applyNumberFormat="1" applyFont="1" applyFill="1" applyBorder="1" applyAlignment="1">
      <alignment horizontal="center" vertical="top" wrapText="1"/>
    </xf>
    <xf numFmtId="49" fontId="18" fillId="11" borderId="55" xfId="1" applyNumberFormat="1" applyFont="1" applyFill="1" applyBorder="1" applyAlignment="1">
      <alignment horizontal="center" vertical="top" wrapText="1"/>
    </xf>
    <xf numFmtId="0" fontId="16" fillId="3" borderId="3" xfId="1" applyFont="1" applyFill="1" applyBorder="1" applyAlignment="1">
      <alignment horizontal="left" vertical="top" wrapText="1"/>
    </xf>
    <xf numFmtId="0" fontId="16" fillId="3" borderId="8" xfId="1" applyFont="1" applyFill="1" applyBorder="1" applyAlignment="1">
      <alignment horizontal="left" vertical="top" wrapText="1"/>
    </xf>
    <xf numFmtId="0" fontId="16" fillId="3" borderId="38" xfId="1" applyFont="1" applyFill="1" applyBorder="1" applyAlignment="1">
      <alignment horizontal="left" vertical="top" wrapText="1"/>
    </xf>
    <xf numFmtId="49" fontId="18" fillId="0" borderId="24" xfId="8" applyNumberFormat="1" applyFont="1" applyBorder="1" applyAlignment="1">
      <alignment horizontal="left" vertical="top"/>
    </xf>
    <xf numFmtId="0" fontId="20" fillId="0" borderId="24" xfId="0" applyFont="1" applyBorder="1" applyAlignment="1">
      <alignment horizontal="left" vertical="top"/>
    </xf>
    <xf numFmtId="0" fontId="16" fillId="3" borderId="33" xfId="8" applyFont="1" applyFill="1" applyBorder="1" applyAlignment="1">
      <alignment horizontal="left" vertical="top" wrapText="1"/>
    </xf>
    <xf numFmtId="0" fontId="16" fillId="0" borderId="20" xfId="1" applyFont="1" applyBorder="1" applyAlignment="1">
      <alignment horizontal="left" vertical="top" wrapText="1"/>
    </xf>
    <xf numFmtId="0" fontId="16" fillId="0" borderId="8" xfId="1" applyFont="1" applyBorder="1" applyAlignment="1">
      <alignment horizontal="left" vertical="top" wrapText="1"/>
    </xf>
    <xf numFmtId="49" fontId="18" fillId="11" borderId="45" xfId="1" applyNumberFormat="1" applyFont="1" applyFill="1" applyBorder="1" applyAlignment="1">
      <alignment horizontal="right" vertical="top"/>
    </xf>
    <xf numFmtId="49" fontId="18" fillId="11" borderId="46" xfId="1" applyNumberFormat="1" applyFont="1" applyFill="1" applyBorder="1" applyAlignment="1">
      <alignment horizontal="right" vertical="top"/>
    </xf>
    <xf numFmtId="0" fontId="16" fillId="11" borderId="48" xfId="1" applyFont="1" applyFill="1" applyBorder="1" applyAlignment="1">
      <alignment horizontal="center" vertical="top" wrapText="1"/>
    </xf>
    <xf numFmtId="0" fontId="16" fillId="11" borderId="45" xfId="1" applyFont="1" applyFill="1" applyBorder="1" applyAlignment="1">
      <alignment horizontal="center" vertical="top" wrapText="1"/>
    </xf>
    <xf numFmtId="0" fontId="16" fillId="11" borderId="46" xfId="1" applyFont="1" applyFill="1" applyBorder="1" applyAlignment="1">
      <alignment horizontal="center" vertical="top" wrapText="1"/>
    </xf>
    <xf numFmtId="49" fontId="18" fillId="10" borderId="55" xfId="1" applyNumberFormat="1" applyFont="1" applyFill="1" applyBorder="1" applyAlignment="1">
      <alignment horizontal="right" vertical="top" wrapText="1"/>
    </xf>
    <xf numFmtId="49" fontId="18" fillId="10" borderId="1" xfId="1" applyNumberFormat="1" applyFont="1" applyFill="1" applyBorder="1" applyAlignment="1">
      <alignment horizontal="right" vertical="top" wrapText="1"/>
    </xf>
    <xf numFmtId="49" fontId="18" fillId="10" borderId="40" xfId="1" applyNumberFormat="1" applyFont="1" applyFill="1" applyBorder="1" applyAlignment="1">
      <alignment horizontal="right" vertical="top" wrapText="1"/>
    </xf>
    <xf numFmtId="0" fontId="16" fillId="10" borderId="48" xfId="1" applyFont="1" applyFill="1" applyBorder="1" applyAlignment="1">
      <alignment horizontal="left" vertical="top" wrapText="1"/>
    </xf>
    <xf numFmtId="0" fontId="16" fillId="10" borderId="45" xfId="1" applyFont="1" applyFill="1" applyBorder="1" applyAlignment="1">
      <alignment horizontal="left" vertical="top" wrapText="1"/>
    </xf>
    <xf numFmtId="0" fontId="16" fillId="10" borderId="46" xfId="1" applyFont="1" applyFill="1" applyBorder="1" applyAlignment="1">
      <alignment horizontal="left" vertical="top" wrapText="1"/>
    </xf>
    <xf numFmtId="49" fontId="18" fillId="10" borderId="41" xfId="1" applyNumberFormat="1" applyFont="1" applyFill="1" applyBorder="1" applyAlignment="1">
      <alignment horizontal="left" vertical="top" wrapText="1"/>
    </xf>
    <xf numFmtId="49" fontId="18" fillId="10" borderId="29" xfId="1" applyNumberFormat="1" applyFont="1" applyFill="1" applyBorder="1" applyAlignment="1">
      <alignment horizontal="left" vertical="top" wrapText="1"/>
    </xf>
    <xf numFmtId="49" fontId="18" fillId="10" borderId="30" xfId="1" applyNumberFormat="1" applyFont="1" applyFill="1" applyBorder="1" applyAlignment="1">
      <alignment horizontal="left" vertical="top" wrapText="1"/>
    </xf>
    <xf numFmtId="49" fontId="18" fillId="11" borderId="45" xfId="1" applyNumberFormat="1" applyFont="1" applyFill="1" applyBorder="1" applyAlignment="1">
      <alignment horizontal="left" vertical="top" wrapText="1"/>
    </xf>
    <xf numFmtId="49" fontId="18" fillId="11" borderId="46" xfId="1" applyNumberFormat="1" applyFont="1" applyFill="1" applyBorder="1" applyAlignment="1">
      <alignment horizontal="left" vertical="top" wrapText="1"/>
    </xf>
    <xf numFmtId="1" fontId="16" fillId="3" borderId="8" xfId="1" applyNumberFormat="1" applyFont="1" applyFill="1" applyBorder="1" applyAlignment="1">
      <alignment horizontal="left" vertical="top" wrapText="1"/>
    </xf>
    <xf numFmtId="1" fontId="16" fillId="3" borderId="38" xfId="1" applyNumberFormat="1" applyFont="1" applyFill="1" applyBorder="1" applyAlignment="1">
      <alignment horizontal="left" vertical="top" wrapText="1"/>
    </xf>
    <xf numFmtId="1" fontId="16" fillId="3" borderId="3" xfId="1" applyNumberFormat="1" applyFont="1" applyFill="1" applyBorder="1" applyAlignment="1">
      <alignment horizontal="left" vertical="top" wrapText="1"/>
    </xf>
    <xf numFmtId="1" fontId="16" fillId="3" borderId="17" xfId="1" applyNumberFormat="1" applyFont="1" applyFill="1" applyBorder="1" applyAlignment="1">
      <alignment horizontal="left" vertical="top" wrapText="1"/>
    </xf>
    <xf numFmtId="166" fontId="16" fillId="3" borderId="33" xfId="8" applyNumberFormat="1" applyFont="1" applyFill="1" applyBorder="1" applyAlignment="1">
      <alignment horizontal="left" vertical="top" wrapText="1"/>
    </xf>
    <xf numFmtId="49" fontId="18" fillId="0" borderId="23" xfId="10" applyNumberFormat="1" applyFont="1" applyBorder="1" applyAlignment="1">
      <alignment horizontal="left" vertical="top"/>
    </xf>
    <xf numFmtId="0" fontId="16" fillId="0" borderId="38" xfId="0" applyFont="1" applyBorder="1" applyAlignment="1">
      <alignment horizontal="left" vertical="top" wrapText="1"/>
    </xf>
    <xf numFmtId="0" fontId="16" fillId="0" borderId="33" xfId="0" applyFont="1" applyBorder="1" applyAlignment="1">
      <alignment horizontal="left" vertical="top" wrapText="1"/>
    </xf>
    <xf numFmtId="49" fontId="18" fillId="0" borderId="24" xfId="10" applyNumberFormat="1" applyFont="1" applyBorder="1" applyAlignment="1">
      <alignment horizontal="left" vertical="top"/>
    </xf>
    <xf numFmtId="49" fontId="18" fillId="11" borderId="45" xfId="1" applyNumberFormat="1" applyFont="1" applyFill="1" applyBorder="1" applyAlignment="1">
      <alignment horizontal="right" vertical="top" wrapText="1"/>
    </xf>
    <xf numFmtId="49" fontId="18" fillId="11" borderId="46" xfId="1" applyNumberFormat="1" applyFont="1" applyFill="1" applyBorder="1" applyAlignment="1">
      <alignment horizontal="right" vertical="top" wrapText="1"/>
    </xf>
    <xf numFmtId="0" fontId="16" fillId="11" borderId="48" xfId="1" applyFont="1" applyFill="1" applyBorder="1" applyAlignment="1">
      <alignment horizontal="left" vertical="top" wrapText="1"/>
    </xf>
    <xf numFmtId="0" fontId="16" fillId="11" borderId="45" xfId="1" applyFont="1" applyFill="1" applyBorder="1" applyAlignment="1">
      <alignment horizontal="left" vertical="top" wrapText="1"/>
    </xf>
    <xf numFmtId="0" fontId="16" fillId="11" borderId="46" xfId="1" applyFont="1" applyFill="1" applyBorder="1" applyAlignment="1">
      <alignment horizontal="left" vertical="top" wrapText="1"/>
    </xf>
    <xf numFmtId="0" fontId="16" fillId="3" borderId="53" xfId="1" applyFont="1" applyFill="1" applyBorder="1" applyAlignment="1">
      <alignment horizontal="left" vertical="top" wrapText="1"/>
    </xf>
    <xf numFmtId="0" fontId="16" fillId="3" borderId="33" xfId="1" applyFont="1" applyFill="1" applyBorder="1" applyAlignment="1">
      <alignment horizontal="left" vertical="top" wrapText="1"/>
    </xf>
    <xf numFmtId="49" fontId="18" fillId="3" borderId="7" xfId="1" applyNumberFormat="1" applyFont="1" applyFill="1" applyBorder="1" applyAlignment="1">
      <alignment horizontal="left" vertical="top"/>
    </xf>
    <xf numFmtId="49" fontId="18" fillId="3" borderId="37" xfId="1" applyNumberFormat="1" applyFont="1" applyFill="1" applyBorder="1" applyAlignment="1">
      <alignment horizontal="left" vertical="top"/>
    </xf>
    <xf numFmtId="3" fontId="16" fillId="3" borderId="33" xfId="1" applyNumberFormat="1" applyFont="1" applyFill="1" applyBorder="1" applyAlignment="1">
      <alignment horizontal="left" vertical="top" wrapText="1"/>
    </xf>
    <xf numFmtId="49" fontId="18" fillId="3" borderId="2" xfId="1" applyNumberFormat="1" applyFont="1" applyFill="1" applyBorder="1" applyAlignment="1">
      <alignment horizontal="left" vertical="top"/>
    </xf>
    <xf numFmtId="3" fontId="16" fillId="3" borderId="3" xfId="1" applyNumberFormat="1" applyFont="1" applyFill="1" applyBorder="1" applyAlignment="1">
      <alignment horizontal="left" vertical="top"/>
    </xf>
    <xf numFmtId="0" fontId="16" fillId="3" borderId="3" xfId="8" applyFont="1" applyFill="1" applyBorder="1" applyAlignment="1">
      <alignment horizontal="left" vertical="top"/>
    </xf>
    <xf numFmtId="0" fontId="18" fillId="11" borderId="1" xfId="8" applyFont="1" applyFill="1" applyBorder="1" applyAlignment="1">
      <alignment horizontal="right" vertical="top"/>
    </xf>
    <xf numFmtId="0" fontId="18" fillId="11" borderId="40" xfId="8" applyFont="1" applyFill="1" applyBorder="1" applyAlignment="1">
      <alignment horizontal="right" vertical="top"/>
    </xf>
    <xf numFmtId="49" fontId="18" fillId="3" borderId="37" xfId="10" applyNumberFormat="1" applyFont="1" applyFill="1" applyBorder="1" applyAlignment="1">
      <alignment horizontal="left" vertical="top"/>
    </xf>
    <xf numFmtId="49" fontId="18" fillId="3" borderId="70" xfId="10" applyNumberFormat="1" applyFont="1" applyFill="1" applyBorder="1" applyAlignment="1">
      <alignment horizontal="left" vertical="top"/>
    </xf>
    <xf numFmtId="0" fontId="16" fillId="0" borderId="38" xfId="8" applyFont="1" applyBorder="1" applyAlignment="1">
      <alignment horizontal="left" vertical="top" wrapText="1"/>
    </xf>
    <xf numFmtId="0" fontId="16" fillId="0" borderId="68" xfId="8" applyFont="1" applyBorder="1" applyAlignment="1">
      <alignment horizontal="left" vertical="top" wrapText="1"/>
    </xf>
    <xf numFmtId="0" fontId="16" fillId="0" borderId="8" xfId="8" applyFont="1" applyBorder="1" applyAlignment="1">
      <alignment horizontal="left" vertical="top"/>
    </xf>
    <xf numFmtId="0" fontId="18" fillId="10" borderId="41" xfId="1" applyFont="1" applyFill="1" applyBorder="1" applyAlignment="1">
      <alignment horizontal="left" vertical="top" wrapText="1"/>
    </xf>
    <xf numFmtId="0" fontId="18" fillId="10" borderId="29" xfId="1" applyFont="1" applyFill="1" applyBorder="1" applyAlignment="1">
      <alignment horizontal="left" vertical="top" wrapText="1"/>
    </xf>
    <xf numFmtId="0" fontId="18" fillId="10" borderId="30" xfId="1" applyFont="1" applyFill="1" applyBorder="1" applyAlignment="1">
      <alignment horizontal="left" vertical="top" wrapText="1"/>
    </xf>
    <xf numFmtId="49" fontId="18" fillId="10" borderId="63" xfId="8" applyNumberFormat="1" applyFont="1" applyFill="1" applyBorder="1" applyAlignment="1">
      <alignment horizontal="center" vertical="top" wrapText="1"/>
    </xf>
    <xf numFmtId="49" fontId="18" fillId="10" borderId="55" xfId="8" applyNumberFormat="1" applyFont="1" applyFill="1" applyBorder="1" applyAlignment="1">
      <alignment horizontal="center" vertical="top" wrapText="1"/>
    </xf>
    <xf numFmtId="49" fontId="18" fillId="11" borderId="29" xfId="8" applyNumberFormat="1" applyFont="1" applyFill="1" applyBorder="1" applyAlignment="1">
      <alignment horizontal="left" vertical="top"/>
    </xf>
    <xf numFmtId="49" fontId="18" fillId="11" borderId="30" xfId="8" applyNumberFormat="1" applyFont="1" applyFill="1" applyBorder="1" applyAlignment="1">
      <alignment horizontal="left" vertical="top"/>
    </xf>
    <xf numFmtId="49" fontId="18" fillId="11" borderId="1" xfId="1" applyNumberFormat="1" applyFont="1" applyFill="1" applyBorder="1" applyAlignment="1">
      <alignment horizontal="right" vertical="top" wrapText="1"/>
    </xf>
    <xf numFmtId="49" fontId="18" fillId="11" borderId="40" xfId="1" applyNumberFormat="1" applyFont="1" applyFill="1" applyBorder="1" applyAlignment="1">
      <alignment horizontal="right" vertical="top" wrapText="1"/>
    </xf>
    <xf numFmtId="0" fontId="16" fillId="11" borderId="48" xfId="8" applyFont="1" applyFill="1" applyBorder="1" applyAlignment="1">
      <alignment horizontal="left" vertical="top" wrapText="1"/>
    </xf>
    <xf numFmtId="0" fontId="16" fillId="11" borderId="45" xfId="8" applyFont="1" applyFill="1" applyBorder="1" applyAlignment="1">
      <alignment horizontal="left" vertical="top" wrapText="1"/>
    </xf>
    <xf numFmtId="0" fontId="16" fillId="11" borderId="46" xfId="8" applyFont="1" applyFill="1" applyBorder="1" applyAlignment="1">
      <alignment horizontal="left" vertical="top" wrapText="1"/>
    </xf>
    <xf numFmtId="0" fontId="20" fillId="3" borderId="20" xfId="8" applyFont="1" applyFill="1" applyBorder="1" applyAlignment="1">
      <alignment horizontal="left" vertical="top" wrapText="1"/>
    </xf>
    <xf numFmtId="49" fontId="18" fillId="3" borderId="11" xfId="10" applyNumberFormat="1" applyFont="1" applyFill="1" applyBorder="1" applyAlignment="1">
      <alignment horizontal="left" vertical="top"/>
    </xf>
    <xf numFmtId="49" fontId="18" fillId="3" borderId="7" xfId="10" applyNumberFormat="1" applyFont="1" applyFill="1" applyBorder="1" applyAlignment="1">
      <alignment horizontal="left" vertical="top"/>
    </xf>
    <xf numFmtId="0" fontId="20" fillId="0" borderId="20" xfId="8" applyFont="1" applyBorder="1" applyAlignment="1">
      <alignment horizontal="left" vertical="top" wrapText="1"/>
    </xf>
    <xf numFmtId="0" fontId="20" fillId="0" borderId="8" xfId="8" applyFont="1" applyBorder="1" applyAlignment="1">
      <alignment horizontal="left" vertical="top" wrapText="1"/>
    </xf>
    <xf numFmtId="0" fontId="20" fillId="0" borderId="38" xfId="8" applyFont="1" applyBorder="1" applyAlignment="1">
      <alignment horizontal="left" vertical="top" wrapText="1"/>
    </xf>
    <xf numFmtId="3" fontId="20" fillId="3" borderId="20" xfId="8" applyNumberFormat="1" applyFont="1" applyFill="1" applyBorder="1" applyAlignment="1">
      <alignment horizontal="left" vertical="top" wrapText="1"/>
    </xf>
    <xf numFmtId="3" fontId="20" fillId="3" borderId="8" xfId="8" applyNumberFormat="1" applyFont="1" applyFill="1" applyBorder="1" applyAlignment="1">
      <alignment horizontal="left" vertical="top" wrapText="1"/>
    </xf>
    <xf numFmtId="3" fontId="20" fillId="3" borderId="38" xfId="8" applyNumberFormat="1" applyFont="1" applyFill="1" applyBorder="1" applyAlignment="1">
      <alignment horizontal="left" vertical="top" wrapText="1"/>
    </xf>
    <xf numFmtId="49" fontId="18" fillId="11" borderId="63" xfId="8" applyNumberFormat="1" applyFont="1" applyFill="1" applyBorder="1" applyAlignment="1">
      <alignment horizontal="center" vertical="top" wrapText="1"/>
    </xf>
    <xf numFmtId="49" fontId="18" fillId="11" borderId="55" xfId="8" applyNumberFormat="1" applyFont="1" applyFill="1" applyBorder="1" applyAlignment="1">
      <alignment horizontal="center" vertical="top" wrapText="1"/>
    </xf>
    <xf numFmtId="49" fontId="18" fillId="10" borderId="45" xfId="8" applyNumberFormat="1" applyFont="1" applyFill="1" applyBorder="1" applyAlignment="1">
      <alignment horizontal="right" vertical="top" wrapText="1"/>
    </xf>
    <xf numFmtId="49" fontId="18" fillId="10" borderId="46" xfId="8" applyNumberFormat="1" applyFont="1" applyFill="1" applyBorder="1" applyAlignment="1">
      <alignment horizontal="right" vertical="top" wrapText="1"/>
    </xf>
    <xf numFmtId="0" fontId="16" fillId="10" borderId="48" xfId="8" applyFont="1" applyFill="1" applyBorder="1" applyAlignment="1">
      <alignment horizontal="left" vertical="top" wrapText="1"/>
    </xf>
    <xf numFmtId="0" fontId="16" fillId="10" borderId="45" xfId="8" applyFont="1" applyFill="1" applyBorder="1" applyAlignment="1">
      <alignment horizontal="left" vertical="top" wrapText="1"/>
    </xf>
    <xf numFmtId="0" fontId="16" fillId="10" borderId="46" xfId="8" applyFont="1" applyFill="1" applyBorder="1" applyAlignment="1">
      <alignment horizontal="left" vertical="top" wrapText="1"/>
    </xf>
    <xf numFmtId="3" fontId="20" fillId="0" borderId="3" xfId="8" applyNumberFormat="1" applyFont="1" applyBorder="1" applyAlignment="1">
      <alignment horizontal="left" vertical="top" wrapText="1"/>
    </xf>
    <xf numFmtId="3" fontId="20" fillId="0" borderId="8" xfId="8" applyNumberFormat="1" applyFont="1" applyBorder="1" applyAlignment="1">
      <alignment horizontal="left" vertical="top" wrapText="1"/>
    </xf>
    <xf numFmtId="0" fontId="20" fillId="0" borderId="76" xfId="8" applyFont="1" applyBorder="1" applyAlignment="1">
      <alignment horizontal="left" vertical="top" wrapText="1" shrinkToFit="1"/>
    </xf>
    <xf numFmtId="0" fontId="20" fillId="0" borderId="9" xfId="8" applyFont="1" applyBorder="1" applyAlignment="1">
      <alignment horizontal="left" vertical="top" wrapText="1" shrinkToFit="1"/>
    </xf>
    <xf numFmtId="0" fontId="24" fillId="0" borderId="20" xfId="0" applyFont="1" applyFill="1" applyBorder="1" applyAlignment="1">
      <alignment horizontal="left" vertical="top" wrapText="1"/>
    </xf>
    <xf numFmtId="0" fontId="24" fillId="0" borderId="8" xfId="0" applyFont="1" applyFill="1" applyBorder="1" applyAlignment="1">
      <alignment horizontal="left" vertical="top" wrapText="1"/>
    </xf>
    <xf numFmtId="0" fontId="16" fillId="0" borderId="20" xfId="8" applyFont="1" applyBorder="1" applyAlignment="1">
      <alignment horizontal="left" vertical="top" wrapText="1"/>
    </xf>
    <xf numFmtId="0" fontId="16" fillId="0" borderId="8" xfId="8" applyFont="1" applyBorder="1" applyAlignment="1">
      <alignment horizontal="left" vertical="top" wrapText="1"/>
    </xf>
    <xf numFmtId="166" fontId="16" fillId="3" borderId="20" xfId="8" applyNumberFormat="1" applyFont="1" applyFill="1" applyBorder="1" applyAlignment="1">
      <alignment horizontal="left" vertical="top" wrapText="1"/>
    </xf>
    <xf numFmtId="166" fontId="16" fillId="3" borderId="8" xfId="8" applyNumberFormat="1" applyFont="1" applyFill="1" applyBorder="1" applyAlignment="1">
      <alignment horizontal="left" vertical="top" wrapText="1"/>
    </xf>
    <xf numFmtId="166" fontId="16" fillId="3" borderId="38" xfId="8" applyNumberFormat="1" applyFont="1" applyFill="1" applyBorder="1" applyAlignment="1">
      <alignment horizontal="left" vertical="top" wrapText="1"/>
    </xf>
    <xf numFmtId="166" fontId="16" fillId="3" borderId="20" xfId="8" applyNumberFormat="1" applyFont="1" applyFill="1" applyBorder="1" applyAlignment="1">
      <alignment horizontal="left" vertical="top"/>
    </xf>
    <xf numFmtId="166" fontId="16" fillId="3" borderId="8" xfId="8" applyNumberFormat="1" applyFont="1" applyFill="1" applyBorder="1" applyAlignment="1">
      <alignment horizontal="left" vertical="top"/>
    </xf>
    <xf numFmtId="166" fontId="16" fillId="3" borderId="38" xfId="8" applyNumberFormat="1" applyFont="1" applyFill="1" applyBorder="1" applyAlignment="1">
      <alignment horizontal="left" vertical="top"/>
    </xf>
    <xf numFmtId="0" fontId="16" fillId="3" borderId="8" xfId="8" applyFont="1" applyFill="1" applyBorder="1" applyAlignment="1">
      <alignment horizontal="left" vertical="top"/>
    </xf>
    <xf numFmtId="2" fontId="20" fillId="3" borderId="20" xfId="8" applyNumberFormat="1" applyFont="1" applyFill="1" applyBorder="1" applyAlignment="1">
      <alignment horizontal="left" vertical="top" wrapText="1"/>
    </xf>
    <xf numFmtId="2" fontId="20" fillId="3" borderId="8" xfId="8" applyNumberFormat="1" applyFont="1" applyFill="1" applyBorder="1" applyAlignment="1">
      <alignment horizontal="left" vertical="top" wrapText="1"/>
    </xf>
    <xf numFmtId="2" fontId="20" fillId="3" borderId="38" xfId="8" applyNumberFormat="1" applyFont="1" applyFill="1" applyBorder="1" applyAlignment="1">
      <alignment horizontal="left" vertical="top" wrapText="1"/>
    </xf>
    <xf numFmtId="2" fontId="20" fillId="0" borderId="50" xfId="0" applyNumberFormat="1" applyFont="1" applyBorder="1" applyAlignment="1">
      <alignment horizontal="left" vertical="top" wrapText="1"/>
    </xf>
    <xf numFmtId="2" fontId="20" fillId="0" borderId="52" xfId="0" applyNumberFormat="1" applyFont="1" applyBorder="1" applyAlignment="1">
      <alignment horizontal="left" vertical="top" wrapText="1"/>
    </xf>
    <xf numFmtId="2" fontId="20" fillId="0" borderId="58" xfId="0" applyNumberFormat="1" applyFont="1" applyBorder="1" applyAlignment="1">
      <alignment horizontal="left" vertical="top" wrapText="1"/>
    </xf>
    <xf numFmtId="3" fontId="20" fillId="0" borderId="50" xfId="8" applyNumberFormat="1" applyFont="1" applyBorder="1" applyAlignment="1">
      <alignment horizontal="left" vertical="top" wrapText="1"/>
    </xf>
    <xf numFmtId="3" fontId="20" fillId="0" borderId="52" xfId="8" applyNumberFormat="1" applyFont="1" applyBorder="1" applyAlignment="1">
      <alignment horizontal="left" vertical="top" wrapText="1"/>
    </xf>
    <xf numFmtId="3" fontId="20" fillId="0" borderId="58" xfId="8" applyNumberFormat="1" applyFont="1" applyBorder="1" applyAlignment="1">
      <alignment horizontal="left" vertical="top" wrapText="1"/>
    </xf>
    <xf numFmtId="0" fontId="24" fillId="0" borderId="20" xfId="0" applyFont="1" applyBorder="1" applyAlignment="1">
      <alignment horizontal="left" vertical="top" wrapText="1"/>
    </xf>
    <xf numFmtId="0" fontId="24" fillId="0" borderId="8" xfId="0" applyFont="1" applyBorder="1" applyAlignment="1">
      <alignment horizontal="left" vertical="top" wrapText="1"/>
    </xf>
    <xf numFmtId="0" fontId="24" fillId="0" borderId="38" xfId="0" applyFont="1" applyBorder="1" applyAlignment="1">
      <alignment horizontal="left" vertical="top" wrapText="1"/>
    </xf>
    <xf numFmtId="166" fontId="20" fillId="3" borderId="20" xfId="8" applyNumberFormat="1" applyFont="1" applyFill="1" applyBorder="1" applyAlignment="1">
      <alignment horizontal="left" vertical="top" wrapText="1"/>
    </xf>
    <xf numFmtId="0" fontId="18" fillId="8" borderId="41" xfId="8" applyFont="1" applyFill="1" applyBorder="1" applyAlignment="1">
      <alignment horizontal="left" vertical="top" wrapText="1"/>
    </xf>
    <xf numFmtId="0" fontId="18" fillId="8" borderId="45" xfId="8" applyFont="1" applyFill="1" applyBorder="1" applyAlignment="1">
      <alignment horizontal="left" vertical="top" wrapText="1"/>
    </xf>
    <xf numFmtId="0" fontId="18" fillId="8" borderId="46" xfId="8" applyFont="1" applyFill="1" applyBorder="1" applyAlignment="1">
      <alignment horizontal="left" vertical="top" wrapText="1"/>
    </xf>
    <xf numFmtId="0" fontId="16" fillId="0" borderId="53" xfId="8" applyFont="1" applyBorder="1" applyAlignment="1">
      <alignment horizontal="center" vertical="center" textRotation="90" wrapText="1" shrinkToFit="1"/>
    </xf>
    <xf numFmtId="0" fontId="16" fillId="0" borderId="33" xfId="8" applyFont="1" applyBorder="1" applyAlignment="1">
      <alignment horizontal="center" vertical="center" textRotation="90" wrapText="1" shrinkToFit="1"/>
    </xf>
    <xf numFmtId="0" fontId="16" fillId="0" borderId="20" xfId="8" applyFont="1" applyBorder="1" applyAlignment="1">
      <alignment horizontal="center" vertical="center" textRotation="90" wrapText="1" shrinkToFit="1"/>
    </xf>
    <xf numFmtId="166" fontId="16" fillId="0" borderId="20" xfId="1" applyNumberFormat="1" applyFont="1" applyBorder="1" applyAlignment="1">
      <alignment horizontal="center" vertical="center" textRotation="90" shrinkToFit="1"/>
    </xf>
    <xf numFmtId="0" fontId="16" fillId="0" borderId="53" xfId="1" applyFont="1" applyBorder="1" applyAlignment="1">
      <alignment horizontal="center" vertical="center"/>
    </xf>
    <xf numFmtId="0" fontId="18" fillId="14" borderId="41" xfId="8" applyFont="1" applyFill="1" applyBorder="1" applyAlignment="1">
      <alignment horizontal="left" vertical="top" wrapText="1"/>
    </xf>
    <xf numFmtId="0" fontId="18" fillId="14" borderId="29" xfId="8" applyFont="1" applyFill="1" applyBorder="1" applyAlignment="1">
      <alignment horizontal="left" vertical="top" wrapText="1"/>
    </xf>
    <xf numFmtId="0" fontId="18" fillId="14" borderId="30" xfId="8" applyFont="1" applyFill="1" applyBorder="1" applyAlignment="1">
      <alignment horizontal="left" vertical="top" wrapText="1"/>
    </xf>
    <xf numFmtId="0" fontId="18" fillId="10" borderId="41" xfId="8" applyFont="1" applyFill="1" applyBorder="1" applyAlignment="1">
      <alignment horizontal="left" vertical="top" wrapText="1"/>
    </xf>
    <xf numFmtId="0" fontId="18" fillId="10" borderId="45" xfId="8" applyFont="1" applyFill="1" applyBorder="1" applyAlignment="1">
      <alignment horizontal="left" vertical="top" wrapText="1"/>
    </xf>
    <xf numFmtId="0" fontId="18" fillId="10" borderId="46" xfId="8" applyFont="1" applyFill="1" applyBorder="1" applyAlignment="1">
      <alignment horizontal="left" vertical="top" wrapText="1"/>
    </xf>
    <xf numFmtId="0" fontId="17" fillId="0" borderId="63" xfId="8" applyFont="1" applyBorder="1" applyAlignment="1">
      <alignment horizontal="center" vertical="top" wrapText="1"/>
    </xf>
    <xf numFmtId="0" fontId="17" fillId="0" borderId="0" xfId="8" applyFont="1" applyBorder="1" applyAlignment="1">
      <alignment horizontal="center" vertical="top" wrapText="1"/>
    </xf>
    <xf numFmtId="0" fontId="17" fillId="0" borderId="35" xfId="8" applyFont="1" applyBorder="1" applyAlignment="1">
      <alignment horizontal="center" vertical="top" wrapText="1"/>
    </xf>
    <xf numFmtId="0" fontId="15" fillId="0" borderId="63" xfId="8" applyFont="1" applyBorder="1" applyAlignment="1">
      <alignment horizontal="center" vertical="top" wrapText="1"/>
    </xf>
    <xf numFmtId="0" fontId="15" fillId="0" borderId="0" xfId="8" applyFont="1" applyBorder="1" applyAlignment="1">
      <alignment horizontal="center" vertical="top" wrapText="1"/>
    </xf>
    <xf numFmtId="0" fontId="15" fillId="0" borderId="35" xfId="8" applyFont="1" applyBorder="1" applyAlignment="1">
      <alignment horizontal="center" vertical="top" wrapText="1"/>
    </xf>
    <xf numFmtId="0" fontId="15" fillId="0" borderId="55" xfId="8" applyFont="1" applyBorder="1" applyAlignment="1">
      <alignment horizontal="center" vertical="top" wrapText="1"/>
    </xf>
    <xf numFmtId="0" fontId="15" fillId="0" borderId="1" xfId="8" applyFont="1" applyBorder="1" applyAlignment="1">
      <alignment horizontal="center" vertical="top" wrapText="1"/>
    </xf>
    <xf numFmtId="0" fontId="15" fillId="0" borderId="40" xfId="8" applyFont="1" applyBorder="1" applyAlignment="1">
      <alignment horizontal="center" vertical="top" wrapText="1"/>
    </xf>
    <xf numFmtId="0" fontId="16" fillId="0" borderId="66" xfId="8" applyFont="1" applyBorder="1" applyAlignment="1">
      <alignment horizontal="center" vertical="center" textRotation="90"/>
    </xf>
    <xf numFmtId="0" fontId="16" fillId="0" borderId="24" xfId="8" applyFont="1" applyBorder="1" applyAlignment="1">
      <alignment horizontal="center" vertical="center" textRotation="90"/>
    </xf>
    <xf numFmtId="0" fontId="16" fillId="0" borderId="11" xfId="8" applyFont="1" applyBorder="1" applyAlignment="1">
      <alignment horizontal="center" vertical="center" textRotation="90"/>
    </xf>
    <xf numFmtId="0" fontId="16" fillId="0" borderId="53" xfId="8" applyFont="1" applyBorder="1" applyAlignment="1">
      <alignment horizontal="center" vertical="center" textRotation="90"/>
    </xf>
    <xf numFmtId="0" fontId="16" fillId="0" borderId="33" xfId="8" applyFont="1" applyBorder="1" applyAlignment="1">
      <alignment horizontal="center" vertical="center" textRotation="90"/>
    </xf>
    <xf numFmtId="0" fontId="16" fillId="0" borderId="20" xfId="8" applyFont="1" applyBorder="1" applyAlignment="1">
      <alignment horizontal="center" vertical="center" textRotation="90"/>
    </xf>
    <xf numFmtId="0" fontId="16" fillId="0" borderId="53" xfId="8" applyFont="1" applyBorder="1" applyAlignment="1">
      <alignment horizontal="center" vertical="center" wrapText="1" shrinkToFit="1"/>
    </xf>
    <xf numFmtId="0" fontId="16" fillId="0" borderId="33" xfId="8" applyFont="1" applyBorder="1" applyAlignment="1">
      <alignment horizontal="center" vertical="center" wrapText="1" shrinkToFit="1"/>
    </xf>
    <xf numFmtId="0" fontId="16" fillId="0" borderId="20" xfId="8" applyFont="1" applyBorder="1" applyAlignment="1">
      <alignment horizontal="center" vertical="center" wrapText="1" shrinkToFit="1"/>
    </xf>
    <xf numFmtId="0" fontId="16" fillId="0" borderId="53" xfId="8" applyFont="1" applyBorder="1" applyAlignment="1">
      <alignment horizontal="center" vertical="center" wrapText="1"/>
    </xf>
    <xf numFmtId="0" fontId="16" fillId="0" borderId="60" xfId="8" applyFont="1" applyBorder="1" applyAlignment="1">
      <alignment horizontal="center" vertical="center" wrapText="1"/>
    </xf>
    <xf numFmtId="0" fontId="16" fillId="0" borderId="33" xfId="8" applyFont="1" applyBorder="1" applyAlignment="1">
      <alignment horizontal="center" vertical="center" wrapText="1"/>
    </xf>
    <xf numFmtId="0" fontId="16" fillId="0" borderId="34" xfId="8" applyFont="1" applyBorder="1" applyAlignment="1">
      <alignment horizontal="center" vertical="center" wrapText="1"/>
    </xf>
    <xf numFmtId="0" fontId="16" fillId="0" borderId="20" xfId="1" applyFont="1" applyBorder="1" applyAlignment="1">
      <alignment horizontal="center" vertical="center" wrapText="1"/>
    </xf>
    <xf numFmtId="0" fontId="24" fillId="0" borderId="33" xfId="0" applyFont="1" applyBorder="1" applyAlignment="1">
      <alignment horizontal="left" vertical="top" wrapText="1"/>
    </xf>
    <xf numFmtId="3" fontId="16" fillId="0" borderId="38" xfId="8" applyNumberFormat="1" applyFont="1" applyBorder="1" applyAlignment="1">
      <alignment horizontal="left" vertical="top" wrapText="1"/>
    </xf>
    <xf numFmtId="3" fontId="16" fillId="0" borderId="33" xfId="8" applyNumberFormat="1" applyFont="1" applyBorder="1" applyAlignment="1">
      <alignment horizontal="left" vertical="top" wrapText="1"/>
    </xf>
    <xf numFmtId="0" fontId="20" fillId="3" borderId="33" xfId="8" applyFont="1" applyFill="1" applyBorder="1" applyAlignment="1">
      <alignment horizontal="left" vertical="top" wrapText="1"/>
    </xf>
    <xf numFmtId="0" fontId="16" fillId="0" borderId="54" xfId="8" applyFont="1" applyBorder="1" applyAlignment="1">
      <alignment horizontal="left" vertical="top" wrapText="1"/>
    </xf>
    <xf numFmtId="0" fontId="16" fillId="0" borderId="76" xfId="1" applyFont="1" applyBorder="1" applyAlignment="1">
      <alignment horizontal="left" vertical="top" wrapText="1" shrinkToFit="1"/>
    </xf>
    <xf numFmtId="0" fontId="0" fillId="0" borderId="9" xfId="0" applyBorder="1" applyAlignment="1">
      <alignment horizontal="left" vertical="top" wrapText="1" shrinkToFit="1"/>
    </xf>
    <xf numFmtId="49" fontId="18" fillId="0" borderId="11" xfId="1" applyNumberFormat="1" applyFont="1" applyBorder="1" applyAlignment="1">
      <alignment horizontal="left" vertical="top" wrapText="1"/>
    </xf>
    <xf numFmtId="0" fontId="0" fillId="0" borderId="7" xfId="0" applyBorder="1" applyAlignment="1">
      <alignment horizontal="left" vertical="top" wrapText="1"/>
    </xf>
    <xf numFmtId="0" fontId="0" fillId="0" borderId="37" xfId="0" applyBorder="1" applyAlignment="1">
      <alignment horizontal="left" vertical="top" wrapText="1"/>
    </xf>
    <xf numFmtId="0" fontId="16" fillId="0" borderId="20" xfId="1" applyFont="1" applyFill="1" applyBorder="1" applyAlignment="1">
      <alignment horizontal="left" vertical="top" wrapText="1"/>
    </xf>
    <xf numFmtId="0" fontId="0" fillId="0" borderId="8" xfId="0" applyBorder="1" applyAlignment="1">
      <alignment horizontal="left" vertical="top" wrapText="1"/>
    </xf>
    <xf numFmtId="0" fontId="0" fillId="0" borderId="38" xfId="0" applyBorder="1" applyAlignment="1">
      <alignment horizontal="left" vertical="top" wrapText="1"/>
    </xf>
    <xf numFmtId="165" fontId="16" fillId="3" borderId="20" xfId="1" applyNumberFormat="1" applyFont="1" applyFill="1" applyBorder="1" applyAlignment="1">
      <alignment horizontal="left" vertical="top" wrapText="1"/>
    </xf>
    <xf numFmtId="0" fontId="16" fillId="3" borderId="20" xfId="1" applyFont="1" applyFill="1" applyBorder="1" applyAlignment="1">
      <alignment horizontal="left" vertical="top" wrapText="1"/>
    </xf>
    <xf numFmtId="1" fontId="16" fillId="3" borderId="33" xfId="1" applyNumberFormat="1" applyFont="1" applyFill="1" applyBorder="1" applyAlignment="1">
      <alignment horizontal="left" vertical="top" wrapText="1"/>
    </xf>
    <xf numFmtId="0" fontId="0" fillId="3" borderId="38" xfId="0" applyFill="1" applyBorder="1" applyAlignment="1">
      <alignment horizontal="left" vertical="top" wrapText="1"/>
    </xf>
    <xf numFmtId="49" fontId="18" fillId="13" borderId="45" xfId="1" applyNumberFormat="1" applyFont="1" applyFill="1" applyBorder="1" applyAlignment="1">
      <alignment horizontal="right" vertical="top" wrapText="1"/>
    </xf>
    <xf numFmtId="0" fontId="0" fillId="13" borderId="45" xfId="0" applyFill="1" applyBorder="1" applyAlignment="1">
      <alignment horizontal="right" vertical="top" wrapText="1"/>
    </xf>
    <xf numFmtId="0" fontId="0" fillId="13" borderId="46" xfId="0" applyFill="1" applyBorder="1" applyAlignment="1">
      <alignment horizontal="right" vertical="top" wrapText="1"/>
    </xf>
    <xf numFmtId="0" fontId="16" fillId="13" borderId="74" xfId="1" applyFont="1" applyFill="1" applyBorder="1" applyAlignment="1">
      <alignment horizontal="center" vertical="top" wrapText="1"/>
    </xf>
    <xf numFmtId="0" fontId="16" fillId="13" borderId="44" xfId="1" applyFont="1" applyFill="1" applyBorder="1" applyAlignment="1">
      <alignment horizontal="center" vertical="top" wrapText="1"/>
    </xf>
    <xf numFmtId="0" fontId="16" fillId="13" borderId="56" xfId="1" applyFont="1" applyFill="1" applyBorder="1" applyAlignment="1">
      <alignment horizontal="center" vertical="top" wrapText="1"/>
    </xf>
    <xf numFmtId="49" fontId="18" fillId="13" borderId="41" xfId="1" applyNumberFormat="1" applyFont="1" applyFill="1" applyBorder="1" applyAlignment="1">
      <alignment horizontal="left" vertical="top" wrapText="1"/>
    </xf>
    <xf numFmtId="0" fontId="0" fillId="13" borderId="45" xfId="0" applyFill="1" applyBorder="1" applyAlignment="1">
      <alignment horizontal="left" vertical="top" wrapText="1"/>
    </xf>
    <xf numFmtId="0" fontId="0" fillId="13" borderId="46" xfId="0" applyFill="1" applyBorder="1" applyAlignment="1">
      <alignment horizontal="left" vertical="top" wrapText="1"/>
    </xf>
    <xf numFmtId="0" fontId="0" fillId="13" borderId="63" xfId="0" applyFill="1" applyBorder="1" applyAlignment="1">
      <alignment horizontal="center" vertical="top" wrapText="1"/>
    </xf>
    <xf numFmtId="0" fontId="0" fillId="0" borderId="55" xfId="0" applyBorder="1" applyAlignment="1">
      <alignment vertical="top" wrapText="1"/>
    </xf>
    <xf numFmtId="0" fontId="16" fillId="0" borderId="34" xfId="1" applyFont="1" applyBorder="1" applyAlignment="1">
      <alignment horizontal="left" vertical="top" wrapText="1" shrinkToFit="1"/>
    </xf>
    <xf numFmtId="0" fontId="16" fillId="0" borderId="32" xfId="1" applyFont="1" applyBorder="1" applyAlignment="1">
      <alignment horizontal="left" vertical="top" wrapText="1" shrinkToFit="1"/>
    </xf>
    <xf numFmtId="49" fontId="18" fillId="3" borderId="24" xfId="1" applyNumberFormat="1" applyFont="1" applyFill="1" applyBorder="1" applyAlignment="1">
      <alignment horizontal="left" vertical="top" wrapText="1"/>
    </xf>
    <xf numFmtId="0" fontId="16" fillId="0" borderId="33" xfId="1" applyFont="1" applyFill="1" applyBorder="1" applyAlignment="1">
      <alignment horizontal="left" vertical="top" wrapText="1"/>
    </xf>
    <xf numFmtId="0" fontId="30" fillId="3" borderId="33" xfId="1" applyFont="1" applyFill="1" applyBorder="1" applyAlignment="1">
      <alignment horizontal="left" vertical="top" wrapText="1"/>
    </xf>
    <xf numFmtId="1" fontId="16" fillId="0" borderId="20" xfId="1" applyNumberFormat="1" applyFont="1" applyFill="1" applyBorder="1" applyAlignment="1">
      <alignment horizontal="left" vertical="top" wrapText="1"/>
    </xf>
    <xf numFmtId="0" fontId="0" fillId="0" borderId="38" xfId="0" applyFill="1" applyBorder="1" applyAlignment="1">
      <alignment horizontal="left" vertical="top" wrapText="1"/>
    </xf>
    <xf numFmtId="0" fontId="21" fillId="2" borderId="45" xfId="0" applyFont="1" applyFill="1" applyBorder="1" applyAlignment="1">
      <alignment horizontal="right" vertical="center" wrapText="1"/>
    </xf>
    <xf numFmtId="0" fontId="21" fillId="0" borderId="45" xfId="0" applyFont="1" applyBorder="1" applyAlignment="1">
      <alignment horizontal="right" vertical="center" wrapText="1"/>
    </xf>
    <xf numFmtId="0" fontId="21" fillId="0" borderId="46" xfId="0" applyFont="1" applyBorder="1" applyAlignment="1">
      <alignment horizontal="right" vertical="center" wrapText="1"/>
    </xf>
    <xf numFmtId="0" fontId="16" fillId="2" borderId="55" xfId="1" applyFont="1" applyFill="1" applyBorder="1" applyAlignment="1">
      <alignment horizontal="center" vertical="top" wrapText="1"/>
    </xf>
    <xf numFmtId="0" fontId="16" fillId="2" borderId="1" xfId="1" applyFont="1" applyFill="1" applyBorder="1" applyAlignment="1">
      <alignment horizontal="center" vertical="top" wrapText="1"/>
    </xf>
    <xf numFmtId="0" fontId="16" fillId="2" borderId="40" xfId="1" applyFont="1" applyFill="1" applyBorder="1" applyAlignment="1">
      <alignment horizontal="center" vertical="top" wrapText="1"/>
    </xf>
    <xf numFmtId="0" fontId="16" fillId="0" borderId="20" xfId="0" applyFont="1" applyFill="1" applyBorder="1" applyAlignment="1">
      <alignment horizontal="left" vertical="top" wrapText="1"/>
    </xf>
    <xf numFmtId="0" fontId="16" fillId="0" borderId="17" xfId="0" applyFont="1" applyFill="1" applyBorder="1" applyAlignment="1">
      <alignment horizontal="left" vertical="top" wrapText="1"/>
    </xf>
    <xf numFmtId="0" fontId="20" fillId="3" borderId="50" xfId="1" applyFont="1" applyFill="1" applyBorder="1" applyAlignment="1">
      <alignment horizontal="left" vertical="top" wrapText="1"/>
    </xf>
    <xf numFmtId="0" fontId="0" fillId="3" borderId="52" xfId="0" applyFill="1" applyBorder="1" applyAlignment="1">
      <alignment horizontal="left" vertical="top" wrapText="1"/>
    </xf>
    <xf numFmtId="0" fontId="0" fillId="3" borderId="8" xfId="0" applyFill="1" applyBorder="1" applyAlignment="1">
      <alignment horizontal="left" vertical="top" wrapText="1"/>
    </xf>
    <xf numFmtId="0" fontId="16" fillId="13" borderId="63" xfId="1" applyFont="1" applyFill="1" applyBorder="1" applyAlignment="1">
      <alignment horizontal="center" vertical="top" wrapText="1"/>
    </xf>
    <xf numFmtId="49" fontId="18" fillId="3" borderId="7" xfId="1" applyNumberFormat="1" applyFont="1" applyFill="1" applyBorder="1" applyAlignment="1">
      <alignment horizontal="left" vertical="top" wrapText="1"/>
    </xf>
    <xf numFmtId="0" fontId="16" fillId="0" borderId="33" xfId="1" applyFont="1" applyBorder="1" applyAlignment="1">
      <alignment horizontal="left" vertical="top" wrapText="1"/>
    </xf>
    <xf numFmtId="0" fontId="16" fillId="3" borderId="58" xfId="1" applyFont="1" applyFill="1" applyBorder="1" applyAlignment="1">
      <alignment horizontal="left" vertical="top" wrapText="1"/>
    </xf>
    <xf numFmtId="0" fontId="16" fillId="3" borderId="54" xfId="1" applyFont="1" applyFill="1" applyBorder="1" applyAlignment="1">
      <alignment horizontal="left" vertical="top" wrapText="1"/>
    </xf>
    <xf numFmtId="0" fontId="16" fillId="0" borderId="36" xfId="1" applyFont="1" applyBorder="1" applyAlignment="1">
      <alignment horizontal="left" vertical="top" wrapText="1" shrinkToFit="1"/>
    </xf>
    <xf numFmtId="0" fontId="16" fillId="3" borderId="3" xfId="1" applyFont="1" applyFill="1" applyBorder="1" applyAlignment="1">
      <alignment horizontal="left" vertical="top"/>
    </xf>
    <xf numFmtId="0" fontId="16" fillId="3" borderId="38" xfId="1" applyFont="1" applyFill="1" applyBorder="1" applyAlignment="1">
      <alignment horizontal="left" vertical="top"/>
    </xf>
    <xf numFmtId="49" fontId="18" fillId="0" borderId="24" xfId="1" applyNumberFormat="1" applyFont="1" applyFill="1" applyBorder="1" applyAlignment="1">
      <alignment horizontal="left" vertical="top" wrapText="1"/>
    </xf>
    <xf numFmtId="0" fontId="20" fillId="3" borderId="54" xfId="1" applyFont="1" applyFill="1" applyBorder="1" applyAlignment="1">
      <alignment horizontal="left" vertical="top" wrapText="1"/>
    </xf>
    <xf numFmtId="0" fontId="20" fillId="3" borderId="33" xfId="1" applyFont="1" applyFill="1" applyBorder="1" applyAlignment="1">
      <alignment horizontal="left" vertical="top" wrapText="1"/>
    </xf>
    <xf numFmtId="3" fontId="16" fillId="0" borderId="20" xfId="1" applyNumberFormat="1" applyFont="1" applyBorder="1" applyAlignment="1">
      <alignment horizontal="left" vertical="top" wrapText="1"/>
    </xf>
    <xf numFmtId="49" fontId="18" fillId="0" borderId="11" xfId="1" applyNumberFormat="1" applyFont="1" applyFill="1" applyBorder="1" applyAlignment="1">
      <alignment horizontal="left" vertical="top" wrapText="1"/>
    </xf>
    <xf numFmtId="0" fontId="0" fillId="0" borderId="16" xfId="0" applyFill="1" applyBorder="1" applyAlignment="1">
      <alignment horizontal="left" vertical="top" wrapText="1"/>
    </xf>
    <xf numFmtId="49" fontId="18" fillId="12" borderId="45" xfId="1" applyNumberFormat="1" applyFont="1" applyFill="1" applyBorder="1" applyAlignment="1">
      <alignment horizontal="right" vertical="center" wrapText="1"/>
    </xf>
    <xf numFmtId="0" fontId="0" fillId="12" borderId="45" xfId="0" applyFill="1" applyBorder="1" applyAlignment="1">
      <alignment horizontal="right" vertical="center" wrapText="1"/>
    </xf>
    <xf numFmtId="0" fontId="0" fillId="12" borderId="46" xfId="0" applyFill="1" applyBorder="1" applyAlignment="1">
      <alignment horizontal="right" vertical="center" wrapText="1"/>
    </xf>
    <xf numFmtId="49" fontId="18" fillId="12" borderId="45" xfId="1" applyNumberFormat="1" applyFont="1" applyFill="1" applyBorder="1" applyAlignment="1">
      <alignment horizontal="left" vertical="top" wrapText="1"/>
    </xf>
    <xf numFmtId="49" fontId="18" fillId="12" borderId="46" xfId="1" applyNumberFormat="1" applyFont="1" applyFill="1" applyBorder="1" applyAlignment="1">
      <alignment horizontal="left" vertical="top" wrapText="1"/>
    </xf>
    <xf numFmtId="49" fontId="18" fillId="13" borderId="1" xfId="1" applyNumberFormat="1" applyFont="1" applyFill="1" applyBorder="1" applyAlignment="1">
      <alignment horizontal="center" vertical="top" wrapText="1"/>
    </xf>
    <xf numFmtId="0" fontId="0" fillId="13" borderId="1" xfId="0" applyFill="1" applyBorder="1" applyAlignment="1">
      <alignment horizontal="center" vertical="top" wrapText="1"/>
    </xf>
    <xf numFmtId="3" fontId="16" fillId="0" borderId="38" xfId="1" applyNumberFormat="1" applyFont="1" applyBorder="1" applyAlignment="1">
      <alignment horizontal="left" vertical="top" wrapText="1"/>
    </xf>
    <xf numFmtId="0" fontId="16" fillId="0" borderId="8" xfId="1" applyFont="1" applyFill="1" applyBorder="1" applyAlignment="1">
      <alignment horizontal="left" vertical="top" wrapText="1"/>
    </xf>
    <xf numFmtId="0" fontId="16" fillId="3" borderId="20" xfId="1" applyFont="1" applyFill="1" applyBorder="1" applyAlignment="1">
      <alignment horizontal="left" vertical="top"/>
    </xf>
    <xf numFmtId="0" fontId="16" fillId="3" borderId="17" xfId="1" applyFont="1" applyFill="1" applyBorder="1" applyAlignment="1">
      <alignment horizontal="left" vertical="top"/>
    </xf>
    <xf numFmtId="0" fontId="27" fillId="3" borderId="38" xfId="0" applyFont="1" applyFill="1" applyBorder="1" applyAlignment="1">
      <alignment horizontal="left" vertical="top" wrapText="1"/>
    </xf>
    <xf numFmtId="3" fontId="16" fillId="0" borderId="8" xfId="1" applyNumberFormat="1" applyFont="1" applyBorder="1" applyAlignment="1">
      <alignment horizontal="left" vertical="top" wrapText="1"/>
    </xf>
    <xf numFmtId="0" fontId="16" fillId="13" borderId="72" xfId="1" applyFont="1" applyFill="1" applyBorder="1" applyAlignment="1">
      <alignment horizontal="center" vertical="top" wrapText="1"/>
    </xf>
    <xf numFmtId="0" fontId="20" fillId="0" borderId="38"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33" xfId="1" applyFont="1" applyFill="1" applyBorder="1" applyAlignment="1">
      <alignment horizontal="left" vertical="top" wrapText="1"/>
    </xf>
    <xf numFmtId="1" fontId="20" fillId="3" borderId="33" xfId="1" applyNumberFormat="1" applyFont="1" applyFill="1" applyBorder="1" applyAlignment="1">
      <alignment horizontal="left" vertical="top" wrapText="1"/>
    </xf>
    <xf numFmtId="0" fontId="0" fillId="0" borderId="45" xfId="0" applyBorder="1" applyAlignment="1">
      <alignment vertical="top" wrapText="1"/>
    </xf>
    <xf numFmtId="0" fontId="0" fillId="0" borderId="46" xfId="0" applyBorder="1" applyAlignment="1">
      <alignment vertical="top" wrapText="1"/>
    </xf>
    <xf numFmtId="49" fontId="18" fillId="2" borderId="55" xfId="1" applyNumberFormat="1" applyFont="1" applyFill="1" applyBorder="1" applyAlignment="1">
      <alignment horizontal="right" vertical="top" wrapText="1"/>
    </xf>
    <xf numFmtId="0" fontId="0" fillId="2" borderId="45" xfId="0" applyFill="1" applyBorder="1" applyAlignment="1">
      <alignment horizontal="right" vertical="top"/>
    </xf>
    <xf numFmtId="0" fontId="0" fillId="2" borderId="46" xfId="0" applyFill="1" applyBorder="1" applyAlignment="1">
      <alignment horizontal="right" vertical="top"/>
    </xf>
    <xf numFmtId="0" fontId="16" fillId="2" borderId="48" xfId="1" applyFont="1" applyFill="1" applyBorder="1" applyAlignment="1">
      <alignment horizontal="center" vertical="top" wrapText="1"/>
    </xf>
    <xf numFmtId="0" fontId="0" fillId="2" borderId="45" xfId="0" applyFill="1" applyBorder="1" applyAlignment="1">
      <alignment vertical="top" wrapText="1"/>
    </xf>
    <xf numFmtId="0" fontId="0" fillId="2" borderId="46" xfId="0" applyFill="1" applyBorder="1" applyAlignment="1">
      <alignment vertical="top" wrapText="1"/>
    </xf>
    <xf numFmtId="49" fontId="18" fillId="12" borderId="45" xfId="1" applyNumberFormat="1" applyFont="1" applyFill="1" applyBorder="1" applyAlignment="1">
      <alignment horizontal="right" vertical="top" wrapText="1"/>
    </xf>
    <xf numFmtId="0" fontId="0" fillId="12" borderId="45" xfId="0" applyFill="1" applyBorder="1" applyAlignment="1">
      <alignment horizontal="right" vertical="top" wrapText="1"/>
    </xf>
    <xf numFmtId="0" fontId="0" fillId="12" borderId="46" xfId="0" applyFill="1" applyBorder="1" applyAlignment="1">
      <alignment horizontal="right" vertical="top" wrapText="1"/>
    </xf>
    <xf numFmtId="0" fontId="18" fillId="8" borderId="45" xfId="1" applyFont="1" applyFill="1" applyBorder="1" applyAlignment="1">
      <alignment horizontal="right" vertical="top"/>
    </xf>
    <xf numFmtId="0" fontId="23" fillId="8" borderId="45" xfId="0" applyFont="1" applyFill="1" applyBorder="1" applyAlignment="1">
      <alignment horizontal="right"/>
    </xf>
    <xf numFmtId="0" fontId="23" fillId="8" borderId="46" xfId="0" applyFont="1" applyFill="1" applyBorder="1" applyAlignment="1">
      <alignment horizontal="right"/>
    </xf>
    <xf numFmtId="0" fontId="16" fillId="8" borderId="45" xfId="1" applyFont="1" applyFill="1" applyBorder="1" applyAlignment="1">
      <alignment vertical="top"/>
    </xf>
    <xf numFmtId="0" fontId="0" fillId="8" borderId="45" xfId="0" applyFill="1" applyBorder="1" applyAlignment="1">
      <alignment vertical="top"/>
    </xf>
    <xf numFmtId="0" fontId="0" fillId="8" borderId="46" xfId="0" applyFill="1" applyBorder="1" applyAlignment="1">
      <alignment vertical="top"/>
    </xf>
    <xf numFmtId="0" fontId="0" fillId="0" borderId="45" xfId="0" applyBorder="1" applyAlignment="1">
      <alignment horizontal="right" vertical="top"/>
    </xf>
    <xf numFmtId="0" fontId="0" fillId="0" borderId="46" xfId="0" applyBorder="1" applyAlignment="1">
      <alignment horizontal="right" vertical="top"/>
    </xf>
    <xf numFmtId="49" fontId="18" fillId="12" borderId="10" xfId="1" applyNumberFormat="1" applyFont="1" applyFill="1" applyBorder="1" applyAlignment="1">
      <alignment horizontal="center" vertical="top" wrapText="1"/>
    </xf>
    <xf numFmtId="0" fontId="0" fillId="0" borderId="10" xfId="0" applyBorder="1" applyAlignment="1">
      <alignment vertical="top" wrapText="1"/>
    </xf>
    <xf numFmtId="0" fontId="18" fillId="2" borderId="63" xfId="1" applyFont="1" applyFill="1" applyBorder="1" applyAlignment="1">
      <alignment horizontal="left" vertical="top" wrapText="1"/>
    </xf>
    <xf numFmtId="0" fontId="18" fillId="2" borderId="1" xfId="1" applyFont="1" applyFill="1" applyBorder="1" applyAlignment="1">
      <alignment horizontal="left" vertical="top" wrapText="1"/>
    </xf>
    <xf numFmtId="0" fontId="18" fillId="2" borderId="40" xfId="1" applyFont="1" applyFill="1" applyBorder="1" applyAlignment="1">
      <alignment horizontal="left" vertical="top" wrapText="1"/>
    </xf>
    <xf numFmtId="49" fontId="18" fillId="2" borderId="10" xfId="1" applyNumberFormat="1" applyFont="1" applyFill="1" applyBorder="1" applyAlignment="1">
      <alignment horizontal="center" vertical="top" wrapText="1"/>
    </xf>
    <xf numFmtId="0" fontId="0" fillId="2" borderId="10" xfId="0" applyFill="1" applyBorder="1" applyAlignment="1">
      <alignment horizontal="center" vertical="top" wrapText="1"/>
    </xf>
    <xf numFmtId="49" fontId="18" fillId="13" borderId="10" xfId="1" applyNumberFormat="1" applyFont="1" applyFill="1" applyBorder="1" applyAlignment="1">
      <alignment horizontal="center" vertical="top" wrapText="1"/>
    </xf>
    <xf numFmtId="0" fontId="0" fillId="13" borderId="10" xfId="0" applyFill="1" applyBorder="1" applyAlignment="1">
      <alignment horizontal="center" vertical="top" wrapText="1"/>
    </xf>
    <xf numFmtId="0" fontId="0" fillId="13" borderId="55" xfId="0" applyFill="1" applyBorder="1" applyAlignment="1">
      <alignment horizontal="center" vertical="top" wrapText="1"/>
    </xf>
    <xf numFmtId="0" fontId="0" fillId="0" borderId="9" xfId="0" applyBorder="1" applyAlignment="1">
      <alignment horizontal="left" vertical="top" wrapText="1"/>
    </xf>
    <xf numFmtId="0" fontId="18" fillId="0" borderId="11" xfId="1" applyFont="1" applyBorder="1" applyAlignment="1">
      <alignment horizontal="left" vertical="top"/>
    </xf>
    <xf numFmtId="0" fontId="18" fillId="0" borderId="7" xfId="1" applyFont="1" applyBorder="1" applyAlignment="1">
      <alignment horizontal="left" vertical="top"/>
    </xf>
    <xf numFmtId="0" fontId="16" fillId="3" borderId="8" xfId="1" applyFont="1" applyFill="1" applyBorder="1" applyAlignment="1">
      <alignment horizontal="left" vertical="top"/>
    </xf>
    <xf numFmtId="0" fontId="16" fillId="3" borderId="50" xfId="1" applyFont="1" applyFill="1" applyBorder="1" applyAlignment="1">
      <alignment horizontal="left" vertical="top" wrapText="1"/>
    </xf>
    <xf numFmtId="1" fontId="16" fillId="3" borderId="20" xfId="1" applyNumberFormat="1" applyFont="1" applyFill="1" applyBorder="1" applyAlignment="1">
      <alignment horizontal="left" vertical="top" wrapText="1"/>
    </xf>
    <xf numFmtId="0" fontId="0" fillId="0" borderId="24" xfId="0" applyBorder="1" applyAlignment="1">
      <alignment horizontal="left" vertical="top" wrapText="1"/>
    </xf>
    <xf numFmtId="0" fontId="21" fillId="7" borderId="24" xfId="0" applyFont="1" applyFill="1" applyBorder="1" applyAlignment="1">
      <alignment horizontal="left" vertical="top" wrapText="1"/>
    </xf>
    <xf numFmtId="0" fontId="20" fillId="0" borderId="33" xfId="0" applyFont="1" applyFill="1" applyBorder="1" applyAlignment="1">
      <alignment horizontal="left" vertical="top" wrapText="1"/>
    </xf>
    <xf numFmtId="0" fontId="18" fillId="2" borderId="41" xfId="1" applyFont="1" applyFill="1" applyBorder="1"/>
    <xf numFmtId="0" fontId="18" fillId="2" borderId="29" xfId="1" applyFont="1" applyFill="1" applyBorder="1"/>
    <xf numFmtId="0" fontId="29" fillId="2" borderId="29" xfId="0" applyFont="1" applyFill="1" applyBorder="1"/>
    <xf numFmtId="0" fontId="29" fillId="2" borderId="30" xfId="0" applyFont="1" applyFill="1" applyBorder="1"/>
    <xf numFmtId="49" fontId="18" fillId="2" borderId="63" xfId="1" applyNumberFormat="1" applyFont="1" applyFill="1" applyBorder="1" applyAlignment="1">
      <alignment horizontal="left" vertical="top" wrapText="1"/>
    </xf>
    <xf numFmtId="0" fontId="0" fillId="2" borderId="63" xfId="0" applyFill="1" applyBorder="1" applyAlignment="1">
      <alignment vertical="top" wrapText="1"/>
    </xf>
    <xf numFmtId="0" fontId="0" fillId="0" borderId="63" xfId="0" applyBorder="1" applyAlignment="1">
      <alignmen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3" fontId="16" fillId="0" borderId="33" xfId="1" applyNumberFormat="1" applyFont="1" applyBorder="1" applyAlignment="1">
      <alignment horizontal="left" vertical="top" wrapText="1"/>
    </xf>
    <xf numFmtId="0" fontId="0" fillId="0" borderId="33" xfId="0" applyBorder="1" applyAlignment="1">
      <alignment horizontal="left" vertical="top" wrapText="1"/>
    </xf>
    <xf numFmtId="0" fontId="20" fillId="0" borderId="20" xfId="0" applyFont="1" applyBorder="1" applyAlignment="1">
      <alignment horizontal="left" vertical="top"/>
    </xf>
    <xf numFmtId="0" fontId="20" fillId="0" borderId="38" xfId="0" applyFont="1" applyBorder="1" applyAlignment="1">
      <alignment horizontal="left" vertical="top"/>
    </xf>
    <xf numFmtId="0" fontId="15" fillId="0" borderId="1" xfId="1" applyFont="1" applyBorder="1" applyAlignment="1">
      <alignment horizontal="center" vertical="top" wrapText="1"/>
    </xf>
    <xf numFmtId="0" fontId="15" fillId="0" borderId="40" xfId="1" applyFont="1" applyBorder="1" applyAlignment="1">
      <alignment horizontal="center" vertical="top" wrapText="1"/>
    </xf>
    <xf numFmtId="0" fontId="16" fillId="0" borderId="66" xfId="1" applyFont="1" applyBorder="1" applyAlignment="1">
      <alignment horizontal="center" vertical="center" textRotation="90"/>
    </xf>
    <xf numFmtId="0" fontId="6" fillId="0" borderId="24" xfId="0" applyFont="1" applyBorder="1" applyAlignment="1">
      <alignment horizontal="center" vertical="center" textRotation="90"/>
    </xf>
    <xf numFmtId="0" fontId="6" fillId="0" borderId="70" xfId="0" applyFont="1" applyBorder="1" applyAlignment="1">
      <alignment horizontal="center" vertical="center" textRotation="90"/>
    </xf>
    <xf numFmtId="0" fontId="16" fillId="0" borderId="53" xfId="1" applyFont="1" applyBorder="1" applyAlignment="1">
      <alignment vertical="center" textRotation="90"/>
    </xf>
    <xf numFmtId="0" fontId="16" fillId="0" borderId="33" xfId="1" applyFont="1" applyBorder="1" applyAlignment="1">
      <alignment vertical="center" textRotation="90"/>
    </xf>
    <xf numFmtId="0" fontId="16" fillId="0" borderId="68" xfId="1" applyFont="1" applyBorder="1" applyAlignment="1">
      <alignment vertical="center" textRotation="90"/>
    </xf>
    <xf numFmtId="0" fontId="16" fillId="0" borderId="53" xfId="1" applyFont="1" applyBorder="1" applyAlignment="1">
      <alignment horizontal="center" vertical="center" textRotation="90" shrinkToFit="1"/>
    </xf>
    <xf numFmtId="0" fontId="16" fillId="0" borderId="33" xfId="1" applyFont="1" applyBorder="1" applyAlignment="1">
      <alignment horizontal="center" vertical="center" textRotation="90" shrinkToFit="1"/>
    </xf>
    <xf numFmtId="0" fontId="16" fillId="0" borderId="68" xfId="1" applyFont="1" applyBorder="1" applyAlignment="1">
      <alignment horizontal="center" vertical="center" textRotation="90" shrinkToFit="1"/>
    </xf>
    <xf numFmtId="0" fontId="6" fillId="0" borderId="33" xfId="0" applyFont="1" applyBorder="1" applyAlignment="1">
      <alignment horizontal="center" vertical="center" textRotation="90"/>
    </xf>
    <xf numFmtId="0" fontId="6" fillId="0" borderId="68" xfId="0" applyFont="1" applyBorder="1" applyAlignment="1">
      <alignment horizontal="center" vertical="center" textRotation="90"/>
    </xf>
    <xf numFmtId="0" fontId="16" fillId="0" borderId="53" xfId="1" applyFont="1" applyBorder="1" applyAlignment="1">
      <alignment horizontal="center" vertical="center" textRotation="90" wrapText="1" shrinkToFit="1"/>
    </xf>
    <xf numFmtId="0" fontId="16" fillId="0" borderId="33" xfId="1" applyFont="1" applyBorder="1" applyAlignment="1">
      <alignment horizontal="center" vertical="center" textRotation="90" wrapText="1" shrinkToFit="1"/>
    </xf>
    <xf numFmtId="0" fontId="16" fillId="0" borderId="68" xfId="1" applyFont="1" applyBorder="1" applyAlignment="1">
      <alignment horizontal="center" vertical="center" textRotation="90" wrapText="1" shrinkToFit="1"/>
    </xf>
    <xf numFmtId="0" fontId="16" fillId="0" borderId="53" xfId="1" applyFont="1" applyBorder="1" applyAlignment="1">
      <alignment horizontal="center" vertical="center" wrapText="1" shrinkToFit="1"/>
    </xf>
    <xf numFmtId="0" fontId="16" fillId="0" borderId="33" xfId="1" applyFont="1" applyBorder="1" applyAlignment="1">
      <alignment horizontal="center" vertical="center" wrapText="1" shrinkToFit="1"/>
    </xf>
    <xf numFmtId="0" fontId="16" fillId="0" borderId="68" xfId="1" applyFont="1" applyBorder="1" applyAlignment="1">
      <alignment horizontal="center" vertical="center" wrapText="1" shrinkToFit="1"/>
    </xf>
    <xf numFmtId="165" fontId="16" fillId="0" borderId="53" xfId="1" applyNumberFormat="1" applyFont="1" applyBorder="1" applyAlignment="1">
      <alignment horizontal="center" vertical="center" textRotation="90" shrinkToFit="1"/>
    </xf>
    <xf numFmtId="165" fontId="16" fillId="0" borderId="33" xfId="1" applyNumberFormat="1" applyFont="1" applyBorder="1" applyAlignment="1">
      <alignment horizontal="center" vertical="center" textRotation="90" shrinkToFit="1"/>
    </xf>
    <xf numFmtId="165" fontId="16" fillId="0" borderId="68" xfId="1" applyNumberFormat="1" applyFont="1" applyBorder="1" applyAlignment="1">
      <alignment horizontal="center" vertical="center" textRotation="90" shrinkToFit="1"/>
    </xf>
    <xf numFmtId="0" fontId="16" fillId="0" borderId="51" xfId="1" applyFont="1" applyBorder="1" applyAlignment="1">
      <alignment horizontal="center" vertical="center"/>
    </xf>
    <xf numFmtId="0" fontId="16" fillId="0" borderId="5" xfId="1" applyFont="1" applyBorder="1" applyAlignment="1">
      <alignment horizontal="center" vertical="center"/>
    </xf>
    <xf numFmtId="0" fontId="6" fillId="0" borderId="69" xfId="0" applyFont="1" applyBorder="1" applyAlignment="1">
      <alignment horizontal="center" vertical="center"/>
    </xf>
    <xf numFmtId="0" fontId="16" fillId="0" borderId="3" xfId="1" applyFont="1" applyBorder="1" applyAlignment="1">
      <alignment horizontal="center" vertical="center" textRotation="90"/>
    </xf>
    <xf numFmtId="0" fontId="6" fillId="0" borderId="8" xfId="0" applyFont="1" applyBorder="1" applyAlignment="1">
      <alignment horizontal="center" vertical="center" textRotation="90"/>
    </xf>
    <xf numFmtId="0" fontId="6" fillId="0" borderId="17" xfId="0" applyFont="1" applyBorder="1" applyAlignment="1">
      <alignment horizontal="center" vertical="center" textRotation="90"/>
    </xf>
    <xf numFmtId="0" fontId="16" fillId="0" borderId="28" xfId="1" applyFont="1" applyBorder="1" applyAlignment="1">
      <alignment horizontal="center" vertical="center"/>
    </xf>
    <xf numFmtId="0" fontId="6" fillId="0" borderId="30"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21" fillId="8" borderId="0" xfId="0" applyFont="1" applyFill="1" applyAlignment="1">
      <alignment horizontal="left" vertical="center"/>
    </xf>
    <xf numFmtId="0" fontId="21" fillId="8" borderId="35" xfId="0" applyFont="1" applyFill="1" applyBorder="1" applyAlignment="1">
      <alignment horizontal="left" vertical="center"/>
    </xf>
    <xf numFmtId="0" fontId="14" fillId="8" borderId="63" xfId="1" applyFill="1" applyBorder="1"/>
    <xf numFmtId="0" fontId="0" fillId="0" borderId="63" xfId="0" applyBorder="1"/>
    <xf numFmtId="0" fontId="0" fillId="0" borderId="55" xfId="0" applyBorder="1"/>
    <xf numFmtId="0" fontId="0" fillId="0" borderId="29" xfId="0" applyBorder="1" applyAlignment="1">
      <alignment horizontal="left" vertical="top" wrapText="1"/>
    </xf>
    <xf numFmtId="0" fontId="0" fillId="0" borderId="30" xfId="0" applyBorder="1" applyAlignment="1">
      <alignment horizontal="left" vertical="top" wrapText="1"/>
    </xf>
    <xf numFmtId="0" fontId="18" fillId="12" borderId="63" xfId="1" applyFont="1" applyFill="1" applyBorder="1" applyAlignment="1">
      <alignment horizontal="left" vertical="top" wrapText="1"/>
    </xf>
    <xf numFmtId="0" fontId="18" fillId="0" borderId="11" xfId="0" applyFont="1" applyBorder="1" applyAlignment="1">
      <alignment horizontal="left" vertical="top" wrapText="1"/>
    </xf>
    <xf numFmtId="0" fontId="18" fillId="0" borderId="37" xfId="0" applyFont="1" applyBorder="1" applyAlignment="1">
      <alignment horizontal="left" vertical="top" wrapText="1"/>
    </xf>
    <xf numFmtId="0" fontId="40" fillId="0" borderId="37" xfId="0" applyFont="1" applyBorder="1" applyAlignment="1">
      <alignment horizontal="left" vertical="top" wrapText="1"/>
    </xf>
    <xf numFmtId="0" fontId="16" fillId="3" borderId="20" xfId="0" applyFont="1" applyFill="1" applyBorder="1" applyAlignment="1">
      <alignment horizontal="left" vertical="top" wrapText="1"/>
    </xf>
    <xf numFmtId="0" fontId="16" fillId="3" borderId="38" xfId="0" applyFont="1" applyFill="1" applyBorder="1" applyAlignment="1">
      <alignment horizontal="left" vertical="top" wrapText="1"/>
    </xf>
    <xf numFmtId="0" fontId="27" fillId="3" borderId="38" xfId="0" applyFont="1" applyFill="1" applyBorder="1" applyAlignment="1">
      <alignment horizontal="left" vertical="top"/>
    </xf>
    <xf numFmtId="0" fontId="40" fillId="0" borderId="24" xfId="0" applyFont="1" applyBorder="1" applyAlignment="1">
      <alignment horizontal="left" vertical="top" wrapText="1"/>
    </xf>
    <xf numFmtId="49" fontId="18" fillId="15" borderId="45" xfId="1" applyNumberFormat="1" applyFont="1" applyFill="1" applyBorder="1" applyAlignment="1">
      <alignment horizontal="right" vertical="top" wrapText="1"/>
    </xf>
    <xf numFmtId="49" fontId="18" fillId="8" borderId="1" xfId="8" applyNumberFormat="1" applyFont="1" applyFill="1" applyBorder="1" applyAlignment="1">
      <alignment horizontal="right" vertical="top"/>
    </xf>
    <xf numFmtId="0" fontId="16" fillId="8" borderId="1" xfId="8" applyFont="1" applyFill="1" applyBorder="1" applyAlignment="1">
      <alignment vertical="top"/>
    </xf>
    <xf numFmtId="0" fontId="16" fillId="8" borderId="1" xfId="8" applyFont="1" applyFill="1" applyBorder="1" applyAlignment="1">
      <alignment horizontal="center" vertical="top"/>
    </xf>
    <xf numFmtId="49" fontId="18" fillId="11" borderId="1" xfId="8" applyNumberFormat="1" applyFont="1" applyFill="1" applyBorder="1" applyAlignment="1">
      <alignment horizontal="right" vertical="top" wrapText="1"/>
    </xf>
    <xf numFmtId="49" fontId="18" fillId="2" borderId="45" xfId="8" applyNumberFormat="1" applyFont="1" applyFill="1" applyBorder="1" applyAlignment="1">
      <alignment horizontal="right" vertical="top" wrapText="1"/>
    </xf>
    <xf numFmtId="0" fontId="16" fillId="2" borderId="45" xfId="8" applyFont="1" applyFill="1" applyBorder="1" applyAlignment="1">
      <alignment horizontal="center" vertical="top" wrapText="1"/>
    </xf>
    <xf numFmtId="49" fontId="18" fillId="15" borderId="45" xfId="8" applyNumberFormat="1" applyFont="1" applyFill="1" applyBorder="1" applyAlignment="1">
      <alignment horizontal="right" vertical="top" wrapText="1"/>
    </xf>
    <xf numFmtId="49" fontId="18" fillId="11" borderId="52" xfId="8" applyNumberFormat="1" applyFont="1" applyFill="1" applyBorder="1" applyAlignment="1">
      <alignment horizontal="left" vertical="top" wrapText="1"/>
    </xf>
    <xf numFmtId="49" fontId="18" fillId="11" borderId="8" xfId="8" applyNumberFormat="1" applyFont="1" applyFill="1" applyBorder="1" applyAlignment="1">
      <alignment horizontal="left" vertical="top" wrapText="1"/>
    </xf>
    <xf numFmtId="49" fontId="18" fillId="11" borderId="9" xfId="8" applyNumberFormat="1" applyFont="1" applyFill="1" applyBorder="1" applyAlignment="1">
      <alignment horizontal="left" vertical="top" wrapText="1"/>
    </xf>
    <xf numFmtId="0" fontId="16" fillId="2" borderId="63" xfId="1" applyFont="1" applyFill="1" applyBorder="1" applyAlignment="1">
      <alignment horizontal="center" vertical="top"/>
    </xf>
    <xf numFmtId="0" fontId="16" fillId="2" borderId="55" xfId="1" applyFont="1" applyFill="1" applyBorder="1" applyAlignment="1">
      <alignment horizontal="center" vertical="top"/>
    </xf>
    <xf numFmtId="0" fontId="16" fillId="11" borderId="63" xfId="1" applyFont="1" applyFill="1" applyBorder="1" applyAlignment="1">
      <alignment horizontal="center" vertical="top"/>
    </xf>
    <xf numFmtId="0" fontId="16" fillId="11" borderId="55" xfId="1" applyFont="1" applyFill="1" applyBorder="1" applyAlignment="1">
      <alignment horizontal="center" vertical="top"/>
    </xf>
    <xf numFmtId="0" fontId="16" fillId="11" borderId="1" xfId="1" applyFont="1" applyFill="1" applyBorder="1" applyAlignment="1">
      <alignment horizontal="center" vertical="top" wrapText="1"/>
    </xf>
    <xf numFmtId="0" fontId="16" fillId="11" borderId="40" xfId="1" applyFont="1" applyFill="1" applyBorder="1" applyAlignment="1">
      <alignment horizontal="center" vertical="top" wrapText="1"/>
    </xf>
    <xf numFmtId="49" fontId="18" fillId="2" borderId="1" xfId="1" applyNumberFormat="1" applyFont="1" applyFill="1" applyBorder="1" applyAlignment="1">
      <alignment horizontal="right" vertical="top" wrapText="1"/>
    </xf>
    <xf numFmtId="0" fontId="16" fillId="11" borderId="55" xfId="8" applyFont="1" applyFill="1" applyBorder="1" applyAlignment="1">
      <alignment horizontal="right" vertical="top" wrapText="1"/>
    </xf>
    <xf numFmtId="0" fontId="16" fillId="11" borderId="45" xfId="8" applyFont="1" applyFill="1" applyBorder="1" applyAlignment="1">
      <alignment horizontal="right" vertical="top" wrapText="1"/>
    </xf>
    <xf numFmtId="3" fontId="16" fillId="11" borderId="45" xfId="8" applyNumberFormat="1" applyFont="1" applyFill="1" applyBorder="1" applyAlignment="1">
      <alignment horizontal="center" vertical="center" wrapText="1"/>
    </xf>
    <xf numFmtId="3" fontId="16" fillId="11" borderId="46" xfId="8" applyNumberFormat="1" applyFont="1" applyFill="1" applyBorder="1" applyAlignment="1">
      <alignment horizontal="center" vertical="center" wrapText="1"/>
    </xf>
    <xf numFmtId="49" fontId="18" fillId="11" borderId="41" xfId="8" applyNumberFormat="1" applyFont="1" applyFill="1" applyBorder="1" applyAlignment="1">
      <alignment horizontal="left" vertical="top" wrapText="1"/>
    </xf>
    <xf numFmtId="49" fontId="18" fillId="11" borderId="45" xfId="8" applyNumberFormat="1" applyFont="1" applyFill="1" applyBorder="1" applyAlignment="1">
      <alignment horizontal="left" vertical="top" wrapText="1"/>
    </xf>
    <xf numFmtId="49" fontId="18" fillId="11" borderId="46" xfId="8" applyNumberFormat="1" applyFont="1" applyFill="1" applyBorder="1" applyAlignment="1">
      <alignment horizontal="left" vertical="top" wrapText="1"/>
    </xf>
    <xf numFmtId="0" fontId="16" fillId="3" borderId="53" xfId="8" applyFont="1" applyFill="1" applyBorder="1" applyAlignment="1">
      <alignment horizontal="left" vertical="top" wrapText="1"/>
    </xf>
    <xf numFmtId="0" fontId="16" fillId="3" borderId="3" xfId="8" applyFont="1" applyFill="1" applyBorder="1" applyAlignment="1">
      <alignment horizontal="left" vertical="top" wrapText="1"/>
    </xf>
    <xf numFmtId="0" fontId="16" fillId="3" borderId="38" xfId="8" applyFont="1" applyFill="1" applyBorder="1" applyAlignment="1">
      <alignment horizontal="left" vertical="top" wrapText="1"/>
    </xf>
    <xf numFmtId="0" fontId="16" fillId="3" borderId="53" xfId="8" applyFont="1" applyFill="1" applyBorder="1" applyAlignment="1">
      <alignment horizontal="left" vertical="top"/>
    </xf>
    <xf numFmtId="0" fontId="20" fillId="0" borderId="33" xfId="0" applyFont="1" applyBorder="1" applyAlignment="1">
      <alignment horizontal="left" vertical="top"/>
    </xf>
    <xf numFmtId="0" fontId="16" fillId="3" borderId="20" xfId="8" applyFont="1" applyFill="1" applyBorder="1" applyAlignment="1">
      <alignment horizontal="left" vertical="top" wrapText="1"/>
    </xf>
    <xf numFmtId="0" fontId="16" fillId="3" borderId="68" xfId="8" applyFont="1" applyFill="1" applyBorder="1" applyAlignment="1">
      <alignment horizontal="left" vertical="top" wrapText="1"/>
    </xf>
    <xf numFmtId="0" fontId="16" fillId="0" borderId="76" xfId="8" applyFont="1" applyBorder="1" applyAlignment="1">
      <alignment horizontal="left" vertical="top" wrapText="1"/>
    </xf>
    <xf numFmtId="0" fontId="16" fillId="0" borderId="18" xfId="8" applyFont="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16" fillId="3" borderId="31" xfId="8" applyFont="1" applyFill="1" applyBorder="1" applyAlignment="1">
      <alignment horizontal="left" vertical="top" wrapText="1"/>
    </xf>
    <xf numFmtId="0" fontId="0" fillId="3" borderId="31" xfId="0" applyFill="1" applyBorder="1" applyAlignment="1">
      <alignment horizontal="left" vertical="top"/>
    </xf>
    <xf numFmtId="3" fontId="16" fillId="3" borderId="38" xfId="8" applyNumberFormat="1" applyFont="1" applyFill="1" applyBorder="1" applyAlignment="1">
      <alignment horizontal="left" vertical="top" wrapText="1"/>
    </xf>
    <xf numFmtId="0" fontId="0" fillId="3" borderId="20" xfId="0" applyFill="1" applyBorder="1" applyAlignment="1">
      <alignment horizontal="left" vertical="top"/>
    </xf>
    <xf numFmtId="0" fontId="16" fillId="3" borderId="17" xfId="8" applyFont="1" applyFill="1" applyBorder="1" applyAlignment="1">
      <alignment horizontal="left" vertical="top"/>
    </xf>
    <xf numFmtId="0" fontId="0" fillId="0" borderId="20" xfId="0" applyBorder="1" applyAlignment="1">
      <alignment horizontal="left" vertical="top"/>
    </xf>
    <xf numFmtId="0" fontId="16" fillId="3" borderId="35" xfId="8" applyFont="1" applyFill="1" applyBorder="1" applyAlignment="1">
      <alignment horizontal="left" vertical="top" wrapText="1"/>
    </xf>
    <xf numFmtId="0" fontId="0" fillId="0" borderId="35" xfId="0" applyBorder="1" applyAlignment="1">
      <alignment horizontal="left" vertical="top"/>
    </xf>
    <xf numFmtId="166" fontId="16" fillId="3" borderId="12" xfId="1" applyNumberFormat="1" applyFont="1" applyFill="1" applyBorder="1" applyAlignment="1">
      <alignment horizontal="left" vertical="top" wrapText="1"/>
    </xf>
    <xf numFmtId="0" fontId="20" fillId="0" borderId="33" xfId="1" applyFont="1" applyBorder="1" applyAlignment="1">
      <alignment horizontal="left" vertical="top" wrapText="1"/>
    </xf>
    <xf numFmtId="49" fontId="16" fillId="0" borderId="33" xfId="1" applyNumberFormat="1" applyFont="1" applyBorder="1" applyAlignment="1">
      <alignment horizontal="left" vertical="top" wrapText="1"/>
    </xf>
    <xf numFmtId="4" fontId="16" fillId="3" borderId="33" xfId="1" applyNumberFormat="1" applyFont="1" applyFill="1" applyBorder="1" applyAlignment="1">
      <alignment horizontal="left" vertical="top" wrapText="1"/>
    </xf>
    <xf numFmtId="0" fontId="20" fillId="0" borderId="54" xfId="1" applyFont="1" applyBorder="1" applyAlignment="1">
      <alignment horizontal="left" vertical="top" wrapText="1"/>
    </xf>
    <xf numFmtId="0" fontId="20" fillId="0" borderId="67" xfId="1" applyFont="1" applyBorder="1" applyAlignment="1">
      <alignment horizontal="left" vertical="top" wrapText="1"/>
    </xf>
    <xf numFmtId="0" fontId="20" fillId="0" borderId="68" xfId="1" applyFont="1" applyBorder="1" applyAlignment="1">
      <alignment horizontal="left" vertical="top" wrapText="1"/>
    </xf>
    <xf numFmtId="49" fontId="18" fillId="0" borderId="24" xfId="1" applyNumberFormat="1" applyFont="1" applyBorder="1" applyAlignment="1">
      <alignment horizontal="left" vertical="top" wrapText="1"/>
    </xf>
    <xf numFmtId="49" fontId="18" fillId="0" borderId="70" xfId="1" applyNumberFormat="1" applyFont="1" applyBorder="1" applyAlignment="1">
      <alignment horizontal="left" vertical="top" wrapText="1"/>
    </xf>
    <xf numFmtId="49" fontId="16" fillId="0" borderId="68" xfId="1" applyNumberFormat="1" applyFont="1" applyBorder="1" applyAlignment="1">
      <alignment horizontal="left" vertical="top" wrapText="1"/>
    </xf>
    <xf numFmtId="4" fontId="16" fillId="3" borderId="68" xfId="1" applyNumberFormat="1" applyFont="1" applyFill="1" applyBorder="1" applyAlignment="1">
      <alignment horizontal="left" vertical="top" wrapText="1"/>
    </xf>
    <xf numFmtId="0" fontId="20" fillId="3" borderId="68" xfId="1" applyFont="1" applyFill="1" applyBorder="1" applyAlignment="1">
      <alignment horizontal="left" vertical="top" wrapText="1"/>
    </xf>
    <xf numFmtId="0" fontId="20" fillId="0" borderId="52" xfId="1" applyFont="1" applyBorder="1" applyAlignment="1">
      <alignment horizontal="left" vertical="top" wrapText="1"/>
    </xf>
    <xf numFmtId="0" fontId="20" fillId="0" borderId="58" xfId="1" applyFont="1" applyBorder="1" applyAlignment="1">
      <alignment horizontal="left" vertical="top" wrapText="1"/>
    </xf>
    <xf numFmtId="0" fontId="20" fillId="0" borderId="38" xfId="1" applyFont="1" applyBorder="1" applyAlignment="1">
      <alignment horizontal="left" vertical="top" wrapText="1"/>
    </xf>
    <xf numFmtId="49" fontId="18" fillId="3" borderId="24" xfId="8" applyNumberFormat="1" applyFont="1" applyFill="1" applyBorder="1" applyAlignment="1">
      <alignment horizontal="left" vertical="top" wrapText="1"/>
    </xf>
    <xf numFmtId="0" fontId="16" fillId="5" borderId="33" xfId="8" applyFont="1" applyFill="1" applyBorder="1" applyAlignment="1">
      <alignment horizontal="left" vertical="top" wrapText="1"/>
    </xf>
    <xf numFmtId="0" fontId="16" fillId="0" borderId="33" xfId="8" applyFont="1" applyBorder="1" applyAlignment="1">
      <alignment horizontal="left" vertical="top"/>
    </xf>
    <xf numFmtId="0" fontId="16" fillId="0" borderId="50" xfId="8" applyFont="1" applyBorder="1" applyAlignment="1">
      <alignment horizontal="left" vertical="top" wrapText="1"/>
    </xf>
    <xf numFmtId="0" fontId="16" fillId="0" borderId="58" xfId="8" applyFont="1" applyBorder="1" applyAlignment="1">
      <alignment horizontal="left" vertical="top" wrapText="1"/>
    </xf>
    <xf numFmtId="0" fontId="20" fillId="3" borderId="33" xfId="0" applyFont="1" applyFill="1" applyBorder="1" applyAlignment="1">
      <alignment horizontal="left" vertical="top" wrapText="1"/>
    </xf>
    <xf numFmtId="0" fontId="16" fillId="0" borderId="52" xfId="8" applyFont="1" applyBorder="1" applyAlignment="1">
      <alignment horizontal="left" vertical="top" wrapText="1"/>
    </xf>
    <xf numFmtId="49" fontId="18" fillId="0" borderId="24" xfId="1" applyNumberFormat="1" applyFont="1" applyBorder="1" applyAlignment="1">
      <alignment horizontal="left" vertical="top"/>
    </xf>
    <xf numFmtId="166" fontId="16" fillId="3" borderId="33" xfId="1" applyNumberFormat="1" applyFont="1" applyFill="1" applyBorder="1" applyAlignment="1">
      <alignment horizontal="left" vertical="top" wrapText="1"/>
    </xf>
    <xf numFmtId="166" fontId="16" fillId="3" borderId="12" xfId="0" applyNumberFormat="1" applyFont="1" applyFill="1" applyBorder="1" applyAlignment="1">
      <alignment horizontal="left" vertical="top" wrapText="1"/>
    </xf>
    <xf numFmtId="0" fontId="0" fillId="0" borderId="38" xfId="0" applyBorder="1" applyAlignment="1">
      <alignment horizontal="left" vertical="top"/>
    </xf>
    <xf numFmtId="49" fontId="18" fillId="3" borderId="11" xfId="8" applyNumberFormat="1" applyFont="1" applyFill="1" applyBorder="1" applyAlignment="1">
      <alignment horizontal="left" vertical="top" wrapText="1"/>
    </xf>
    <xf numFmtId="49" fontId="18" fillId="3" borderId="7" xfId="8" applyNumberFormat="1" applyFont="1" applyFill="1" applyBorder="1" applyAlignment="1">
      <alignment horizontal="left" vertical="top" wrapText="1"/>
    </xf>
    <xf numFmtId="49" fontId="18" fillId="3" borderId="37" xfId="8" applyNumberFormat="1" applyFont="1" applyFill="1" applyBorder="1" applyAlignment="1">
      <alignment horizontal="left" vertical="top" wrapText="1"/>
    </xf>
    <xf numFmtId="2" fontId="16" fillId="3" borderId="33" xfId="8" applyNumberFormat="1" applyFont="1" applyFill="1" applyBorder="1" applyAlignment="1">
      <alignment horizontal="left" vertical="top" wrapText="1"/>
    </xf>
    <xf numFmtId="49" fontId="18" fillId="3" borderId="24" xfId="8" applyNumberFormat="1" applyFont="1" applyFill="1" applyBorder="1" applyAlignment="1">
      <alignment horizontal="left" vertical="top"/>
    </xf>
    <xf numFmtId="49" fontId="18" fillId="11" borderId="0" xfId="8" applyNumberFormat="1" applyFont="1" applyFill="1" applyAlignment="1">
      <alignment horizontal="right" vertical="top" wrapText="1"/>
    </xf>
    <xf numFmtId="0" fontId="16" fillId="11" borderId="41" xfId="8" applyFont="1" applyFill="1" applyBorder="1" applyAlignment="1">
      <alignment horizontal="center" vertical="top" wrapText="1"/>
    </xf>
    <xf numFmtId="0" fontId="16" fillId="11" borderId="29" xfId="8" applyFont="1" applyFill="1" applyBorder="1" applyAlignment="1">
      <alignment horizontal="center" vertical="top" wrapText="1"/>
    </xf>
    <xf numFmtId="0" fontId="16" fillId="11" borderId="30" xfId="8" applyFont="1" applyFill="1" applyBorder="1" applyAlignment="1">
      <alignment horizontal="center" vertical="top" wrapText="1"/>
    </xf>
    <xf numFmtId="2" fontId="16" fillId="0" borderId="54" xfId="8" applyNumberFormat="1" applyFont="1" applyBorder="1" applyAlignment="1">
      <alignment horizontal="left" vertical="top" wrapText="1"/>
    </xf>
    <xf numFmtId="166" fontId="16" fillId="3" borderId="12" xfId="8" applyNumberFormat="1" applyFont="1" applyFill="1" applyBorder="1" applyAlignment="1">
      <alignment horizontal="left" vertical="top" wrapText="1"/>
    </xf>
    <xf numFmtId="165" fontId="16" fillId="3" borderId="20" xfId="8" applyNumberFormat="1" applyFont="1" applyFill="1" applyBorder="1" applyAlignment="1">
      <alignment horizontal="left" vertical="top"/>
    </xf>
    <xf numFmtId="165" fontId="16" fillId="3" borderId="38" xfId="8" applyNumberFormat="1" applyFont="1" applyFill="1" applyBorder="1" applyAlignment="1">
      <alignment horizontal="left" vertical="top"/>
    </xf>
    <xf numFmtId="0" fontId="29" fillId="0" borderId="11" xfId="0" applyFont="1" applyBorder="1" applyAlignment="1">
      <alignment horizontal="left" vertical="top" wrapText="1"/>
    </xf>
    <xf numFmtId="0" fontId="34" fillId="0" borderId="20" xfId="0" applyFont="1" applyBorder="1" applyAlignment="1">
      <alignment horizontal="left" vertical="top" wrapText="1"/>
    </xf>
    <xf numFmtId="0" fontId="34" fillId="0" borderId="8" xfId="0" applyFont="1" applyBorder="1" applyAlignment="1">
      <alignment horizontal="left" vertical="top" wrapText="1"/>
    </xf>
    <xf numFmtId="0" fontId="34" fillId="0" borderId="38" xfId="0" applyFont="1" applyBorder="1" applyAlignment="1">
      <alignment horizontal="left" vertical="top" wrapText="1"/>
    </xf>
    <xf numFmtId="0" fontId="16" fillId="3" borderId="32" xfId="8" applyFont="1" applyFill="1" applyBorder="1" applyAlignment="1">
      <alignment horizontal="left" vertical="top" wrapText="1"/>
    </xf>
    <xf numFmtId="0" fontId="16" fillId="3" borderId="9" xfId="8" applyFont="1" applyFill="1" applyBorder="1" applyAlignment="1">
      <alignment horizontal="left" vertical="top" wrapText="1"/>
    </xf>
    <xf numFmtId="0" fontId="16" fillId="3" borderId="36" xfId="8" applyFont="1" applyFill="1" applyBorder="1" applyAlignment="1">
      <alignment horizontal="left" vertical="top" wrapText="1"/>
    </xf>
    <xf numFmtId="2" fontId="16" fillId="0" borderId="20" xfId="8" applyNumberFormat="1" applyFont="1" applyBorder="1" applyAlignment="1">
      <alignment horizontal="left" vertical="top" wrapText="1"/>
    </xf>
    <xf numFmtId="2" fontId="16" fillId="0" borderId="38" xfId="8" applyNumberFormat="1" applyFont="1" applyBorder="1" applyAlignment="1">
      <alignment horizontal="left" vertical="top" wrapText="1"/>
    </xf>
    <xf numFmtId="0" fontId="16" fillId="3" borderId="8" xfId="8" applyFont="1" applyFill="1" applyBorder="1" applyAlignment="1">
      <alignment horizontal="left" vertical="top" wrapText="1"/>
    </xf>
    <xf numFmtId="49" fontId="16" fillId="0" borderId="33" xfId="8" applyNumberFormat="1" applyFont="1" applyBorder="1" applyAlignment="1">
      <alignment horizontal="left" vertical="top" wrapText="1"/>
    </xf>
    <xf numFmtId="0" fontId="16" fillId="0" borderId="0" xfId="8" applyFont="1" applyBorder="1" applyAlignment="1">
      <alignment horizontal="center" vertical="top" wrapText="1"/>
    </xf>
    <xf numFmtId="0" fontId="16" fillId="0" borderId="35" xfId="8" applyFont="1" applyBorder="1" applyAlignment="1">
      <alignment horizontal="center" vertical="top" wrapText="1"/>
    </xf>
    <xf numFmtId="0" fontId="16" fillId="0" borderId="0" xfId="1" applyFont="1" applyAlignment="1">
      <alignment horizontal="center" vertical="center" textRotation="90" shrinkToFit="1"/>
    </xf>
    <xf numFmtId="0" fontId="18" fillId="0" borderId="69" xfId="1" applyFont="1" applyBorder="1" applyAlignment="1">
      <alignment horizontal="center" vertical="center"/>
    </xf>
    <xf numFmtId="0" fontId="16" fillId="0" borderId="3" xfId="1" applyFont="1" applyBorder="1" applyAlignment="1">
      <alignment horizontal="center" vertical="center" textRotation="90" wrapText="1"/>
    </xf>
    <xf numFmtId="0" fontId="18" fillId="15" borderId="41" xfId="8" applyFont="1" applyFill="1" applyBorder="1" applyAlignment="1">
      <alignment horizontal="left" vertical="top"/>
    </xf>
    <xf numFmtId="0" fontId="18" fillId="15" borderId="29" xfId="8" applyFont="1" applyFill="1" applyBorder="1" applyAlignment="1">
      <alignment horizontal="left" vertical="top"/>
    </xf>
    <xf numFmtId="0" fontId="18" fillId="15" borderId="30" xfId="8" applyFont="1" applyFill="1" applyBorder="1" applyAlignment="1">
      <alignment horizontal="left" vertical="top"/>
    </xf>
    <xf numFmtId="0" fontId="18" fillId="8" borderId="29" xfId="8" applyFont="1" applyFill="1" applyBorder="1" applyAlignment="1">
      <alignment horizontal="left" vertical="top" wrapText="1"/>
    </xf>
    <xf numFmtId="0" fontId="18" fillId="8" borderId="30" xfId="8" applyFont="1" applyFill="1" applyBorder="1" applyAlignment="1">
      <alignment horizontal="left" vertical="top" wrapText="1"/>
    </xf>
    <xf numFmtId="3" fontId="16" fillId="0" borderId="69" xfId="8" applyNumberFormat="1" applyFont="1" applyBorder="1" applyAlignment="1">
      <alignment horizontal="left" vertical="top"/>
    </xf>
    <xf numFmtId="0" fontId="20" fillId="0" borderId="54" xfId="0" applyFont="1" applyBorder="1" applyAlignment="1">
      <alignment horizontal="left" vertical="top"/>
    </xf>
    <xf numFmtId="49" fontId="18" fillId="2" borderId="41" xfId="8" applyNumberFormat="1" applyFont="1" applyFill="1" applyBorder="1" applyAlignment="1">
      <alignment horizontal="left" vertical="top" wrapText="1"/>
    </xf>
    <xf numFmtId="49" fontId="18" fillId="2" borderId="29" xfId="8" applyNumberFormat="1" applyFont="1" applyFill="1" applyBorder="1" applyAlignment="1">
      <alignment horizontal="left" vertical="top" wrapText="1"/>
    </xf>
    <xf numFmtId="3" fontId="16" fillId="3" borderId="3" xfId="8" applyNumberFormat="1" applyFont="1" applyFill="1" applyBorder="1" applyAlignment="1">
      <alignment horizontal="left" vertical="top" wrapText="1"/>
    </xf>
    <xf numFmtId="3" fontId="16" fillId="3" borderId="8" xfId="8" applyNumberFormat="1" applyFont="1" applyFill="1" applyBorder="1" applyAlignment="1">
      <alignment horizontal="left" vertical="top" wrapText="1"/>
    </xf>
    <xf numFmtId="49" fontId="18" fillId="3" borderId="66" xfId="8" applyNumberFormat="1" applyFont="1" applyFill="1" applyBorder="1" applyAlignment="1">
      <alignment horizontal="left" vertical="top"/>
    </xf>
    <xf numFmtId="49" fontId="18" fillId="3" borderId="11" xfId="8" applyNumberFormat="1" applyFont="1" applyFill="1" applyBorder="1" applyAlignment="1">
      <alignment horizontal="left" vertical="top"/>
    </xf>
    <xf numFmtId="0" fontId="16" fillId="11" borderId="75" xfId="8" applyFont="1" applyFill="1" applyBorder="1" applyAlignment="1">
      <alignment horizontal="center" vertical="top"/>
    </xf>
    <xf numFmtId="0" fontId="16" fillId="11" borderId="23" xfId="8" applyFont="1" applyFill="1" applyBorder="1" applyAlignment="1">
      <alignment horizontal="center" vertical="top"/>
    </xf>
    <xf numFmtId="0" fontId="16" fillId="11" borderId="62" xfId="8" applyFont="1" applyFill="1" applyBorder="1" applyAlignment="1">
      <alignment horizontal="center" vertical="top"/>
    </xf>
    <xf numFmtId="3" fontId="16" fillId="3" borderId="53" xfId="8" applyNumberFormat="1" applyFont="1" applyFill="1" applyBorder="1" applyAlignment="1">
      <alignment horizontal="left" vertical="top"/>
    </xf>
    <xf numFmtId="3" fontId="16" fillId="0" borderId="3" xfId="1" applyNumberFormat="1" applyFont="1" applyBorder="1" applyAlignment="1">
      <alignment horizontal="left" vertical="top" wrapText="1"/>
    </xf>
    <xf numFmtId="0" fontId="17" fillId="0" borderId="0" xfId="1" applyFont="1" applyBorder="1" applyAlignment="1">
      <alignment vertical="top" wrapText="1"/>
    </xf>
    <xf numFmtId="0" fontId="17" fillId="0" borderId="35" xfId="1" applyFont="1" applyBorder="1" applyAlignment="1">
      <alignment vertical="top" wrapText="1"/>
    </xf>
    <xf numFmtId="0" fontId="15" fillId="0" borderId="0" xfId="1" applyFont="1" applyBorder="1" applyAlignment="1">
      <alignment vertical="top" wrapText="1"/>
    </xf>
    <xf numFmtId="0" fontId="15" fillId="0" borderId="35" xfId="1" applyFont="1" applyBorder="1" applyAlignment="1">
      <alignment vertical="top" wrapText="1"/>
    </xf>
    <xf numFmtId="0" fontId="18" fillId="0" borderId="28" xfId="1" applyFont="1" applyBorder="1" applyAlignment="1">
      <alignment horizontal="center" vertical="center"/>
    </xf>
    <xf numFmtId="0" fontId="18" fillId="0" borderId="29" xfId="1" applyFont="1" applyBorder="1" applyAlignment="1">
      <alignment horizontal="center" vertical="center"/>
    </xf>
    <xf numFmtId="0" fontId="18" fillId="0" borderId="61" xfId="1" applyFont="1" applyBorder="1" applyAlignment="1">
      <alignment horizontal="center" vertical="center"/>
    </xf>
    <xf numFmtId="49" fontId="18" fillId="2" borderId="41" xfId="1" applyNumberFormat="1" applyFont="1" applyFill="1" applyBorder="1" applyAlignment="1">
      <alignment horizontal="left" vertical="top" wrapText="1"/>
    </xf>
    <xf numFmtId="49" fontId="18" fillId="2" borderId="29" xfId="1" applyNumberFormat="1" applyFont="1" applyFill="1" applyBorder="1" applyAlignment="1">
      <alignment horizontal="left" vertical="top" wrapText="1"/>
    </xf>
    <xf numFmtId="49" fontId="18" fillId="2" borderId="30" xfId="1" applyNumberFormat="1" applyFont="1" applyFill="1" applyBorder="1" applyAlignment="1">
      <alignment horizontal="left" vertical="top" wrapText="1"/>
    </xf>
    <xf numFmtId="49" fontId="18" fillId="3" borderId="11" xfId="1" applyNumberFormat="1" applyFont="1" applyFill="1" applyBorder="1" applyAlignment="1">
      <alignment horizontal="left" vertical="top"/>
    </xf>
    <xf numFmtId="49" fontId="18" fillId="3" borderId="37" xfId="1" applyNumberFormat="1" applyFont="1" applyFill="1" applyBorder="1" applyAlignment="1">
      <alignment horizontal="left" vertical="top" wrapText="1"/>
    </xf>
    <xf numFmtId="0" fontId="16" fillId="0" borderId="34" xfId="1" applyFont="1" applyBorder="1" applyAlignment="1">
      <alignment horizontal="left" vertical="top" wrapText="1"/>
    </xf>
    <xf numFmtId="3" fontId="16" fillId="3" borderId="33" xfId="1" applyNumberFormat="1" applyFont="1" applyFill="1" applyBorder="1" applyAlignment="1">
      <alignment horizontal="left" vertical="top"/>
    </xf>
    <xf numFmtId="0" fontId="16" fillId="3" borderId="33" xfId="1" applyFont="1" applyFill="1" applyBorder="1" applyAlignment="1">
      <alignment horizontal="left" vertical="top"/>
    </xf>
    <xf numFmtId="3" fontId="16" fillId="0" borderId="52" xfId="1" applyNumberFormat="1" applyFont="1" applyBorder="1" applyAlignment="1">
      <alignment horizontal="left" vertical="top"/>
    </xf>
    <xf numFmtId="3" fontId="16" fillId="0" borderId="58" xfId="1" applyNumberFormat="1" applyFont="1" applyBorder="1" applyAlignment="1">
      <alignment horizontal="left" vertical="top"/>
    </xf>
    <xf numFmtId="0" fontId="16" fillId="0" borderId="38" xfId="1" applyFont="1" applyFill="1" applyBorder="1" applyAlignment="1">
      <alignment horizontal="left" vertical="top" wrapText="1"/>
    </xf>
    <xf numFmtId="0" fontId="18" fillId="11" borderId="41" xfId="1" applyFont="1" applyFill="1" applyBorder="1" applyAlignment="1">
      <alignment horizontal="left" vertical="top"/>
    </xf>
    <xf numFmtId="0" fontId="18" fillId="11" borderId="45" xfId="1" applyFont="1" applyFill="1" applyBorder="1" applyAlignment="1">
      <alignment horizontal="left" vertical="top"/>
    </xf>
    <xf numFmtId="0" fontId="18" fillId="11" borderId="46" xfId="1" applyFont="1" applyFill="1" applyBorder="1" applyAlignment="1">
      <alignment horizontal="left" vertical="top"/>
    </xf>
    <xf numFmtId="0" fontId="21" fillId="0" borderId="24" xfId="0" applyFont="1" applyBorder="1" applyAlignment="1">
      <alignment horizontal="left" vertical="top"/>
    </xf>
    <xf numFmtId="0" fontId="20" fillId="0" borderId="50" xfId="0" applyFont="1" applyBorder="1" applyAlignment="1">
      <alignment horizontal="left" vertical="top" wrapText="1"/>
    </xf>
    <xf numFmtId="0" fontId="20" fillId="0" borderId="58" xfId="0" applyFont="1" applyBorder="1" applyAlignment="1">
      <alignment horizontal="left" vertical="top" wrapText="1"/>
    </xf>
    <xf numFmtId="0" fontId="21" fillId="0" borderId="24" xfId="0" applyFont="1" applyBorder="1" applyAlignment="1">
      <alignment horizontal="left" vertical="top" wrapText="1"/>
    </xf>
    <xf numFmtId="0" fontId="20" fillId="0" borderId="52" xfId="0" applyFont="1" applyBorder="1" applyAlignment="1">
      <alignment horizontal="left" vertical="top" wrapText="1"/>
    </xf>
    <xf numFmtId="0" fontId="20" fillId="3" borderId="20" xfId="0" applyFont="1" applyFill="1" applyBorder="1" applyAlignment="1">
      <alignment horizontal="left" vertical="top" wrapText="1"/>
    </xf>
    <xf numFmtId="0" fontId="20" fillId="3" borderId="38" xfId="0" applyFont="1" applyFill="1" applyBorder="1" applyAlignment="1">
      <alignment horizontal="left" vertical="top" wrapText="1"/>
    </xf>
    <xf numFmtId="49" fontId="18" fillId="11" borderId="55" xfId="1" applyNumberFormat="1" applyFont="1" applyFill="1" applyBorder="1" applyAlignment="1">
      <alignment horizontal="right" vertical="top" wrapText="1"/>
    </xf>
    <xf numFmtId="49" fontId="18" fillId="2" borderId="40" xfId="1" applyNumberFormat="1" applyFont="1" applyFill="1" applyBorder="1" applyAlignment="1">
      <alignment horizontal="right" vertical="top" wrapText="1"/>
    </xf>
    <xf numFmtId="0" fontId="18" fillId="8" borderId="1" xfId="1" applyFont="1" applyFill="1" applyBorder="1" applyAlignment="1">
      <alignment horizontal="right" vertical="top" wrapText="1"/>
    </xf>
    <xf numFmtId="0" fontId="18" fillId="8" borderId="40" xfId="1" applyFont="1" applyFill="1" applyBorder="1" applyAlignment="1">
      <alignment horizontal="right" vertical="top" wrapText="1"/>
    </xf>
    <xf numFmtId="49" fontId="18" fillId="15" borderId="1" xfId="1" applyNumberFormat="1" applyFont="1" applyFill="1" applyBorder="1" applyAlignment="1">
      <alignment horizontal="right" vertical="top" wrapText="1"/>
    </xf>
    <xf numFmtId="49" fontId="18" fillId="15" borderId="40" xfId="1" applyNumberFormat="1" applyFont="1" applyFill="1" applyBorder="1" applyAlignment="1">
      <alignment horizontal="right" vertical="top" wrapText="1"/>
    </xf>
    <xf numFmtId="0" fontId="18" fillId="15" borderId="41" xfId="1" applyFont="1" applyFill="1" applyBorder="1" applyAlignment="1">
      <alignment horizontal="left" vertical="top"/>
    </xf>
    <xf numFmtId="0" fontId="18" fillId="15" borderId="29" xfId="1" applyFont="1" applyFill="1" applyBorder="1" applyAlignment="1">
      <alignment horizontal="left" vertical="top"/>
    </xf>
    <xf numFmtId="0" fontId="18" fillId="15" borderId="30" xfId="1" applyFont="1" applyFill="1" applyBorder="1" applyAlignment="1">
      <alignment horizontal="left" vertical="top"/>
    </xf>
    <xf numFmtId="49" fontId="18" fillId="0" borderId="37" xfId="1" applyNumberFormat="1" applyFont="1" applyFill="1" applyBorder="1" applyAlignment="1">
      <alignment horizontal="left" vertical="top" wrapText="1"/>
    </xf>
    <xf numFmtId="0" fontId="16" fillId="0" borderId="9" xfId="1" applyFont="1" applyBorder="1" applyAlignment="1">
      <alignment horizontal="left" vertical="top" wrapText="1" shrinkToFit="1"/>
    </xf>
    <xf numFmtId="0" fontId="16" fillId="0" borderId="18" xfId="1" applyFont="1" applyBorder="1" applyAlignment="1">
      <alignment horizontal="left" vertical="top" wrapText="1" shrinkToFit="1"/>
    </xf>
    <xf numFmtId="3" fontId="16" fillId="0" borderId="20" xfId="1" applyNumberFormat="1" applyFont="1" applyFill="1" applyBorder="1" applyAlignment="1">
      <alignment horizontal="left" vertical="top" wrapText="1"/>
    </xf>
    <xf numFmtId="3" fontId="16" fillId="0" borderId="38" xfId="1" applyNumberFormat="1" applyFont="1" applyFill="1" applyBorder="1" applyAlignment="1">
      <alignment horizontal="left" vertical="top" wrapText="1"/>
    </xf>
    <xf numFmtId="49" fontId="16" fillId="3" borderId="20" xfId="1" applyNumberFormat="1" applyFont="1" applyFill="1" applyBorder="1" applyAlignment="1">
      <alignment horizontal="left" vertical="top" wrapText="1"/>
    </xf>
    <xf numFmtId="49" fontId="16" fillId="3" borderId="38" xfId="1" applyNumberFormat="1" applyFont="1" applyFill="1" applyBorder="1" applyAlignment="1">
      <alignment horizontal="left" vertical="top" wrapText="1"/>
    </xf>
    <xf numFmtId="49" fontId="18" fillId="0" borderId="24" xfId="1" applyNumberFormat="1" applyFont="1" applyFill="1" applyBorder="1" applyAlignment="1">
      <alignment horizontal="left" vertical="top"/>
    </xf>
    <xf numFmtId="3" fontId="16" fillId="0" borderId="8" xfId="1" applyNumberFormat="1" applyFont="1" applyFill="1" applyBorder="1" applyAlignment="1">
      <alignment horizontal="left" vertical="top" wrapText="1"/>
    </xf>
    <xf numFmtId="3" fontId="16" fillId="0" borderId="33" xfId="1" applyNumberFormat="1" applyFont="1" applyFill="1" applyBorder="1" applyAlignment="1">
      <alignment horizontal="left" vertical="top" wrapText="1"/>
    </xf>
    <xf numFmtId="0" fontId="41" fillId="0" borderId="8" xfId="1" applyFont="1" applyBorder="1" applyAlignment="1">
      <alignment horizontal="left" vertical="top" wrapText="1"/>
    </xf>
    <xf numFmtId="0" fontId="41" fillId="0" borderId="38" xfId="1" applyFont="1" applyBorder="1" applyAlignment="1">
      <alignment horizontal="left" vertical="top" wrapText="1"/>
    </xf>
    <xf numFmtId="3" fontId="41" fillId="0" borderId="8" xfId="1" applyNumberFormat="1" applyFont="1" applyBorder="1" applyAlignment="1">
      <alignment horizontal="left" vertical="top" wrapText="1"/>
    </xf>
    <xf numFmtId="3" fontId="41" fillId="0" borderId="38" xfId="1" applyNumberFormat="1" applyFont="1" applyBorder="1" applyAlignment="1">
      <alignment horizontal="left" vertical="top" wrapText="1"/>
    </xf>
    <xf numFmtId="0" fontId="41" fillId="0" borderId="20" xfId="1" applyFont="1" applyBorder="1" applyAlignment="1">
      <alignment horizontal="left" vertical="top" wrapText="1"/>
    </xf>
    <xf numFmtId="3" fontId="41" fillId="0" borderId="8" xfId="1" applyNumberFormat="1" applyFont="1" applyFill="1" applyBorder="1" applyAlignment="1">
      <alignment horizontal="left" vertical="top" wrapText="1"/>
    </xf>
    <xf numFmtId="0" fontId="41" fillId="0" borderId="33" xfId="1" applyFont="1" applyBorder="1" applyAlignment="1">
      <alignment horizontal="left" vertical="top" wrapText="1"/>
    </xf>
    <xf numFmtId="166" fontId="42" fillId="11" borderId="45" xfId="1" applyNumberFormat="1" applyFont="1" applyFill="1" applyBorder="1" applyAlignment="1">
      <alignment horizontal="center" vertical="top"/>
    </xf>
    <xf numFmtId="166" fontId="42" fillId="11" borderId="46" xfId="1" applyNumberFormat="1" applyFont="1" applyFill="1" applyBorder="1" applyAlignment="1">
      <alignment horizontal="center" vertical="top"/>
    </xf>
    <xf numFmtId="0" fontId="41" fillId="11" borderId="48" xfId="1" applyFont="1" applyFill="1" applyBorder="1" applyAlignment="1">
      <alignment horizontal="center" vertical="top"/>
    </xf>
    <xf numFmtId="0" fontId="41" fillId="11" borderId="45" xfId="1" applyFont="1" applyFill="1" applyBorder="1" applyAlignment="1">
      <alignment horizontal="center" vertical="top"/>
    </xf>
    <xf numFmtId="0" fontId="41" fillId="11" borderId="46" xfId="1" applyFont="1" applyFill="1" applyBorder="1" applyAlignment="1">
      <alignment horizontal="center" vertical="top"/>
    </xf>
    <xf numFmtId="0" fontId="41" fillId="0" borderId="9" xfId="1" applyFont="1" applyBorder="1" applyAlignment="1">
      <alignment horizontal="left" vertical="top" wrapText="1"/>
    </xf>
    <xf numFmtId="0" fontId="41" fillId="0" borderId="36" xfId="1" applyFont="1" applyBorder="1" applyAlignment="1">
      <alignment horizontal="left" vertical="top" wrapText="1"/>
    </xf>
    <xf numFmtId="0" fontId="41" fillId="0" borderId="32" xfId="1" applyFont="1" applyBorder="1" applyAlignment="1">
      <alignment horizontal="left" vertical="top" wrapText="1"/>
    </xf>
    <xf numFmtId="0" fontId="41" fillId="0" borderId="18" xfId="1" applyFont="1" applyBorder="1" applyAlignment="1">
      <alignment horizontal="left" vertical="top" wrapText="1"/>
    </xf>
    <xf numFmtId="49" fontId="42" fillId="5" borderId="24" xfId="1" applyNumberFormat="1" applyFont="1" applyFill="1" applyBorder="1" applyAlignment="1">
      <alignment horizontal="left" vertical="top"/>
    </xf>
    <xf numFmtId="49" fontId="42" fillId="11" borderId="41" xfId="1" applyNumberFormat="1" applyFont="1" applyFill="1" applyBorder="1" applyAlignment="1">
      <alignment horizontal="left" vertical="top"/>
    </xf>
    <xf numFmtId="49" fontId="42" fillId="11" borderId="45" xfId="1" applyNumberFormat="1" applyFont="1" applyFill="1" applyBorder="1" applyAlignment="1">
      <alignment horizontal="left" vertical="top"/>
    </xf>
    <xf numFmtId="49" fontId="42" fillId="11" borderId="46" xfId="1" applyNumberFormat="1" applyFont="1" applyFill="1" applyBorder="1" applyAlignment="1">
      <alignment horizontal="left" vertical="top"/>
    </xf>
    <xf numFmtId="49" fontId="42" fillId="11" borderId="55" xfId="1" applyNumberFormat="1" applyFont="1" applyFill="1" applyBorder="1" applyAlignment="1">
      <alignment horizontal="right" vertical="top" wrapText="1"/>
    </xf>
    <xf numFmtId="49" fontId="42" fillId="11" borderId="1" xfId="1" applyNumberFormat="1" applyFont="1" applyFill="1" applyBorder="1" applyAlignment="1">
      <alignment horizontal="right" vertical="top" wrapText="1"/>
    </xf>
    <xf numFmtId="49" fontId="42" fillId="11" borderId="40" xfId="1" applyNumberFormat="1" applyFont="1" applyFill="1" applyBorder="1" applyAlignment="1">
      <alignment horizontal="right" vertical="top" wrapText="1"/>
    </xf>
    <xf numFmtId="3" fontId="41" fillId="5" borderId="33" xfId="1" applyNumberFormat="1" applyFont="1" applyFill="1" applyBorder="1" applyAlignment="1">
      <alignment horizontal="left" vertical="top" wrapText="1"/>
    </xf>
    <xf numFmtId="0" fontId="43" fillId="0" borderId="33" xfId="1" applyFont="1" applyBorder="1" applyAlignment="1">
      <alignment horizontal="left" vertical="top" wrapText="1"/>
    </xf>
    <xf numFmtId="0" fontId="41" fillId="0" borderId="34" xfId="1" applyFont="1" applyBorder="1" applyAlignment="1">
      <alignment horizontal="left" vertical="top" wrapText="1"/>
    </xf>
    <xf numFmtId="0" fontId="41" fillId="0" borderId="7" xfId="1" applyFont="1" applyBorder="1" applyAlignment="1">
      <alignment horizontal="center" vertical="center" textRotation="90"/>
    </xf>
    <xf numFmtId="0" fontId="41" fillId="0" borderId="16" xfId="1" applyFont="1" applyBorder="1" applyAlignment="1">
      <alignment horizontal="center" vertical="center" textRotation="90"/>
    </xf>
    <xf numFmtId="0" fontId="41" fillId="0" borderId="0" xfId="1" applyFont="1" applyAlignment="1">
      <alignment vertical="center" textRotation="90"/>
    </xf>
    <xf numFmtId="0" fontId="41" fillId="0" borderId="1" xfId="1" applyFont="1" applyBorder="1" applyAlignment="1">
      <alignment vertical="center" textRotation="90"/>
    </xf>
    <xf numFmtId="0" fontId="42" fillId="18" borderId="41" xfId="1" applyFont="1" applyFill="1" applyBorder="1" applyAlignment="1">
      <alignment horizontal="left" vertical="top"/>
    </xf>
    <xf numFmtId="0" fontId="42" fillId="18" borderId="29" xfId="1" applyFont="1" applyFill="1" applyBorder="1" applyAlignment="1">
      <alignment horizontal="left" vertical="top"/>
    </xf>
    <xf numFmtId="0" fontId="42" fillId="18" borderId="30" xfId="1" applyFont="1" applyFill="1" applyBorder="1" applyAlignment="1">
      <alignment horizontal="left" vertical="top"/>
    </xf>
    <xf numFmtId="166" fontId="41" fillId="5" borderId="33" xfId="1" applyNumberFormat="1" applyFont="1" applyFill="1" applyBorder="1" applyAlignment="1">
      <alignment horizontal="left" vertical="top" wrapText="1"/>
    </xf>
    <xf numFmtId="166" fontId="41" fillId="5" borderId="68" xfId="1" applyNumberFormat="1" applyFont="1" applyFill="1" applyBorder="1" applyAlignment="1">
      <alignment horizontal="left" vertical="top" wrapText="1"/>
    </xf>
    <xf numFmtId="0" fontId="42" fillId="19" borderId="41" xfId="1" applyFont="1" applyFill="1" applyBorder="1" applyAlignment="1">
      <alignment horizontal="left" vertical="top"/>
    </xf>
    <xf numFmtId="0" fontId="42" fillId="19" borderId="29" xfId="1" applyFont="1" applyFill="1" applyBorder="1" applyAlignment="1">
      <alignment horizontal="left" vertical="top"/>
    </xf>
    <xf numFmtId="0" fontId="42" fillId="19" borderId="30" xfId="1" applyFont="1" applyFill="1" applyBorder="1" applyAlignment="1">
      <alignment horizontal="left" vertical="top"/>
    </xf>
    <xf numFmtId="49" fontId="42" fillId="11" borderId="29" xfId="1" applyNumberFormat="1" applyFont="1" applyFill="1" applyBorder="1" applyAlignment="1">
      <alignment horizontal="left" vertical="top"/>
    </xf>
    <xf numFmtId="49" fontId="42" fillId="5" borderId="70" xfId="1" applyNumberFormat="1" applyFont="1" applyFill="1" applyBorder="1" applyAlignment="1">
      <alignment horizontal="left" vertical="top"/>
    </xf>
    <xf numFmtId="0" fontId="41" fillId="0" borderId="68" xfId="1" applyFont="1" applyBorder="1" applyAlignment="1">
      <alignment horizontal="left" vertical="top" wrapText="1"/>
    </xf>
    <xf numFmtId="166" fontId="41" fillId="5" borderId="20" xfId="1" applyNumberFormat="1" applyFont="1" applyFill="1" applyBorder="1" applyAlignment="1">
      <alignment horizontal="left" vertical="top" wrapText="1"/>
    </xf>
    <xf numFmtId="166" fontId="41" fillId="5" borderId="8" xfId="1" applyNumberFormat="1" applyFont="1" applyFill="1" applyBorder="1" applyAlignment="1">
      <alignment horizontal="left" vertical="top" wrapText="1"/>
    </xf>
    <xf numFmtId="49" fontId="41" fillId="5" borderId="3" xfId="1" applyNumberFormat="1" applyFont="1" applyFill="1" applyBorder="1" applyAlignment="1">
      <alignment horizontal="left" vertical="top" wrapText="1"/>
    </xf>
    <xf numFmtId="49" fontId="41" fillId="5" borderId="38" xfId="1" applyNumberFormat="1" applyFont="1" applyFill="1" applyBorder="1" applyAlignment="1">
      <alignment horizontal="left" vertical="top" wrapText="1"/>
    </xf>
    <xf numFmtId="49" fontId="41" fillId="5" borderId="20" xfId="1" applyNumberFormat="1" applyFont="1" applyFill="1" applyBorder="1" applyAlignment="1">
      <alignment horizontal="left" vertical="top"/>
    </xf>
    <xf numFmtId="49" fontId="41" fillId="5" borderId="8" xfId="1" applyNumberFormat="1" applyFont="1" applyFill="1" applyBorder="1" applyAlignment="1">
      <alignment horizontal="left" vertical="top"/>
    </xf>
    <xf numFmtId="0" fontId="42" fillId="20" borderId="41" xfId="1" applyFont="1" applyFill="1" applyBorder="1" applyAlignment="1">
      <alignment horizontal="left" vertical="top"/>
    </xf>
    <xf numFmtId="0" fontId="42" fillId="20" borderId="29" xfId="1" applyFont="1" applyFill="1" applyBorder="1" applyAlignment="1">
      <alignment horizontal="left" vertical="top"/>
    </xf>
    <xf numFmtId="0" fontId="42" fillId="20" borderId="30" xfId="1" applyFont="1" applyFill="1" applyBorder="1" applyAlignment="1">
      <alignment horizontal="left" vertical="top"/>
    </xf>
    <xf numFmtId="166" fontId="42" fillId="11" borderId="45" xfId="1" applyNumberFormat="1" applyFont="1" applyFill="1" applyBorder="1" applyAlignment="1">
      <alignment horizontal="center" vertical="top" wrapText="1"/>
    </xf>
    <xf numFmtId="166" fontId="42" fillId="11" borderId="46" xfId="1" applyNumberFormat="1" applyFont="1" applyFill="1" applyBorder="1" applyAlignment="1">
      <alignment horizontal="center" vertical="top" wrapText="1"/>
    </xf>
    <xf numFmtId="3" fontId="42" fillId="11" borderId="45" xfId="1" applyNumberFormat="1" applyFont="1" applyFill="1" applyBorder="1" applyAlignment="1">
      <alignment horizontal="right" vertical="top" wrapText="1"/>
    </xf>
    <xf numFmtId="3" fontId="42" fillId="11" borderId="46" xfId="1" applyNumberFormat="1" applyFont="1" applyFill="1" applyBorder="1" applyAlignment="1">
      <alignment horizontal="right" vertical="top" wrapText="1"/>
    </xf>
    <xf numFmtId="3" fontId="42" fillId="11" borderId="55" xfId="1" applyNumberFormat="1" applyFont="1" applyFill="1" applyBorder="1" applyAlignment="1">
      <alignment horizontal="right" vertical="top" wrapText="1"/>
    </xf>
    <xf numFmtId="3" fontId="42" fillId="11" borderId="1" xfId="1" applyNumberFormat="1" applyFont="1" applyFill="1" applyBorder="1" applyAlignment="1">
      <alignment horizontal="right" vertical="top" wrapText="1"/>
    </xf>
    <xf numFmtId="3" fontId="42" fillId="11" borderId="40" xfId="1" applyNumberFormat="1" applyFont="1" applyFill="1" applyBorder="1" applyAlignment="1">
      <alignment horizontal="right" vertical="top" wrapText="1"/>
    </xf>
    <xf numFmtId="0" fontId="41" fillId="5" borderId="33" xfId="1" applyFont="1" applyFill="1" applyBorder="1" applyAlignment="1">
      <alignment horizontal="left" vertical="top" wrapText="1"/>
    </xf>
    <xf numFmtId="0" fontId="43" fillId="0" borderId="8" xfId="0" applyFont="1" applyBorder="1" applyAlignment="1">
      <alignment horizontal="left" vertical="top"/>
    </xf>
    <xf numFmtId="3" fontId="41" fillId="5" borderId="20" xfId="1" applyNumberFormat="1" applyFont="1" applyFill="1" applyBorder="1" applyAlignment="1">
      <alignment horizontal="left" vertical="top" wrapText="1"/>
    </xf>
    <xf numFmtId="3" fontId="41" fillId="5" borderId="8" xfId="1" applyNumberFormat="1" applyFont="1" applyFill="1" applyBorder="1" applyAlignment="1">
      <alignment horizontal="left" vertical="top" wrapText="1"/>
    </xf>
    <xf numFmtId="3" fontId="41" fillId="5" borderId="38" xfId="1" applyNumberFormat="1" applyFont="1" applyFill="1" applyBorder="1" applyAlignment="1">
      <alignment horizontal="left" vertical="top" wrapText="1"/>
    </xf>
    <xf numFmtId="166" fontId="41" fillId="5" borderId="20" xfId="1" applyNumberFormat="1" applyFont="1" applyFill="1" applyBorder="1" applyAlignment="1">
      <alignment horizontal="left" vertical="top"/>
    </xf>
    <xf numFmtId="166" fontId="41" fillId="5" borderId="8" xfId="1" applyNumberFormat="1" applyFont="1" applyFill="1" applyBorder="1" applyAlignment="1">
      <alignment horizontal="left" vertical="top"/>
    </xf>
    <xf numFmtId="166" fontId="41" fillId="5" borderId="38" xfId="1" applyNumberFormat="1" applyFont="1" applyFill="1" applyBorder="1" applyAlignment="1">
      <alignment horizontal="left" vertical="top"/>
    </xf>
    <xf numFmtId="166" fontId="41" fillId="5" borderId="38" xfId="1" applyNumberFormat="1" applyFont="1" applyFill="1" applyBorder="1" applyAlignment="1">
      <alignment horizontal="left" vertical="top" wrapText="1"/>
    </xf>
    <xf numFmtId="3" fontId="41" fillId="0" borderId="33" xfId="1" applyNumberFormat="1" applyFont="1" applyBorder="1" applyAlignment="1">
      <alignment horizontal="left" vertical="top" wrapText="1"/>
    </xf>
    <xf numFmtId="49" fontId="42" fillId="11" borderId="1" xfId="1" applyNumberFormat="1" applyFont="1" applyFill="1" applyBorder="1" applyAlignment="1">
      <alignment horizontal="right" vertical="top"/>
    </xf>
    <xf numFmtId="49" fontId="42" fillId="11" borderId="40" xfId="1" applyNumberFormat="1" applyFont="1" applyFill="1" applyBorder="1" applyAlignment="1">
      <alignment horizontal="right" vertical="top"/>
    </xf>
    <xf numFmtId="166" fontId="41" fillId="0" borderId="33" xfId="1" applyNumberFormat="1" applyFont="1" applyFill="1" applyBorder="1" applyAlignment="1">
      <alignment horizontal="left" vertical="top" wrapText="1"/>
    </xf>
    <xf numFmtId="49" fontId="42" fillId="20" borderId="1" xfId="1" applyNumberFormat="1" applyFont="1" applyFill="1" applyBorder="1" applyAlignment="1">
      <alignment horizontal="right" vertical="top" wrapText="1"/>
    </xf>
    <xf numFmtId="49" fontId="42" fillId="20" borderId="40" xfId="1" applyNumberFormat="1" applyFont="1" applyFill="1" applyBorder="1" applyAlignment="1">
      <alignment horizontal="right" vertical="top" wrapText="1"/>
    </xf>
    <xf numFmtId="49" fontId="42" fillId="19" borderId="1" xfId="1" applyNumberFormat="1" applyFont="1" applyFill="1" applyBorder="1" applyAlignment="1">
      <alignment horizontal="right" vertical="top" wrapText="1"/>
    </xf>
    <xf numFmtId="49" fontId="42" fillId="19" borderId="40" xfId="1" applyNumberFormat="1" applyFont="1" applyFill="1" applyBorder="1" applyAlignment="1">
      <alignment horizontal="right" vertical="top" wrapText="1"/>
    </xf>
    <xf numFmtId="0" fontId="41" fillId="0" borderId="29" xfId="1" applyFont="1" applyBorder="1" applyAlignment="1">
      <alignment horizontal="center" vertical="top" wrapText="1"/>
    </xf>
    <xf numFmtId="0" fontId="41" fillId="0" borderId="30" xfId="1" applyFont="1" applyBorder="1" applyAlignment="1">
      <alignment horizontal="center" vertical="top" wrapText="1"/>
    </xf>
    <xf numFmtId="0" fontId="42" fillId="0" borderId="0" xfId="1" applyFont="1" applyAlignment="1">
      <alignment horizontal="center" vertical="top" wrapText="1"/>
    </xf>
    <xf numFmtId="0" fontId="42" fillId="0" borderId="35" xfId="1" applyFont="1" applyBorder="1" applyAlignment="1">
      <alignment horizontal="center" vertical="top" wrapText="1"/>
    </xf>
    <xf numFmtId="0" fontId="41" fillId="0" borderId="1" xfId="1" applyFont="1" applyBorder="1" applyAlignment="1">
      <alignment horizontal="center" vertical="top" wrapText="1"/>
    </xf>
    <xf numFmtId="0" fontId="41" fillId="0" borderId="40" xfId="1" applyFont="1" applyBorder="1" applyAlignment="1">
      <alignment horizontal="center" vertical="top" wrapText="1"/>
    </xf>
    <xf numFmtId="0" fontId="41" fillId="0" borderId="8" xfId="1" applyFont="1" applyBorder="1" applyAlignment="1">
      <alignment horizontal="center" vertical="center" textRotation="90" shrinkToFit="1"/>
    </xf>
    <xf numFmtId="0" fontId="41" fillId="0" borderId="17" xfId="1" applyFont="1" applyBorder="1" applyAlignment="1">
      <alignment horizontal="center" vertical="center" textRotation="90" shrinkToFit="1"/>
    </xf>
    <xf numFmtId="0" fontId="41" fillId="0" borderId="8" xfId="1" applyFont="1" applyBorder="1" applyAlignment="1">
      <alignment horizontal="center" vertical="center" shrinkToFit="1"/>
    </xf>
    <xf numFmtId="0" fontId="41" fillId="0" borderId="17" xfId="1" applyFont="1" applyBorder="1" applyAlignment="1">
      <alignment horizontal="center" vertical="center" shrinkToFit="1"/>
    </xf>
    <xf numFmtId="0" fontId="41" fillId="0" borderId="0" xfId="1" applyFont="1" applyAlignment="1">
      <alignment horizontal="center" vertical="center" textRotation="90" shrinkToFit="1"/>
    </xf>
    <xf numFmtId="0" fontId="41" fillId="0" borderId="1" xfId="1" applyFont="1" applyBorder="1" applyAlignment="1">
      <alignment horizontal="center" vertical="center" textRotation="90" shrinkToFit="1"/>
    </xf>
    <xf numFmtId="166" fontId="41" fillId="0" borderId="8" xfId="1" applyNumberFormat="1" applyFont="1" applyBorder="1" applyAlignment="1">
      <alignment horizontal="center" vertical="center" textRotation="90" shrinkToFit="1"/>
    </xf>
    <xf numFmtId="166" fontId="41" fillId="0" borderId="17" xfId="1" applyNumberFormat="1" applyFont="1" applyBorder="1" applyAlignment="1">
      <alignment horizontal="center" vertical="center" textRotation="90" shrinkToFit="1"/>
    </xf>
    <xf numFmtId="0" fontId="41" fillId="0" borderId="50" xfId="1" applyFont="1" applyBorder="1" applyAlignment="1">
      <alignment horizontal="center" vertical="center" wrapText="1"/>
    </xf>
    <xf numFmtId="0" fontId="41" fillId="0" borderId="71" xfId="1" applyFont="1" applyBorder="1" applyAlignment="1">
      <alignment horizontal="center" vertical="center" wrapText="1"/>
    </xf>
    <xf numFmtId="0" fontId="41" fillId="0" borderId="8" xfId="1" applyFont="1" applyBorder="1" applyAlignment="1">
      <alignment horizontal="center" vertical="center" textRotation="90" wrapText="1"/>
    </xf>
    <xf numFmtId="0" fontId="41" fillId="0" borderId="17" xfId="1" applyFont="1" applyBorder="1" applyAlignment="1">
      <alignment horizontal="center" vertical="center" textRotation="90" wrapText="1"/>
    </xf>
    <xf numFmtId="0" fontId="41" fillId="0" borderId="31" xfId="1" applyFont="1" applyBorder="1" applyAlignment="1">
      <alignment horizontal="center" vertical="center" wrapText="1"/>
    </xf>
    <xf numFmtId="0" fontId="41" fillId="0" borderId="35" xfId="1" applyFont="1" applyBorder="1" applyAlignment="1">
      <alignment horizontal="center" vertical="center" wrapText="1"/>
    </xf>
    <xf numFmtId="0" fontId="41" fillId="0" borderId="21" xfId="1" applyFont="1" applyBorder="1" applyAlignment="1">
      <alignment horizontal="center" vertical="center" textRotation="90"/>
    </xf>
    <xf numFmtId="0" fontId="41" fillId="0" borderId="39" xfId="1" applyFont="1" applyBorder="1" applyAlignment="1">
      <alignment horizontal="center" vertical="center" textRotation="90"/>
    </xf>
    <xf numFmtId="0" fontId="41" fillId="0" borderId="20" xfId="1" applyFont="1" applyBorder="1" applyAlignment="1">
      <alignment horizontal="center" vertical="center" textRotation="90"/>
    </xf>
    <xf numFmtId="0" fontId="41" fillId="0" borderId="17" xfId="1" applyFont="1" applyBorder="1" applyAlignment="1">
      <alignment horizontal="center" vertical="center" textRotation="90"/>
    </xf>
    <xf numFmtId="0" fontId="42" fillId="0" borderId="28" xfId="1" applyFont="1" applyBorder="1" applyAlignment="1">
      <alignment horizontal="center" vertical="center"/>
    </xf>
    <xf numFmtId="0" fontId="42" fillId="0" borderId="29" xfId="1" applyFont="1" applyBorder="1" applyAlignment="1">
      <alignment horizontal="center" vertical="center"/>
    </xf>
    <xf numFmtId="0" fontId="42" fillId="0" borderId="61" xfId="1" applyFont="1" applyBorder="1" applyAlignment="1">
      <alignment horizontal="center" vertical="center"/>
    </xf>
    <xf numFmtId="0" fontId="42" fillId="20" borderId="41" xfId="1" applyFont="1" applyFill="1" applyBorder="1" applyAlignment="1">
      <alignment horizontal="left" vertical="top" shrinkToFit="1"/>
    </xf>
    <xf numFmtId="0" fontId="42" fillId="20" borderId="29" xfId="1" applyFont="1" applyFill="1" applyBorder="1" applyAlignment="1">
      <alignment horizontal="left" vertical="top" shrinkToFit="1"/>
    </xf>
    <xf numFmtId="0" fontId="42" fillId="20" borderId="30" xfId="1" applyFont="1" applyFill="1" applyBorder="1" applyAlignment="1">
      <alignment horizontal="left" vertical="top" shrinkToFit="1"/>
    </xf>
    <xf numFmtId="166" fontId="41" fillId="0" borderId="33" xfId="1" applyNumberFormat="1" applyFont="1" applyFill="1" applyBorder="1" applyAlignment="1">
      <alignment horizontal="left" vertical="top"/>
    </xf>
    <xf numFmtId="166" fontId="41" fillId="5" borderId="33" xfId="1" applyNumberFormat="1" applyFont="1" applyFill="1" applyBorder="1" applyAlignment="1">
      <alignment horizontal="left" vertical="top"/>
    </xf>
    <xf numFmtId="0" fontId="42" fillId="18" borderId="1" xfId="1" applyFont="1" applyFill="1" applyBorder="1" applyAlignment="1">
      <alignment horizontal="right" vertical="top" wrapText="1"/>
    </xf>
    <xf numFmtId="0" fontId="42" fillId="18" borderId="40" xfId="1" applyFont="1" applyFill="1" applyBorder="1" applyAlignment="1">
      <alignment horizontal="right" vertical="top" wrapText="1"/>
    </xf>
    <xf numFmtId="0" fontId="41" fillId="20" borderId="63" xfId="1" applyFont="1" applyFill="1" applyBorder="1" applyAlignment="1">
      <alignment horizontal="center" vertical="top"/>
    </xf>
    <xf numFmtId="49" fontId="42" fillId="0" borderId="37" xfId="1" applyNumberFormat="1" applyFont="1" applyFill="1" applyBorder="1" applyAlignment="1">
      <alignment horizontal="left" vertical="top"/>
    </xf>
    <xf numFmtId="49" fontId="42" fillId="0" borderId="24" xfId="1" applyNumberFormat="1" applyFont="1" applyFill="1" applyBorder="1" applyAlignment="1">
      <alignment horizontal="left" vertical="top"/>
    </xf>
    <xf numFmtId="0" fontId="41" fillId="0" borderId="38" xfId="1" applyFont="1" applyFill="1" applyBorder="1" applyAlignment="1">
      <alignment horizontal="left" vertical="top" wrapText="1"/>
    </xf>
    <xf numFmtId="0" fontId="41" fillId="0" borderId="33" xfId="1" applyFont="1" applyFill="1" applyBorder="1" applyAlignment="1">
      <alignment horizontal="left" vertical="top" wrapText="1"/>
    </xf>
    <xf numFmtId="0" fontId="42" fillId="11" borderId="41" xfId="1" applyFont="1" applyFill="1" applyBorder="1" applyAlignment="1">
      <alignment horizontal="left" vertical="top"/>
    </xf>
    <xf numFmtId="0" fontId="42" fillId="11" borderId="45" xfId="1" applyFont="1" applyFill="1" applyBorder="1" applyAlignment="1">
      <alignment horizontal="left" vertical="top"/>
    </xf>
    <xf numFmtId="0" fontId="42" fillId="11" borderId="46" xfId="1" applyFont="1" applyFill="1" applyBorder="1" applyAlignment="1">
      <alignment horizontal="left" vertical="top"/>
    </xf>
    <xf numFmtId="0" fontId="41" fillId="0" borderId="3" xfId="1" applyFont="1" applyFill="1" applyBorder="1" applyAlignment="1">
      <alignment horizontal="left" vertical="top" wrapText="1"/>
    </xf>
    <xf numFmtId="0" fontId="41" fillId="0" borderId="8" xfId="1" applyFont="1" applyFill="1" applyBorder="1" applyAlignment="1">
      <alignment horizontal="left" vertical="top" wrapText="1"/>
    </xf>
    <xf numFmtId="166" fontId="41" fillId="0" borderId="3" xfId="1" applyNumberFormat="1" applyFont="1" applyFill="1" applyBorder="1" applyAlignment="1">
      <alignment horizontal="left" vertical="top"/>
    </xf>
    <xf numFmtId="166" fontId="41" fillId="0" borderId="8" xfId="1" applyNumberFormat="1" applyFont="1" applyFill="1" applyBorder="1" applyAlignment="1">
      <alignment horizontal="left" vertical="top"/>
    </xf>
    <xf numFmtId="166" fontId="41" fillId="0" borderId="38" xfId="1" applyNumberFormat="1" applyFont="1" applyFill="1" applyBorder="1" applyAlignment="1">
      <alignment horizontal="left" vertical="top"/>
    </xf>
    <xf numFmtId="0" fontId="41" fillId="11" borderId="48" xfId="1" applyFont="1" applyFill="1" applyBorder="1" applyAlignment="1">
      <alignment horizontal="center" vertical="top" wrapText="1"/>
    </xf>
    <xf numFmtId="0" fontId="41" fillId="11" borderId="45" xfId="1" applyFont="1" applyFill="1" applyBorder="1" applyAlignment="1">
      <alignment horizontal="center" vertical="top" wrapText="1"/>
    </xf>
    <xf numFmtId="0" fontId="41" fillId="11" borderId="46" xfId="1" applyFont="1" applyFill="1" applyBorder="1" applyAlignment="1">
      <alignment horizontal="center" vertical="top" wrapText="1"/>
    </xf>
    <xf numFmtId="0" fontId="16" fillId="0" borderId="62" xfId="1" applyFont="1" applyBorder="1" applyAlignment="1">
      <alignment horizontal="left"/>
    </xf>
    <xf numFmtId="0" fontId="16" fillId="0" borderId="26" xfId="1" applyFont="1" applyBorder="1" applyAlignment="1">
      <alignment horizontal="left"/>
    </xf>
    <xf numFmtId="0" fontId="16" fillId="0" borderId="27" xfId="1" applyFont="1" applyBorder="1" applyAlignment="1">
      <alignment horizontal="left"/>
    </xf>
    <xf numFmtId="0" fontId="18" fillId="4" borderId="48" xfId="1" applyFont="1" applyFill="1" applyBorder="1" applyAlignment="1">
      <alignment horizontal="right" vertical="top"/>
    </xf>
    <xf numFmtId="0" fontId="18" fillId="4" borderId="45" xfId="1" applyFont="1" applyFill="1" applyBorder="1" applyAlignment="1">
      <alignment horizontal="right" vertical="top"/>
    </xf>
    <xf numFmtId="0" fontId="18" fillId="4" borderId="46" xfId="1" applyFont="1" applyFill="1" applyBorder="1" applyAlignment="1">
      <alignment horizontal="right" vertical="top"/>
    </xf>
    <xf numFmtId="0" fontId="15" fillId="0" borderId="0" xfId="1" applyFont="1" applyAlignment="1">
      <alignment horizontal="center" vertical="top" wrapText="1"/>
    </xf>
    <xf numFmtId="0" fontId="18" fillId="17" borderId="4" xfId="1" applyFont="1" applyFill="1" applyBorder="1" applyAlignment="1">
      <alignment horizontal="right" vertical="top" wrapText="1"/>
    </xf>
    <xf numFmtId="0" fontId="18" fillId="17" borderId="5" xfId="1" applyFont="1" applyFill="1" applyBorder="1" applyAlignment="1">
      <alignment horizontal="right" vertical="top" wrapText="1"/>
    </xf>
    <xf numFmtId="0" fontId="18" fillId="17" borderId="6" xfId="1" applyFont="1" applyFill="1" applyBorder="1" applyAlignment="1">
      <alignment horizontal="right" vertical="top" wrapText="1"/>
    </xf>
  </cellXfs>
  <cellStyles count="2572">
    <cellStyle name="Įprastas" xfId="0" builtinId="0"/>
    <cellStyle name="Įprastas 2" xfId="1" xr:uid="{00000000-0005-0000-0000-000001000000}"/>
    <cellStyle name="Įprastas 2 2" xfId="4" xr:uid="{00000000-0005-0000-0000-000002000000}"/>
    <cellStyle name="Įprastas 2 2 2" xfId="10" xr:uid="{00000000-0005-0000-0000-000003000000}"/>
    <cellStyle name="Įprastas 2 3" xfId="3" xr:uid="{00000000-0005-0000-0000-000004000000}"/>
    <cellStyle name="Įprastas 2 3 2" xfId="9" xr:uid="{00000000-0005-0000-0000-000005000000}"/>
    <cellStyle name="Įprastas 2 4" xfId="7" xr:uid="{00000000-0005-0000-0000-000006000000}"/>
    <cellStyle name="Įprastas 2 4 2" xfId="15" xr:uid="{00000000-0005-0000-0000-000007000000}"/>
    <cellStyle name="Įprastas 3" xfId="5" xr:uid="{00000000-0005-0000-0000-000008000000}"/>
    <cellStyle name="Įprastas 3 10" xfId="171" xr:uid="{0A804F1A-1C3F-4C8F-9D41-4F56BFA7B417}"/>
    <cellStyle name="Įprastas 3 10 2" xfId="332" xr:uid="{168ABF90-6C3D-499B-BF8F-D61FEC31E44A}"/>
    <cellStyle name="Įprastas 3 10 2 2" xfId="654" xr:uid="{8994BEE1-2B24-4CF0-93A3-1BD88C7FCFCE}"/>
    <cellStyle name="Įprastas 3 10 2 2 2" xfId="1934" xr:uid="{73FB7BAB-8961-466B-9CE6-364E6C0EF901}"/>
    <cellStyle name="Įprastas 3 10 2 3" xfId="1613" xr:uid="{16DCE213-DFCC-4724-8CB8-88F3CFEB6688}"/>
    <cellStyle name="Įprastas 3 10 3" xfId="653" xr:uid="{D86BA912-8551-4F86-B6C3-B84057B5161B}"/>
    <cellStyle name="Įprastas 3 10 3 2" xfId="1933" xr:uid="{607AFF55-D783-481F-87D5-7CCA60311C3F}"/>
    <cellStyle name="Įprastas 3 10 4" xfId="1452" xr:uid="{3B238D95-AC82-44F2-BFA7-B6C5D2DF3F9F}"/>
    <cellStyle name="Įprastas 3 11" xfId="251" xr:uid="{912B7526-701A-4040-8F6B-294232842526}"/>
    <cellStyle name="Įprastas 3 11 2" xfId="333" xr:uid="{893653BB-7304-4C6B-ABFE-3F4AFBA04C0C}"/>
    <cellStyle name="Įprastas 3 11 2 2" xfId="656" xr:uid="{D36619D1-5F3A-4DD4-9B75-0377ADDD7C42}"/>
    <cellStyle name="Įprastas 3 11 2 2 2" xfId="1936" xr:uid="{C8E066C2-4213-4517-9E11-83C4AF226893}"/>
    <cellStyle name="Įprastas 3 11 2 3" xfId="1614" xr:uid="{4F87D1A8-4116-4FB8-B2F6-BDEAA5C198AB}"/>
    <cellStyle name="Įprastas 3 11 3" xfId="655" xr:uid="{FF0DC795-D6EE-4BC4-888A-1B2A43DA612C}"/>
    <cellStyle name="Įprastas 3 11 3 2" xfId="1935" xr:uid="{1F92A325-C407-4A56-ACC3-D9F145C159AD}"/>
    <cellStyle name="Įprastas 3 11 4" xfId="1532" xr:uid="{E10F683A-F651-4AA1-AB6D-512E0EEA27DB}"/>
    <cellStyle name="Įprastas 3 12" xfId="331" xr:uid="{E60DAA5B-83F5-4702-9248-29916598C3F6}"/>
    <cellStyle name="Įprastas 3 12 2" xfId="657" xr:uid="{3581761E-6029-4461-8465-2EE49FE1B101}"/>
    <cellStyle name="Įprastas 3 12 2 2" xfId="1937" xr:uid="{11E9DFCE-F6F7-411B-89E1-726926027FEA}"/>
    <cellStyle name="Įprastas 3 12 3" xfId="1612" xr:uid="{88E6F14E-34A9-432D-A05A-B67C50CD1C09}"/>
    <cellStyle name="Įprastas 3 13" xfId="652" xr:uid="{610F4A54-046C-42B1-9B3A-25436B07A2F5}"/>
    <cellStyle name="Įprastas 3 13 2" xfId="1932" xr:uid="{62F5EA4A-B4BD-439A-83C0-69C7F742072D}"/>
    <cellStyle name="Įprastas 3 14" xfId="1292" xr:uid="{D7A43508-1DDA-4351-A7ED-CDB7C26A5E48}"/>
    <cellStyle name="Įprastas 3 2" xfId="6" xr:uid="{00000000-0005-0000-0000-000009000000}"/>
    <cellStyle name="Įprastas 3 2 10" xfId="252" xr:uid="{A6A43378-5F28-4920-AB4C-7C22D34ABD0F}"/>
    <cellStyle name="Įprastas 3 2 10 2" xfId="335" xr:uid="{72C5F3BC-F3E6-43B3-9F8B-D8D4B77C6411}"/>
    <cellStyle name="Įprastas 3 2 10 2 2" xfId="660" xr:uid="{0A0A3259-F6AB-42AC-8447-E266348B3FBC}"/>
    <cellStyle name="Įprastas 3 2 10 2 2 2" xfId="1940" xr:uid="{53668956-0AAE-4DD1-BC25-6952D8A8CCD5}"/>
    <cellStyle name="Įprastas 3 2 10 2 3" xfId="1616" xr:uid="{8BDDDF88-1B9A-4E0E-85A3-87F268516C22}"/>
    <cellStyle name="Įprastas 3 2 10 3" xfId="659" xr:uid="{5A31313A-F4CD-4DAC-8854-5CE0FFECE78F}"/>
    <cellStyle name="Įprastas 3 2 10 3 2" xfId="1939" xr:uid="{C6491797-2EAA-44E9-A2B0-ADD05162C92E}"/>
    <cellStyle name="Įprastas 3 2 10 4" xfId="1533" xr:uid="{E4F66BB0-B802-49DF-BDD4-2822BF4E3E76}"/>
    <cellStyle name="Įprastas 3 2 11" xfId="334" xr:uid="{725D65AE-7E97-4CDA-87A4-B987B64255BE}"/>
    <cellStyle name="Įprastas 3 2 11 2" xfId="661" xr:uid="{A7BF4C89-679D-4F1F-913A-022E121D6B53}"/>
    <cellStyle name="Įprastas 3 2 11 2 2" xfId="1941" xr:uid="{3E13E381-5E2F-4A1F-AE13-B98DC4C44025}"/>
    <cellStyle name="Įprastas 3 2 11 3" xfId="1615" xr:uid="{E76C5FFF-FB2C-4487-96FA-9DA8730FD6B9}"/>
    <cellStyle name="Įprastas 3 2 12" xfId="658" xr:uid="{E68E43BD-1EB0-4817-9322-EF061F8179E1}"/>
    <cellStyle name="Įprastas 3 2 12 2" xfId="1938" xr:uid="{D5FF5E25-ED4D-45BA-A656-4098512693FC}"/>
    <cellStyle name="Įprastas 3 2 13" xfId="1293" xr:uid="{89378411-6D43-4E41-9CD9-12DF4BAB9E20}"/>
    <cellStyle name="Įprastas 3 2 2" xfId="12" xr:uid="{00000000-0005-0000-0000-00000A000000}"/>
    <cellStyle name="Įprastas 3 2 2 10" xfId="336" xr:uid="{6965DBA5-0C1C-4744-9417-0EF727D6365A}"/>
    <cellStyle name="Įprastas 3 2 2 10 2" xfId="663" xr:uid="{BE20F614-276A-4F35-BADC-FF2B8D2D42CC}"/>
    <cellStyle name="Įprastas 3 2 2 10 2 2" xfId="1943" xr:uid="{826F8015-6025-4685-851B-B3F35EAEA05F}"/>
    <cellStyle name="Įprastas 3 2 2 10 3" xfId="1617" xr:uid="{1278961A-5E51-4102-B6AA-28FD7803B1D0}"/>
    <cellStyle name="Įprastas 3 2 2 11" xfId="662" xr:uid="{032DAFE6-1588-4303-A270-C9EFA7193A9A}"/>
    <cellStyle name="Įprastas 3 2 2 11 2" xfId="1942" xr:uid="{C2508081-5105-47A7-A65C-E9B20C6A5DA8}"/>
    <cellStyle name="Įprastas 3 2 2 12" xfId="1295" xr:uid="{25BB8934-8CC1-4417-B40D-26250E511EFE}"/>
    <cellStyle name="Įprastas 3 2 2 2" xfId="17" xr:uid="{00000000-0005-0000-0000-00000B000000}"/>
    <cellStyle name="Įprastas 3 2 2 2 10" xfId="1299" xr:uid="{AF7798E2-E66A-467F-B72A-E0E262B149FE}"/>
    <cellStyle name="Įprastas 3 2 2 2 2" xfId="25" xr:uid="{00000000-0005-0000-0000-00000C000000}"/>
    <cellStyle name="Įprastas 3 2 2 2 2 2" xfId="46" xr:uid="{2B396032-3748-4252-A9FB-02D5B01AC812}"/>
    <cellStyle name="Įprastas 3 2 2 2 2 2 2" xfId="86" xr:uid="{23D586F9-8CEB-4EAD-BB44-B94A90D7EF40}"/>
    <cellStyle name="Įprastas 3 2 2 2 2 2 2 2" xfId="166" xr:uid="{9C4CAB46-361F-46EE-BAC0-10F469F71319}"/>
    <cellStyle name="Įprastas 3 2 2 2 2 2 2 2 2" xfId="341" xr:uid="{5679559A-24B6-4D8B-9105-AA141A90CF8E}"/>
    <cellStyle name="Įprastas 3 2 2 2 2 2 2 2 2 2" xfId="669" xr:uid="{D1720B5B-ADE4-4B02-93AD-BD0649BB280D}"/>
    <cellStyle name="Įprastas 3 2 2 2 2 2 2 2 2 2 2" xfId="1949" xr:uid="{1A639CC4-C66A-4F50-9B3D-DDB81A568A5E}"/>
    <cellStyle name="Įprastas 3 2 2 2 2 2 2 2 2 3" xfId="1622" xr:uid="{EC910B7A-4E2A-4973-83BD-AC6405CBF9A3}"/>
    <cellStyle name="Įprastas 3 2 2 2 2 2 2 2 3" xfId="668" xr:uid="{9FD42695-2153-45FE-9B5A-7FA053E04EEB}"/>
    <cellStyle name="Įprastas 3 2 2 2 2 2 2 2 3 2" xfId="1948" xr:uid="{10A18311-EA39-40D7-8E43-C876515EC4DD}"/>
    <cellStyle name="Įprastas 3 2 2 2 2 2 2 2 4" xfId="1447" xr:uid="{15642CA4-3EE9-4256-9581-0092A3B4D865}"/>
    <cellStyle name="Įprastas 3 2 2 2 2 2 2 3" xfId="246" xr:uid="{EF425D14-79B4-4021-9029-5C397D7529A9}"/>
    <cellStyle name="Įprastas 3 2 2 2 2 2 2 3 2" xfId="342" xr:uid="{487173F0-3A76-4F3D-A86E-F8D3141E1614}"/>
    <cellStyle name="Įprastas 3 2 2 2 2 2 2 3 2 2" xfId="671" xr:uid="{9527927E-904F-4E0B-9C50-99E0FC28E61B}"/>
    <cellStyle name="Įprastas 3 2 2 2 2 2 2 3 2 2 2" xfId="1951" xr:uid="{76015616-4FFE-4955-9296-8398D5838DAA}"/>
    <cellStyle name="Įprastas 3 2 2 2 2 2 2 3 2 3" xfId="1623" xr:uid="{D3B39346-12E2-4960-BD43-720F7799BAA2}"/>
    <cellStyle name="Įprastas 3 2 2 2 2 2 2 3 3" xfId="670" xr:uid="{187584EE-44AA-4EFA-82C8-B72CB0C53C4C}"/>
    <cellStyle name="Įprastas 3 2 2 2 2 2 2 3 3 2" xfId="1950" xr:uid="{3DDD64EF-9EE2-40B8-9617-FB0A55DB4785}"/>
    <cellStyle name="Įprastas 3 2 2 2 2 2 2 3 4" xfId="1527" xr:uid="{FF75FC33-8C56-433A-BA78-3338F28233E2}"/>
    <cellStyle name="Įprastas 3 2 2 2 2 2 2 4" xfId="326" xr:uid="{CC7A851E-55DC-4274-8EBB-96F52C1AD25E}"/>
    <cellStyle name="Įprastas 3 2 2 2 2 2 2 4 2" xfId="343" xr:uid="{A76CC208-4601-4ED5-B5DB-2651A408820D}"/>
    <cellStyle name="Įprastas 3 2 2 2 2 2 2 4 2 2" xfId="673" xr:uid="{5DD4C6CF-048B-41E9-B5A0-9FCB5716FDDC}"/>
    <cellStyle name="Įprastas 3 2 2 2 2 2 2 4 2 2 2" xfId="1953" xr:uid="{51038C63-2EA7-43AF-9806-A82CEA2B85C8}"/>
    <cellStyle name="Įprastas 3 2 2 2 2 2 2 4 2 3" xfId="1624" xr:uid="{543E085F-5E4A-4775-96EC-D8757AFA6990}"/>
    <cellStyle name="Įprastas 3 2 2 2 2 2 2 4 3" xfId="672" xr:uid="{5237A03C-215E-40DC-95ED-E28859CAC796}"/>
    <cellStyle name="Įprastas 3 2 2 2 2 2 2 4 3 2" xfId="1952" xr:uid="{5C24FD26-4A67-48F8-B50C-B810878516F2}"/>
    <cellStyle name="Įprastas 3 2 2 2 2 2 2 4 4" xfId="1607" xr:uid="{83278978-C885-4622-B955-68EC15402B16}"/>
    <cellStyle name="Įprastas 3 2 2 2 2 2 2 5" xfId="340" xr:uid="{427C345F-A531-4E30-B65A-FE8185BC729F}"/>
    <cellStyle name="Įprastas 3 2 2 2 2 2 2 5 2" xfId="674" xr:uid="{58506F43-853A-41C9-829E-752FE80BBF36}"/>
    <cellStyle name="Įprastas 3 2 2 2 2 2 2 5 2 2" xfId="1954" xr:uid="{7B4F51A4-A03C-41C5-9972-2CA2A6B02409}"/>
    <cellStyle name="Įprastas 3 2 2 2 2 2 2 5 3" xfId="1621" xr:uid="{F2CA41C1-DB0C-4A7D-966F-0FF061A96B35}"/>
    <cellStyle name="Įprastas 3 2 2 2 2 2 2 6" xfId="667" xr:uid="{A6F2CDB7-C168-44AE-AEFF-A8224A1C040F}"/>
    <cellStyle name="Įprastas 3 2 2 2 2 2 2 6 2" xfId="1947" xr:uid="{E94B8402-A21C-41CE-B15E-A38B02C95676}"/>
    <cellStyle name="Įprastas 3 2 2 2 2 2 2 7" xfId="1367" xr:uid="{BBF84271-3095-4ECC-9DC1-D1BC1AA0B41C}"/>
    <cellStyle name="Įprastas 3 2 2 2 2 2 3" xfId="126" xr:uid="{58FEE84E-9DC8-4773-A3F3-E146914A609C}"/>
    <cellStyle name="Įprastas 3 2 2 2 2 2 3 2" xfId="344" xr:uid="{15D31B0A-D6B5-449E-AE84-42B4B9EE1274}"/>
    <cellStyle name="Įprastas 3 2 2 2 2 2 3 2 2" xfId="676" xr:uid="{2F7EA1F9-6E7A-4564-A293-26B2A29D5251}"/>
    <cellStyle name="Įprastas 3 2 2 2 2 2 3 2 2 2" xfId="1956" xr:uid="{8ACE647F-6589-4A94-A85B-A3E76E678910}"/>
    <cellStyle name="Įprastas 3 2 2 2 2 2 3 2 3" xfId="1625" xr:uid="{6BE6A248-55A1-4781-87B6-198E0EC7C5E0}"/>
    <cellStyle name="Įprastas 3 2 2 2 2 2 3 3" xfId="675" xr:uid="{41D05A34-3241-44E9-9C91-14EF5CB93D6F}"/>
    <cellStyle name="Įprastas 3 2 2 2 2 2 3 3 2" xfId="1955" xr:uid="{926AF1FA-F19A-4919-A325-510586E2DB72}"/>
    <cellStyle name="Įprastas 3 2 2 2 2 2 3 4" xfId="1407" xr:uid="{AA764021-B0AE-49D3-82CD-5C7F2FAF1318}"/>
    <cellStyle name="Įprastas 3 2 2 2 2 2 4" xfId="206" xr:uid="{D3424DCB-734F-4E75-993E-E35899B8FF70}"/>
    <cellStyle name="Įprastas 3 2 2 2 2 2 4 2" xfId="345" xr:uid="{1BD52D75-3578-48F5-BC3C-95220CF34F41}"/>
    <cellStyle name="Įprastas 3 2 2 2 2 2 4 2 2" xfId="678" xr:uid="{8FD18EF6-B403-47E7-BC29-FF7B4184670E}"/>
    <cellStyle name="Įprastas 3 2 2 2 2 2 4 2 2 2" xfId="1958" xr:uid="{FF398E99-A4CF-45BA-96AA-7AB1FE579752}"/>
    <cellStyle name="Įprastas 3 2 2 2 2 2 4 2 3" xfId="1626" xr:uid="{F0C0FCBD-1CC6-40ED-A892-FE6A8D6B380A}"/>
    <cellStyle name="Įprastas 3 2 2 2 2 2 4 3" xfId="677" xr:uid="{8938D785-8967-4FB6-90D9-DDB98249FC1B}"/>
    <cellStyle name="Įprastas 3 2 2 2 2 2 4 3 2" xfId="1957" xr:uid="{17B7AAB2-1F52-4887-B403-7D4CA2CEE423}"/>
    <cellStyle name="Įprastas 3 2 2 2 2 2 4 4" xfId="1487" xr:uid="{7309EE23-6B5C-4481-8AE3-07D175CA8E6F}"/>
    <cellStyle name="Įprastas 3 2 2 2 2 2 5" xfId="286" xr:uid="{7C894D49-EB6E-47D7-AAAE-8B9032C1B983}"/>
    <cellStyle name="Įprastas 3 2 2 2 2 2 5 2" xfId="346" xr:uid="{2C2CAAAD-E9B3-47D3-8E3B-F5CBFF161CA4}"/>
    <cellStyle name="Įprastas 3 2 2 2 2 2 5 2 2" xfId="680" xr:uid="{7F9C37CB-8880-4EEA-B14A-2A4037A39E62}"/>
    <cellStyle name="Įprastas 3 2 2 2 2 2 5 2 2 2" xfId="1960" xr:uid="{05DB3F0F-E3F5-4C6B-8407-29E2D7DD5CCE}"/>
    <cellStyle name="Įprastas 3 2 2 2 2 2 5 2 3" xfId="1627" xr:uid="{9304901C-CF4A-41BA-8933-F519AD2B5C30}"/>
    <cellStyle name="Įprastas 3 2 2 2 2 2 5 3" xfId="679" xr:uid="{D6D33453-381F-40D1-A555-A3418637663B}"/>
    <cellStyle name="Įprastas 3 2 2 2 2 2 5 3 2" xfId="1959" xr:uid="{F0E800F1-F2AD-43B2-9B21-8879107611CC}"/>
    <cellStyle name="Įprastas 3 2 2 2 2 2 5 4" xfId="1567" xr:uid="{569F7244-D94E-4B2A-9E17-0F753D087A7B}"/>
    <cellStyle name="Įprastas 3 2 2 2 2 2 6" xfId="339" xr:uid="{B87E22AE-6CC4-42EE-92BD-F10058996950}"/>
    <cellStyle name="Įprastas 3 2 2 2 2 2 6 2" xfId="681" xr:uid="{939D8345-8C8E-4C06-BEFD-10944B2F46C0}"/>
    <cellStyle name="Įprastas 3 2 2 2 2 2 6 2 2" xfId="1961" xr:uid="{5DBBCF27-8610-4BEA-995A-47AFE737E786}"/>
    <cellStyle name="Įprastas 3 2 2 2 2 2 6 3" xfId="1620" xr:uid="{6135B3B5-4CCA-4347-B43A-579C3B17D947}"/>
    <cellStyle name="Įprastas 3 2 2 2 2 2 7" xfId="666" xr:uid="{575ADA02-9810-4239-A9F4-0F5B125B644D}"/>
    <cellStyle name="Įprastas 3 2 2 2 2 2 7 2" xfId="1946" xr:uid="{C086C2EE-35BE-4570-8DA9-6ED93D9542C3}"/>
    <cellStyle name="Įprastas 3 2 2 2 2 2 8" xfId="1327" xr:uid="{3E0E7FAB-B4F3-4293-9445-C2EE96F5366F}"/>
    <cellStyle name="Įprastas 3 2 2 2 2 3" xfId="66" xr:uid="{90226C6F-D767-4477-9C1C-75950365781B}"/>
    <cellStyle name="Įprastas 3 2 2 2 2 3 2" xfId="146" xr:uid="{550270E4-ECD5-4783-A6A7-801C9B59F1E2}"/>
    <cellStyle name="Įprastas 3 2 2 2 2 3 2 2" xfId="348" xr:uid="{895027D5-DA01-4A95-8761-04F094CB4ED6}"/>
    <cellStyle name="Įprastas 3 2 2 2 2 3 2 2 2" xfId="684" xr:uid="{71E0B216-4383-4D14-A7DB-ACB4BC7AAF93}"/>
    <cellStyle name="Įprastas 3 2 2 2 2 3 2 2 2 2" xfId="1964" xr:uid="{C974E127-F849-49A6-9C15-D9D05CA1D916}"/>
    <cellStyle name="Įprastas 3 2 2 2 2 3 2 2 3" xfId="1629" xr:uid="{8B6F5736-B54C-45B6-AD09-37E04281EE0D}"/>
    <cellStyle name="Įprastas 3 2 2 2 2 3 2 3" xfId="683" xr:uid="{3B529309-AE2B-434E-B162-45F5DDA24EA4}"/>
    <cellStyle name="Įprastas 3 2 2 2 2 3 2 3 2" xfId="1963" xr:uid="{A0B328AF-7B82-45D3-9787-C1FDE91ECE16}"/>
    <cellStyle name="Įprastas 3 2 2 2 2 3 2 4" xfId="1427" xr:uid="{E438FA8F-54B9-425B-BEA0-CC35B6B3A478}"/>
    <cellStyle name="Įprastas 3 2 2 2 2 3 3" xfId="226" xr:uid="{9E197F2A-C5AB-4C4B-BAB1-C0BFFCA867C3}"/>
    <cellStyle name="Įprastas 3 2 2 2 2 3 3 2" xfId="349" xr:uid="{73A3E95E-7B42-44C0-8FE7-6CCEF5B19B05}"/>
    <cellStyle name="Įprastas 3 2 2 2 2 3 3 2 2" xfId="686" xr:uid="{E7B22924-5267-465C-AFD8-2E42507B9BF1}"/>
    <cellStyle name="Įprastas 3 2 2 2 2 3 3 2 2 2" xfId="1966" xr:uid="{CBA9044E-2BEE-405B-8EED-B3F16CC6E64A}"/>
    <cellStyle name="Įprastas 3 2 2 2 2 3 3 2 3" xfId="1630" xr:uid="{5A2A5D28-D3B3-44F5-9B97-C1D6949D979C}"/>
    <cellStyle name="Įprastas 3 2 2 2 2 3 3 3" xfId="685" xr:uid="{505EBB26-2EBE-419D-924C-C9E96992E626}"/>
    <cellStyle name="Įprastas 3 2 2 2 2 3 3 3 2" xfId="1965" xr:uid="{BAF405AA-140C-494D-B91D-5EDAC2F14C2E}"/>
    <cellStyle name="Įprastas 3 2 2 2 2 3 3 4" xfId="1507" xr:uid="{09D23CC9-D93B-48E2-8190-59A694B14CBC}"/>
    <cellStyle name="Įprastas 3 2 2 2 2 3 4" xfId="306" xr:uid="{88C88948-781A-443C-A53E-98BB01C7C18C}"/>
    <cellStyle name="Įprastas 3 2 2 2 2 3 4 2" xfId="350" xr:uid="{A74A9C4E-8F54-47B5-8892-D7A02968AC16}"/>
    <cellStyle name="Įprastas 3 2 2 2 2 3 4 2 2" xfId="688" xr:uid="{01A12913-7220-4D9E-8831-4E3B574220DA}"/>
    <cellStyle name="Įprastas 3 2 2 2 2 3 4 2 2 2" xfId="1968" xr:uid="{369B7A4A-2EE6-4F95-96E9-498DB977A37F}"/>
    <cellStyle name="Įprastas 3 2 2 2 2 3 4 2 3" xfId="1631" xr:uid="{8E5327B8-4EF8-4F3F-9644-789EB926F351}"/>
    <cellStyle name="Įprastas 3 2 2 2 2 3 4 3" xfId="687" xr:uid="{56418D20-D072-4591-A018-3A9A2AB5CB60}"/>
    <cellStyle name="Įprastas 3 2 2 2 2 3 4 3 2" xfId="1967" xr:uid="{A0E4934E-68E7-4C5A-B753-C6C4BEE07B18}"/>
    <cellStyle name="Įprastas 3 2 2 2 2 3 4 4" xfId="1587" xr:uid="{EF6B53EA-53D2-4668-91EB-BA365BB1AB5C}"/>
    <cellStyle name="Įprastas 3 2 2 2 2 3 5" xfId="347" xr:uid="{0784A104-3E49-4487-85A4-FDE8D92D7EE4}"/>
    <cellStyle name="Įprastas 3 2 2 2 2 3 5 2" xfId="689" xr:uid="{C2AEDDD5-89BA-435A-9425-A4E7FC25B208}"/>
    <cellStyle name="Įprastas 3 2 2 2 2 3 5 2 2" xfId="1969" xr:uid="{5CA4A281-CCD4-4AE6-A4A8-6AC469EEEE09}"/>
    <cellStyle name="Įprastas 3 2 2 2 2 3 5 3" xfId="1628" xr:uid="{5C4BCDA4-F199-41A6-A81E-C2FB8DA42D0C}"/>
    <cellStyle name="Įprastas 3 2 2 2 2 3 6" xfId="682" xr:uid="{B3E64B18-9143-4D6B-BA35-697E989B71F0}"/>
    <cellStyle name="Įprastas 3 2 2 2 2 3 6 2" xfId="1962" xr:uid="{FA7F17C3-2AD9-49EF-8118-D62623CD1DFA}"/>
    <cellStyle name="Įprastas 3 2 2 2 2 3 7" xfId="1347" xr:uid="{84119211-7806-45A6-AF9C-3578C50FA594}"/>
    <cellStyle name="Įprastas 3 2 2 2 2 4" xfId="106" xr:uid="{08E054B5-5C7D-486F-B334-363B9E0EB54B}"/>
    <cellStyle name="Įprastas 3 2 2 2 2 4 2" xfId="351" xr:uid="{3A6EF1C2-9CC1-4A12-99D5-952B54DDCBEA}"/>
    <cellStyle name="Įprastas 3 2 2 2 2 4 2 2" xfId="691" xr:uid="{77FC6BC9-1F20-4044-9921-93EE772FEF88}"/>
    <cellStyle name="Įprastas 3 2 2 2 2 4 2 2 2" xfId="1971" xr:uid="{C7EC2B57-FE65-44D9-B73F-53B5B8B7A8D4}"/>
    <cellStyle name="Įprastas 3 2 2 2 2 4 2 3" xfId="1632" xr:uid="{5D01F0C7-CCF0-45AF-94D4-5BF0E99CDB62}"/>
    <cellStyle name="Įprastas 3 2 2 2 2 4 3" xfId="690" xr:uid="{18437F34-85B2-4743-996F-FDA7D163E143}"/>
    <cellStyle name="Įprastas 3 2 2 2 2 4 3 2" xfId="1970" xr:uid="{1042629F-8CA1-4BF4-8DAB-217817AE3160}"/>
    <cellStyle name="Įprastas 3 2 2 2 2 4 4" xfId="1387" xr:uid="{3D5496FF-C6ED-441A-B1AB-37F087BE526C}"/>
    <cellStyle name="Įprastas 3 2 2 2 2 5" xfId="186" xr:uid="{ACBE9596-B3B7-4B39-AE17-BC808C0E1293}"/>
    <cellStyle name="Įprastas 3 2 2 2 2 5 2" xfId="352" xr:uid="{112F4DF9-DAE4-486F-9052-241A868D31B1}"/>
    <cellStyle name="Įprastas 3 2 2 2 2 5 2 2" xfId="693" xr:uid="{C5AFCEE2-DFF9-4421-87FC-F6E8DA3C63FA}"/>
    <cellStyle name="Įprastas 3 2 2 2 2 5 2 2 2" xfId="1973" xr:uid="{4703B589-84C1-42D0-A57D-3E1F4DD18807}"/>
    <cellStyle name="Įprastas 3 2 2 2 2 5 2 3" xfId="1633" xr:uid="{14C8BDBF-5E14-4BBE-BA34-9836304610A2}"/>
    <cellStyle name="Įprastas 3 2 2 2 2 5 3" xfId="692" xr:uid="{EEBC4F9A-67CA-447E-B974-FCD72EF605BC}"/>
    <cellStyle name="Įprastas 3 2 2 2 2 5 3 2" xfId="1972" xr:uid="{EBFE2485-6D6C-4F25-835F-F2C0056216A5}"/>
    <cellStyle name="Įprastas 3 2 2 2 2 5 4" xfId="1467" xr:uid="{5BB655EA-26CA-42E5-B1E9-ED4864D889E1}"/>
    <cellStyle name="Įprastas 3 2 2 2 2 6" xfId="266" xr:uid="{77F8DE1C-A652-480B-9982-02A07D0CF745}"/>
    <cellStyle name="Įprastas 3 2 2 2 2 6 2" xfId="353" xr:uid="{9A5041B6-AE84-46AB-9172-543555F9F42B}"/>
    <cellStyle name="Įprastas 3 2 2 2 2 6 2 2" xfId="695" xr:uid="{BC1AEA44-DB49-4D0B-952C-3AB5C3C73956}"/>
    <cellStyle name="Įprastas 3 2 2 2 2 6 2 2 2" xfId="1975" xr:uid="{A2E5B8D6-0032-40BB-9F3A-532895F406CD}"/>
    <cellStyle name="Įprastas 3 2 2 2 2 6 2 3" xfId="1634" xr:uid="{D2FD1100-4097-4FCF-B3B1-FF49DA37E033}"/>
    <cellStyle name="Įprastas 3 2 2 2 2 6 3" xfId="694" xr:uid="{0A18E27E-2D5E-4DFC-8DCD-23682841FC91}"/>
    <cellStyle name="Įprastas 3 2 2 2 2 6 3 2" xfId="1974" xr:uid="{19A5DDE0-9A8B-47EC-BB0E-0A512601FB8B}"/>
    <cellStyle name="Įprastas 3 2 2 2 2 6 4" xfId="1547" xr:uid="{46395D64-9F61-49AC-97B8-C43F7BCB3266}"/>
    <cellStyle name="Įprastas 3 2 2 2 2 7" xfId="338" xr:uid="{0501732E-25A7-4AE9-9FB3-5B8576140266}"/>
    <cellStyle name="Įprastas 3 2 2 2 2 7 2" xfId="696" xr:uid="{546D9B37-9BD4-4294-A213-7FB3FEC9478A}"/>
    <cellStyle name="Įprastas 3 2 2 2 2 7 2 2" xfId="1976" xr:uid="{3631A953-9968-4822-8E6E-49D163773018}"/>
    <cellStyle name="Įprastas 3 2 2 2 2 7 3" xfId="1619" xr:uid="{FBDEE80D-C9DA-4445-8597-51C325B7B6EA}"/>
    <cellStyle name="Įprastas 3 2 2 2 2 8" xfId="665" xr:uid="{DA7AF085-A6D5-41F7-9B7B-30CAF2BAB69A}"/>
    <cellStyle name="Įprastas 3 2 2 2 2 8 2" xfId="1945" xr:uid="{B45C4F88-49E8-4D0E-8E0E-7EDF1E2D8138}"/>
    <cellStyle name="Įprastas 3 2 2 2 2 9" xfId="1307" xr:uid="{FF80C727-C7BF-4F57-A965-43493077A6B1}"/>
    <cellStyle name="Įprastas 3 2 2 2 3" xfId="38" xr:uid="{222232C3-17BC-4ACD-9222-CB7C15A996FE}"/>
    <cellStyle name="Įprastas 3 2 2 2 3 2" xfId="78" xr:uid="{8D9D5F4E-4DCC-4FFF-B86D-79F54A50EE28}"/>
    <cellStyle name="Įprastas 3 2 2 2 3 2 2" xfId="158" xr:uid="{41EF2806-48B1-48A5-835A-B13647320C54}"/>
    <cellStyle name="Įprastas 3 2 2 2 3 2 2 2" xfId="356" xr:uid="{A135566D-60C9-42AE-AB06-2CF07357D846}"/>
    <cellStyle name="Įprastas 3 2 2 2 3 2 2 2 2" xfId="700" xr:uid="{6EDCF3E1-1F76-450D-ADA6-2A0081E6633A}"/>
    <cellStyle name="Įprastas 3 2 2 2 3 2 2 2 2 2" xfId="1980" xr:uid="{40BECCC4-03E9-420E-9D03-7CC8564ECE00}"/>
    <cellStyle name="Įprastas 3 2 2 2 3 2 2 2 3" xfId="1637" xr:uid="{78E15559-0446-40F2-8062-FB5F94AD11BC}"/>
    <cellStyle name="Įprastas 3 2 2 2 3 2 2 3" xfId="699" xr:uid="{D43AB084-A5D1-4249-AEF6-F892657F367F}"/>
    <cellStyle name="Įprastas 3 2 2 2 3 2 2 3 2" xfId="1979" xr:uid="{E71E28B5-4C81-42F2-AC33-261802F5F8DE}"/>
    <cellStyle name="Įprastas 3 2 2 2 3 2 2 4" xfId="1439" xr:uid="{21CAD7F3-40A8-43F2-81AB-AB5FF6A31CC1}"/>
    <cellStyle name="Įprastas 3 2 2 2 3 2 3" xfId="238" xr:uid="{0697318C-F8D7-4EAB-A983-4EBE8FB6D281}"/>
    <cellStyle name="Įprastas 3 2 2 2 3 2 3 2" xfId="357" xr:uid="{9A1CA1D7-B2FB-4D27-8954-30840C46115C}"/>
    <cellStyle name="Įprastas 3 2 2 2 3 2 3 2 2" xfId="702" xr:uid="{B5B89C2D-6DEC-45EB-9FD1-119BEA506CBD}"/>
    <cellStyle name="Įprastas 3 2 2 2 3 2 3 2 2 2" xfId="1982" xr:uid="{0D77BC55-AFD8-4CCE-877D-08450F89A5CC}"/>
    <cellStyle name="Įprastas 3 2 2 2 3 2 3 2 3" xfId="1638" xr:uid="{BC75FCDD-02A4-4216-A681-AE81F787E040}"/>
    <cellStyle name="Įprastas 3 2 2 2 3 2 3 3" xfId="701" xr:uid="{4FA69BC5-15D8-4303-9EC6-64AB2C6B9A95}"/>
    <cellStyle name="Įprastas 3 2 2 2 3 2 3 3 2" xfId="1981" xr:uid="{355BF814-4892-4F42-9BFD-03872952746E}"/>
    <cellStyle name="Įprastas 3 2 2 2 3 2 3 4" xfId="1519" xr:uid="{B1E4E6CF-A7DF-4F24-8FF8-E802D824E228}"/>
    <cellStyle name="Įprastas 3 2 2 2 3 2 4" xfId="318" xr:uid="{2018F7F3-5C03-4E77-8BF7-B192A80CE338}"/>
    <cellStyle name="Įprastas 3 2 2 2 3 2 4 2" xfId="358" xr:uid="{7C388E74-074E-4114-8EFE-81BAB3EA1611}"/>
    <cellStyle name="Įprastas 3 2 2 2 3 2 4 2 2" xfId="704" xr:uid="{D77ABC6E-6429-4A81-B51D-573B729134EB}"/>
    <cellStyle name="Įprastas 3 2 2 2 3 2 4 2 2 2" xfId="1984" xr:uid="{DDC9681A-E976-45FC-8080-7C1A167E52B4}"/>
    <cellStyle name="Įprastas 3 2 2 2 3 2 4 2 3" xfId="1639" xr:uid="{82F2D6C7-13AB-43FE-AB53-6BE2920FEDA7}"/>
    <cellStyle name="Įprastas 3 2 2 2 3 2 4 3" xfId="703" xr:uid="{3DFB2480-A798-4B68-8876-DE350DEF7B55}"/>
    <cellStyle name="Įprastas 3 2 2 2 3 2 4 3 2" xfId="1983" xr:uid="{7BAC134D-EE14-434D-A3F2-8FB5126EC069}"/>
    <cellStyle name="Įprastas 3 2 2 2 3 2 4 4" xfId="1599" xr:uid="{A671578F-B216-4E1B-AC0E-D037FDFB7C80}"/>
    <cellStyle name="Įprastas 3 2 2 2 3 2 5" xfId="355" xr:uid="{C5FC1783-C9FB-4E08-AB49-6CB10C4638A8}"/>
    <cellStyle name="Įprastas 3 2 2 2 3 2 5 2" xfId="705" xr:uid="{7797C288-36E9-4B05-8BD6-BC905E324FBA}"/>
    <cellStyle name="Įprastas 3 2 2 2 3 2 5 2 2" xfId="1985" xr:uid="{D9E77C08-9BD5-4DA3-AD9F-E420256897E6}"/>
    <cellStyle name="Įprastas 3 2 2 2 3 2 5 3" xfId="1636" xr:uid="{A1D709AB-34C2-4E15-A7E3-9C4F3E65A078}"/>
    <cellStyle name="Įprastas 3 2 2 2 3 2 6" xfId="698" xr:uid="{7A1E673D-DA11-4CE7-8E9B-7F51B6AD0010}"/>
    <cellStyle name="Įprastas 3 2 2 2 3 2 6 2" xfId="1978" xr:uid="{884E6FE4-4E48-42E0-878B-57C32F192AA3}"/>
    <cellStyle name="Įprastas 3 2 2 2 3 2 7" xfId="1359" xr:uid="{78DA2316-CFD8-49E0-A273-C4E5A4289B30}"/>
    <cellStyle name="Įprastas 3 2 2 2 3 3" xfId="118" xr:uid="{F039FC85-EE20-4FFC-AE83-2517AF56871F}"/>
    <cellStyle name="Įprastas 3 2 2 2 3 3 2" xfId="359" xr:uid="{FB992137-14C2-416C-9E0F-B64AD450A03D}"/>
    <cellStyle name="Įprastas 3 2 2 2 3 3 2 2" xfId="707" xr:uid="{F47269C6-AF19-4380-80E9-D8D03AE535A7}"/>
    <cellStyle name="Įprastas 3 2 2 2 3 3 2 2 2" xfId="1987" xr:uid="{1A9A1622-F454-4616-9CE4-200565EFEB1F}"/>
    <cellStyle name="Įprastas 3 2 2 2 3 3 2 3" xfId="1640" xr:uid="{2B1B12BD-56EE-480E-A345-E9927ABADFDB}"/>
    <cellStyle name="Įprastas 3 2 2 2 3 3 3" xfId="706" xr:uid="{A1C340A8-ADA9-4DF4-ACBE-990B2F9836C3}"/>
    <cellStyle name="Įprastas 3 2 2 2 3 3 3 2" xfId="1986" xr:uid="{62934CE0-97D9-4CBF-ACB5-4A512FD7B82C}"/>
    <cellStyle name="Įprastas 3 2 2 2 3 3 4" xfId="1399" xr:uid="{8EA87346-CF0C-4884-A801-FBC7898031BA}"/>
    <cellStyle name="Įprastas 3 2 2 2 3 4" xfId="198" xr:uid="{EF70E47B-7E0D-466A-8126-D12CCF3ADCB3}"/>
    <cellStyle name="Įprastas 3 2 2 2 3 4 2" xfId="360" xr:uid="{8B573EBF-DB99-4329-8B70-5FFC71ED2A83}"/>
    <cellStyle name="Įprastas 3 2 2 2 3 4 2 2" xfId="709" xr:uid="{94740A13-6035-4343-B7B1-7E1AD5D3EA1B}"/>
    <cellStyle name="Įprastas 3 2 2 2 3 4 2 2 2" xfId="1989" xr:uid="{C5F13642-A432-423B-808A-A7674BEABFDA}"/>
    <cellStyle name="Įprastas 3 2 2 2 3 4 2 3" xfId="1641" xr:uid="{9D45CE1D-39D0-4550-B9F0-DCAEDF6AA100}"/>
    <cellStyle name="Įprastas 3 2 2 2 3 4 3" xfId="708" xr:uid="{AC4871FB-D7A5-454A-9663-94C89AE19F3A}"/>
    <cellStyle name="Įprastas 3 2 2 2 3 4 3 2" xfId="1988" xr:uid="{AFF864CF-307B-4C06-B7FE-5959F6B7FCC6}"/>
    <cellStyle name="Įprastas 3 2 2 2 3 4 4" xfId="1479" xr:uid="{2F91384A-569B-49A8-9A88-19B001353E99}"/>
    <cellStyle name="Įprastas 3 2 2 2 3 5" xfId="278" xr:uid="{06601573-3425-457A-9034-1FAAB938DEA6}"/>
    <cellStyle name="Įprastas 3 2 2 2 3 5 2" xfId="361" xr:uid="{FECC4B18-6084-4BEC-B576-D0477018F99F}"/>
    <cellStyle name="Įprastas 3 2 2 2 3 5 2 2" xfId="711" xr:uid="{30B62285-2755-457E-8019-27D0AA7E9623}"/>
    <cellStyle name="Įprastas 3 2 2 2 3 5 2 2 2" xfId="1991" xr:uid="{F440CD6A-8ECB-4EAE-A867-DF88773436F9}"/>
    <cellStyle name="Įprastas 3 2 2 2 3 5 2 3" xfId="1642" xr:uid="{A2E90A10-F5BF-4A76-AC11-ABADAB4A305D}"/>
    <cellStyle name="Įprastas 3 2 2 2 3 5 3" xfId="710" xr:uid="{E936D470-A2A0-4A88-A126-733F0E6D885A}"/>
    <cellStyle name="Įprastas 3 2 2 2 3 5 3 2" xfId="1990" xr:uid="{77B5521C-2769-47D8-B060-1A13501D04B9}"/>
    <cellStyle name="Įprastas 3 2 2 2 3 5 4" xfId="1559" xr:uid="{63175329-7F76-4650-B04B-4DCC21F4F385}"/>
    <cellStyle name="Įprastas 3 2 2 2 3 6" xfId="354" xr:uid="{18555C69-0FD7-4DC8-8294-98C1E0533391}"/>
    <cellStyle name="Įprastas 3 2 2 2 3 6 2" xfId="712" xr:uid="{22A20F0F-08A1-4551-A2E8-021CED0867F2}"/>
    <cellStyle name="Įprastas 3 2 2 2 3 6 2 2" xfId="1992" xr:uid="{FA3686F1-1A50-4731-AD11-24600558EE4D}"/>
    <cellStyle name="Įprastas 3 2 2 2 3 6 3" xfId="1635" xr:uid="{880DCE3A-B255-431E-ACE4-B2F32E9DAF17}"/>
    <cellStyle name="Įprastas 3 2 2 2 3 7" xfId="697" xr:uid="{C17E987C-CA84-4564-98C8-EEBC8213FCB6}"/>
    <cellStyle name="Įprastas 3 2 2 2 3 7 2" xfId="1977" xr:uid="{85CCC7EC-FFB2-459B-B319-6AE53E0B3C15}"/>
    <cellStyle name="Įprastas 3 2 2 2 3 8" xfId="1319" xr:uid="{F427FBB2-C779-42C9-807B-3C84569829C5}"/>
    <cellStyle name="Įprastas 3 2 2 2 4" xfId="58" xr:uid="{1024E1D5-7B51-4BCD-A20D-A6F42A18C9C5}"/>
    <cellStyle name="Įprastas 3 2 2 2 4 2" xfId="138" xr:uid="{3ADB4C48-70CC-4879-ABA4-34EDE1758550}"/>
    <cellStyle name="Įprastas 3 2 2 2 4 2 2" xfId="363" xr:uid="{BA0A674A-9A5F-49AC-B512-852B34458DA1}"/>
    <cellStyle name="Įprastas 3 2 2 2 4 2 2 2" xfId="715" xr:uid="{B3985986-7249-4416-9D50-FC1F38F24BE2}"/>
    <cellStyle name="Įprastas 3 2 2 2 4 2 2 2 2" xfId="1995" xr:uid="{321586E1-EDBD-4E7B-BB1C-AA9FCDBC50C8}"/>
    <cellStyle name="Įprastas 3 2 2 2 4 2 2 3" xfId="1644" xr:uid="{F7E3F382-DCE7-4326-9D35-16B67FB6F615}"/>
    <cellStyle name="Įprastas 3 2 2 2 4 2 3" xfId="714" xr:uid="{75C86A33-BD8E-4F66-88A4-C4AC0E35E212}"/>
    <cellStyle name="Įprastas 3 2 2 2 4 2 3 2" xfId="1994" xr:uid="{6FE22A8A-2931-40C8-B127-6063164E7CEA}"/>
    <cellStyle name="Įprastas 3 2 2 2 4 2 4" xfId="1419" xr:uid="{3AA47365-979A-4AEE-B6DF-75CDD484C967}"/>
    <cellStyle name="Įprastas 3 2 2 2 4 3" xfId="218" xr:uid="{9822612C-1716-4E7B-8FA0-2EC021E0252E}"/>
    <cellStyle name="Įprastas 3 2 2 2 4 3 2" xfId="364" xr:uid="{B085AB7E-DF36-46B1-B59D-35A470E742F7}"/>
    <cellStyle name="Įprastas 3 2 2 2 4 3 2 2" xfId="717" xr:uid="{4D0EBA57-9F50-4E7E-9053-6F72446C9C20}"/>
    <cellStyle name="Įprastas 3 2 2 2 4 3 2 2 2" xfId="1997" xr:uid="{3B03E4E1-2DEE-4C9E-9A32-6C386ABA223F}"/>
    <cellStyle name="Įprastas 3 2 2 2 4 3 2 3" xfId="1645" xr:uid="{0D098774-C770-43A7-AB0C-A889C68DE51D}"/>
    <cellStyle name="Įprastas 3 2 2 2 4 3 3" xfId="716" xr:uid="{3F0921ED-E2C1-4FDE-BADE-36ECC587AEAD}"/>
    <cellStyle name="Įprastas 3 2 2 2 4 3 3 2" xfId="1996" xr:uid="{50B2BE87-05D6-471F-B1E1-CFC8EAED6C6B}"/>
    <cellStyle name="Įprastas 3 2 2 2 4 3 4" xfId="1499" xr:uid="{0AE92B13-0BFC-4F73-A932-519DF5F19450}"/>
    <cellStyle name="Įprastas 3 2 2 2 4 4" xfId="298" xr:uid="{B9865EA2-C862-44E2-84D6-0067E0B8A8C6}"/>
    <cellStyle name="Įprastas 3 2 2 2 4 4 2" xfId="365" xr:uid="{2C599F08-FFEC-44D9-877B-3D77BE4D0EA8}"/>
    <cellStyle name="Įprastas 3 2 2 2 4 4 2 2" xfId="719" xr:uid="{E02D66BB-5155-4FBE-8B7C-1648AA5ACCD7}"/>
    <cellStyle name="Įprastas 3 2 2 2 4 4 2 2 2" xfId="1999" xr:uid="{59DD2DDA-0016-4A59-BE3E-115F8B0EC23A}"/>
    <cellStyle name="Įprastas 3 2 2 2 4 4 2 3" xfId="1646" xr:uid="{D5A3A788-F8EA-40CD-9066-6B73851ED532}"/>
    <cellStyle name="Įprastas 3 2 2 2 4 4 3" xfId="718" xr:uid="{C9306125-F474-4B42-B823-A5E8015D21B1}"/>
    <cellStyle name="Įprastas 3 2 2 2 4 4 3 2" xfId="1998" xr:uid="{6A325AB8-6D2D-4233-A375-1C467728E1B6}"/>
    <cellStyle name="Įprastas 3 2 2 2 4 4 4" xfId="1579" xr:uid="{6B9927D9-1387-4BEE-8A31-554135E1F596}"/>
    <cellStyle name="Įprastas 3 2 2 2 4 5" xfId="362" xr:uid="{6F97BD37-ECED-4107-B3E5-7C604B8BF35D}"/>
    <cellStyle name="Įprastas 3 2 2 2 4 5 2" xfId="720" xr:uid="{C83EC522-A499-4AD9-80D4-73753EC81D87}"/>
    <cellStyle name="Įprastas 3 2 2 2 4 5 2 2" xfId="2000" xr:uid="{71B53752-BF65-4505-94B8-8FCA8B266DA6}"/>
    <cellStyle name="Įprastas 3 2 2 2 4 5 3" xfId="1643" xr:uid="{B699AF5D-EA04-4CFF-AD41-FCD091B604AC}"/>
    <cellStyle name="Įprastas 3 2 2 2 4 6" xfId="713" xr:uid="{DC33C48F-2E2B-4D64-BAF4-A93F108EE24F}"/>
    <cellStyle name="Įprastas 3 2 2 2 4 6 2" xfId="1993" xr:uid="{D029A326-F660-421B-9FF5-5182E465DB0C}"/>
    <cellStyle name="Įprastas 3 2 2 2 4 7" xfId="1339" xr:uid="{410FDAA2-D403-4511-8C19-E23547640472}"/>
    <cellStyle name="Įprastas 3 2 2 2 5" xfId="98" xr:uid="{4A458634-BE51-49A7-A0CC-1F0E1B489F82}"/>
    <cellStyle name="Įprastas 3 2 2 2 5 2" xfId="366" xr:uid="{610B3EDF-671C-44D0-9C9C-08A8E55FE2FB}"/>
    <cellStyle name="Įprastas 3 2 2 2 5 2 2" xfId="722" xr:uid="{447BF7F0-C2C9-4813-9C1F-CCAAEC9D39FA}"/>
    <cellStyle name="Įprastas 3 2 2 2 5 2 2 2" xfId="2002" xr:uid="{2867F4CA-B7EA-4FE8-9DEC-1258C8BDBEA0}"/>
    <cellStyle name="Įprastas 3 2 2 2 5 2 3" xfId="1647" xr:uid="{0D27C44E-3BFE-4D66-B82F-7219B515D9FC}"/>
    <cellStyle name="Įprastas 3 2 2 2 5 3" xfId="721" xr:uid="{8DACB9A5-E230-4A56-912C-FB25D042D83E}"/>
    <cellStyle name="Įprastas 3 2 2 2 5 3 2" xfId="2001" xr:uid="{51644416-DF6A-4CB9-996E-892D919D8F2F}"/>
    <cellStyle name="Įprastas 3 2 2 2 5 4" xfId="1379" xr:uid="{D4B1FC69-E342-4D30-B5B6-0439D5C3DBBB}"/>
    <cellStyle name="Įprastas 3 2 2 2 6" xfId="178" xr:uid="{1CA6A41A-6BD2-4495-A856-6350E4A93571}"/>
    <cellStyle name="Įprastas 3 2 2 2 6 2" xfId="367" xr:uid="{743CB257-2762-4B85-AA82-C0DB48EE9D09}"/>
    <cellStyle name="Įprastas 3 2 2 2 6 2 2" xfId="724" xr:uid="{F474C1EA-BE11-46FA-BAE6-44ABE2B4C6DE}"/>
    <cellStyle name="Įprastas 3 2 2 2 6 2 2 2" xfId="2004" xr:uid="{9D82E89D-A27A-418D-9788-5600B7ABC483}"/>
    <cellStyle name="Įprastas 3 2 2 2 6 2 3" xfId="1648" xr:uid="{1C56BAB3-B9B6-4ECD-9882-231C36926922}"/>
    <cellStyle name="Įprastas 3 2 2 2 6 3" xfId="723" xr:uid="{D3CB8B3B-4E20-478B-A14F-91B7ACF6BF7A}"/>
    <cellStyle name="Įprastas 3 2 2 2 6 3 2" xfId="2003" xr:uid="{FE277B76-041E-4C54-AC50-DA5A01A48E0E}"/>
    <cellStyle name="Įprastas 3 2 2 2 6 4" xfId="1459" xr:uid="{1C976006-9AEF-4C18-9AE7-A8250F5E34C2}"/>
    <cellStyle name="Įprastas 3 2 2 2 7" xfId="258" xr:uid="{26F701B8-2E3F-4616-833B-A2871BA71D5C}"/>
    <cellStyle name="Įprastas 3 2 2 2 7 2" xfId="368" xr:uid="{649B7B63-2D74-430C-810C-BD1291210598}"/>
    <cellStyle name="Įprastas 3 2 2 2 7 2 2" xfId="726" xr:uid="{2F98DECC-55B0-4C75-BE50-31D6A8B33479}"/>
    <cellStyle name="Įprastas 3 2 2 2 7 2 2 2" xfId="2006" xr:uid="{2A0DA677-34B2-400A-89D0-37201093721D}"/>
    <cellStyle name="Įprastas 3 2 2 2 7 2 3" xfId="1649" xr:uid="{DFE9AF40-1BCA-408C-9C71-9C946F8E2CF0}"/>
    <cellStyle name="Įprastas 3 2 2 2 7 3" xfId="725" xr:uid="{42C78A5D-9CCE-40A8-A7AD-7A7A51EF5EB3}"/>
    <cellStyle name="Įprastas 3 2 2 2 7 3 2" xfId="2005" xr:uid="{E858E9D4-0873-4E94-92AD-507856F526A5}"/>
    <cellStyle name="Įprastas 3 2 2 2 7 4" xfId="1539" xr:uid="{17CD1C35-D1DE-4B75-ACC3-00EB6054BDC3}"/>
    <cellStyle name="Įprastas 3 2 2 2 8" xfId="337" xr:uid="{9CFE5740-8FF9-40B9-BF8E-C44B95D10AAC}"/>
    <cellStyle name="Įprastas 3 2 2 2 8 2" xfId="727" xr:uid="{B5047FAE-FAE0-4EE6-BFC4-3A12B9708031}"/>
    <cellStyle name="Įprastas 3 2 2 2 8 2 2" xfId="2007" xr:uid="{EFE2B053-ED53-422B-87D5-7B7BD61CDF4A}"/>
    <cellStyle name="Įprastas 3 2 2 2 8 3" xfId="1618" xr:uid="{02152771-9649-4628-9954-AD85749A55C2}"/>
    <cellStyle name="Įprastas 3 2 2 2 9" xfId="664" xr:uid="{C175DF82-30B2-4CEA-B8CE-CF793942CFF4}"/>
    <cellStyle name="Įprastas 3 2 2 2 9 2" xfId="1944" xr:uid="{7B0862B2-03ED-4661-BEB5-4D25CA6D630A}"/>
    <cellStyle name="Įprastas 3 2 2 3" xfId="21" xr:uid="{00000000-0005-0000-0000-00000D000000}"/>
    <cellStyle name="Įprastas 3 2 2 3 2" xfId="42" xr:uid="{C3F210E4-9B05-4B05-8C5D-D5B69DB23124}"/>
    <cellStyle name="Įprastas 3 2 2 3 2 2" xfId="82" xr:uid="{056FEE7A-A028-4F58-9AB5-55E64D20F5D2}"/>
    <cellStyle name="Įprastas 3 2 2 3 2 2 2" xfId="162" xr:uid="{3C7BFE19-86C5-4567-85BB-C774F8A46ED6}"/>
    <cellStyle name="Įprastas 3 2 2 3 2 2 2 2" xfId="372" xr:uid="{AED69102-689D-407C-A994-44D0C3093C85}"/>
    <cellStyle name="Įprastas 3 2 2 3 2 2 2 2 2" xfId="732" xr:uid="{08E939B4-148E-476F-A0CD-868422BFC34E}"/>
    <cellStyle name="Įprastas 3 2 2 3 2 2 2 2 2 2" xfId="2012" xr:uid="{FE2AD1E3-3C3C-49CD-B942-4C2325AD4CEA}"/>
    <cellStyle name="Įprastas 3 2 2 3 2 2 2 2 3" xfId="1653" xr:uid="{89D32F8B-6469-43DB-803F-9F546E36D7BE}"/>
    <cellStyle name="Įprastas 3 2 2 3 2 2 2 3" xfId="731" xr:uid="{2A4DE344-318B-4D94-847A-5BE19C576285}"/>
    <cellStyle name="Įprastas 3 2 2 3 2 2 2 3 2" xfId="2011" xr:uid="{C81F6954-CAF1-46E6-857F-91A5D15E6C07}"/>
    <cellStyle name="Įprastas 3 2 2 3 2 2 2 4" xfId="1443" xr:uid="{196E14A4-43C8-4CD0-A058-9D6AA0CC9B4E}"/>
    <cellStyle name="Įprastas 3 2 2 3 2 2 3" xfId="242" xr:uid="{E210FCB8-2019-434A-8EBA-F65953756DDF}"/>
    <cellStyle name="Įprastas 3 2 2 3 2 2 3 2" xfId="373" xr:uid="{E96AEFA9-080E-4A2E-BAF6-C2875E287935}"/>
    <cellStyle name="Įprastas 3 2 2 3 2 2 3 2 2" xfId="734" xr:uid="{0DCC0987-F1DD-4223-BE44-F2D9B4A5A4FA}"/>
    <cellStyle name="Įprastas 3 2 2 3 2 2 3 2 2 2" xfId="2014" xr:uid="{2A38D59A-5E39-4DD2-BDDA-7569F6CF3DFE}"/>
    <cellStyle name="Įprastas 3 2 2 3 2 2 3 2 3" xfId="1654" xr:uid="{94781DD5-F745-48D0-B849-085255B2D6A6}"/>
    <cellStyle name="Įprastas 3 2 2 3 2 2 3 3" xfId="733" xr:uid="{D21C669E-59EC-4989-B8ED-90A99B8D0660}"/>
    <cellStyle name="Įprastas 3 2 2 3 2 2 3 3 2" xfId="2013" xr:uid="{C26F3707-847D-433D-A001-60C31996FC6E}"/>
    <cellStyle name="Įprastas 3 2 2 3 2 2 3 4" xfId="1523" xr:uid="{E7A78895-D904-4C23-B119-63E9831EB9B1}"/>
    <cellStyle name="Įprastas 3 2 2 3 2 2 4" xfId="322" xr:uid="{614A44E3-0BC8-4FD0-BF67-230FFB50ED7C}"/>
    <cellStyle name="Įprastas 3 2 2 3 2 2 4 2" xfId="374" xr:uid="{E84955A7-FF57-479C-A0F5-664198FD11D2}"/>
    <cellStyle name="Įprastas 3 2 2 3 2 2 4 2 2" xfId="736" xr:uid="{8AE25D35-5D72-4C23-82BD-BF056F8C1C01}"/>
    <cellStyle name="Įprastas 3 2 2 3 2 2 4 2 2 2" xfId="2016" xr:uid="{E971649A-157F-4A8B-80FB-A1E4A0BA7DFB}"/>
    <cellStyle name="Įprastas 3 2 2 3 2 2 4 2 3" xfId="1655" xr:uid="{816158A5-C562-44C1-94BE-F01A9BE125DF}"/>
    <cellStyle name="Įprastas 3 2 2 3 2 2 4 3" xfId="735" xr:uid="{CB38DA17-8AFD-4D5D-BF73-C0D3334D9D04}"/>
    <cellStyle name="Įprastas 3 2 2 3 2 2 4 3 2" xfId="2015" xr:uid="{41C819D6-E896-442C-991A-7B4B411AF279}"/>
    <cellStyle name="Įprastas 3 2 2 3 2 2 4 4" xfId="1603" xr:uid="{7451513A-89F9-4333-9D03-293D2B3FDB43}"/>
    <cellStyle name="Įprastas 3 2 2 3 2 2 5" xfId="371" xr:uid="{5924E27C-B608-4654-88C6-11622F4D8143}"/>
    <cellStyle name="Įprastas 3 2 2 3 2 2 5 2" xfId="737" xr:uid="{560B84A7-7FF6-4DA5-A018-5CEB9A6D0F6B}"/>
    <cellStyle name="Įprastas 3 2 2 3 2 2 5 2 2" xfId="2017" xr:uid="{F82A5C77-749E-4BDA-906C-3F802F4B5486}"/>
    <cellStyle name="Įprastas 3 2 2 3 2 2 5 3" xfId="1652" xr:uid="{D53EF622-3B0E-4A55-BC86-5DC6469B3769}"/>
    <cellStyle name="Įprastas 3 2 2 3 2 2 6" xfId="730" xr:uid="{541C2697-3F87-4B16-A0EA-1A04401D8DAB}"/>
    <cellStyle name="Įprastas 3 2 2 3 2 2 6 2" xfId="2010" xr:uid="{4FC769DA-2313-48E3-8E84-02FDD7B44481}"/>
    <cellStyle name="Įprastas 3 2 2 3 2 2 7" xfId="1363" xr:uid="{73F6F0CD-40BE-41E0-988E-D80B1C76850F}"/>
    <cellStyle name="Įprastas 3 2 2 3 2 3" xfId="122" xr:uid="{BD68B1BF-26C8-4BD3-96B4-541DAA5556EE}"/>
    <cellStyle name="Įprastas 3 2 2 3 2 3 2" xfId="375" xr:uid="{8B6C9790-73CB-4725-AE1A-DDCC4AEF95AF}"/>
    <cellStyle name="Įprastas 3 2 2 3 2 3 2 2" xfId="739" xr:uid="{D747FDE8-20FC-4C79-92B6-DD59B2A495DC}"/>
    <cellStyle name="Įprastas 3 2 2 3 2 3 2 2 2" xfId="2019" xr:uid="{868E0D87-86EA-4742-BBF8-2AFBAFF34156}"/>
    <cellStyle name="Įprastas 3 2 2 3 2 3 2 3" xfId="1656" xr:uid="{0933E193-9C14-4F84-BA46-82631AD02415}"/>
    <cellStyle name="Įprastas 3 2 2 3 2 3 3" xfId="738" xr:uid="{A1A1AE8E-F91C-48AD-A219-534EAD86AC06}"/>
    <cellStyle name="Įprastas 3 2 2 3 2 3 3 2" xfId="2018" xr:uid="{8A27758F-1B06-453A-A766-A672690EFCE3}"/>
    <cellStyle name="Įprastas 3 2 2 3 2 3 4" xfId="1403" xr:uid="{2F22485C-B347-4C16-9725-157EB9AA613E}"/>
    <cellStyle name="Įprastas 3 2 2 3 2 4" xfId="202" xr:uid="{04E29DAC-DC60-438D-9FDE-71F46F4E834A}"/>
    <cellStyle name="Įprastas 3 2 2 3 2 4 2" xfId="376" xr:uid="{747F21BA-51B0-4D5A-876C-1B0E4148B466}"/>
    <cellStyle name="Įprastas 3 2 2 3 2 4 2 2" xfId="741" xr:uid="{776BCE51-8A04-45E3-B4B1-21FFA91AD3DD}"/>
    <cellStyle name="Įprastas 3 2 2 3 2 4 2 2 2" xfId="2021" xr:uid="{FD72F7BA-3CC2-4A67-8615-711555EACDA6}"/>
    <cellStyle name="Įprastas 3 2 2 3 2 4 2 3" xfId="1657" xr:uid="{90980496-0FAB-4D91-A4C4-8E32AEA05D6A}"/>
    <cellStyle name="Įprastas 3 2 2 3 2 4 3" xfId="740" xr:uid="{115A333F-0B32-4964-89E0-239A47B4B173}"/>
    <cellStyle name="Įprastas 3 2 2 3 2 4 3 2" xfId="2020" xr:uid="{71DDF85F-AB49-4C88-8988-AAF2519E10DF}"/>
    <cellStyle name="Įprastas 3 2 2 3 2 4 4" xfId="1483" xr:uid="{993677D5-AF05-4472-8E92-B7C9C5DD7CB3}"/>
    <cellStyle name="Įprastas 3 2 2 3 2 5" xfId="282" xr:uid="{FE0D0ADB-E38B-47A7-B542-5083FD683EF9}"/>
    <cellStyle name="Įprastas 3 2 2 3 2 5 2" xfId="377" xr:uid="{96A2B4C4-BCB7-4B79-B1A6-54264EC05674}"/>
    <cellStyle name="Įprastas 3 2 2 3 2 5 2 2" xfId="743" xr:uid="{16759E35-ED55-4A06-A838-A7C8909CE72D}"/>
    <cellStyle name="Įprastas 3 2 2 3 2 5 2 2 2" xfId="2023" xr:uid="{7F042038-C2A7-468C-8538-4DBB57C78AFA}"/>
    <cellStyle name="Įprastas 3 2 2 3 2 5 2 3" xfId="1658" xr:uid="{6DB6162D-BA28-4F74-A17C-B0529875661A}"/>
    <cellStyle name="Įprastas 3 2 2 3 2 5 3" xfId="742" xr:uid="{2E07423E-8F12-4BA7-B807-3F39833FFEDB}"/>
    <cellStyle name="Įprastas 3 2 2 3 2 5 3 2" xfId="2022" xr:uid="{46F48B36-C0E5-4D78-A508-4DA7032B51E7}"/>
    <cellStyle name="Įprastas 3 2 2 3 2 5 4" xfId="1563" xr:uid="{C603BB5D-AFDA-4BDB-AD2E-2E391FA148C2}"/>
    <cellStyle name="Įprastas 3 2 2 3 2 6" xfId="370" xr:uid="{69459FD4-CFA1-46A1-B727-DC9AB8CBFE69}"/>
    <cellStyle name="Įprastas 3 2 2 3 2 6 2" xfId="744" xr:uid="{169CA0E8-2731-4AF0-BBF5-ED1BD65B1E4E}"/>
    <cellStyle name="Įprastas 3 2 2 3 2 6 2 2" xfId="2024" xr:uid="{9F2EBB71-47E1-4978-9BAB-2226E9406D27}"/>
    <cellStyle name="Įprastas 3 2 2 3 2 6 3" xfId="1651" xr:uid="{CE508EF8-39AA-4944-A81E-4F92B467D960}"/>
    <cellStyle name="Įprastas 3 2 2 3 2 7" xfId="729" xr:uid="{17713863-845A-492D-97AE-99B2731C5D74}"/>
    <cellStyle name="Įprastas 3 2 2 3 2 7 2" xfId="2009" xr:uid="{8A7DD65F-4C1A-4408-81BF-4B918C2713B4}"/>
    <cellStyle name="Įprastas 3 2 2 3 2 8" xfId="1323" xr:uid="{6C7E4873-9513-4B42-804E-3D5BFDE1B885}"/>
    <cellStyle name="Įprastas 3 2 2 3 3" xfId="62" xr:uid="{36B62264-92B0-4AC7-99AF-C09A4650F56A}"/>
    <cellStyle name="Įprastas 3 2 2 3 3 2" xfId="142" xr:uid="{D2EDE135-C29B-470C-856C-2A95CA9E2BD8}"/>
    <cellStyle name="Įprastas 3 2 2 3 3 2 2" xfId="379" xr:uid="{983D273F-445B-4DCE-BBEC-8DDEEADFF5B6}"/>
    <cellStyle name="Įprastas 3 2 2 3 3 2 2 2" xfId="747" xr:uid="{F9851611-BA98-42BC-872A-EA17B51B0DF1}"/>
    <cellStyle name="Įprastas 3 2 2 3 3 2 2 2 2" xfId="2027" xr:uid="{4269F2EF-93B2-4FE7-AF6B-D69270DA80E0}"/>
    <cellStyle name="Įprastas 3 2 2 3 3 2 2 3" xfId="1660" xr:uid="{9647EB58-5702-4D5B-9A96-21C4705DF8A4}"/>
    <cellStyle name="Įprastas 3 2 2 3 3 2 3" xfId="746" xr:uid="{ED7EF145-DCC0-4094-909D-C3844A898064}"/>
    <cellStyle name="Įprastas 3 2 2 3 3 2 3 2" xfId="2026" xr:uid="{D754C6C8-BE2E-4890-8DDE-2F74161D535D}"/>
    <cellStyle name="Įprastas 3 2 2 3 3 2 4" xfId="1423" xr:uid="{FCBBE314-5119-497B-B320-A10ADED05537}"/>
    <cellStyle name="Įprastas 3 2 2 3 3 3" xfId="222" xr:uid="{C84447F2-8681-4354-9A77-1824978FDD2B}"/>
    <cellStyle name="Įprastas 3 2 2 3 3 3 2" xfId="380" xr:uid="{131772F4-EE21-4CE9-8E19-79BA56C92615}"/>
    <cellStyle name="Įprastas 3 2 2 3 3 3 2 2" xfId="749" xr:uid="{4768544F-3AE0-43A1-92AA-605D018B857E}"/>
    <cellStyle name="Įprastas 3 2 2 3 3 3 2 2 2" xfId="2029" xr:uid="{BCC7A540-CB4A-4F44-BD4F-4BFA7A5D43C2}"/>
    <cellStyle name="Įprastas 3 2 2 3 3 3 2 3" xfId="1661" xr:uid="{BF1FF357-1FB2-435A-ADAA-81FE8023FE7D}"/>
    <cellStyle name="Įprastas 3 2 2 3 3 3 3" xfId="748" xr:uid="{061589EE-7643-4E3C-BD85-5ED8D48425E8}"/>
    <cellStyle name="Įprastas 3 2 2 3 3 3 3 2" xfId="2028" xr:uid="{64340C25-C2AE-4274-9C9F-869AB658E8D1}"/>
    <cellStyle name="Įprastas 3 2 2 3 3 3 4" xfId="1503" xr:uid="{856525E4-0884-4C8D-8ACB-5216DC13B83E}"/>
    <cellStyle name="Įprastas 3 2 2 3 3 4" xfId="302" xr:uid="{67879FE5-19B8-4BE6-90EB-7E9215B618E6}"/>
    <cellStyle name="Įprastas 3 2 2 3 3 4 2" xfId="381" xr:uid="{3A49C7F8-0D21-490B-9161-9D7F6FE2551E}"/>
    <cellStyle name="Įprastas 3 2 2 3 3 4 2 2" xfId="751" xr:uid="{03BC2227-447D-46AC-94EF-B3D066247538}"/>
    <cellStyle name="Įprastas 3 2 2 3 3 4 2 2 2" xfId="2031" xr:uid="{F4BDAFDD-027F-4D5E-B344-81A83D36C558}"/>
    <cellStyle name="Įprastas 3 2 2 3 3 4 2 3" xfId="1662" xr:uid="{41328CDA-42C9-464F-9080-C438AB8EADD5}"/>
    <cellStyle name="Įprastas 3 2 2 3 3 4 3" xfId="750" xr:uid="{57A73504-9C7C-4538-8DD5-62D70E5A7DEA}"/>
    <cellStyle name="Įprastas 3 2 2 3 3 4 3 2" xfId="2030" xr:uid="{FCB4ECF1-D5F7-476B-864A-25D54BB88D1D}"/>
    <cellStyle name="Įprastas 3 2 2 3 3 4 4" xfId="1583" xr:uid="{34D0DCAF-B9CC-40B3-8F5E-2F68D0623CA8}"/>
    <cellStyle name="Įprastas 3 2 2 3 3 5" xfId="378" xr:uid="{A85DD76D-789D-47B0-9F79-17EEEC7B45F0}"/>
    <cellStyle name="Įprastas 3 2 2 3 3 5 2" xfId="752" xr:uid="{6FC529B7-8A57-470D-B949-CF5B50BFA0D6}"/>
    <cellStyle name="Įprastas 3 2 2 3 3 5 2 2" xfId="2032" xr:uid="{3ED52E43-B657-4D5B-B226-3220FE02261B}"/>
    <cellStyle name="Įprastas 3 2 2 3 3 5 3" xfId="1659" xr:uid="{8761925E-26E7-422A-A28F-7C0DC60C5FCE}"/>
    <cellStyle name="Įprastas 3 2 2 3 3 6" xfId="745" xr:uid="{316A1A1A-A14B-4AC5-8AC9-ED4FEF417082}"/>
    <cellStyle name="Įprastas 3 2 2 3 3 6 2" xfId="2025" xr:uid="{C220FE97-BBEB-4B01-8790-6A4FDAA91559}"/>
    <cellStyle name="Įprastas 3 2 2 3 3 7" xfId="1343" xr:uid="{B15BDFD9-804B-4EB6-A60F-1B4F7CAA7076}"/>
    <cellStyle name="Įprastas 3 2 2 3 4" xfId="102" xr:uid="{419B8BCC-7CFD-40E7-9CEE-FFF5F25D819A}"/>
    <cellStyle name="Įprastas 3 2 2 3 4 2" xfId="382" xr:uid="{A7B39366-910F-4830-AA4F-63FB555CF010}"/>
    <cellStyle name="Įprastas 3 2 2 3 4 2 2" xfId="754" xr:uid="{DA94787F-27AA-4745-BBB6-B8BB9AD1FBF6}"/>
    <cellStyle name="Įprastas 3 2 2 3 4 2 2 2" xfId="2034" xr:uid="{EF180B82-631E-4E68-AB83-B4760649FCD9}"/>
    <cellStyle name="Įprastas 3 2 2 3 4 2 3" xfId="1663" xr:uid="{0F8A9370-1E43-43DF-AAFC-66B277396C8B}"/>
    <cellStyle name="Įprastas 3 2 2 3 4 3" xfId="753" xr:uid="{55A8420F-395E-4D1C-B553-71A9F21442C9}"/>
    <cellStyle name="Įprastas 3 2 2 3 4 3 2" xfId="2033" xr:uid="{79F77F05-B40E-4BCD-9793-05E7F51062E0}"/>
    <cellStyle name="Įprastas 3 2 2 3 4 4" xfId="1383" xr:uid="{8FBCDBAC-B5D7-4945-B22C-187F8C6123F3}"/>
    <cellStyle name="Įprastas 3 2 2 3 5" xfId="182" xr:uid="{D10A68EC-49BE-4079-A250-56DFE341F360}"/>
    <cellStyle name="Įprastas 3 2 2 3 5 2" xfId="383" xr:uid="{7B33E400-54EF-4062-82FE-530CF3925E75}"/>
    <cellStyle name="Įprastas 3 2 2 3 5 2 2" xfId="756" xr:uid="{5BF5CBD2-132A-498F-A59E-96202F893FB0}"/>
    <cellStyle name="Įprastas 3 2 2 3 5 2 2 2" xfId="2036" xr:uid="{B7571D47-A2EA-4DA4-A10B-E8F987A63F53}"/>
    <cellStyle name="Įprastas 3 2 2 3 5 2 3" xfId="1664" xr:uid="{885E022E-5AC7-4071-B78A-69F26F645958}"/>
    <cellStyle name="Įprastas 3 2 2 3 5 3" xfId="755" xr:uid="{6655B1AC-C0C0-4022-BA12-F59CF6226C99}"/>
    <cellStyle name="Įprastas 3 2 2 3 5 3 2" xfId="2035" xr:uid="{0D3F2982-C3FA-4B3E-931C-D805A4240571}"/>
    <cellStyle name="Įprastas 3 2 2 3 5 4" xfId="1463" xr:uid="{3A7609FC-6A96-452D-9BFA-D15E760B418B}"/>
    <cellStyle name="Įprastas 3 2 2 3 6" xfId="262" xr:uid="{144B6617-D72B-4280-9EFB-98BEFB1C5379}"/>
    <cellStyle name="Įprastas 3 2 2 3 6 2" xfId="384" xr:uid="{D1D776CA-0918-4B83-BF72-2FA2A09A8328}"/>
    <cellStyle name="Įprastas 3 2 2 3 6 2 2" xfId="758" xr:uid="{0A46CBBB-4FA2-4766-AD1B-16504CF83AC1}"/>
    <cellStyle name="Įprastas 3 2 2 3 6 2 2 2" xfId="2038" xr:uid="{3821F81E-F123-4061-8E8D-745CC4838384}"/>
    <cellStyle name="Įprastas 3 2 2 3 6 2 3" xfId="1665" xr:uid="{561AFCB9-D1EB-4F56-96BE-09951B2DE130}"/>
    <cellStyle name="Įprastas 3 2 2 3 6 3" xfId="757" xr:uid="{AD443CBE-D962-4D29-81D7-5E5EE6910C9A}"/>
    <cellStyle name="Įprastas 3 2 2 3 6 3 2" xfId="2037" xr:uid="{C6B87590-295C-4B3A-A21A-97315F6017BC}"/>
    <cellStyle name="Įprastas 3 2 2 3 6 4" xfId="1543" xr:uid="{113E5B76-1BD3-40CC-BE3A-F86DF3774AC2}"/>
    <cellStyle name="Įprastas 3 2 2 3 7" xfId="369" xr:uid="{D0DE1F53-EFD7-4364-8D39-EEEB98EB2B10}"/>
    <cellStyle name="Įprastas 3 2 2 3 7 2" xfId="759" xr:uid="{5079E440-64A8-4616-ACAC-85E0ABD05348}"/>
    <cellStyle name="Įprastas 3 2 2 3 7 2 2" xfId="2039" xr:uid="{C33F7DCF-D97E-4F55-85ED-96869B7B46AE}"/>
    <cellStyle name="Įprastas 3 2 2 3 7 3" xfId="1650" xr:uid="{ACF5DB24-DD08-4279-A2B5-28DCD7A8755F}"/>
    <cellStyle name="Įprastas 3 2 2 3 8" xfId="728" xr:uid="{2E1E9C98-2DB9-4B50-B923-3D2720381499}"/>
    <cellStyle name="Įprastas 3 2 2 3 8 2" xfId="2008" xr:uid="{BDF7C3B0-AE59-4588-B8BB-649DC88049C2}"/>
    <cellStyle name="Įprastas 3 2 2 3 9" xfId="1303" xr:uid="{6A088FF8-771F-4F39-A547-ED5BBD83ABB5}"/>
    <cellStyle name="Įprastas 3 2 2 4" xfId="29" xr:uid="{00000000-0005-0000-0000-00000E000000}"/>
    <cellStyle name="Įprastas 3 2 2 4 2" xfId="50" xr:uid="{AC9A5921-3403-4AB4-8A61-0E32216FE1C2}"/>
    <cellStyle name="Įprastas 3 2 2 4 2 2" xfId="90" xr:uid="{C2688597-26F4-415B-9D90-EDFB85B35CB4}"/>
    <cellStyle name="Įprastas 3 2 2 4 2 2 2" xfId="170" xr:uid="{EAFE4333-6B07-4C10-9AC5-E52C215FF859}"/>
    <cellStyle name="Įprastas 3 2 2 4 2 2 2 2" xfId="388" xr:uid="{E55FDE6C-B174-4241-91D6-FB6440636AA0}"/>
    <cellStyle name="Įprastas 3 2 2 4 2 2 2 2 2" xfId="764" xr:uid="{82426ED2-F61C-423B-AE89-12F8A8FC3A6C}"/>
    <cellStyle name="Įprastas 3 2 2 4 2 2 2 2 2 2" xfId="2044" xr:uid="{1EA4C124-29AB-4C3A-AD55-C1EA04FC09B4}"/>
    <cellStyle name="Įprastas 3 2 2 4 2 2 2 2 3" xfId="1669" xr:uid="{75EB81A0-45B5-4AB7-91E1-DD2AB140B5B3}"/>
    <cellStyle name="Įprastas 3 2 2 4 2 2 2 3" xfId="763" xr:uid="{C65F7390-EDCA-4219-9C95-7B211B6F47E9}"/>
    <cellStyle name="Įprastas 3 2 2 4 2 2 2 3 2" xfId="2043" xr:uid="{E6F1DB2F-ECFA-4868-8434-DD2E1B63CA2E}"/>
    <cellStyle name="Įprastas 3 2 2 4 2 2 2 4" xfId="1451" xr:uid="{6E0DBDE2-3321-4956-AAD6-37BA574CD9B9}"/>
    <cellStyle name="Įprastas 3 2 2 4 2 2 3" xfId="250" xr:uid="{68BD08CF-633C-461D-8FC6-F552119D2195}"/>
    <cellStyle name="Įprastas 3 2 2 4 2 2 3 2" xfId="389" xr:uid="{8DEE1556-FF52-434C-83C6-543A679A8D07}"/>
    <cellStyle name="Įprastas 3 2 2 4 2 2 3 2 2" xfId="766" xr:uid="{1E4CE35B-6CFD-4B50-95A2-F3B43AF5C6C3}"/>
    <cellStyle name="Įprastas 3 2 2 4 2 2 3 2 2 2" xfId="2046" xr:uid="{57520BB0-29A8-4D50-97B4-84FA5C9020B1}"/>
    <cellStyle name="Įprastas 3 2 2 4 2 2 3 2 3" xfId="1670" xr:uid="{95BE5619-B0C5-42F4-91F4-DE1754945660}"/>
    <cellStyle name="Įprastas 3 2 2 4 2 2 3 3" xfId="765" xr:uid="{2B330481-5867-4A25-95FD-03FCD76024E1}"/>
    <cellStyle name="Įprastas 3 2 2 4 2 2 3 3 2" xfId="2045" xr:uid="{2B11E79B-225A-419C-A2ED-36FE52EC8419}"/>
    <cellStyle name="Įprastas 3 2 2 4 2 2 3 4" xfId="1531" xr:uid="{92F6FB9F-A374-42B6-86D5-22683C8B3E3A}"/>
    <cellStyle name="Įprastas 3 2 2 4 2 2 4" xfId="330" xr:uid="{FC08FB55-BD4D-47B3-8FA1-A7DD5796546D}"/>
    <cellStyle name="Įprastas 3 2 2 4 2 2 4 2" xfId="390" xr:uid="{5CD0A95E-5F0A-4651-B2E8-0C8E5794296B}"/>
    <cellStyle name="Įprastas 3 2 2 4 2 2 4 2 2" xfId="768" xr:uid="{CE1A270E-2CAD-40C3-AE9E-51F4CF336F20}"/>
    <cellStyle name="Įprastas 3 2 2 4 2 2 4 2 2 2" xfId="2048" xr:uid="{74DFD74C-F228-467D-A164-A76BAB22DE34}"/>
    <cellStyle name="Įprastas 3 2 2 4 2 2 4 2 3" xfId="1671" xr:uid="{804B4BB4-C45C-401E-863C-5C8AD28F5C88}"/>
    <cellStyle name="Įprastas 3 2 2 4 2 2 4 3" xfId="767" xr:uid="{86140035-B67A-4898-BADD-DE8CE2455157}"/>
    <cellStyle name="Įprastas 3 2 2 4 2 2 4 3 2" xfId="2047" xr:uid="{D330B9BB-0DA1-4CAB-B557-4B1E2CD6790B}"/>
    <cellStyle name="Įprastas 3 2 2 4 2 2 4 4" xfId="1611" xr:uid="{B71EE312-8A28-4A31-8FEA-F97F3D3D512C}"/>
    <cellStyle name="Įprastas 3 2 2 4 2 2 5" xfId="387" xr:uid="{5F08E5AD-A705-4665-8850-94A3E523B580}"/>
    <cellStyle name="Įprastas 3 2 2 4 2 2 5 2" xfId="769" xr:uid="{4D7366C4-5E75-402C-B267-0269942D7B69}"/>
    <cellStyle name="Įprastas 3 2 2 4 2 2 5 2 2" xfId="2049" xr:uid="{44C32BB4-0FD9-4D7B-BA3E-C5AC2711A76D}"/>
    <cellStyle name="Įprastas 3 2 2 4 2 2 5 3" xfId="1668" xr:uid="{F2D71431-ADFF-432E-904D-38CEB2176280}"/>
    <cellStyle name="Įprastas 3 2 2 4 2 2 6" xfId="762" xr:uid="{346FB311-6D8F-4C58-8EAF-FD5E9BA662EE}"/>
    <cellStyle name="Įprastas 3 2 2 4 2 2 6 2" xfId="2042" xr:uid="{FE9D3040-E5BC-422C-9DBE-88FF9BF44E1E}"/>
    <cellStyle name="Įprastas 3 2 2 4 2 2 7" xfId="1371" xr:uid="{B2B3788A-8474-46A5-ACE5-8B4F93360F5F}"/>
    <cellStyle name="Įprastas 3 2 2 4 2 3" xfId="130" xr:uid="{219DFAA6-60FD-4C32-8B98-6E38357FC4BC}"/>
    <cellStyle name="Įprastas 3 2 2 4 2 3 2" xfId="391" xr:uid="{BF2B2473-19CB-411E-B1E2-3C5A58CC9FDD}"/>
    <cellStyle name="Įprastas 3 2 2 4 2 3 2 2" xfId="771" xr:uid="{CE119107-74F0-41DD-8C3A-9CAB8F744900}"/>
    <cellStyle name="Įprastas 3 2 2 4 2 3 2 2 2" xfId="2051" xr:uid="{585DECB7-05CD-4058-94F2-1D87D3739E5A}"/>
    <cellStyle name="Įprastas 3 2 2 4 2 3 2 3" xfId="1672" xr:uid="{67C6BF28-C7BE-4B6F-ABB8-17E27194F289}"/>
    <cellStyle name="Įprastas 3 2 2 4 2 3 3" xfId="770" xr:uid="{506A8DFC-286A-4A75-9C76-C9C732EDBF1D}"/>
    <cellStyle name="Įprastas 3 2 2 4 2 3 3 2" xfId="2050" xr:uid="{48D98A36-48FA-4E5C-928C-192651FA528B}"/>
    <cellStyle name="Įprastas 3 2 2 4 2 3 4" xfId="1411" xr:uid="{64D60853-3905-48B0-BFD5-434C9952D116}"/>
    <cellStyle name="Įprastas 3 2 2 4 2 4" xfId="210" xr:uid="{8E6BD0DC-6F87-4449-A1D3-5FD14DC1B588}"/>
    <cellStyle name="Įprastas 3 2 2 4 2 4 2" xfId="392" xr:uid="{8DE59F34-3D14-48FA-A583-117346C51C95}"/>
    <cellStyle name="Įprastas 3 2 2 4 2 4 2 2" xfId="773" xr:uid="{D7516387-2029-4C84-B08A-437A9AF6DAC7}"/>
    <cellStyle name="Įprastas 3 2 2 4 2 4 2 2 2" xfId="2053" xr:uid="{B3C2AF8F-3D89-493C-8F24-16BA04014987}"/>
    <cellStyle name="Įprastas 3 2 2 4 2 4 2 3" xfId="1673" xr:uid="{9ECF89F5-91C6-40D3-BC29-69E26594172E}"/>
    <cellStyle name="Įprastas 3 2 2 4 2 4 3" xfId="772" xr:uid="{ED88F9E9-C7F0-4AF9-9891-97C5FAD1FD30}"/>
    <cellStyle name="Įprastas 3 2 2 4 2 4 3 2" xfId="2052" xr:uid="{F637C8F3-3D6A-4B8E-BC25-D10271E4983E}"/>
    <cellStyle name="Įprastas 3 2 2 4 2 4 4" xfId="1491" xr:uid="{93AC0349-1D5C-48C6-A51D-76027AE0638E}"/>
    <cellStyle name="Įprastas 3 2 2 4 2 5" xfId="290" xr:uid="{2A17A9CB-E2BE-48D4-92C0-B0642FF7EAF5}"/>
    <cellStyle name="Įprastas 3 2 2 4 2 5 2" xfId="393" xr:uid="{CAC67BFB-7752-416E-BD4E-22AB49B2DFA7}"/>
    <cellStyle name="Įprastas 3 2 2 4 2 5 2 2" xfId="775" xr:uid="{784924EE-2BB5-4580-9300-8304974E67CE}"/>
    <cellStyle name="Įprastas 3 2 2 4 2 5 2 2 2" xfId="2055" xr:uid="{4378061C-1B79-42B5-B19A-C15E80582299}"/>
    <cellStyle name="Įprastas 3 2 2 4 2 5 2 3" xfId="1674" xr:uid="{C42912F4-B548-4CCD-B7CF-E028398E1AC3}"/>
    <cellStyle name="Įprastas 3 2 2 4 2 5 3" xfId="774" xr:uid="{199D08DD-26BF-445A-ADA6-7C909D4A6510}"/>
    <cellStyle name="Įprastas 3 2 2 4 2 5 3 2" xfId="2054" xr:uid="{ACD056F3-89DD-4A72-9F19-764ADF8944D6}"/>
    <cellStyle name="Įprastas 3 2 2 4 2 5 4" xfId="1571" xr:uid="{3BDA328A-7E2A-4379-A0D1-BF128918847A}"/>
    <cellStyle name="Įprastas 3 2 2 4 2 6" xfId="386" xr:uid="{D6F02925-0870-48EA-A6C9-2FE02BB93315}"/>
    <cellStyle name="Įprastas 3 2 2 4 2 6 2" xfId="776" xr:uid="{68B167AC-5EF8-44DA-8A9E-5E86FA7CB913}"/>
    <cellStyle name="Įprastas 3 2 2 4 2 6 2 2" xfId="2056" xr:uid="{609A0093-DB04-4A40-A27E-DACFCE1E12C5}"/>
    <cellStyle name="Įprastas 3 2 2 4 2 6 3" xfId="1667" xr:uid="{10CD322D-A18C-4B4F-94F1-1972A556D460}"/>
    <cellStyle name="Įprastas 3 2 2 4 2 7" xfId="761" xr:uid="{8AF9274E-10C0-4E8C-8A60-8E0F0377E68D}"/>
    <cellStyle name="Įprastas 3 2 2 4 2 7 2" xfId="2041" xr:uid="{A0697A37-9AAB-4065-82D4-B44430FA768A}"/>
    <cellStyle name="Įprastas 3 2 2 4 2 8" xfId="1331" xr:uid="{FFD70DCB-8608-47EA-9FF5-05A09E2AE56B}"/>
    <cellStyle name="Įprastas 3 2 2 4 3" xfId="70" xr:uid="{00956739-678D-46C5-B0E9-5FA5269CDACF}"/>
    <cellStyle name="Įprastas 3 2 2 4 3 2" xfId="150" xr:uid="{7AF4469C-D664-49CE-8F0E-0C9EB75B0223}"/>
    <cellStyle name="Įprastas 3 2 2 4 3 2 2" xfId="395" xr:uid="{09E81977-6D4B-4F39-85FC-22D2211C2513}"/>
    <cellStyle name="Įprastas 3 2 2 4 3 2 2 2" xfId="779" xr:uid="{3F5207AA-D743-45C5-A311-CAC533783749}"/>
    <cellStyle name="Įprastas 3 2 2 4 3 2 2 2 2" xfId="2059" xr:uid="{F841D8BE-4094-4F93-BF69-D91A1A950DD5}"/>
    <cellStyle name="Įprastas 3 2 2 4 3 2 2 3" xfId="1676" xr:uid="{BA652DB9-7CEE-4379-83FC-9203B35582DD}"/>
    <cellStyle name="Įprastas 3 2 2 4 3 2 3" xfId="778" xr:uid="{D8C6304E-452B-4C6E-9445-935C1BD6DD91}"/>
    <cellStyle name="Įprastas 3 2 2 4 3 2 3 2" xfId="2058" xr:uid="{A38B5DCA-D1D5-422F-BC1A-365668CC8814}"/>
    <cellStyle name="Įprastas 3 2 2 4 3 2 4" xfId="1431" xr:uid="{C1E1CF63-86DF-470A-A5A8-BDAB0D6DC32D}"/>
    <cellStyle name="Įprastas 3 2 2 4 3 3" xfId="230" xr:uid="{95467394-444C-4DE8-AFE0-C2472384069A}"/>
    <cellStyle name="Įprastas 3 2 2 4 3 3 2" xfId="396" xr:uid="{82F67810-3647-4C8C-9211-FA46699D881C}"/>
    <cellStyle name="Įprastas 3 2 2 4 3 3 2 2" xfId="781" xr:uid="{F4B43457-133B-4A44-81C5-F2A088A67412}"/>
    <cellStyle name="Įprastas 3 2 2 4 3 3 2 2 2" xfId="2061" xr:uid="{E049762D-531D-4674-AD5E-843985491039}"/>
    <cellStyle name="Įprastas 3 2 2 4 3 3 2 3" xfId="1677" xr:uid="{F3592EAB-D606-4C40-82D2-D56452669806}"/>
    <cellStyle name="Įprastas 3 2 2 4 3 3 3" xfId="780" xr:uid="{B02EB2D1-5984-45F9-BC5C-6EF9B1D5EF1E}"/>
    <cellStyle name="Įprastas 3 2 2 4 3 3 3 2" xfId="2060" xr:uid="{1CA0D698-26BD-4F03-97B0-B3C369FD7BC2}"/>
    <cellStyle name="Įprastas 3 2 2 4 3 3 4" xfId="1511" xr:uid="{F51A1115-380A-4939-8B5A-BDF306396E07}"/>
    <cellStyle name="Įprastas 3 2 2 4 3 4" xfId="310" xr:uid="{40005B2F-3018-40AE-8CC0-98B3C91CFBA2}"/>
    <cellStyle name="Įprastas 3 2 2 4 3 4 2" xfId="397" xr:uid="{9C0A54E9-75B8-4A7D-9109-65B73999BC39}"/>
    <cellStyle name="Įprastas 3 2 2 4 3 4 2 2" xfId="783" xr:uid="{E587A5D9-11AE-4B54-9D78-C8AB8241D5E9}"/>
    <cellStyle name="Įprastas 3 2 2 4 3 4 2 2 2" xfId="2063" xr:uid="{B99887E7-1D1D-4D9A-8F9B-2B389D9D1C9D}"/>
    <cellStyle name="Įprastas 3 2 2 4 3 4 2 3" xfId="1678" xr:uid="{D6EEBF50-B476-4ED7-8103-14FD13140038}"/>
    <cellStyle name="Įprastas 3 2 2 4 3 4 3" xfId="782" xr:uid="{2EE4F77F-62CD-4530-BF4A-527D485BFEAA}"/>
    <cellStyle name="Įprastas 3 2 2 4 3 4 3 2" xfId="2062" xr:uid="{957A8403-31E4-4E6D-A25A-54A4DEEE195E}"/>
    <cellStyle name="Įprastas 3 2 2 4 3 4 4" xfId="1591" xr:uid="{F3BFFC42-3CC3-4136-BCBC-1D431ABFA2D0}"/>
    <cellStyle name="Įprastas 3 2 2 4 3 5" xfId="394" xr:uid="{0A5401C1-EE72-487B-9E18-A5C722E393B7}"/>
    <cellStyle name="Įprastas 3 2 2 4 3 5 2" xfId="784" xr:uid="{9FE3D9B7-2091-44B3-8057-453448BA1E90}"/>
    <cellStyle name="Įprastas 3 2 2 4 3 5 2 2" xfId="2064" xr:uid="{28559F11-AE29-43BD-A505-7016C471F0DB}"/>
    <cellStyle name="Įprastas 3 2 2 4 3 5 3" xfId="1675" xr:uid="{37BD56A7-994F-4E6C-BB61-BD569931C863}"/>
    <cellStyle name="Įprastas 3 2 2 4 3 6" xfId="777" xr:uid="{F771E01B-7D7E-4795-9105-81FF1ED14C02}"/>
    <cellStyle name="Įprastas 3 2 2 4 3 6 2" xfId="2057" xr:uid="{BE69B58E-88C1-47E0-A172-8579B6EDA8AF}"/>
    <cellStyle name="Įprastas 3 2 2 4 3 7" xfId="1351" xr:uid="{B463ED4D-1C4B-499D-9992-7EDF8C47652E}"/>
    <cellStyle name="Įprastas 3 2 2 4 4" xfId="110" xr:uid="{41041E05-D22D-47F5-87D2-92DC6A3B7B98}"/>
    <cellStyle name="Įprastas 3 2 2 4 4 2" xfId="398" xr:uid="{00C0182A-4E69-459A-BCF5-164483918CBC}"/>
    <cellStyle name="Įprastas 3 2 2 4 4 2 2" xfId="786" xr:uid="{B4395FDD-EB10-43D1-88DE-171842823E81}"/>
    <cellStyle name="Įprastas 3 2 2 4 4 2 2 2" xfId="2066" xr:uid="{FDD210CB-C265-4A32-A89C-654805889921}"/>
    <cellStyle name="Įprastas 3 2 2 4 4 2 3" xfId="1679" xr:uid="{3BD9C795-1E1A-4A19-A217-7140E63B65DE}"/>
    <cellStyle name="Įprastas 3 2 2 4 4 3" xfId="785" xr:uid="{7C33183A-9488-4E4F-8F55-8E4EB337644B}"/>
    <cellStyle name="Įprastas 3 2 2 4 4 3 2" xfId="2065" xr:uid="{6DF69509-48DA-4E0C-86D4-8B53E3C04526}"/>
    <cellStyle name="Įprastas 3 2 2 4 4 4" xfId="1391" xr:uid="{E76D876E-72B7-4466-A3B2-606896AF9B79}"/>
    <cellStyle name="Įprastas 3 2 2 4 5" xfId="190" xr:uid="{A0DD6FFA-699E-47F2-A1B0-D6CC32FA98CB}"/>
    <cellStyle name="Įprastas 3 2 2 4 5 2" xfId="399" xr:uid="{50F67DEC-4009-41C1-B23E-18C7FA688CF9}"/>
    <cellStyle name="Įprastas 3 2 2 4 5 2 2" xfId="788" xr:uid="{B1C537A4-93A8-48CF-9096-9DD82E1F7916}"/>
    <cellStyle name="Įprastas 3 2 2 4 5 2 2 2" xfId="2068" xr:uid="{F6E0535C-1F39-45D4-B8C1-DA6F38695D06}"/>
    <cellStyle name="Įprastas 3 2 2 4 5 2 3" xfId="1680" xr:uid="{76571535-DE05-4CFD-87AA-5C1A6F132D89}"/>
    <cellStyle name="Įprastas 3 2 2 4 5 3" xfId="787" xr:uid="{B75CA9B7-3AA5-483C-A616-78C46D8AB21D}"/>
    <cellStyle name="Įprastas 3 2 2 4 5 3 2" xfId="2067" xr:uid="{B131D551-D35B-4B37-B2AE-C6A5654B3052}"/>
    <cellStyle name="Įprastas 3 2 2 4 5 4" xfId="1471" xr:uid="{6367BAF8-E930-430E-94BB-577BF9789635}"/>
    <cellStyle name="Įprastas 3 2 2 4 6" xfId="270" xr:uid="{7EE854C0-2259-4F34-9925-FBD5800F4A43}"/>
    <cellStyle name="Įprastas 3 2 2 4 6 2" xfId="400" xr:uid="{74E852A3-3FC8-4E06-B98C-A22D5095E901}"/>
    <cellStyle name="Įprastas 3 2 2 4 6 2 2" xfId="790" xr:uid="{60E28BF7-577B-440A-B8DE-61E4D84BA608}"/>
    <cellStyle name="Įprastas 3 2 2 4 6 2 2 2" xfId="2070" xr:uid="{5950223B-27AE-43C5-B83B-1D21194EE448}"/>
    <cellStyle name="Įprastas 3 2 2 4 6 2 3" xfId="1681" xr:uid="{E93D1A24-4039-4931-8CDA-4918A8A332DE}"/>
    <cellStyle name="Įprastas 3 2 2 4 6 3" xfId="789" xr:uid="{D9F5D886-A3C4-44DE-AA7D-769B249B0DD1}"/>
    <cellStyle name="Įprastas 3 2 2 4 6 3 2" xfId="2069" xr:uid="{650D852C-6EFD-47BD-B6AB-B5D3A0938EC3}"/>
    <cellStyle name="Įprastas 3 2 2 4 6 4" xfId="1551" xr:uid="{F2FD7EA0-FAD1-4094-B705-7A52C9D9BF48}"/>
    <cellStyle name="Įprastas 3 2 2 4 7" xfId="385" xr:uid="{83FCE59F-504D-479B-B49C-22578A366A22}"/>
    <cellStyle name="Įprastas 3 2 2 4 7 2" xfId="791" xr:uid="{E9DA4C15-AE4A-4427-9F66-A220D252BA67}"/>
    <cellStyle name="Įprastas 3 2 2 4 7 2 2" xfId="2071" xr:uid="{AE5A103E-5861-4735-A7D8-E4678E309172}"/>
    <cellStyle name="Įprastas 3 2 2 4 7 3" xfId="1666" xr:uid="{BABC3046-AAC0-421E-8447-BF291C278B7F}"/>
    <cellStyle name="Įprastas 3 2 2 4 8" xfId="760" xr:uid="{49BEE785-C1B0-4180-84EF-73B1E1A529AB}"/>
    <cellStyle name="Įprastas 3 2 2 4 8 2" xfId="2040" xr:uid="{62A4B356-923A-42B7-9AE5-F830E08CB8CE}"/>
    <cellStyle name="Įprastas 3 2 2 4 9" xfId="1311" xr:uid="{D54EB524-1959-444D-B637-74528EE1BFEC}"/>
    <cellStyle name="Įprastas 3 2 2 5" xfId="34" xr:uid="{8ACF294F-512B-4E9D-98F9-6A9E2F9DCB7D}"/>
    <cellStyle name="Įprastas 3 2 2 5 2" xfId="74" xr:uid="{EDCEF606-255C-4F5B-9FAF-6186820CD624}"/>
    <cellStyle name="Įprastas 3 2 2 5 2 2" xfId="154" xr:uid="{FB5350EA-B5A7-4D4A-A492-39FE659BC65C}"/>
    <cellStyle name="Įprastas 3 2 2 5 2 2 2" xfId="403" xr:uid="{992ABB5F-D5A3-42B4-8BF8-1B4E66EDC9AF}"/>
    <cellStyle name="Įprastas 3 2 2 5 2 2 2 2" xfId="795" xr:uid="{E095DEA1-DAED-4D37-9AD7-BF3D578DDE85}"/>
    <cellStyle name="Įprastas 3 2 2 5 2 2 2 2 2" xfId="2075" xr:uid="{BCDF4EA3-C2D1-4220-94A5-3C5E51440381}"/>
    <cellStyle name="Įprastas 3 2 2 5 2 2 2 3" xfId="1684" xr:uid="{0103CE39-FCD6-4D1A-9FD8-4DB95C24A466}"/>
    <cellStyle name="Įprastas 3 2 2 5 2 2 3" xfId="794" xr:uid="{2D167F07-2CBD-412F-81BF-F037E78A2FED}"/>
    <cellStyle name="Įprastas 3 2 2 5 2 2 3 2" xfId="2074" xr:uid="{6A32EFD2-A64C-4B83-80F1-381167F3AAFB}"/>
    <cellStyle name="Įprastas 3 2 2 5 2 2 4" xfId="1435" xr:uid="{3BED42E1-FC7B-4903-A2F0-E844CD01FA76}"/>
    <cellStyle name="Įprastas 3 2 2 5 2 3" xfId="234" xr:uid="{93FF7F5D-48CB-4F6A-8790-073E7DC99631}"/>
    <cellStyle name="Įprastas 3 2 2 5 2 3 2" xfId="404" xr:uid="{81863507-1822-47EB-A4E3-F429529CDA34}"/>
    <cellStyle name="Įprastas 3 2 2 5 2 3 2 2" xfId="797" xr:uid="{64906DE3-8605-4E9C-9A33-D3860B5DF1AE}"/>
    <cellStyle name="Įprastas 3 2 2 5 2 3 2 2 2" xfId="2077" xr:uid="{34D6CE35-1B74-41F0-B428-976CA4072DE8}"/>
    <cellStyle name="Įprastas 3 2 2 5 2 3 2 3" xfId="1685" xr:uid="{BAC02B77-2C71-4A4C-BF8F-5719625A3D3F}"/>
    <cellStyle name="Įprastas 3 2 2 5 2 3 3" xfId="796" xr:uid="{69A656C8-3560-4614-A365-1A80164902C4}"/>
    <cellStyle name="Įprastas 3 2 2 5 2 3 3 2" xfId="2076" xr:uid="{D0C6A858-EF04-4389-BCDE-5C6FCACBE8BB}"/>
    <cellStyle name="Įprastas 3 2 2 5 2 3 4" xfId="1515" xr:uid="{F393F17C-1E94-473E-93FE-5AF988D68B1E}"/>
    <cellStyle name="Įprastas 3 2 2 5 2 4" xfId="314" xr:uid="{55540DE1-8F54-43E0-8129-0843B0B44882}"/>
    <cellStyle name="Įprastas 3 2 2 5 2 4 2" xfId="405" xr:uid="{7CE24A3A-6369-44A1-AD90-81F09B4C3C46}"/>
    <cellStyle name="Įprastas 3 2 2 5 2 4 2 2" xfId="799" xr:uid="{7C6AE23D-1966-43E2-A754-02B3964C4998}"/>
    <cellStyle name="Įprastas 3 2 2 5 2 4 2 2 2" xfId="2079" xr:uid="{29CC1D8A-8CA9-4855-BF9D-BD696658D7EE}"/>
    <cellStyle name="Įprastas 3 2 2 5 2 4 2 3" xfId="1686" xr:uid="{4D277F06-B279-4760-AC23-23DEA49ED71E}"/>
    <cellStyle name="Įprastas 3 2 2 5 2 4 3" xfId="798" xr:uid="{4676C0CC-FCC4-45EB-AF06-7C04ED4012A5}"/>
    <cellStyle name="Įprastas 3 2 2 5 2 4 3 2" xfId="2078" xr:uid="{B157C622-E3E0-4833-9888-45E30B26A21C}"/>
    <cellStyle name="Įprastas 3 2 2 5 2 4 4" xfId="1595" xr:uid="{BF39E1C4-5DCA-4D2B-97D7-F642854E3DA6}"/>
    <cellStyle name="Įprastas 3 2 2 5 2 5" xfId="402" xr:uid="{2A909337-873F-4D29-A696-BCD21FBE7920}"/>
    <cellStyle name="Įprastas 3 2 2 5 2 5 2" xfId="800" xr:uid="{A16BF456-DA42-4180-B857-5B181AB31A29}"/>
    <cellStyle name="Įprastas 3 2 2 5 2 5 2 2" xfId="2080" xr:uid="{48E0986B-6F1A-46A5-9FB4-521B7DF02DA9}"/>
    <cellStyle name="Įprastas 3 2 2 5 2 5 3" xfId="1683" xr:uid="{02142952-E7DB-4745-B004-69D1D245A0C1}"/>
    <cellStyle name="Įprastas 3 2 2 5 2 6" xfId="793" xr:uid="{0BE2C5F7-F879-48E4-ACD3-9E2109427D97}"/>
    <cellStyle name="Įprastas 3 2 2 5 2 6 2" xfId="2073" xr:uid="{D39835EB-B502-4ECE-A60C-9D510595EDAF}"/>
    <cellStyle name="Įprastas 3 2 2 5 2 7" xfId="1355" xr:uid="{2B9237F8-F6A2-4A31-A09A-1584863018B2}"/>
    <cellStyle name="Įprastas 3 2 2 5 3" xfId="114" xr:uid="{6CD6C9BC-95EC-46B2-A0FE-E1D9B3C5EF24}"/>
    <cellStyle name="Įprastas 3 2 2 5 3 2" xfId="406" xr:uid="{762FBA08-D581-4828-93A1-EAAD841A2BD5}"/>
    <cellStyle name="Įprastas 3 2 2 5 3 2 2" xfId="802" xr:uid="{89E42354-8094-48EA-9986-EF7E7AA1E4B0}"/>
    <cellStyle name="Įprastas 3 2 2 5 3 2 2 2" xfId="2082" xr:uid="{8433B5EB-868F-4F2B-A0C8-239AE74BCBF4}"/>
    <cellStyle name="Įprastas 3 2 2 5 3 2 3" xfId="1687" xr:uid="{39FBDBEE-D8F7-4019-82CD-F929D498C181}"/>
    <cellStyle name="Įprastas 3 2 2 5 3 3" xfId="801" xr:uid="{BD8F2562-BE03-4478-8809-F26388CB557E}"/>
    <cellStyle name="Įprastas 3 2 2 5 3 3 2" xfId="2081" xr:uid="{886C894D-A212-43B7-AD25-9A0D1258611B}"/>
    <cellStyle name="Įprastas 3 2 2 5 3 4" xfId="1395" xr:uid="{29E83580-9680-4D6E-BC01-FDFFD20869A5}"/>
    <cellStyle name="Įprastas 3 2 2 5 4" xfId="194" xr:uid="{C2D8B33B-F1CD-4245-8B65-343146EED9F0}"/>
    <cellStyle name="Įprastas 3 2 2 5 4 2" xfId="407" xr:uid="{AC8967DF-9F0D-40B1-A2F8-108E4201E865}"/>
    <cellStyle name="Įprastas 3 2 2 5 4 2 2" xfId="804" xr:uid="{12F6DC42-F580-434D-879E-748DE08FEA6F}"/>
    <cellStyle name="Įprastas 3 2 2 5 4 2 2 2" xfId="2084" xr:uid="{51282679-E376-4357-9500-0557842259F2}"/>
    <cellStyle name="Įprastas 3 2 2 5 4 2 3" xfId="1688" xr:uid="{73C866BD-3528-4367-A30F-E0A67509CBE7}"/>
    <cellStyle name="Įprastas 3 2 2 5 4 3" xfId="803" xr:uid="{26A082A7-96BC-4C15-A523-A67C75573372}"/>
    <cellStyle name="Įprastas 3 2 2 5 4 3 2" xfId="2083" xr:uid="{4AFE00B0-A8A9-4203-A3F1-0E3F5EDB6AD3}"/>
    <cellStyle name="Įprastas 3 2 2 5 4 4" xfId="1475" xr:uid="{9C784879-1DD3-4BE4-AF80-C3D1F871C8E5}"/>
    <cellStyle name="Įprastas 3 2 2 5 5" xfId="274" xr:uid="{AC9089A2-AFF2-423A-896F-62322B3B2267}"/>
    <cellStyle name="Įprastas 3 2 2 5 5 2" xfId="408" xr:uid="{EDDA3EE7-540B-4800-9AB0-BE02B141C72F}"/>
    <cellStyle name="Įprastas 3 2 2 5 5 2 2" xfId="806" xr:uid="{55D26F1E-5E26-458C-877F-DE45E69E68DF}"/>
    <cellStyle name="Įprastas 3 2 2 5 5 2 2 2" xfId="2086" xr:uid="{DA1408F9-BF4D-4308-BD54-B8DD82B5FCE8}"/>
    <cellStyle name="Įprastas 3 2 2 5 5 2 3" xfId="1689" xr:uid="{2C6E071B-BA94-4FEA-8537-84095E374C80}"/>
    <cellStyle name="Įprastas 3 2 2 5 5 3" xfId="805" xr:uid="{35BAAF97-7394-4679-BE47-44920D9111CD}"/>
    <cellStyle name="Įprastas 3 2 2 5 5 3 2" xfId="2085" xr:uid="{973365D3-BE1C-4A13-80C7-17AA0C5D229E}"/>
    <cellStyle name="Įprastas 3 2 2 5 5 4" xfId="1555" xr:uid="{2163F397-A411-4DEC-AA4F-52129F9E8AE0}"/>
    <cellStyle name="Įprastas 3 2 2 5 6" xfId="401" xr:uid="{9CAD0061-D1FD-4EE9-A819-8C5AC8093995}"/>
    <cellStyle name="Įprastas 3 2 2 5 6 2" xfId="807" xr:uid="{1ED15920-A7B2-4944-89BB-9185F20D5794}"/>
    <cellStyle name="Įprastas 3 2 2 5 6 2 2" xfId="2087" xr:uid="{BEF3AF99-2E46-4F94-A9E5-E2F01A7CD019}"/>
    <cellStyle name="Įprastas 3 2 2 5 6 3" xfId="1682" xr:uid="{503EE8CD-67E4-46F5-B791-044DAD193C36}"/>
    <cellStyle name="Įprastas 3 2 2 5 7" xfId="792" xr:uid="{CA2F3CD8-69D9-40A2-B478-09BBFB370D8F}"/>
    <cellStyle name="Įprastas 3 2 2 5 7 2" xfId="2072" xr:uid="{ECB35B47-367A-41F1-85E1-243C4F0CBF21}"/>
    <cellStyle name="Įprastas 3 2 2 5 8" xfId="1315" xr:uid="{5B2D2210-2BC3-4A12-9EBA-35BAFE2264BA}"/>
    <cellStyle name="Įprastas 3 2 2 6" xfId="54" xr:uid="{D4C4A9F0-61A8-472A-A996-112D29936902}"/>
    <cellStyle name="Įprastas 3 2 2 6 2" xfId="134" xr:uid="{5F274BA5-AAFE-421D-B04D-F466D7779C4F}"/>
    <cellStyle name="Įprastas 3 2 2 6 2 2" xfId="410" xr:uid="{FF39CBE6-7E1B-4E9A-929F-DFECD89AD3BA}"/>
    <cellStyle name="Įprastas 3 2 2 6 2 2 2" xfId="810" xr:uid="{22548CA0-B2D2-48E3-B828-42FD23EDC455}"/>
    <cellStyle name="Įprastas 3 2 2 6 2 2 2 2" xfId="2090" xr:uid="{AE941123-1617-42E4-A14A-48BEE6F58C63}"/>
    <cellStyle name="Įprastas 3 2 2 6 2 2 3" xfId="1691" xr:uid="{A55BD44F-D696-45E3-8220-83BD8D190EF6}"/>
    <cellStyle name="Įprastas 3 2 2 6 2 3" xfId="809" xr:uid="{EA872592-BCAB-4113-A353-A264B4FF114E}"/>
    <cellStyle name="Įprastas 3 2 2 6 2 3 2" xfId="2089" xr:uid="{13748E1A-E55E-4A2D-8CBB-461400397D0F}"/>
    <cellStyle name="Įprastas 3 2 2 6 2 4" xfId="1415" xr:uid="{1845E6E9-309C-4C7D-9F31-F04E7BAD3079}"/>
    <cellStyle name="Įprastas 3 2 2 6 3" xfId="214" xr:uid="{6D9B3F53-23CA-4FF0-8088-3137637DC256}"/>
    <cellStyle name="Įprastas 3 2 2 6 3 2" xfId="411" xr:uid="{E419110E-08C2-42AE-BC46-48BCFB1AAE07}"/>
    <cellStyle name="Įprastas 3 2 2 6 3 2 2" xfId="812" xr:uid="{D636CD6C-E74E-452E-8240-E523D09CD488}"/>
    <cellStyle name="Įprastas 3 2 2 6 3 2 2 2" xfId="2092" xr:uid="{E678CCF6-5ECA-4F1C-A4CE-1E479294D29F}"/>
    <cellStyle name="Įprastas 3 2 2 6 3 2 3" xfId="1692" xr:uid="{00E3518B-5E04-49CD-8B24-CFAEBC3408DE}"/>
    <cellStyle name="Įprastas 3 2 2 6 3 3" xfId="811" xr:uid="{0EA66E14-B554-4095-A7CC-753F3C4507C0}"/>
    <cellStyle name="Įprastas 3 2 2 6 3 3 2" xfId="2091" xr:uid="{69FFFE19-3F85-4304-A7FB-30FE6944CC9B}"/>
    <cellStyle name="Įprastas 3 2 2 6 3 4" xfId="1495" xr:uid="{5A5E6387-C349-4E9D-A3A6-045741FBD753}"/>
    <cellStyle name="Įprastas 3 2 2 6 4" xfId="294" xr:uid="{D4C1BC36-BC87-48D5-8744-0DD29C93ADBC}"/>
    <cellStyle name="Įprastas 3 2 2 6 4 2" xfId="412" xr:uid="{FDE68B48-2693-4D09-9117-2E3E22664D6D}"/>
    <cellStyle name="Įprastas 3 2 2 6 4 2 2" xfId="814" xr:uid="{08594F12-550C-46A2-80EF-CC9D374356CC}"/>
    <cellStyle name="Įprastas 3 2 2 6 4 2 2 2" xfId="2094" xr:uid="{2C0AE248-27CE-450A-AA17-3E608F1923DF}"/>
    <cellStyle name="Įprastas 3 2 2 6 4 2 3" xfId="1693" xr:uid="{DD748CB6-4682-4805-8719-E870E4475983}"/>
    <cellStyle name="Įprastas 3 2 2 6 4 3" xfId="813" xr:uid="{413DE8F1-A0B7-428F-BD8A-218C4A895B78}"/>
    <cellStyle name="Įprastas 3 2 2 6 4 3 2" xfId="2093" xr:uid="{BBF99CE5-9869-440A-ACEB-36DFE37B7357}"/>
    <cellStyle name="Įprastas 3 2 2 6 4 4" xfId="1575" xr:uid="{9855DBD5-242D-4AB3-BD03-568B0CB57A87}"/>
    <cellStyle name="Įprastas 3 2 2 6 5" xfId="409" xr:uid="{83BC109E-4670-4479-AB9A-32EFBB5C892C}"/>
    <cellStyle name="Įprastas 3 2 2 6 5 2" xfId="815" xr:uid="{2F8A9A3B-F3C8-4071-B21C-5E54EC0EC49C}"/>
    <cellStyle name="Įprastas 3 2 2 6 5 2 2" xfId="2095" xr:uid="{EF35972E-0105-48BA-B52C-4CE8876952D1}"/>
    <cellStyle name="Įprastas 3 2 2 6 5 3" xfId="1690" xr:uid="{73EC4171-F88E-4C1F-873C-7AA30376B5D5}"/>
    <cellStyle name="Įprastas 3 2 2 6 6" xfId="808" xr:uid="{7995FD21-094D-47CE-9B2D-07C4AC8772FB}"/>
    <cellStyle name="Įprastas 3 2 2 6 6 2" xfId="2088" xr:uid="{4B7F8738-8F9C-486D-A348-918064F41C66}"/>
    <cellStyle name="Įprastas 3 2 2 6 7" xfId="1335" xr:uid="{F04C4251-1EBF-4B26-A301-D9BA76FD6C4A}"/>
    <cellStyle name="Įprastas 3 2 2 7" xfId="94" xr:uid="{D37196FE-DA9A-4635-A467-1EDC09A99E24}"/>
    <cellStyle name="Įprastas 3 2 2 7 2" xfId="413" xr:uid="{2815CD65-EF0E-4CC2-BDD0-C8AB73B13CD9}"/>
    <cellStyle name="Įprastas 3 2 2 7 2 2" xfId="817" xr:uid="{1C17674E-8158-4DBB-B285-E5B4EF60D3B5}"/>
    <cellStyle name="Įprastas 3 2 2 7 2 2 2" xfId="2097" xr:uid="{92DE3A7D-F1BB-4083-96E0-41B6FA225932}"/>
    <cellStyle name="Įprastas 3 2 2 7 2 3" xfId="1694" xr:uid="{ED90F6BD-7D6B-4CEB-81FB-CD2838340488}"/>
    <cellStyle name="Įprastas 3 2 2 7 3" xfId="816" xr:uid="{94B56E2D-20A2-4B6B-9C9C-8BD7C3915F63}"/>
    <cellStyle name="Įprastas 3 2 2 7 3 2" xfId="2096" xr:uid="{4FABF025-DE00-4393-A07B-54272710FC74}"/>
    <cellStyle name="Įprastas 3 2 2 7 4" xfId="1375" xr:uid="{A85C8E59-BE25-4103-A7C3-1F34DCEA6A93}"/>
    <cellStyle name="Įprastas 3 2 2 8" xfId="174" xr:uid="{254874EA-DFF7-452C-BBC6-24DC9F251D6A}"/>
    <cellStyle name="Įprastas 3 2 2 8 2" xfId="414" xr:uid="{EC25E9A7-A27F-45FF-ADC3-DECDB9BB20A1}"/>
    <cellStyle name="Įprastas 3 2 2 8 2 2" xfId="819" xr:uid="{D259B469-8D45-48AA-A44C-864F848435B6}"/>
    <cellStyle name="Įprastas 3 2 2 8 2 2 2" xfId="2099" xr:uid="{C9727EFC-4898-4A92-B3EB-59C596DAC21B}"/>
    <cellStyle name="Įprastas 3 2 2 8 2 3" xfId="1695" xr:uid="{F123B6CD-E657-4CEC-A055-0D2FF07894B6}"/>
    <cellStyle name="Įprastas 3 2 2 8 3" xfId="818" xr:uid="{F01DD60E-C5DB-47CD-9043-918BAE78946B}"/>
    <cellStyle name="Įprastas 3 2 2 8 3 2" xfId="2098" xr:uid="{495C3D27-BDC6-45DD-9C26-33AE26314D80}"/>
    <cellStyle name="Įprastas 3 2 2 8 4" xfId="1455" xr:uid="{A7F96244-7422-4A26-A5B3-876CC3A0E4AB}"/>
    <cellStyle name="Įprastas 3 2 2 9" xfId="254" xr:uid="{9E3C4049-DFC9-4F6E-BC1F-CED0467CF3F5}"/>
    <cellStyle name="Įprastas 3 2 2 9 2" xfId="415" xr:uid="{0303A655-C210-4D58-B9A9-5ADACA0D86FB}"/>
    <cellStyle name="Įprastas 3 2 2 9 2 2" xfId="821" xr:uid="{62FB5C30-CECE-4B95-B08B-2C6889690705}"/>
    <cellStyle name="Įprastas 3 2 2 9 2 2 2" xfId="2101" xr:uid="{FF9194A0-6E79-4A41-9A00-2D8D627F3F0F}"/>
    <cellStyle name="Įprastas 3 2 2 9 2 3" xfId="1696" xr:uid="{475E6866-EC13-4BD0-B189-A18F9AC1EEE7}"/>
    <cellStyle name="Įprastas 3 2 2 9 3" xfId="820" xr:uid="{88C624A3-BEE6-47C3-B581-68F70FEDF3D4}"/>
    <cellStyle name="Įprastas 3 2 2 9 3 2" xfId="2100" xr:uid="{528AD9FF-6220-4DF9-80EB-C6FC42D670BE}"/>
    <cellStyle name="Įprastas 3 2 2 9 4" xfId="1535" xr:uid="{FB9C9E0D-1DDA-4B92-AF5C-C7BAE5EB5DCD}"/>
    <cellStyle name="Įprastas 3 2 3" xfId="14" xr:uid="{00000000-0005-0000-0000-00000F000000}"/>
    <cellStyle name="Įprastas 3 2 3 10" xfId="1297" xr:uid="{203DD471-8027-4B79-B8A4-A99D2BABFFB0}"/>
    <cellStyle name="Įprastas 3 2 3 2" xfId="23" xr:uid="{00000000-0005-0000-0000-000010000000}"/>
    <cellStyle name="Įprastas 3 2 3 2 2" xfId="44" xr:uid="{4ED469EE-D4DE-4F6A-8D74-B189D13467AB}"/>
    <cellStyle name="Įprastas 3 2 3 2 2 2" xfId="84" xr:uid="{C549FAE5-4C5D-45B3-B11C-B5142A4E31FB}"/>
    <cellStyle name="Įprastas 3 2 3 2 2 2 2" xfId="164" xr:uid="{0C3695DA-BB10-4C97-B80D-F02D8F813D84}"/>
    <cellStyle name="Įprastas 3 2 3 2 2 2 2 2" xfId="420" xr:uid="{29EA2289-3DA4-4AD3-972D-8ACECB4EB29E}"/>
    <cellStyle name="Įprastas 3 2 3 2 2 2 2 2 2" xfId="827" xr:uid="{0753F54C-51ED-44F2-895D-74CC7B948677}"/>
    <cellStyle name="Įprastas 3 2 3 2 2 2 2 2 2 2" xfId="2107" xr:uid="{E3EBA2CC-2AC5-4BFA-87E1-DA5E21B259A5}"/>
    <cellStyle name="Įprastas 3 2 3 2 2 2 2 2 3" xfId="1701" xr:uid="{D795425A-1287-4F35-8A48-AD93169A34B8}"/>
    <cellStyle name="Įprastas 3 2 3 2 2 2 2 3" xfId="826" xr:uid="{35D896EC-964C-4EA6-A635-A0C4F8F9F464}"/>
    <cellStyle name="Įprastas 3 2 3 2 2 2 2 3 2" xfId="2106" xr:uid="{2FD84D2E-377F-4DCA-A20B-430587F270D3}"/>
    <cellStyle name="Įprastas 3 2 3 2 2 2 2 4" xfId="1445" xr:uid="{9FE811E0-9B2D-4A28-8066-282CE4E0FCF6}"/>
    <cellStyle name="Įprastas 3 2 3 2 2 2 3" xfId="244" xr:uid="{2248D7E3-D4F7-4A77-827E-FD22ED183C89}"/>
    <cellStyle name="Įprastas 3 2 3 2 2 2 3 2" xfId="421" xr:uid="{19D74047-44CA-4132-AFAE-F2B32741B4D0}"/>
    <cellStyle name="Įprastas 3 2 3 2 2 2 3 2 2" xfId="829" xr:uid="{4C51CC0F-D463-49EA-93AE-3728678C2B90}"/>
    <cellStyle name="Įprastas 3 2 3 2 2 2 3 2 2 2" xfId="2109" xr:uid="{2BF26ED3-8A36-4083-AE01-23BA456263A7}"/>
    <cellStyle name="Įprastas 3 2 3 2 2 2 3 2 3" xfId="1702" xr:uid="{3A34BC3F-E391-45C1-BF51-3D5C720773B2}"/>
    <cellStyle name="Įprastas 3 2 3 2 2 2 3 3" xfId="828" xr:uid="{9F90D9D1-8571-4EF2-89B8-FA4DF3D0ABFE}"/>
    <cellStyle name="Įprastas 3 2 3 2 2 2 3 3 2" xfId="2108" xr:uid="{3FD2C004-F8E8-4556-93AC-EABCEC42D458}"/>
    <cellStyle name="Įprastas 3 2 3 2 2 2 3 4" xfId="1525" xr:uid="{452FA326-0B65-4D45-842C-EAC41E49DC03}"/>
    <cellStyle name="Įprastas 3 2 3 2 2 2 4" xfId="324" xr:uid="{FE20340E-ED24-4B80-B92C-FE2A7B910B8B}"/>
    <cellStyle name="Įprastas 3 2 3 2 2 2 4 2" xfId="422" xr:uid="{C5A4218F-2C6A-43CE-A8FD-5E214156E7C2}"/>
    <cellStyle name="Įprastas 3 2 3 2 2 2 4 2 2" xfId="831" xr:uid="{3D5EAFD1-44EC-4DF8-8E68-4D86451FF7BB}"/>
    <cellStyle name="Įprastas 3 2 3 2 2 2 4 2 2 2" xfId="2111" xr:uid="{5A47AB99-C903-462A-9916-1E8CEC9138B1}"/>
    <cellStyle name="Įprastas 3 2 3 2 2 2 4 2 3" xfId="1703" xr:uid="{3D91B750-F683-4AC2-B95D-8C30585BF12F}"/>
    <cellStyle name="Įprastas 3 2 3 2 2 2 4 3" xfId="830" xr:uid="{9DCFDC89-CA07-4CDC-84DE-6B753880C1D2}"/>
    <cellStyle name="Įprastas 3 2 3 2 2 2 4 3 2" xfId="2110" xr:uid="{F0EC282B-2B51-4B9C-B7CC-694E66D0ED2D}"/>
    <cellStyle name="Įprastas 3 2 3 2 2 2 4 4" xfId="1605" xr:uid="{9D4D4150-1259-4420-BF2A-C770883088A1}"/>
    <cellStyle name="Įprastas 3 2 3 2 2 2 5" xfId="419" xr:uid="{112F850B-47EF-40AE-9F21-FB9C3DD5B4EA}"/>
    <cellStyle name="Įprastas 3 2 3 2 2 2 5 2" xfId="832" xr:uid="{EBDF9807-D882-42B4-8303-372BA1A47195}"/>
    <cellStyle name="Įprastas 3 2 3 2 2 2 5 2 2" xfId="2112" xr:uid="{C7703977-14AD-4BEC-B2A2-AAFA353369C2}"/>
    <cellStyle name="Įprastas 3 2 3 2 2 2 5 3" xfId="1700" xr:uid="{71FB04CB-EA37-4616-95AF-39D304E44B07}"/>
    <cellStyle name="Įprastas 3 2 3 2 2 2 6" xfId="825" xr:uid="{61CCD474-13A4-49C9-8377-D6A7A2D40115}"/>
    <cellStyle name="Įprastas 3 2 3 2 2 2 6 2" xfId="2105" xr:uid="{F98094A2-CB0B-403F-AF44-8B942843175A}"/>
    <cellStyle name="Įprastas 3 2 3 2 2 2 7" xfId="1365" xr:uid="{923C7F01-1A24-4521-BDCC-7DA799AE5FD4}"/>
    <cellStyle name="Įprastas 3 2 3 2 2 3" xfId="124" xr:uid="{EFA97BCE-CE1A-4915-9B6E-716CB3A82E6C}"/>
    <cellStyle name="Įprastas 3 2 3 2 2 3 2" xfId="423" xr:uid="{2E8E187E-3BBF-4625-B0F1-550F00395078}"/>
    <cellStyle name="Įprastas 3 2 3 2 2 3 2 2" xfId="834" xr:uid="{3FCDE921-866D-4075-BDC1-AB44EB443524}"/>
    <cellStyle name="Įprastas 3 2 3 2 2 3 2 2 2" xfId="2114" xr:uid="{BCFC68EF-CD36-405E-BF72-C91054752B0D}"/>
    <cellStyle name="Įprastas 3 2 3 2 2 3 2 3" xfId="1704" xr:uid="{7188A4D9-0B09-4249-B902-2041D8CDD321}"/>
    <cellStyle name="Įprastas 3 2 3 2 2 3 3" xfId="833" xr:uid="{8734D42B-89CC-436D-89C5-82A1E09E56BA}"/>
    <cellStyle name="Įprastas 3 2 3 2 2 3 3 2" xfId="2113" xr:uid="{62B53309-5DFA-46CF-9AE0-61CACE19731E}"/>
    <cellStyle name="Įprastas 3 2 3 2 2 3 4" xfId="1405" xr:uid="{9F8A34C4-837E-4772-A965-F8D6FE435B62}"/>
    <cellStyle name="Įprastas 3 2 3 2 2 4" xfId="204" xr:uid="{DF3CB5B9-9ADE-48A8-B60E-E07F092F6C06}"/>
    <cellStyle name="Įprastas 3 2 3 2 2 4 2" xfId="424" xr:uid="{93B9C069-72A8-41D5-AE00-8BC0B47A7241}"/>
    <cellStyle name="Įprastas 3 2 3 2 2 4 2 2" xfId="836" xr:uid="{A2DD0DD0-F974-45A5-A620-902FD5A978ED}"/>
    <cellStyle name="Įprastas 3 2 3 2 2 4 2 2 2" xfId="2116" xr:uid="{52394DD8-B613-4C41-867E-188D7634C019}"/>
    <cellStyle name="Įprastas 3 2 3 2 2 4 2 3" xfId="1705" xr:uid="{7014EAAB-498B-495C-AAC6-E624529039CD}"/>
    <cellStyle name="Įprastas 3 2 3 2 2 4 3" xfId="835" xr:uid="{E459CD0C-5A12-4C24-96C7-DEF2AE0DB8C5}"/>
    <cellStyle name="Įprastas 3 2 3 2 2 4 3 2" xfId="2115" xr:uid="{1DBF39E9-5BB1-4BAF-BD9B-2DCC427545CC}"/>
    <cellStyle name="Įprastas 3 2 3 2 2 4 4" xfId="1485" xr:uid="{32F3A11B-1C2E-42B3-BDAC-A03750E8F7F3}"/>
    <cellStyle name="Įprastas 3 2 3 2 2 5" xfId="284" xr:uid="{1086DED4-AEF6-466C-BB38-9E95FF1C429B}"/>
    <cellStyle name="Įprastas 3 2 3 2 2 5 2" xfId="425" xr:uid="{B90F9BB9-DB52-477C-BA4C-CA007142CBEF}"/>
    <cellStyle name="Įprastas 3 2 3 2 2 5 2 2" xfId="838" xr:uid="{9DECD84A-998F-43E1-A706-0E7BF72EB6A2}"/>
    <cellStyle name="Įprastas 3 2 3 2 2 5 2 2 2" xfId="2118" xr:uid="{83F085AD-CE3E-496D-B02C-CB04EBEF018A}"/>
    <cellStyle name="Įprastas 3 2 3 2 2 5 2 3" xfId="1706" xr:uid="{55972336-1316-4CA2-A145-3A158F8D7714}"/>
    <cellStyle name="Įprastas 3 2 3 2 2 5 3" xfId="837" xr:uid="{4C33B8C3-84D6-422F-9BD2-29458FFE6CA7}"/>
    <cellStyle name="Įprastas 3 2 3 2 2 5 3 2" xfId="2117" xr:uid="{B59CB9BF-57BD-44DE-A400-03C531A6E95D}"/>
    <cellStyle name="Įprastas 3 2 3 2 2 5 4" xfId="1565" xr:uid="{263A0AD6-C69B-4ACD-835F-6EB52BCF1BDB}"/>
    <cellStyle name="Įprastas 3 2 3 2 2 6" xfId="418" xr:uid="{CB152DF0-DA65-4FE4-9C30-30A196282C34}"/>
    <cellStyle name="Įprastas 3 2 3 2 2 6 2" xfId="839" xr:uid="{5A0B86DC-4E2D-4F76-A074-A07FA98D251C}"/>
    <cellStyle name="Įprastas 3 2 3 2 2 6 2 2" xfId="2119" xr:uid="{A295640D-E0D8-417E-8107-8A2E3CD7077B}"/>
    <cellStyle name="Įprastas 3 2 3 2 2 6 3" xfId="1699" xr:uid="{9428C0FC-BF58-4AC4-9D67-92054E6E2357}"/>
    <cellStyle name="Įprastas 3 2 3 2 2 7" xfId="824" xr:uid="{3FF75F44-6B20-4750-ABBB-C77148707783}"/>
    <cellStyle name="Įprastas 3 2 3 2 2 7 2" xfId="2104" xr:uid="{82EDCC95-4E87-4469-92E3-94620D1CAE55}"/>
    <cellStyle name="Įprastas 3 2 3 2 2 8" xfId="1325" xr:uid="{8EEE02DF-1035-4CE7-B974-6CE900CBD6E9}"/>
    <cellStyle name="Įprastas 3 2 3 2 3" xfId="64" xr:uid="{A4110EAE-E117-43ED-847E-9D61730FB394}"/>
    <cellStyle name="Įprastas 3 2 3 2 3 2" xfId="144" xr:uid="{B676EB0B-E92C-4695-A0C9-8BD269ABCBAC}"/>
    <cellStyle name="Įprastas 3 2 3 2 3 2 2" xfId="427" xr:uid="{FA00DACA-5CC1-4A4A-9216-B97457E98018}"/>
    <cellStyle name="Įprastas 3 2 3 2 3 2 2 2" xfId="842" xr:uid="{6A7AF15B-FA6D-4889-BB24-8A2896D35314}"/>
    <cellStyle name="Įprastas 3 2 3 2 3 2 2 2 2" xfId="2122" xr:uid="{71B66704-4F1C-422D-8B56-4B084280D975}"/>
    <cellStyle name="Įprastas 3 2 3 2 3 2 2 3" xfId="1708" xr:uid="{D44C498F-53BD-455E-A631-F9B74763354D}"/>
    <cellStyle name="Įprastas 3 2 3 2 3 2 3" xfId="841" xr:uid="{51E53691-9970-41E0-B584-8FC2E24A0233}"/>
    <cellStyle name="Įprastas 3 2 3 2 3 2 3 2" xfId="2121" xr:uid="{C49BBFBE-9433-4753-BC97-4C6A04DB4A86}"/>
    <cellStyle name="Įprastas 3 2 3 2 3 2 4" xfId="1425" xr:uid="{D706ED47-6D0B-4D36-97E0-0A0EACB08EC9}"/>
    <cellStyle name="Įprastas 3 2 3 2 3 3" xfId="224" xr:uid="{D356AB11-554D-4F19-A9AC-455708447FC2}"/>
    <cellStyle name="Įprastas 3 2 3 2 3 3 2" xfId="428" xr:uid="{A74485C7-4416-4BAC-A206-B6C67377D28D}"/>
    <cellStyle name="Įprastas 3 2 3 2 3 3 2 2" xfId="844" xr:uid="{FBE80805-B7BB-44D2-BDAB-3F810B8FF539}"/>
    <cellStyle name="Įprastas 3 2 3 2 3 3 2 2 2" xfId="2124" xr:uid="{21DA1E78-1AA0-468E-800A-3CFD7A446A5F}"/>
    <cellStyle name="Įprastas 3 2 3 2 3 3 2 3" xfId="1709" xr:uid="{78A2117D-8A4B-4F07-BEF3-73A123734657}"/>
    <cellStyle name="Įprastas 3 2 3 2 3 3 3" xfId="843" xr:uid="{900199FD-956D-4EF5-B834-AB12EFBE4DD8}"/>
    <cellStyle name="Įprastas 3 2 3 2 3 3 3 2" xfId="2123" xr:uid="{FEAD4178-D39F-4ED6-AE08-D56202B7C29D}"/>
    <cellStyle name="Įprastas 3 2 3 2 3 3 4" xfId="1505" xr:uid="{E56BF9DE-ADFF-4201-A622-99CE85FA67F0}"/>
    <cellStyle name="Įprastas 3 2 3 2 3 4" xfId="304" xr:uid="{D05964D4-C376-40CE-BC44-5D98EAD9ADBF}"/>
    <cellStyle name="Įprastas 3 2 3 2 3 4 2" xfId="429" xr:uid="{C7AF89D1-6A60-4508-A235-65A5F0F3115C}"/>
    <cellStyle name="Įprastas 3 2 3 2 3 4 2 2" xfId="846" xr:uid="{0F205EE5-3582-4089-99FA-1A79B37AAAFC}"/>
    <cellStyle name="Įprastas 3 2 3 2 3 4 2 2 2" xfId="2126" xr:uid="{82DDD243-3DF8-41D6-8F63-CCF6C355F3FD}"/>
    <cellStyle name="Įprastas 3 2 3 2 3 4 2 3" xfId="1710" xr:uid="{17BB9055-7EF6-4490-85F8-70A32A63DAD7}"/>
    <cellStyle name="Įprastas 3 2 3 2 3 4 3" xfId="845" xr:uid="{24F33284-F989-4559-B8FB-FD182D4A17E0}"/>
    <cellStyle name="Įprastas 3 2 3 2 3 4 3 2" xfId="2125" xr:uid="{51D8CEC8-0F32-49AD-B814-6AD71AF9090D}"/>
    <cellStyle name="Įprastas 3 2 3 2 3 4 4" xfId="1585" xr:uid="{A1EDB21D-9148-4D3F-B357-698DBA58FA29}"/>
    <cellStyle name="Įprastas 3 2 3 2 3 5" xfId="426" xr:uid="{9F3BE316-3CD2-4661-8E33-1C98E3B63789}"/>
    <cellStyle name="Įprastas 3 2 3 2 3 5 2" xfId="847" xr:uid="{10C69A20-13C4-4F26-93FE-2AE88C6C657C}"/>
    <cellStyle name="Įprastas 3 2 3 2 3 5 2 2" xfId="2127" xr:uid="{1DA41658-1F4C-49B3-A884-316C8ADE51CB}"/>
    <cellStyle name="Įprastas 3 2 3 2 3 5 3" xfId="1707" xr:uid="{501361A1-9CF6-4E27-A229-B0AF6D4FE5D3}"/>
    <cellStyle name="Įprastas 3 2 3 2 3 6" xfId="840" xr:uid="{6A4A7997-4D6B-4321-9DAB-C9B2588DEDD0}"/>
    <cellStyle name="Įprastas 3 2 3 2 3 6 2" xfId="2120" xr:uid="{C903CAA7-30B2-4668-8C94-BB3DC8C72BB5}"/>
    <cellStyle name="Įprastas 3 2 3 2 3 7" xfId="1345" xr:uid="{3C0DE891-3D81-4ECE-BDE6-E1869F2577F3}"/>
    <cellStyle name="Įprastas 3 2 3 2 4" xfId="104" xr:uid="{630D753E-F593-434B-8264-D63155F94CED}"/>
    <cellStyle name="Įprastas 3 2 3 2 4 2" xfId="430" xr:uid="{D61A456F-027E-4B8E-9473-B4B80C11F5BF}"/>
    <cellStyle name="Įprastas 3 2 3 2 4 2 2" xfId="849" xr:uid="{ABB18D64-5311-4517-9AF9-E6ACF5FF4761}"/>
    <cellStyle name="Įprastas 3 2 3 2 4 2 2 2" xfId="2129" xr:uid="{946244EA-8ABD-418E-935C-4B452B718A5F}"/>
    <cellStyle name="Įprastas 3 2 3 2 4 2 3" xfId="1711" xr:uid="{4895C11A-4DAB-48C0-9ADB-0C099ED61199}"/>
    <cellStyle name="Įprastas 3 2 3 2 4 3" xfId="848" xr:uid="{A6F5633C-8A76-43B9-9AE4-24EF1F12D2CD}"/>
    <cellStyle name="Įprastas 3 2 3 2 4 3 2" xfId="2128" xr:uid="{85E07315-D78E-4ACD-A615-AAF9DED364E6}"/>
    <cellStyle name="Įprastas 3 2 3 2 4 4" xfId="1385" xr:uid="{D78414FA-7C7A-4E27-B9D6-C995CD521846}"/>
    <cellStyle name="Įprastas 3 2 3 2 5" xfId="184" xr:uid="{B7255F20-B85C-4B74-8880-2D7E693653C3}"/>
    <cellStyle name="Įprastas 3 2 3 2 5 2" xfId="431" xr:uid="{751BCCFA-E238-4611-A90E-457B05AED799}"/>
    <cellStyle name="Įprastas 3 2 3 2 5 2 2" xfId="851" xr:uid="{4FB83F7E-E50F-4EC8-85BE-31477B34C7EC}"/>
    <cellStyle name="Įprastas 3 2 3 2 5 2 2 2" xfId="2131" xr:uid="{B7E872C2-7B4C-4FD9-8546-6258FA3C55EA}"/>
    <cellStyle name="Įprastas 3 2 3 2 5 2 3" xfId="1712" xr:uid="{21689D5E-2D7E-43D5-9B8B-A0D96135132A}"/>
    <cellStyle name="Įprastas 3 2 3 2 5 3" xfId="850" xr:uid="{CAA15E24-EBF5-4F8B-B1D4-6AD9E62F6C77}"/>
    <cellStyle name="Įprastas 3 2 3 2 5 3 2" xfId="2130" xr:uid="{19E7DACD-4293-4F14-AFE6-FAADECAD8C48}"/>
    <cellStyle name="Įprastas 3 2 3 2 5 4" xfId="1465" xr:uid="{A0121684-E0C1-44B1-84C3-08CC6D7BA2BA}"/>
    <cellStyle name="Įprastas 3 2 3 2 6" xfId="264" xr:uid="{83F6E4AB-AFFC-416D-AB45-D73BA9549B25}"/>
    <cellStyle name="Įprastas 3 2 3 2 6 2" xfId="432" xr:uid="{256D76A2-EAA1-4962-82D8-C3F11D20C937}"/>
    <cellStyle name="Įprastas 3 2 3 2 6 2 2" xfId="853" xr:uid="{F7995ECA-A292-4C28-A74E-6F9022EB2CD0}"/>
    <cellStyle name="Įprastas 3 2 3 2 6 2 2 2" xfId="2133" xr:uid="{84AF1AE0-CC80-485A-B759-E48AD08B74F3}"/>
    <cellStyle name="Įprastas 3 2 3 2 6 2 3" xfId="1713" xr:uid="{4283EAEA-BD1D-4F2B-98CE-2E373F988876}"/>
    <cellStyle name="Įprastas 3 2 3 2 6 3" xfId="852" xr:uid="{4ECA57D5-BD5F-4B41-92CB-6CF2641EDDD6}"/>
    <cellStyle name="Įprastas 3 2 3 2 6 3 2" xfId="2132" xr:uid="{5A1E664C-CB96-44EC-B811-E3F813FC5265}"/>
    <cellStyle name="Įprastas 3 2 3 2 6 4" xfId="1545" xr:uid="{47046C66-0197-4376-9C4B-27F2146FB4A2}"/>
    <cellStyle name="Įprastas 3 2 3 2 7" xfId="417" xr:uid="{1BC01BEC-34F9-4843-8DBB-A704077B1FE1}"/>
    <cellStyle name="Įprastas 3 2 3 2 7 2" xfId="854" xr:uid="{A58C26E0-D944-429A-8AB7-29425BF8A41E}"/>
    <cellStyle name="Įprastas 3 2 3 2 7 2 2" xfId="2134" xr:uid="{4B320441-DB10-4F57-ACE1-0E0E171507A4}"/>
    <cellStyle name="Įprastas 3 2 3 2 7 3" xfId="1698" xr:uid="{74F25441-FDC4-492C-A6B2-843B1A6D121A}"/>
    <cellStyle name="Įprastas 3 2 3 2 8" xfId="823" xr:uid="{40C3161D-9CA3-4732-AE1C-EB7A23E64D5B}"/>
    <cellStyle name="Įprastas 3 2 3 2 8 2" xfId="2103" xr:uid="{BFA05B5C-7E49-4956-9AEF-633C0E8ECBB5}"/>
    <cellStyle name="Įprastas 3 2 3 2 9" xfId="1305" xr:uid="{FC0FD53B-77C6-4896-BA49-7879B3ED681F}"/>
    <cellStyle name="Įprastas 3 2 3 3" xfId="36" xr:uid="{93E528A1-670D-4DC6-99C8-0957C9C9F346}"/>
    <cellStyle name="Įprastas 3 2 3 3 2" xfId="76" xr:uid="{9989E67B-3745-485F-8AA2-57D091C6BA46}"/>
    <cellStyle name="Įprastas 3 2 3 3 2 2" xfId="156" xr:uid="{15AEB73C-2D20-4356-8D4F-A6DAFCB2ECAB}"/>
    <cellStyle name="Įprastas 3 2 3 3 2 2 2" xfId="435" xr:uid="{CAA35156-B19B-4B4C-9EBD-5E3C8A180B32}"/>
    <cellStyle name="Įprastas 3 2 3 3 2 2 2 2" xfId="858" xr:uid="{24DF3AA9-21EB-4877-AF7D-93AA6EDC2C32}"/>
    <cellStyle name="Įprastas 3 2 3 3 2 2 2 2 2" xfId="2138" xr:uid="{12B1BF49-AC2F-41CD-84AD-C4D7451961FC}"/>
    <cellStyle name="Įprastas 3 2 3 3 2 2 2 3" xfId="1716" xr:uid="{3959F9F0-C612-495F-88C4-BF5CED9A3EB9}"/>
    <cellStyle name="Įprastas 3 2 3 3 2 2 3" xfId="857" xr:uid="{23696277-3F81-4B18-94E1-B9165D728062}"/>
    <cellStyle name="Įprastas 3 2 3 3 2 2 3 2" xfId="2137" xr:uid="{4E909046-83FE-422A-892A-FE11FA9EC6FC}"/>
    <cellStyle name="Įprastas 3 2 3 3 2 2 4" xfId="1437" xr:uid="{382A3387-C3E2-4EE2-9D59-D650678C3B09}"/>
    <cellStyle name="Įprastas 3 2 3 3 2 3" xfId="236" xr:uid="{0D644824-BDE8-4177-B0A3-8037F673A097}"/>
    <cellStyle name="Įprastas 3 2 3 3 2 3 2" xfId="436" xr:uid="{FFB220E9-276D-4F86-967B-4D008CCB69C0}"/>
    <cellStyle name="Įprastas 3 2 3 3 2 3 2 2" xfId="860" xr:uid="{96C3EBEA-3013-4940-BD16-A71F2C20B332}"/>
    <cellStyle name="Įprastas 3 2 3 3 2 3 2 2 2" xfId="2140" xr:uid="{A62FDFE3-FC72-4533-A90B-3F6543057FFE}"/>
    <cellStyle name="Įprastas 3 2 3 3 2 3 2 3" xfId="1717" xr:uid="{3C14D576-6DD7-4307-9A4E-7E97A978F918}"/>
    <cellStyle name="Įprastas 3 2 3 3 2 3 3" xfId="859" xr:uid="{F572CDC6-895B-4BA4-8211-53A280573191}"/>
    <cellStyle name="Įprastas 3 2 3 3 2 3 3 2" xfId="2139" xr:uid="{A81AA90F-EF9A-4E33-BA5E-5FA9944DCF02}"/>
    <cellStyle name="Įprastas 3 2 3 3 2 3 4" xfId="1517" xr:uid="{A4BD06B1-CCED-4F55-A8F2-B2125D1ADC3F}"/>
    <cellStyle name="Įprastas 3 2 3 3 2 4" xfId="316" xr:uid="{DDE8CB10-054D-4D3D-99E6-7BC244E7C3DA}"/>
    <cellStyle name="Įprastas 3 2 3 3 2 4 2" xfId="437" xr:uid="{2A8528A3-D223-4DAE-9B18-BCD6B4F6D6BC}"/>
    <cellStyle name="Įprastas 3 2 3 3 2 4 2 2" xfId="862" xr:uid="{AFCE41F4-061F-4407-93B4-2D376BF6BB6C}"/>
    <cellStyle name="Įprastas 3 2 3 3 2 4 2 2 2" xfId="2142" xr:uid="{AF1D827D-FDD1-44A8-BCB2-59A01A64CCBE}"/>
    <cellStyle name="Įprastas 3 2 3 3 2 4 2 3" xfId="1718" xr:uid="{2E5B3251-FFA4-4CB5-B4E5-2748A96F5A6E}"/>
    <cellStyle name="Įprastas 3 2 3 3 2 4 3" xfId="861" xr:uid="{9041A0CE-624B-421B-9E17-3E60E81C52F8}"/>
    <cellStyle name="Įprastas 3 2 3 3 2 4 3 2" xfId="2141" xr:uid="{B283BA63-4AE7-40DA-B27D-0EE13AF5A21C}"/>
    <cellStyle name="Įprastas 3 2 3 3 2 4 4" xfId="1597" xr:uid="{F71FCD2C-FF7C-4AE4-AC7C-9BBA72AC2CCB}"/>
    <cellStyle name="Įprastas 3 2 3 3 2 5" xfId="434" xr:uid="{1213AD8C-60AE-479A-B679-668F1273FEB3}"/>
    <cellStyle name="Įprastas 3 2 3 3 2 5 2" xfId="863" xr:uid="{32E8950A-92CC-40BA-8FAF-6460C0228F31}"/>
    <cellStyle name="Įprastas 3 2 3 3 2 5 2 2" xfId="2143" xr:uid="{5D0EFF2D-C225-47FF-ACE5-237267EDF491}"/>
    <cellStyle name="Įprastas 3 2 3 3 2 5 3" xfId="1715" xr:uid="{9DBA58CA-920B-4B58-ADBC-8C0C369196FC}"/>
    <cellStyle name="Įprastas 3 2 3 3 2 6" xfId="856" xr:uid="{3091D0EB-A45F-47A5-A23D-C5F78144545C}"/>
    <cellStyle name="Įprastas 3 2 3 3 2 6 2" xfId="2136" xr:uid="{4B1D53BA-CF73-4577-A492-FB7CB9423641}"/>
    <cellStyle name="Įprastas 3 2 3 3 2 7" xfId="1357" xr:uid="{3D1FC082-5840-4D04-BEDA-54ADD5723B9F}"/>
    <cellStyle name="Įprastas 3 2 3 3 3" xfId="116" xr:uid="{0618903A-CFA6-4881-A1C2-43F8017FE8E6}"/>
    <cellStyle name="Įprastas 3 2 3 3 3 2" xfId="438" xr:uid="{1C8B43BB-7825-427B-8029-1908489C71C6}"/>
    <cellStyle name="Įprastas 3 2 3 3 3 2 2" xfId="865" xr:uid="{5D9202AB-849F-43EC-9F63-F5273A6CEF8E}"/>
    <cellStyle name="Įprastas 3 2 3 3 3 2 2 2" xfId="2145" xr:uid="{6CD62F50-0775-4B06-A4FC-2CCEFC0CCECA}"/>
    <cellStyle name="Įprastas 3 2 3 3 3 2 3" xfId="1719" xr:uid="{4D584E9D-FE8E-484C-B23E-DBFD0D9683DC}"/>
    <cellStyle name="Įprastas 3 2 3 3 3 3" xfId="864" xr:uid="{E7D650DE-C4EF-40FB-9CC7-8C599844C207}"/>
    <cellStyle name="Įprastas 3 2 3 3 3 3 2" xfId="2144" xr:uid="{D03CA466-9495-4495-A5D1-F715299776C9}"/>
    <cellStyle name="Įprastas 3 2 3 3 3 4" xfId="1397" xr:uid="{0A11D3B7-4E5F-4BD5-B08E-F539DDD151C0}"/>
    <cellStyle name="Įprastas 3 2 3 3 4" xfId="196" xr:uid="{B2DE9EB0-2038-46AD-816A-276FBF41A654}"/>
    <cellStyle name="Įprastas 3 2 3 3 4 2" xfId="439" xr:uid="{7B72A081-6614-47FF-8331-DD40735F6591}"/>
    <cellStyle name="Įprastas 3 2 3 3 4 2 2" xfId="867" xr:uid="{21E380CE-C61B-4800-BC3F-533B1A5B5790}"/>
    <cellStyle name="Įprastas 3 2 3 3 4 2 2 2" xfId="2147" xr:uid="{0D325F1E-E94C-4852-B84A-50F0A2DA386D}"/>
    <cellStyle name="Įprastas 3 2 3 3 4 2 3" xfId="1720" xr:uid="{8FDE4589-EDA4-4E86-9F4B-66A05758C39D}"/>
    <cellStyle name="Įprastas 3 2 3 3 4 3" xfId="866" xr:uid="{B2D93F6B-8515-4203-A424-118B8D9DF783}"/>
    <cellStyle name="Įprastas 3 2 3 3 4 3 2" xfId="2146" xr:uid="{5A3F3951-7471-46EB-B282-EFB3CCD1E429}"/>
    <cellStyle name="Įprastas 3 2 3 3 4 4" xfId="1477" xr:uid="{621F8157-84B4-449A-AB84-E0A53BD230A5}"/>
    <cellStyle name="Įprastas 3 2 3 3 5" xfId="276" xr:uid="{350E15D1-ECDC-4B09-AABB-7A5E82340813}"/>
    <cellStyle name="Įprastas 3 2 3 3 5 2" xfId="440" xr:uid="{34C4285F-3E2C-47F9-97C2-69732FC6D667}"/>
    <cellStyle name="Įprastas 3 2 3 3 5 2 2" xfId="869" xr:uid="{425A566B-3714-41D1-89DC-15A0DCF17C04}"/>
    <cellStyle name="Įprastas 3 2 3 3 5 2 2 2" xfId="2149" xr:uid="{42504268-0373-4BAE-9E1F-9EE8CF0FA4A2}"/>
    <cellStyle name="Įprastas 3 2 3 3 5 2 3" xfId="1721" xr:uid="{EC79B29A-6CF5-4C63-9542-2B0E044F9221}"/>
    <cellStyle name="Įprastas 3 2 3 3 5 3" xfId="868" xr:uid="{BE5AB276-72F1-42D5-9BEE-215E52C4D512}"/>
    <cellStyle name="Įprastas 3 2 3 3 5 3 2" xfId="2148" xr:uid="{ED12F114-D8E9-4516-B58B-2A93E2ACA15D}"/>
    <cellStyle name="Įprastas 3 2 3 3 5 4" xfId="1557" xr:uid="{6B5505FF-BAC1-4BDE-852A-BAB21BBBE875}"/>
    <cellStyle name="Įprastas 3 2 3 3 6" xfId="433" xr:uid="{D60AE5BF-8F29-4AE5-9A16-8541C042039E}"/>
    <cellStyle name="Įprastas 3 2 3 3 6 2" xfId="870" xr:uid="{714507F5-FB48-4688-8408-656F1BB6851E}"/>
    <cellStyle name="Įprastas 3 2 3 3 6 2 2" xfId="2150" xr:uid="{3BE575FB-0736-4C12-B2C2-FEC329CC3EC1}"/>
    <cellStyle name="Įprastas 3 2 3 3 6 3" xfId="1714" xr:uid="{4190FD56-4925-4329-86BC-E12567AE314D}"/>
    <cellStyle name="Įprastas 3 2 3 3 7" xfId="855" xr:uid="{B4A3C796-FFF6-43CC-B13C-793E3591159B}"/>
    <cellStyle name="Įprastas 3 2 3 3 7 2" xfId="2135" xr:uid="{445738CE-6DF3-4269-BA8E-72E5B878005D}"/>
    <cellStyle name="Įprastas 3 2 3 3 8" xfId="1317" xr:uid="{99F8E911-295B-4BEE-BB24-43E01E0367FD}"/>
    <cellStyle name="Įprastas 3 2 3 4" xfId="56" xr:uid="{97D7D184-D1C6-4F3A-BAB6-C2B2687FDA3F}"/>
    <cellStyle name="Įprastas 3 2 3 4 2" xfId="136" xr:uid="{1E780F5E-3B97-49A3-A2E1-EBA693EAA90E}"/>
    <cellStyle name="Įprastas 3 2 3 4 2 2" xfId="442" xr:uid="{48D907AE-C68A-45FC-8DFE-EF26CFB273F9}"/>
    <cellStyle name="Įprastas 3 2 3 4 2 2 2" xfId="873" xr:uid="{AF3316FA-923A-4EC1-A8F3-A445D3A7C449}"/>
    <cellStyle name="Įprastas 3 2 3 4 2 2 2 2" xfId="2153" xr:uid="{9309421B-31CF-4328-9F67-BE2BC59312BB}"/>
    <cellStyle name="Įprastas 3 2 3 4 2 2 3" xfId="1723" xr:uid="{D4097E3F-CEBB-489B-977E-1AF5EF0E5AE4}"/>
    <cellStyle name="Įprastas 3 2 3 4 2 3" xfId="872" xr:uid="{C2F60D90-B088-46EF-885F-BBCE9A76B8CD}"/>
    <cellStyle name="Įprastas 3 2 3 4 2 3 2" xfId="2152" xr:uid="{BD1686A5-087F-4181-9A7E-046A643ABCA3}"/>
    <cellStyle name="Įprastas 3 2 3 4 2 4" xfId="1417" xr:uid="{B53E2E0E-8E96-4BD9-A708-719C15008D9D}"/>
    <cellStyle name="Įprastas 3 2 3 4 3" xfId="216" xr:uid="{60D36C53-6651-4465-8087-F7F0CC6BD246}"/>
    <cellStyle name="Įprastas 3 2 3 4 3 2" xfId="443" xr:uid="{646A0904-066C-452A-B338-7542DE048914}"/>
    <cellStyle name="Įprastas 3 2 3 4 3 2 2" xfId="875" xr:uid="{78AC8E9E-0147-412E-9987-065ECBB392C4}"/>
    <cellStyle name="Įprastas 3 2 3 4 3 2 2 2" xfId="2155" xr:uid="{6122EA96-E19F-4355-B466-964E5F97DA47}"/>
    <cellStyle name="Įprastas 3 2 3 4 3 2 3" xfId="1724" xr:uid="{466F322E-9700-42B9-BE69-4385926C430D}"/>
    <cellStyle name="Įprastas 3 2 3 4 3 3" xfId="874" xr:uid="{7DEA97E0-54E0-49BB-953F-3CB76A5DB460}"/>
    <cellStyle name="Įprastas 3 2 3 4 3 3 2" xfId="2154" xr:uid="{25ED29D0-9096-46BD-90B4-A4F2802EB4BC}"/>
    <cellStyle name="Įprastas 3 2 3 4 3 4" xfId="1497" xr:uid="{00E8DBFC-0F67-4DAC-9F02-C834DA617C7D}"/>
    <cellStyle name="Įprastas 3 2 3 4 4" xfId="296" xr:uid="{A0B587F4-CCC8-4689-AC6F-3FEEF827C029}"/>
    <cellStyle name="Įprastas 3 2 3 4 4 2" xfId="444" xr:uid="{F4328432-7DFE-4DFE-9D19-92943884F3B7}"/>
    <cellStyle name="Įprastas 3 2 3 4 4 2 2" xfId="877" xr:uid="{2B6D3757-CF2A-47FA-A755-7B8A9D44B029}"/>
    <cellStyle name="Įprastas 3 2 3 4 4 2 2 2" xfId="2157" xr:uid="{315F7752-CA3E-4C7E-9E71-A1B9B2F73839}"/>
    <cellStyle name="Įprastas 3 2 3 4 4 2 3" xfId="1725" xr:uid="{83F86093-2DB6-4295-8EBD-DF4CCCCE2331}"/>
    <cellStyle name="Įprastas 3 2 3 4 4 3" xfId="876" xr:uid="{BF2CFC70-A0CB-409F-B3A5-D78EB0ADB734}"/>
    <cellStyle name="Įprastas 3 2 3 4 4 3 2" xfId="2156" xr:uid="{10820185-B665-4347-AD92-0F28EF8D9757}"/>
    <cellStyle name="Įprastas 3 2 3 4 4 4" xfId="1577" xr:uid="{BD17673F-9E8F-4D2C-80DF-428657B48211}"/>
    <cellStyle name="Įprastas 3 2 3 4 5" xfId="441" xr:uid="{7B6A6375-D6E7-4FEF-8F46-17F67D684B89}"/>
    <cellStyle name="Įprastas 3 2 3 4 5 2" xfId="878" xr:uid="{9E612961-9E7C-4177-BD01-6368576BC954}"/>
    <cellStyle name="Įprastas 3 2 3 4 5 2 2" xfId="2158" xr:uid="{19B7AB45-96D5-4DE4-AC69-A33D7EB637DF}"/>
    <cellStyle name="Įprastas 3 2 3 4 5 3" xfId="1722" xr:uid="{85808E49-3C12-4A56-B00F-533FBD38D6DD}"/>
    <cellStyle name="Įprastas 3 2 3 4 6" xfId="871" xr:uid="{06F0E63A-46CE-4499-9BD1-099ACABE535B}"/>
    <cellStyle name="Įprastas 3 2 3 4 6 2" xfId="2151" xr:uid="{19101DC5-E443-4EAF-98A2-11B95E318F3D}"/>
    <cellStyle name="Įprastas 3 2 3 4 7" xfId="1337" xr:uid="{098D9021-CF0B-49E0-964A-D743C69521C5}"/>
    <cellStyle name="Įprastas 3 2 3 5" xfId="96" xr:uid="{89AB7EB6-E8E9-4955-9F68-5F746263BD03}"/>
    <cellStyle name="Įprastas 3 2 3 5 2" xfId="445" xr:uid="{FC11F307-A9A2-472E-A3E1-172D7CD5D64D}"/>
    <cellStyle name="Įprastas 3 2 3 5 2 2" xfId="880" xr:uid="{2E2BAB09-2C2F-4FEA-81E4-55630138889A}"/>
    <cellStyle name="Įprastas 3 2 3 5 2 2 2" xfId="2160" xr:uid="{C6110D29-35BC-4214-94AE-73055002630C}"/>
    <cellStyle name="Įprastas 3 2 3 5 2 3" xfId="1726" xr:uid="{2DF8E907-B3EC-4388-A6D1-6257E29D091E}"/>
    <cellStyle name="Įprastas 3 2 3 5 3" xfId="879" xr:uid="{AF2E44B2-B105-450E-9859-9BF4B7D3ADD1}"/>
    <cellStyle name="Įprastas 3 2 3 5 3 2" xfId="2159" xr:uid="{9D2DE3A0-CAF3-4531-B4CA-60A3CB7A5826}"/>
    <cellStyle name="Įprastas 3 2 3 5 4" xfId="1377" xr:uid="{65D37EEB-57A3-4761-B995-A8DB52B10265}"/>
    <cellStyle name="Įprastas 3 2 3 6" xfId="176" xr:uid="{77BBF31A-25F2-46F3-A53A-208F66D32D3B}"/>
    <cellStyle name="Įprastas 3 2 3 6 2" xfId="446" xr:uid="{84AAD518-3D30-4323-86D1-F11078C8C1F7}"/>
    <cellStyle name="Įprastas 3 2 3 6 2 2" xfId="882" xr:uid="{6DCC857C-A39F-4428-AD24-FA40C5CEB1DB}"/>
    <cellStyle name="Įprastas 3 2 3 6 2 2 2" xfId="2162" xr:uid="{D032FDE4-9780-4390-A689-05E8B2A6FE26}"/>
    <cellStyle name="Įprastas 3 2 3 6 2 3" xfId="1727" xr:uid="{8E9D7B58-85F3-4704-91F3-1FA8D7B45C8C}"/>
    <cellStyle name="Įprastas 3 2 3 6 3" xfId="881" xr:uid="{10A22B3E-2E7F-489A-B4A6-890255C1DB44}"/>
    <cellStyle name="Įprastas 3 2 3 6 3 2" xfId="2161" xr:uid="{DB00E7AE-715B-4279-9F64-CA04D61C6B69}"/>
    <cellStyle name="Įprastas 3 2 3 6 4" xfId="1457" xr:uid="{B3DF1C33-616C-4566-9DF1-1D82F4E9F535}"/>
    <cellStyle name="Įprastas 3 2 3 7" xfId="256" xr:uid="{117D2036-5E76-45BE-ACAE-2717A2DDA7C8}"/>
    <cellStyle name="Įprastas 3 2 3 7 2" xfId="447" xr:uid="{C2448550-0444-4214-A300-0BD77FB86E72}"/>
    <cellStyle name="Įprastas 3 2 3 7 2 2" xfId="884" xr:uid="{7D51C513-C139-4BB8-AF1C-24B0F734DA55}"/>
    <cellStyle name="Įprastas 3 2 3 7 2 2 2" xfId="2164" xr:uid="{F66B95BE-6E35-48FB-8186-187D8973E2D3}"/>
    <cellStyle name="Įprastas 3 2 3 7 2 3" xfId="1728" xr:uid="{D493B2FB-5D3B-4CB5-8315-BAA976147C58}"/>
    <cellStyle name="Įprastas 3 2 3 7 3" xfId="883" xr:uid="{52126327-777D-41D9-ABE8-96A18CD7A100}"/>
    <cellStyle name="Įprastas 3 2 3 7 3 2" xfId="2163" xr:uid="{33B50904-CDEA-4D25-994A-6536BA1705FA}"/>
    <cellStyle name="Įprastas 3 2 3 7 4" xfId="1537" xr:uid="{CEF631A5-3DD4-4B3A-BBAE-2E1CE865FE75}"/>
    <cellStyle name="Įprastas 3 2 3 8" xfId="416" xr:uid="{B3FDDC37-FD96-4DA1-A427-F6746B40D3D6}"/>
    <cellStyle name="Įprastas 3 2 3 8 2" xfId="885" xr:uid="{719DBB04-1624-4198-B115-AE6FB79EE5DA}"/>
    <cellStyle name="Įprastas 3 2 3 8 2 2" xfId="2165" xr:uid="{77741F58-11D9-44F5-B465-821AFDE745A3}"/>
    <cellStyle name="Įprastas 3 2 3 8 3" xfId="1697" xr:uid="{CBBE6D75-306C-4FA3-9806-A2D2C3B76B30}"/>
    <cellStyle name="Įprastas 3 2 3 9" xfId="822" xr:uid="{25D8891B-4FB6-4707-9EAC-A4414E0B3A3D}"/>
    <cellStyle name="Įprastas 3 2 3 9 2" xfId="2102" xr:uid="{9211E0F4-44B5-4A45-8026-9B55A93BD7F9}"/>
    <cellStyle name="Įprastas 3 2 4" xfId="19" xr:uid="{00000000-0005-0000-0000-000011000000}"/>
    <cellStyle name="Įprastas 3 2 4 2" xfId="40" xr:uid="{ABB1C620-212B-4274-BDB0-398035306074}"/>
    <cellStyle name="Įprastas 3 2 4 2 2" xfId="80" xr:uid="{BF412461-62A0-4F7E-882B-16440A4D6C6D}"/>
    <cellStyle name="Įprastas 3 2 4 2 2 2" xfId="160" xr:uid="{DE7B5B85-D791-4A33-8271-53DD0FD95625}"/>
    <cellStyle name="Įprastas 3 2 4 2 2 2 2" xfId="451" xr:uid="{8CCECE47-B61E-480F-8B0C-CB5F6D2F2623}"/>
    <cellStyle name="Įprastas 3 2 4 2 2 2 2 2" xfId="890" xr:uid="{FAD129EF-F6B9-47FE-9DCE-EC0E63B5DF95}"/>
    <cellStyle name="Įprastas 3 2 4 2 2 2 2 2 2" xfId="2170" xr:uid="{B16D69D5-5693-4F07-B84C-248F8F10C124}"/>
    <cellStyle name="Įprastas 3 2 4 2 2 2 2 3" xfId="1732" xr:uid="{63C9B792-A962-4498-BEC0-ABF6A311ABFD}"/>
    <cellStyle name="Įprastas 3 2 4 2 2 2 3" xfId="889" xr:uid="{44120413-B2BB-4A91-B315-672A2B5CC539}"/>
    <cellStyle name="Įprastas 3 2 4 2 2 2 3 2" xfId="2169" xr:uid="{F4A3D4B3-A0DB-4FB9-8530-A08F03B46684}"/>
    <cellStyle name="Įprastas 3 2 4 2 2 2 4" xfId="1441" xr:uid="{39FA3ED1-1E4E-45AB-A656-E5A8C29668CA}"/>
    <cellStyle name="Įprastas 3 2 4 2 2 3" xfId="240" xr:uid="{A7DB891F-E3A8-4B74-8C61-4D8D1CF95504}"/>
    <cellStyle name="Įprastas 3 2 4 2 2 3 2" xfId="452" xr:uid="{FF4B167F-BB8A-4993-A929-8A61E5D916B7}"/>
    <cellStyle name="Įprastas 3 2 4 2 2 3 2 2" xfId="892" xr:uid="{2204DF66-D031-44EF-80EC-501879081DE5}"/>
    <cellStyle name="Įprastas 3 2 4 2 2 3 2 2 2" xfId="2172" xr:uid="{D3EB5339-C17C-4502-ACE7-3B6E4DA91A70}"/>
    <cellStyle name="Įprastas 3 2 4 2 2 3 2 3" xfId="1733" xr:uid="{9AE08E22-150F-4F7E-925E-5EA32AE7B060}"/>
    <cellStyle name="Įprastas 3 2 4 2 2 3 3" xfId="891" xr:uid="{A9231730-C37C-401F-ACDD-E6A05CC4E92A}"/>
    <cellStyle name="Įprastas 3 2 4 2 2 3 3 2" xfId="2171" xr:uid="{194BA328-EAF3-400C-BF8D-10A2DF682620}"/>
    <cellStyle name="Įprastas 3 2 4 2 2 3 4" xfId="1521" xr:uid="{B0B890D6-1241-483D-BA81-309F929DDC0C}"/>
    <cellStyle name="Įprastas 3 2 4 2 2 4" xfId="320" xr:uid="{6DCA57B2-8679-46E0-A240-287D64E48951}"/>
    <cellStyle name="Įprastas 3 2 4 2 2 4 2" xfId="453" xr:uid="{F6FD262A-E48F-4288-BE1D-C51BEBD90549}"/>
    <cellStyle name="Įprastas 3 2 4 2 2 4 2 2" xfId="894" xr:uid="{2CE8EC5F-A7E1-4A2F-BFF8-A5D2221D0328}"/>
    <cellStyle name="Įprastas 3 2 4 2 2 4 2 2 2" xfId="2174" xr:uid="{E9C7961F-DBC4-48EB-885C-96CB09445B5C}"/>
    <cellStyle name="Įprastas 3 2 4 2 2 4 2 3" xfId="1734" xr:uid="{B093BF5F-05A5-4203-921D-07038FB2E28D}"/>
    <cellStyle name="Įprastas 3 2 4 2 2 4 3" xfId="893" xr:uid="{98F8C640-86E2-46BB-80C9-AB7DA5B2FBC1}"/>
    <cellStyle name="Įprastas 3 2 4 2 2 4 3 2" xfId="2173" xr:uid="{F12BD942-B602-4C12-8332-04C8DD0ED1BB}"/>
    <cellStyle name="Įprastas 3 2 4 2 2 4 4" xfId="1601" xr:uid="{91275016-168D-4C00-AD1C-384170B5DDBF}"/>
    <cellStyle name="Įprastas 3 2 4 2 2 5" xfId="450" xr:uid="{9D117EA0-28D4-4E93-814A-1AA4F0DC0199}"/>
    <cellStyle name="Įprastas 3 2 4 2 2 5 2" xfId="895" xr:uid="{CF31B0B9-905F-432A-A624-4BD4FDE8A793}"/>
    <cellStyle name="Įprastas 3 2 4 2 2 5 2 2" xfId="2175" xr:uid="{971726DB-DB0E-4878-96D1-8CEE6580BFE2}"/>
    <cellStyle name="Įprastas 3 2 4 2 2 5 3" xfId="1731" xr:uid="{57B21ABD-03F3-453E-9D5D-E84AD82AB655}"/>
    <cellStyle name="Įprastas 3 2 4 2 2 6" xfId="888" xr:uid="{113333EB-D422-4EF2-B105-6614F8091E25}"/>
    <cellStyle name="Įprastas 3 2 4 2 2 6 2" xfId="2168" xr:uid="{A0629420-5890-4111-9808-C4AD3AF2B5F0}"/>
    <cellStyle name="Įprastas 3 2 4 2 2 7" xfId="1361" xr:uid="{04E49D66-6122-453F-AEF8-7115E4BEF993}"/>
    <cellStyle name="Įprastas 3 2 4 2 3" xfId="120" xr:uid="{04F1343B-5F95-48F1-9636-A15E14B27801}"/>
    <cellStyle name="Įprastas 3 2 4 2 3 2" xfId="454" xr:uid="{9939E8B6-3864-4004-8A36-D42AAAA2D245}"/>
    <cellStyle name="Įprastas 3 2 4 2 3 2 2" xfId="897" xr:uid="{C049E495-889F-428D-BD60-1AAABAE544AC}"/>
    <cellStyle name="Įprastas 3 2 4 2 3 2 2 2" xfId="2177" xr:uid="{8F087A30-21DB-461E-A4F9-C904FEF21E45}"/>
    <cellStyle name="Įprastas 3 2 4 2 3 2 3" xfId="1735" xr:uid="{5F1A4FFE-9D81-4262-BCB2-846FDAE1EBC3}"/>
    <cellStyle name="Įprastas 3 2 4 2 3 3" xfId="896" xr:uid="{CD11883C-F8BC-40B1-9A84-DBD646B86293}"/>
    <cellStyle name="Įprastas 3 2 4 2 3 3 2" xfId="2176" xr:uid="{35A05B0D-C78C-40D2-ABA4-9CBD65B6053C}"/>
    <cellStyle name="Įprastas 3 2 4 2 3 4" xfId="1401" xr:uid="{0647BB19-CB16-436F-99F1-D437F6F572A3}"/>
    <cellStyle name="Įprastas 3 2 4 2 4" xfId="200" xr:uid="{F4F30F46-02B8-46AE-A95C-6ED5349CA127}"/>
    <cellStyle name="Įprastas 3 2 4 2 4 2" xfId="455" xr:uid="{6EBF759B-C02E-4416-9422-C173002500E4}"/>
    <cellStyle name="Įprastas 3 2 4 2 4 2 2" xfId="899" xr:uid="{A7867F31-FEA9-4682-83E5-0514BCC0DC26}"/>
    <cellStyle name="Įprastas 3 2 4 2 4 2 2 2" xfId="2179" xr:uid="{217C1768-6DE0-496D-8BB3-EBC839A38E02}"/>
    <cellStyle name="Įprastas 3 2 4 2 4 2 3" xfId="1736" xr:uid="{3DA4DD07-DC8F-4E9D-B57F-598295A972FD}"/>
    <cellStyle name="Įprastas 3 2 4 2 4 3" xfId="898" xr:uid="{1F48103F-8DA1-4255-B0E7-6404BBD00F5A}"/>
    <cellStyle name="Įprastas 3 2 4 2 4 3 2" xfId="2178" xr:uid="{454EF2B1-B077-4F7C-A03B-A0D50A9A7FFA}"/>
    <cellStyle name="Įprastas 3 2 4 2 4 4" xfId="1481" xr:uid="{A2CAB420-A4AD-4D7A-9BE6-DACDB6548D2D}"/>
    <cellStyle name="Įprastas 3 2 4 2 5" xfId="280" xr:uid="{83E8EB4E-ED66-453F-BDC0-20446FD49712}"/>
    <cellStyle name="Įprastas 3 2 4 2 5 2" xfId="456" xr:uid="{E8B2EC65-1E87-4BFD-B31D-DDFD25E5A77C}"/>
    <cellStyle name="Įprastas 3 2 4 2 5 2 2" xfId="901" xr:uid="{C04F29EA-89E0-43B6-90C7-9E510635D776}"/>
    <cellStyle name="Įprastas 3 2 4 2 5 2 2 2" xfId="2181" xr:uid="{2BE80873-6C4B-4E5E-99FC-D32D121A956F}"/>
    <cellStyle name="Įprastas 3 2 4 2 5 2 3" xfId="1737" xr:uid="{162749EE-A8A3-40B5-818A-E21CFCC13565}"/>
    <cellStyle name="Įprastas 3 2 4 2 5 3" xfId="900" xr:uid="{08F27DF4-AE34-4DD7-98B8-3D3CB6BAA0E6}"/>
    <cellStyle name="Įprastas 3 2 4 2 5 3 2" xfId="2180" xr:uid="{F313A3D7-B19F-4EDB-BAB7-6681BD37640A}"/>
    <cellStyle name="Įprastas 3 2 4 2 5 4" xfId="1561" xr:uid="{D2A5C191-ABF9-4499-8FFF-A9FC90F9C22F}"/>
    <cellStyle name="Įprastas 3 2 4 2 6" xfId="449" xr:uid="{47C98EFC-379E-4119-A405-2BCA487F5907}"/>
    <cellStyle name="Įprastas 3 2 4 2 6 2" xfId="902" xr:uid="{B78EEDC0-4A67-48E1-B935-DAC456BE7B3D}"/>
    <cellStyle name="Įprastas 3 2 4 2 6 2 2" xfId="2182" xr:uid="{F91851A5-9679-49B3-B244-C10C3B693126}"/>
    <cellStyle name="Įprastas 3 2 4 2 6 3" xfId="1730" xr:uid="{66D1E326-107E-4749-977C-6CB302A1B612}"/>
    <cellStyle name="Įprastas 3 2 4 2 7" xfId="887" xr:uid="{B97EF969-CAE9-47FE-ABD0-04F47E9FBED1}"/>
    <cellStyle name="Įprastas 3 2 4 2 7 2" xfId="2167" xr:uid="{A5B1F28D-77D9-4AB3-AEE6-8BD7B03F4252}"/>
    <cellStyle name="Įprastas 3 2 4 2 8" xfId="1321" xr:uid="{EA288000-7DAC-4002-A9AB-4AED5E241B89}"/>
    <cellStyle name="Įprastas 3 2 4 3" xfId="60" xr:uid="{C6C34E23-7BC4-4E90-B1DB-71C75D912A20}"/>
    <cellStyle name="Įprastas 3 2 4 3 2" xfId="140" xr:uid="{972B2175-E81F-46B9-98B4-DFFA7B0B4D23}"/>
    <cellStyle name="Įprastas 3 2 4 3 2 2" xfId="458" xr:uid="{FAF0F715-E3E8-484C-8A8E-8298601FA4D8}"/>
    <cellStyle name="Įprastas 3 2 4 3 2 2 2" xfId="905" xr:uid="{2923B6A8-5845-408E-BB8E-2845D1FB9CE8}"/>
    <cellStyle name="Įprastas 3 2 4 3 2 2 2 2" xfId="2185" xr:uid="{4860751F-12A5-47CA-B9E0-E9FF5C46F325}"/>
    <cellStyle name="Įprastas 3 2 4 3 2 2 3" xfId="1739" xr:uid="{706F6259-D838-4E66-8B2F-D29982AAC8D3}"/>
    <cellStyle name="Įprastas 3 2 4 3 2 3" xfId="904" xr:uid="{02090857-6C9E-4C31-90AC-010390C5F45D}"/>
    <cellStyle name="Įprastas 3 2 4 3 2 3 2" xfId="2184" xr:uid="{E1A2C326-3721-4714-94C3-43DCC4B199F7}"/>
    <cellStyle name="Įprastas 3 2 4 3 2 4" xfId="1421" xr:uid="{3418D2AB-50DD-4317-A108-37C54B598C70}"/>
    <cellStyle name="Įprastas 3 2 4 3 3" xfId="220" xr:uid="{100645CF-CDD6-4E69-AE20-F04C1FD26006}"/>
    <cellStyle name="Įprastas 3 2 4 3 3 2" xfId="459" xr:uid="{0781F73D-E709-46C5-AF89-488B5EB905D0}"/>
    <cellStyle name="Įprastas 3 2 4 3 3 2 2" xfId="907" xr:uid="{C3040F76-1967-4655-87FC-1713248103F1}"/>
    <cellStyle name="Įprastas 3 2 4 3 3 2 2 2" xfId="2187" xr:uid="{A2C91311-5C00-40DA-9513-6FB3087E35EB}"/>
    <cellStyle name="Įprastas 3 2 4 3 3 2 3" xfId="1740" xr:uid="{E68A1116-081E-422C-9BF3-036B47ECE212}"/>
    <cellStyle name="Įprastas 3 2 4 3 3 3" xfId="906" xr:uid="{E4D47E1B-EB31-4C79-BD0D-95CFAAFC6734}"/>
    <cellStyle name="Įprastas 3 2 4 3 3 3 2" xfId="2186" xr:uid="{979B5591-1719-4937-A4C5-A6F46EE2B3C6}"/>
    <cellStyle name="Įprastas 3 2 4 3 3 4" xfId="1501" xr:uid="{0C702442-06B2-4C4D-9B9E-7D0E05C162A0}"/>
    <cellStyle name="Įprastas 3 2 4 3 4" xfId="300" xr:uid="{0470644D-843C-441D-8DF8-7E6C0FF0CC49}"/>
    <cellStyle name="Įprastas 3 2 4 3 4 2" xfId="460" xr:uid="{13D2D531-E27A-4578-B7B0-AECD4C9D35D8}"/>
    <cellStyle name="Įprastas 3 2 4 3 4 2 2" xfId="909" xr:uid="{A742AF67-42E2-4F7F-BBEA-9753E262E378}"/>
    <cellStyle name="Įprastas 3 2 4 3 4 2 2 2" xfId="2189" xr:uid="{FDB77DA2-B84D-49CA-9450-EABC1D003EB0}"/>
    <cellStyle name="Įprastas 3 2 4 3 4 2 3" xfId="1741" xr:uid="{D5A09929-A8FB-4303-8CFB-B1712717213F}"/>
    <cellStyle name="Įprastas 3 2 4 3 4 3" xfId="908" xr:uid="{A6C52002-7515-4262-8BD3-C6BE06FF663D}"/>
    <cellStyle name="Įprastas 3 2 4 3 4 3 2" xfId="2188" xr:uid="{55FCB533-A9D9-41FB-80F7-B7E03FB44CA6}"/>
    <cellStyle name="Įprastas 3 2 4 3 4 4" xfId="1581" xr:uid="{A701366F-A832-4FC1-A7C7-8C4F9ED862A9}"/>
    <cellStyle name="Įprastas 3 2 4 3 5" xfId="457" xr:uid="{01A6ADDD-B55C-45BD-97D1-DE8EF2C87304}"/>
    <cellStyle name="Įprastas 3 2 4 3 5 2" xfId="910" xr:uid="{37B50F02-B889-41AA-8632-BA5B0659133C}"/>
    <cellStyle name="Įprastas 3 2 4 3 5 2 2" xfId="2190" xr:uid="{F20B4307-E7D9-4562-A2AB-14C9C478D7C1}"/>
    <cellStyle name="Įprastas 3 2 4 3 5 3" xfId="1738" xr:uid="{5FC3B8A3-84E5-4AE2-A2A8-F09A55919A99}"/>
    <cellStyle name="Įprastas 3 2 4 3 6" xfId="903" xr:uid="{57A29BDB-2F79-4BC3-A1A1-925DC3C04D42}"/>
    <cellStyle name="Įprastas 3 2 4 3 6 2" xfId="2183" xr:uid="{4EEE2FA9-B0C4-4EA3-A779-08295271E8E2}"/>
    <cellStyle name="Įprastas 3 2 4 3 7" xfId="1341" xr:uid="{A3C7C639-99B3-4891-B312-7EF2E0E6A185}"/>
    <cellStyle name="Įprastas 3 2 4 4" xfId="100" xr:uid="{3AB7A8FB-9863-47AD-BA3F-12C49133AB6D}"/>
    <cellStyle name="Įprastas 3 2 4 4 2" xfId="461" xr:uid="{F99D120C-13CE-4FEA-B348-4EB1516EE034}"/>
    <cellStyle name="Įprastas 3 2 4 4 2 2" xfId="912" xr:uid="{D82B28F2-15CE-4677-8143-74625CCEA297}"/>
    <cellStyle name="Įprastas 3 2 4 4 2 2 2" xfId="2192" xr:uid="{87C4B448-B60F-4319-B25A-7F5387E86532}"/>
    <cellStyle name="Įprastas 3 2 4 4 2 3" xfId="1742" xr:uid="{86E376EE-C796-4499-89FC-0CA864B3E1BC}"/>
    <cellStyle name="Įprastas 3 2 4 4 3" xfId="911" xr:uid="{F497697D-75A1-49E9-9187-BBC5232D1B2F}"/>
    <cellStyle name="Įprastas 3 2 4 4 3 2" xfId="2191" xr:uid="{219F1525-1029-4848-913C-A9B58F5F120C}"/>
    <cellStyle name="Įprastas 3 2 4 4 4" xfId="1381" xr:uid="{9479F85C-C779-4B95-960B-6E5022F83BCA}"/>
    <cellStyle name="Įprastas 3 2 4 5" xfId="180" xr:uid="{E264A62F-8380-46C5-936D-17F35D9F456A}"/>
    <cellStyle name="Įprastas 3 2 4 5 2" xfId="462" xr:uid="{3739C04A-8DDE-4861-A00D-073096C03B07}"/>
    <cellStyle name="Įprastas 3 2 4 5 2 2" xfId="914" xr:uid="{8054BA85-2D81-4BCE-97FA-48E830C9E175}"/>
    <cellStyle name="Įprastas 3 2 4 5 2 2 2" xfId="2194" xr:uid="{196CED98-D9A8-4047-9A75-10BBA4D5C892}"/>
    <cellStyle name="Įprastas 3 2 4 5 2 3" xfId="1743" xr:uid="{B194FB31-9B71-4F75-B8CD-46529B8AED3C}"/>
    <cellStyle name="Įprastas 3 2 4 5 3" xfId="913" xr:uid="{C8B4F0B0-1116-41B4-96D2-F6D73C8D99CE}"/>
    <cellStyle name="Įprastas 3 2 4 5 3 2" xfId="2193" xr:uid="{B8384D01-3299-4865-AFFF-E805BBCF8316}"/>
    <cellStyle name="Įprastas 3 2 4 5 4" xfId="1461" xr:uid="{2C9EC602-0098-462A-8AB4-9ECD1E11D790}"/>
    <cellStyle name="Įprastas 3 2 4 6" xfId="260" xr:uid="{D36887A0-EC2D-499F-AB22-8355AE593CB1}"/>
    <cellStyle name="Įprastas 3 2 4 6 2" xfId="463" xr:uid="{E45F6E23-FD12-491F-AD4B-D12B2599B15A}"/>
    <cellStyle name="Įprastas 3 2 4 6 2 2" xfId="916" xr:uid="{1115A435-2C74-4AED-AA35-C239DC04B79A}"/>
    <cellStyle name="Įprastas 3 2 4 6 2 2 2" xfId="2196" xr:uid="{9819599D-6B69-48C9-AFE9-4BFFBDF2B8E1}"/>
    <cellStyle name="Įprastas 3 2 4 6 2 3" xfId="1744" xr:uid="{0BFDCCC4-0CFF-4E08-A677-C901C636C164}"/>
    <cellStyle name="Įprastas 3 2 4 6 3" xfId="915" xr:uid="{BE98EA44-F7E6-423D-9F65-C694DC9F640B}"/>
    <cellStyle name="Įprastas 3 2 4 6 3 2" xfId="2195" xr:uid="{C6CB9280-47C2-45E9-94B3-09AA3A8A8B85}"/>
    <cellStyle name="Įprastas 3 2 4 6 4" xfId="1541" xr:uid="{17056392-BBA2-4725-BEEF-C03125E98C46}"/>
    <cellStyle name="Įprastas 3 2 4 7" xfId="448" xr:uid="{C660DA86-059F-4FB6-A1DA-B717533C35ED}"/>
    <cellStyle name="Įprastas 3 2 4 7 2" xfId="917" xr:uid="{2EDC227D-D571-4F3A-BFD1-1D1956E82CF4}"/>
    <cellStyle name="Įprastas 3 2 4 7 2 2" xfId="2197" xr:uid="{302C5F57-FF8E-4BE5-A496-876D2F3A7B29}"/>
    <cellStyle name="Įprastas 3 2 4 7 3" xfId="1729" xr:uid="{6A7D3998-F490-4B52-9343-A149FDAE86FF}"/>
    <cellStyle name="Įprastas 3 2 4 8" xfId="886" xr:uid="{D63DFF2E-6570-435D-9AD4-FEDB3E8F1E0F}"/>
    <cellStyle name="Įprastas 3 2 4 8 2" xfId="2166" xr:uid="{FD8F57B0-4540-42C2-B674-D487686BC9CB}"/>
    <cellStyle name="Įprastas 3 2 4 9" xfId="1301" xr:uid="{618C56D4-2413-404C-A5F6-BB1257B55C24}"/>
    <cellStyle name="Įprastas 3 2 5" xfId="27" xr:uid="{00000000-0005-0000-0000-000012000000}"/>
    <cellStyle name="Įprastas 3 2 5 2" xfId="48" xr:uid="{2F93986A-2C91-4E4A-A42A-0A362BB05F79}"/>
    <cellStyle name="Įprastas 3 2 5 2 2" xfId="88" xr:uid="{D19938F2-267B-415C-A6C0-E94AE80DE609}"/>
    <cellStyle name="Įprastas 3 2 5 2 2 2" xfId="168" xr:uid="{123A4B2C-09CB-4DDD-A5A7-0315CA98F323}"/>
    <cellStyle name="Įprastas 3 2 5 2 2 2 2" xfId="467" xr:uid="{31A8033B-5D5F-48E5-A6B7-5E755A73AF24}"/>
    <cellStyle name="Įprastas 3 2 5 2 2 2 2 2" xfId="922" xr:uid="{1EEC1EF2-4EB1-4E29-AD39-811E62924BC2}"/>
    <cellStyle name="Įprastas 3 2 5 2 2 2 2 2 2" xfId="2202" xr:uid="{F9316855-C1F7-42CD-A478-CF469327FEFC}"/>
    <cellStyle name="Įprastas 3 2 5 2 2 2 2 3" xfId="1748" xr:uid="{CF835A13-EBD5-41D0-AAE6-B3A051C1564F}"/>
    <cellStyle name="Įprastas 3 2 5 2 2 2 3" xfId="921" xr:uid="{8FE79A18-E8FC-4878-B01B-1D0C88442C24}"/>
    <cellStyle name="Įprastas 3 2 5 2 2 2 3 2" xfId="2201" xr:uid="{042C3BDB-3A4E-4C56-9CDA-E94FD1D40638}"/>
    <cellStyle name="Įprastas 3 2 5 2 2 2 4" xfId="1449" xr:uid="{29596FDA-C40E-464F-8F65-34273FAE1B82}"/>
    <cellStyle name="Įprastas 3 2 5 2 2 3" xfId="248" xr:uid="{25D4614A-81D2-4CBA-9CB5-44374D327265}"/>
    <cellStyle name="Įprastas 3 2 5 2 2 3 2" xfId="468" xr:uid="{0731D79E-4062-4760-929E-F671AF0311B5}"/>
    <cellStyle name="Įprastas 3 2 5 2 2 3 2 2" xfId="924" xr:uid="{D9C96592-BA6E-4C4A-8BA0-E4725508A885}"/>
    <cellStyle name="Įprastas 3 2 5 2 2 3 2 2 2" xfId="2204" xr:uid="{D0D65DA1-548F-444E-A5F5-8ED63B4046DE}"/>
    <cellStyle name="Įprastas 3 2 5 2 2 3 2 3" xfId="1749" xr:uid="{61F3F4FF-5E94-40AF-951E-9CB22DB80FBA}"/>
    <cellStyle name="Įprastas 3 2 5 2 2 3 3" xfId="923" xr:uid="{C56C7535-789E-44AE-B597-E064C7BD6BA1}"/>
    <cellStyle name="Įprastas 3 2 5 2 2 3 3 2" xfId="2203" xr:uid="{6194BEDC-36F5-4B12-A514-44C495E9A202}"/>
    <cellStyle name="Įprastas 3 2 5 2 2 3 4" xfId="1529" xr:uid="{774E46A8-CBB9-4F87-967F-E4F9BCAAEB2A}"/>
    <cellStyle name="Įprastas 3 2 5 2 2 4" xfId="328" xr:uid="{A6E80A7D-FC76-4D5C-B1CD-3B3724946BAC}"/>
    <cellStyle name="Įprastas 3 2 5 2 2 4 2" xfId="469" xr:uid="{BED54244-031A-4AC8-AF6E-D9A797A289E5}"/>
    <cellStyle name="Įprastas 3 2 5 2 2 4 2 2" xfId="926" xr:uid="{8B8D8A21-1B22-4CB7-95EC-AADF66B133F2}"/>
    <cellStyle name="Įprastas 3 2 5 2 2 4 2 2 2" xfId="2206" xr:uid="{7487C851-58AC-41C6-B1D4-5EB8A359EAD5}"/>
    <cellStyle name="Įprastas 3 2 5 2 2 4 2 3" xfId="1750" xr:uid="{28C9BC4A-D313-4C9D-901F-628B62DDA92C}"/>
    <cellStyle name="Įprastas 3 2 5 2 2 4 3" xfId="925" xr:uid="{20CBFFE6-8884-4A09-85B6-22DE3B65379D}"/>
    <cellStyle name="Įprastas 3 2 5 2 2 4 3 2" xfId="2205" xr:uid="{75486F8E-C4BD-46DF-A77D-C3446B03FD63}"/>
    <cellStyle name="Įprastas 3 2 5 2 2 4 4" xfId="1609" xr:uid="{3D894345-7856-4CCA-8B37-AF8BFC023EFB}"/>
    <cellStyle name="Įprastas 3 2 5 2 2 5" xfId="466" xr:uid="{521BCF26-B59C-458F-A249-134F1F865A3D}"/>
    <cellStyle name="Įprastas 3 2 5 2 2 5 2" xfId="927" xr:uid="{0AC91255-5E95-47D1-B39D-70AA0ADD3282}"/>
    <cellStyle name="Įprastas 3 2 5 2 2 5 2 2" xfId="2207" xr:uid="{C7C4A3D2-2F0E-4857-8728-CCCE50B4B72E}"/>
    <cellStyle name="Įprastas 3 2 5 2 2 5 3" xfId="1747" xr:uid="{940F10FB-C75C-4AE6-9144-ABD12DB1ED2F}"/>
    <cellStyle name="Įprastas 3 2 5 2 2 6" xfId="920" xr:uid="{DCF70793-898F-4340-B097-C22392634855}"/>
    <cellStyle name="Įprastas 3 2 5 2 2 6 2" xfId="2200" xr:uid="{EF112523-FC9E-4D00-AF67-CDEFF60C8FEE}"/>
    <cellStyle name="Įprastas 3 2 5 2 2 7" xfId="1369" xr:uid="{71F7E624-61A7-42B2-82DB-A207F3EAE033}"/>
    <cellStyle name="Įprastas 3 2 5 2 3" xfId="128" xr:uid="{27F0C223-B432-48C0-A4A0-D17BBD793D2C}"/>
    <cellStyle name="Įprastas 3 2 5 2 3 2" xfId="470" xr:uid="{D4AC5210-2650-4080-BE33-60B453659CF3}"/>
    <cellStyle name="Įprastas 3 2 5 2 3 2 2" xfId="929" xr:uid="{A354A0E4-4417-41AD-8A9F-97610A66F0CF}"/>
    <cellStyle name="Įprastas 3 2 5 2 3 2 2 2" xfId="2209" xr:uid="{F9342581-A3E0-4EDE-9EAA-9CC498A6FFB2}"/>
    <cellStyle name="Įprastas 3 2 5 2 3 2 3" xfId="1751" xr:uid="{96BD3257-73BA-4ADF-9F6A-1EA26D2E4DD3}"/>
    <cellStyle name="Įprastas 3 2 5 2 3 3" xfId="928" xr:uid="{F49E4C7A-B5EC-4065-8560-B40A3E70B3EA}"/>
    <cellStyle name="Įprastas 3 2 5 2 3 3 2" xfId="2208" xr:uid="{383A1FDF-0C6A-4BF1-A414-437FAA2D4C7F}"/>
    <cellStyle name="Įprastas 3 2 5 2 3 4" xfId="1409" xr:uid="{07DF8614-D436-4F75-9485-7BCF874329A2}"/>
    <cellStyle name="Įprastas 3 2 5 2 4" xfId="208" xr:uid="{5AB96534-E78B-404C-A68E-907548A44D10}"/>
    <cellStyle name="Įprastas 3 2 5 2 4 2" xfId="471" xr:uid="{19E3B261-088C-4C7C-86C5-E7FBC59D11D8}"/>
    <cellStyle name="Įprastas 3 2 5 2 4 2 2" xfId="931" xr:uid="{BE513964-8BBB-446D-9C02-7AC9AD44B34F}"/>
    <cellStyle name="Įprastas 3 2 5 2 4 2 2 2" xfId="2211" xr:uid="{5A78D2F4-54B6-4174-B407-26DEAE4C2C4A}"/>
    <cellStyle name="Įprastas 3 2 5 2 4 2 3" xfId="1752" xr:uid="{4F45A124-B8DD-4D18-868C-7D538D0C5BF1}"/>
    <cellStyle name="Įprastas 3 2 5 2 4 3" xfId="930" xr:uid="{8DDEB134-7326-4BC1-839E-185A99B777DC}"/>
    <cellStyle name="Įprastas 3 2 5 2 4 3 2" xfId="2210" xr:uid="{9BB1EC30-3A09-43C9-96FE-85A080A76A69}"/>
    <cellStyle name="Įprastas 3 2 5 2 4 4" xfId="1489" xr:uid="{8E939115-C42F-4412-9306-FCBC7531CF08}"/>
    <cellStyle name="Įprastas 3 2 5 2 5" xfId="288" xr:uid="{E4CA789B-AFAE-40C8-8A8D-3CF12E2542EA}"/>
    <cellStyle name="Įprastas 3 2 5 2 5 2" xfId="472" xr:uid="{9AC16565-CDE6-4F4C-B758-381F6BD35B1E}"/>
    <cellStyle name="Įprastas 3 2 5 2 5 2 2" xfId="933" xr:uid="{D0D547BF-4692-4EA1-80B8-FACF373530C4}"/>
    <cellStyle name="Įprastas 3 2 5 2 5 2 2 2" xfId="2213" xr:uid="{75056991-A00D-4DA9-BCDF-4A57D0CD16D0}"/>
    <cellStyle name="Įprastas 3 2 5 2 5 2 3" xfId="1753" xr:uid="{ECCABEEB-1F08-4737-84CF-7AF35599597B}"/>
    <cellStyle name="Įprastas 3 2 5 2 5 3" xfId="932" xr:uid="{F204B634-CF1B-47ED-858B-87316F0BF710}"/>
    <cellStyle name="Įprastas 3 2 5 2 5 3 2" xfId="2212" xr:uid="{BD157EE3-4C9B-4B2D-A918-AA4FF5C8598B}"/>
    <cellStyle name="Įprastas 3 2 5 2 5 4" xfId="1569" xr:uid="{487D0D3D-8564-46B0-8BAB-AA2EC6E0091D}"/>
    <cellStyle name="Įprastas 3 2 5 2 6" xfId="465" xr:uid="{77130519-805C-47FB-9B4C-D919DDC53194}"/>
    <cellStyle name="Įprastas 3 2 5 2 6 2" xfId="934" xr:uid="{04A40755-2485-4233-A7E4-30A783DE6648}"/>
    <cellStyle name="Įprastas 3 2 5 2 6 2 2" xfId="2214" xr:uid="{427E6E78-B0FB-4516-8DF0-DB20B0E09D96}"/>
    <cellStyle name="Įprastas 3 2 5 2 6 3" xfId="1746" xr:uid="{72EB3485-A4E1-4E16-872A-E4BE22E735E2}"/>
    <cellStyle name="Įprastas 3 2 5 2 7" xfId="919" xr:uid="{8FDC0CC1-9246-450E-9D4C-9A5130A7ABD6}"/>
    <cellStyle name="Įprastas 3 2 5 2 7 2" xfId="2199" xr:uid="{2CFE520B-9651-4062-9B1F-F7C4893CE709}"/>
    <cellStyle name="Įprastas 3 2 5 2 8" xfId="1329" xr:uid="{513FCC90-7D8D-4EDA-B37E-F20CCDC7C8E6}"/>
    <cellStyle name="Įprastas 3 2 5 3" xfId="68" xr:uid="{42B1D744-7944-4283-B9D6-3764E191E04A}"/>
    <cellStyle name="Įprastas 3 2 5 3 2" xfId="148" xr:uid="{4411DE5F-AB26-4E24-83EF-D3D9BE352BFD}"/>
    <cellStyle name="Įprastas 3 2 5 3 2 2" xfId="474" xr:uid="{8866E61D-64BB-4F9A-BEA8-451CE0E69845}"/>
    <cellStyle name="Įprastas 3 2 5 3 2 2 2" xfId="937" xr:uid="{9DA5B40E-B0E3-4068-8FDA-FB0EA4CA1139}"/>
    <cellStyle name="Įprastas 3 2 5 3 2 2 2 2" xfId="2217" xr:uid="{5EED02EE-148D-4959-B062-2B765C46B300}"/>
    <cellStyle name="Įprastas 3 2 5 3 2 2 3" xfId="1755" xr:uid="{EDA5C44A-08AE-44C1-8B6B-122A2268CE0E}"/>
    <cellStyle name="Įprastas 3 2 5 3 2 3" xfId="936" xr:uid="{785EB214-A8F5-4AFD-B061-B38475D8EB0C}"/>
    <cellStyle name="Įprastas 3 2 5 3 2 3 2" xfId="2216" xr:uid="{961ED887-B219-4F71-B252-42FFB69BF804}"/>
    <cellStyle name="Įprastas 3 2 5 3 2 4" xfId="1429" xr:uid="{FB6ABD70-F524-49FE-BEA8-C8F3D890C600}"/>
    <cellStyle name="Įprastas 3 2 5 3 3" xfId="228" xr:uid="{F41BB5B5-CED3-4E4C-A033-5E0307E37537}"/>
    <cellStyle name="Įprastas 3 2 5 3 3 2" xfId="475" xr:uid="{849D85BD-B63E-46BB-A206-AEAC99532B59}"/>
    <cellStyle name="Įprastas 3 2 5 3 3 2 2" xfId="939" xr:uid="{1FEFE370-9C00-48B8-83CE-55904A2360D1}"/>
    <cellStyle name="Įprastas 3 2 5 3 3 2 2 2" xfId="2219" xr:uid="{9415AB0B-7F6B-4069-87EC-4EFD1E72EAC6}"/>
    <cellStyle name="Įprastas 3 2 5 3 3 2 3" xfId="1756" xr:uid="{1C9EDABC-CC7D-4164-8626-BDA3FB0BC7DD}"/>
    <cellStyle name="Įprastas 3 2 5 3 3 3" xfId="938" xr:uid="{6E009CFE-52D3-42BC-9E3B-F5792E0E49A3}"/>
    <cellStyle name="Įprastas 3 2 5 3 3 3 2" xfId="2218" xr:uid="{5D2B580B-EF02-4E48-8A87-E32912417DBB}"/>
    <cellStyle name="Įprastas 3 2 5 3 3 4" xfId="1509" xr:uid="{4703A4B1-30B1-4584-974D-9267237933D3}"/>
    <cellStyle name="Įprastas 3 2 5 3 4" xfId="308" xr:uid="{00021DC8-61E6-4C6A-B484-9D30F67571E5}"/>
    <cellStyle name="Įprastas 3 2 5 3 4 2" xfId="476" xr:uid="{48D69552-BE0C-4B89-B7E0-F3AD6ADC951A}"/>
    <cellStyle name="Įprastas 3 2 5 3 4 2 2" xfId="941" xr:uid="{F5929056-437F-499C-91D8-8D9C2888D592}"/>
    <cellStyle name="Įprastas 3 2 5 3 4 2 2 2" xfId="2221" xr:uid="{D7F7C8A9-911D-4283-8DC9-03531500530A}"/>
    <cellStyle name="Įprastas 3 2 5 3 4 2 3" xfId="1757" xr:uid="{26391154-3FF3-4B20-BBFD-9966C13F1BFB}"/>
    <cellStyle name="Įprastas 3 2 5 3 4 3" xfId="940" xr:uid="{DDFD8A38-C07B-438B-94B4-E43DE5A43E5B}"/>
    <cellStyle name="Įprastas 3 2 5 3 4 3 2" xfId="2220" xr:uid="{F0ED44FC-65E5-4B07-BB30-926D0E8D90B2}"/>
    <cellStyle name="Įprastas 3 2 5 3 4 4" xfId="1589" xr:uid="{A8087739-292F-459C-9536-584ACBDD8ABB}"/>
    <cellStyle name="Įprastas 3 2 5 3 5" xfId="473" xr:uid="{D899A0BC-6394-4D7B-BED7-AF1EF56A27B2}"/>
    <cellStyle name="Įprastas 3 2 5 3 5 2" xfId="942" xr:uid="{46BD40EC-BD39-4FB8-B7E7-9FD192657129}"/>
    <cellStyle name="Įprastas 3 2 5 3 5 2 2" xfId="2222" xr:uid="{5DF58969-7B4A-4DF1-B9F5-46140BF8178D}"/>
    <cellStyle name="Įprastas 3 2 5 3 5 3" xfId="1754" xr:uid="{4847A588-A0A9-4B5D-9542-0FCA3ADB08A9}"/>
    <cellStyle name="Įprastas 3 2 5 3 6" xfId="935" xr:uid="{62DBF339-4E73-4F06-8DBC-62A38499CB14}"/>
    <cellStyle name="Įprastas 3 2 5 3 6 2" xfId="2215" xr:uid="{04616537-8826-4940-8337-F3D5854042D3}"/>
    <cellStyle name="Įprastas 3 2 5 3 7" xfId="1349" xr:uid="{0498A7C7-A080-4BF6-B907-7E75C2C94E65}"/>
    <cellStyle name="Įprastas 3 2 5 4" xfId="108" xr:uid="{42B47D0A-1FB9-4F80-AA00-4D0C2AA5913C}"/>
    <cellStyle name="Įprastas 3 2 5 4 2" xfId="477" xr:uid="{AFDA9FBA-16DD-4946-B647-09877021A304}"/>
    <cellStyle name="Įprastas 3 2 5 4 2 2" xfId="944" xr:uid="{E7DAF144-4726-440A-9B8D-A720BEFF3A14}"/>
    <cellStyle name="Įprastas 3 2 5 4 2 2 2" xfId="2224" xr:uid="{6BA1C398-B606-4052-9F22-BAEC1ACBE998}"/>
    <cellStyle name="Įprastas 3 2 5 4 2 3" xfId="1758" xr:uid="{FCC5BF3E-1D19-467E-88C0-2B46350DF064}"/>
    <cellStyle name="Įprastas 3 2 5 4 3" xfId="943" xr:uid="{D039E4B2-F98C-475C-884B-93C90A473F9B}"/>
    <cellStyle name="Įprastas 3 2 5 4 3 2" xfId="2223" xr:uid="{0CFD5A98-1212-4C33-AA96-3DFFC6F859B6}"/>
    <cellStyle name="Įprastas 3 2 5 4 4" xfId="1389" xr:uid="{93F354D3-2C8A-469C-A45C-4DCB7981D7DE}"/>
    <cellStyle name="Įprastas 3 2 5 5" xfId="188" xr:uid="{719E6827-87C9-451D-A95E-20748E88CCAE}"/>
    <cellStyle name="Įprastas 3 2 5 5 2" xfId="478" xr:uid="{E9AC4C97-02C8-435B-BEB8-4C466974870D}"/>
    <cellStyle name="Įprastas 3 2 5 5 2 2" xfId="946" xr:uid="{39D5988C-CE35-46EB-9D09-469A1EC90D97}"/>
    <cellStyle name="Įprastas 3 2 5 5 2 2 2" xfId="2226" xr:uid="{C849AD61-8DFE-4EB2-B84F-45C62265701C}"/>
    <cellStyle name="Įprastas 3 2 5 5 2 3" xfId="1759" xr:uid="{BD786754-4C24-40D4-A5B7-E81A359BB55D}"/>
    <cellStyle name="Įprastas 3 2 5 5 3" xfId="945" xr:uid="{83D42397-E890-464D-BCED-F7FE31A680B6}"/>
    <cellStyle name="Įprastas 3 2 5 5 3 2" xfId="2225" xr:uid="{ABC8454C-691F-411D-ADDB-ACB817F98321}"/>
    <cellStyle name="Įprastas 3 2 5 5 4" xfId="1469" xr:uid="{1EA7BC2F-59A7-4365-A6CA-6939D3255D13}"/>
    <cellStyle name="Įprastas 3 2 5 6" xfId="268" xr:uid="{75C71754-4E51-454C-BC5B-AC4E23A9AE48}"/>
    <cellStyle name="Įprastas 3 2 5 6 2" xfId="479" xr:uid="{34DDAD8A-8E8B-413B-A4CF-89C0CB8536F1}"/>
    <cellStyle name="Įprastas 3 2 5 6 2 2" xfId="948" xr:uid="{F6DADB5F-6B3B-44D6-B711-E3C3D4857B7F}"/>
    <cellStyle name="Įprastas 3 2 5 6 2 2 2" xfId="2228" xr:uid="{1AC2A4B1-3766-4843-AB62-8C1647E6CBDA}"/>
    <cellStyle name="Įprastas 3 2 5 6 2 3" xfId="1760" xr:uid="{A0125AB5-D650-4B1B-8074-4107CB89AA2A}"/>
    <cellStyle name="Įprastas 3 2 5 6 3" xfId="947" xr:uid="{D6E31BB6-0662-46E3-9991-BE710E07D3CB}"/>
    <cellStyle name="Įprastas 3 2 5 6 3 2" xfId="2227" xr:uid="{BF1DE356-98CA-437D-9FC0-2B2E74F4F5E4}"/>
    <cellStyle name="Įprastas 3 2 5 6 4" xfId="1549" xr:uid="{42AD9F9D-7AD3-4BD6-A16F-B14125CA52EC}"/>
    <cellStyle name="Įprastas 3 2 5 7" xfId="464" xr:uid="{309C07AD-6320-4E10-BFE6-84F0868B3496}"/>
    <cellStyle name="Įprastas 3 2 5 7 2" xfId="949" xr:uid="{586C9C29-A1D1-440E-924D-93047CE81DE7}"/>
    <cellStyle name="Įprastas 3 2 5 7 2 2" xfId="2229" xr:uid="{7F280EFE-440B-452E-B781-C808DDE419AD}"/>
    <cellStyle name="Įprastas 3 2 5 7 3" xfId="1745" xr:uid="{E2FC5DA2-5114-4039-9A8A-12292B4F216D}"/>
    <cellStyle name="Įprastas 3 2 5 8" xfId="918" xr:uid="{13EF21CB-1B50-409F-BE68-EE06B5F1ABAF}"/>
    <cellStyle name="Įprastas 3 2 5 8 2" xfId="2198" xr:uid="{BFB44DE9-2186-4E85-8221-34BC5C6CD04E}"/>
    <cellStyle name="Įprastas 3 2 5 9" xfId="1309" xr:uid="{E3E4F909-D6B0-4DD7-85F3-6BA77D16939E}"/>
    <cellStyle name="Įprastas 3 2 6" xfId="32" xr:uid="{D9376754-E8E8-4873-A8CB-4EE1461C8E54}"/>
    <cellStyle name="Įprastas 3 2 6 2" xfId="72" xr:uid="{166EA376-8DC1-48C5-9C9B-C88A9328D42F}"/>
    <cellStyle name="Įprastas 3 2 6 2 2" xfId="152" xr:uid="{86AF9008-03F6-4A27-906A-0C2604B261FD}"/>
    <cellStyle name="Įprastas 3 2 6 2 2 2" xfId="482" xr:uid="{9B2C7C95-A927-47B4-B502-B0AFB573414F}"/>
    <cellStyle name="Įprastas 3 2 6 2 2 2 2" xfId="953" xr:uid="{823550CC-FB22-4B6A-A819-7B1698D56B83}"/>
    <cellStyle name="Įprastas 3 2 6 2 2 2 2 2" xfId="2233" xr:uid="{9B914604-93E5-4CD9-B6CB-00C4A12CA7C1}"/>
    <cellStyle name="Įprastas 3 2 6 2 2 2 3" xfId="1763" xr:uid="{AD19BA63-A235-4E8E-92EB-FB2E3235B231}"/>
    <cellStyle name="Įprastas 3 2 6 2 2 3" xfId="952" xr:uid="{9E000A09-2E58-4D9C-92E4-001405522086}"/>
    <cellStyle name="Įprastas 3 2 6 2 2 3 2" xfId="2232" xr:uid="{099532C3-0AFC-4281-A080-F86887553358}"/>
    <cellStyle name="Įprastas 3 2 6 2 2 4" xfId="1433" xr:uid="{7C5DEF12-9872-446A-B59A-2EEDD0C4905D}"/>
    <cellStyle name="Įprastas 3 2 6 2 3" xfId="232" xr:uid="{A4EFF329-E966-4002-B3F5-494B923EFE0E}"/>
    <cellStyle name="Įprastas 3 2 6 2 3 2" xfId="483" xr:uid="{06A8D330-A93E-4CC8-AF7F-707B02BB9B01}"/>
    <cellStyle name="Įprastas 3 2 6 2 3 2 2" xfId="955" xr:uid="{8EE9D454-3E3F-4A36-8DCA-A18C940D792B}"/>
    <cellStyle name="Įprastas 3 2 6 2 3 2 2 2" xfId="2235" xr:uid="{AD33A174-0846-4E64-A420-91D5968C692C}"/>
    <cellStyle name="Įprastas 3 2 6 2 3 2 3" xfId="1764" xr:uid="{77D34459-32EE-41BD-80AE-E189FF74698B}"/>
    <cellStyle name="Įprastas 3 2 6 2 3 3" xfId="954" xr:uid="{03D25C63-350F-45C8-AD6F-EB3C36FF0C3B}"/>
    <cellStyle name="Įprastas 3 2 6 2 3 3 2" xfId="2234" xr:uid="{886E1276-C7BF-4B09-9DB7-A72E5F397D36}"/>
    <cellStyle name="Įprastas 3 2 6 2 3 4" xfId="1513" xr:uid="{65881707-6EED-4ED4-A629-81F5D2937552}"/>
    <cellStyle name="Įprastas 3 2 6 2 4" xfId="312" xr:uid="{191920A0-A03C-4E7B-9F26-7692A5CDBC59}"/>
    <cellStyle name="Įprastas 3 2 6 2 4 2" xfId="484" xr:uid="{CB4C190D-A73B-4DF4-84A4-97034378E798}"/>
    <cellStyle name="Įprastas 3 2 6 2 4 2 2" xfId="957" xr:uid="{C0F59CD0-3D14-4F6C-A3E7-A1A09BCEF949}"/>
    <cellStyle name="Įprastas 3 2 6 2 4 2 2 2" xfId="2237" xr:uid="{470AEA3A-C849-4F18-95FB-8C9F3F9B2F58}"/>
    <cellStyle name="Įprastas 3 2 6 2 4 2 3" xfId="1765" xr:uid="{2A999366-E0D4-4F63-A61E-2EF058D3B44D}"/>
    <cellStyle name="Įprastas 3 2 6 2 4 3" xfId="956" xr:uid="{D14064EF-9B82-4580-86A3-667B207C98B6}"/>
    <cellStyle name="Įprastas 3 2 6 2 4 3 2" xfId="2236" xr:uid="{628D7FE1-79C0-4D9C-9926-B475D35E2476}"/>
    <cellStyle name="Įprastas 3 2 6 2 4 4" xfId="1593" xr:uid="{29BC7D38-DE0C-4E09-B363-7C7ADE20EA54}"/>
    <cellStyle name="Įprastas 3 2 6 2 5" xfId="481" xr:uid="{7C754785-708C-4178-B742-ACD762887DDA}"/>
    <cellStyle name="Įprastas 3 2 6 2 5 2" xfId="958" xr:uid="{C3DD8B41-27F2-4B21-925B-3DB009A28171}"/>
    <cellStyle name="Įprastas 3 2 6 2 5 2 2" xfId="2238" xr:uid="{C9A485EB-A092-437A-A000-B6F54FCF4D8D}"/>
    <cellStyle name="Įprastas 3 2 6 2 5 3" xfId="1762" xr:uid="{DBA75C36-62A4-43D5-B8DF-232E422920D6}"/>
    <cellStyle name="Įprastas 3 2 6 2 6" xfId="951" xr:uid="{6083039A-01BF-4797-89C1-53C7BED80CCA}"/>
    <cellStyle name="Įprastas 3 2 6 2 6 2" xfId="2231" xr:uid="{6DA0043D-2755-4777-8C6F-873CA84D51A9}"/>
    <cellStyle name="Įprastas 3 2 6 2 7" xfId="1353" xr:uid="{5EFC7421-89A2-412F-95A4-15558291151B}"/>
    <cellStyle name="Įprastas 3 2 6 3" xfId="112" xr:uid="{6ADE0EF7-673E-42E7-BB3A-9D6C37E10EFD}"/>
    <cellStyle name="Įprastas 3 2 6 3 2" xfId="485" xr:uid="{B20D186B-28AA-48BF-ACD1-5FA05242D85B}"/>
    <cellStyle name="Įprastas 3 2 6 3 2 2" xfId="960" xr:uid="{A2A5004F-2DD8-4548-A48D-70BCAC6AEC08}"/>
    <cellStyle name="Įprastas 3 2 6 3 2 2 2" xfId="2240" xr:uid="{FC1280D7-5742-4492-A83A-91E1BCD91501}"/>
    <cellStyle name="Įprastas 3 2 6 3 2 3" xfId="1766" xr:uid="{88A7FA82-13B6-479D-BBFE-771DF788A4DD}"/>
    <cellStyle name="Įprastas 3 2 6 3 3" xfId="959" xr:uid="{6E4BF8F7-1A35-4380-BCE7-264CB8A3E566}"/>
    <cellStyle name="Įprastas 3 2 6 3 3 2" xfId="2239" xr:uid="{47D345C5-2063-461E-9DF0-A07451562955}"/>
    <cellStyle name="Įprastas 3 2 6 3 4" xfId="1393" xr:uid="{E3D4E2AB-8055-4F60-B311-DBE771F37C9C}"/>
    <cellStyle name="Įprastas 3 2 6 4" xfId="192" xr:uid="{7F602BDF-189E-41DB-A318-51EA45FF8C27}"/>
    <cellStyle name="Įprastas 3 2 6 4 2" xfId="486" xr:uid="{BCA96099-C553-42A6-B58B-837CBE88D68E}"/>
    <cellStyle name="Įprastas 3 2 6 4 2 2" xfId="962" xr:uid="{63515553-7A79-4045-958D-A1797602BFAE}"/>
    <cellStyle name="Įprastas 3 2 6 4 2 2 2" xfId="2242" xr:uid="{941604AF-8106-4A84-BC8A-69B0F435A656}"/>
    <cellStyle name="Įprastas 3 2 6 4 2 3" xfId="1767" xr:uid="{4D891B3B-80ED-4EA4-949C-4FADBB225B71}"/>
    <cellStyle name="Įprastas 3 2 6 4 3" xfId="961" xr:uid="{3771EE19-FF79-4CC1-A46B-3C2A65FBE620}"/>
    <cellStyle name="Įprastas 3 2 6 4 3 2" xfId="2241" xr:uid="{A20F57E1-F448-4853-AEC4-289BE8BB66EA}"/>
    <cellStyle name="Įprastas 3 2 6 4 4" xfId="1473" xr:uid="{1920762E-85B6-4B4F-8647-C46118A733C7}"/>
    <cellStyle name="Įprastas 3 2 6 5" xfId="272" xr:uid="{A94E7677-E3A7-41FE-BDFE-27504B74BD44}"/>
    <cellStyle name="Įprastas 3 2 6 5 2" xfId="487" xr:uid="{7B155319-86A4-49AA-90F7-186D88D0AE18}"/>
    <cellStyle name="Įprastas 3 2 6 5 2 2" xfId="964" xr:uid="{B482979C-59C6-4D1B-9070-CDFA0A6B09D8}"/>
    <cellStyle name="Įprastas 3 2 6 5 2 2 2" xfId="2244" xr:uid="{7C9AFFF9-6F5E-4E66-B3A7-1DA45DB1C834}"/>
    <cellStyle name="Įprastas 3 2 6 5 2 3" xfId="1768" xr:uid="{1854A934-CC29-40D0-BEAC-2933F8B09511}"/>
    <cellStyle name="Įprastas 3 2 6 5 3" xfId="963" xr:uid="{57FFE592-8CEE-4B7B-B987-BE334D71BCC1}"/>
    <cellStyle name="Įprastas 3 2 6 5 3 2" xfId="2243" xr:uid="{AA965479-705C-4976-A2C4-45DCEE1E8441}"/>
    <cellStyle name="Įprastas 3 2 6 5 4" xfId="1553" xr:uid="{D34DABB0-FCF6-47E3-B5F7-924C7AB0C851}"/>
    <cellStyle name="Įprastas 3 2 6 6" xfId="480" xr:uid="{E7108ABC-642F-441C-94A8-9F64635B0FB5}"/>
    <cellStyle name="Įprastas 3 2 6 6 2" xfId="965" xr:uid="{B517DF2D-53B3-4CB7-85B8-72502B3B519E}"/>
    <cellStyle name="Įprastas 3 2 6 6 2 2" xfId="2245" xr:uid="{910322E4-D0F6-4C99-A856-507483E89959}"/>
    <cellStyle name="Įprastas 3 2 6 6 3" xfId="1761" xr:uid="{0AAD34EB-F7F8-4B00-BCB1-33E9F6EA0B85}"/>
    <cellStyle name="Įprastas 3 2 6 7" xfId="950" xr:uid="{667AFF3A-5D1A-4E19-9E38-CE9D301DA2A7}"/>
    <cellStyle name="Įprastas 3 2 6 7 2" xfId="2230" xr:uid="{DFCA72AA-2F73-48A1-8707-68F03C869722}"/>
    <cellStyle name="Įprastas 3 2 6 8" xfId="1313" xr:uid="{F7C29650-39F9-492D-8F6C-23052EB87CAB}"/>
    <cellStyle name="Įprastas 3 2 7" xfId="52" xr:uid="{F6BE16CE-89AA-439F-BB3C-633609C441EB}"/>
    <cellStyle name="Įprastas 3 2 7 2" xfId="132" xr:uid="{88F4217C-CC24-4583-A168-BA8F7B74A8B7}"/>
    <cellStyle name="Įprastas 3 2 7 2 2" xfId="489" xr:uid="{56F17C3A-C862-4A9F-A47D-F8C7E1DC70CC}"/>
    <cellStyle name="Įprastas 3 2 7 2 2 2" xfId="968" xr:uid="{6948458C-E9B1-48BC-BD56-B56C3875AAC5}"/>
    <cellStyle name="Įprastas 3 2 7 2 2 2 2" xfId="2248" xr:uid="{7505822D-FE3C-4FD9-AD37-48CE8C217FBC}"/>
    <cellStyle name="Įprastas 3 2 7 2 2 3" xfId="1770" xr:uid="{DF1FD703-4DDB-428F-805B-1EC06181AE48}"/>
    <cellStyle name="Įprastas 3 2 7 2 3" xfId="967" xr:uid="{99D56D31-5C5D-40D1-9009-E8A3FC81C8F1}"/>
    <cellStyle name="Įprastas 3 2 7 2 3 2" xfId="2247" xr:uid="{156CFAFA-45A7-444B-9194-4E6E5630B9BB}"/>
    <cellStyle name="Įprastas 3 2 7 2 4" xfId="1413" xr:uid="{099254A5-FFFD-4018-BD47-417D23CCE2BA}"/>
    <cellStyle name="Įprastas 3 2 7 3" xfId="212" xr:uid="{CF1652F3-FE18-4E0C-9255-4F902721CABE}"/>
    <cellStyle name="Įprastas 3 2 7 3 2" xfId="490" xr:uid="{E17C03B1-3992-42DB-95A6-EA12A292A2F1}"/>
    <cellStyle name="Įprastas 3 2 7 3 2 2" xfId="970" xr:uid="{6C5D2537-1A81-49C6-8C92-96BDDF194E71}"/>
    <cellStyle name="Įprastas 3 2 7 3 2 2 2" xfId="2250" xr:uid="{EBE2EE35-FC98-4226-88AF-C616FC18BBE5}"/>
    <cellStyle name="Įprastas 3 2 7 3 2 3" xfId="1771" xr:uid="{6602FB2D-4ED8-4814-BCB4-F70A24399930}"/>
    <cellStyle name="Įprastas 3 2 7 3 3" xfId="969" xr:uid="{6F50EB99-AE93-419F-B8B3-DCDA96195866}"/>
    <cellStyle name="Įprastas 3 2 7 3 3 2" xfId="2249" xr:uid="{538E2F0C-71D9-4AB4-8E57-DCE1345FE720}"/>
    <cellStyle name="Įprastas 3 2 7 3 4" xfId="1493" xr:uid="{484C38F1-DBF3-45DB-85AB-63269D5229EF}"/>
    <cellStyle name="Įprastas 3 2 7 4" xfId="292" xr:uid="{D49E63AE-59F9-42E0-A603-4ECB0EFC2F59}"/>
    <cellStyle name="Įprastas 3 2 7 4 2" xfId="491" xr:uid="{0955B798-210B-46FA-ABB4-4AD33D83CAC5}"/>
    <cellStyle name="Įprastas 3 2 7 4 2 2" xfId="972" xr:uid="{985CE513-BFE5-42CA-B51A-41B2D4CAF9AB}"/>
    <cellStyle name="Įprastas 3 2 7 4 2 2 2" xfId="2252" xr:uid="{C43E7EB8-1097-4F50-8110-EDC14E73B8EE}"/>
    <cellStyle name="Įprastas 3 2 7 4 2 3" xfId="1772" xr:uid="{2C03D6F2-3502-4E66-85D9-37A52FC7D9E8}"/>
    <cellStyle name="Įprastas 3 2 7 4 3" xfId="971" xr:uid="{5C3071EC-A19C-42EB-B4C3-090DBD242F84}"/>
    <cellStyle name="Įprastas 3 2 7 4 3 2" xfId="2251" xr:uid="{F6A7727B-B1C6-4899-8244-01E704A640BE}"/>
    <cellStyle name="Įprastas 3 2 7 4 4" xfId="1573" xr:uid="{ECFACF35-48DC-4A56-962F-F1DB37C7261D}"/>
    <cellStyle name="Įprastas 3 2 7 5" xfId="488" xr:uid="{9E823472-4CE9-4F8B-9213-5DCF1FCCECE2}"/>
    <cellStyle name="Įprastas 3 2 7 5 2" xfId="973" xr:uid="{572693EC-C86B-4203-B662-CB5E46E2DB96}"/>
    <cellStyle name="Įprastas 3 2 7 5 2 2" xfId="2253" xr:uid="{E2D51097-6BA2-4BEE-907D-6B7B4A6E0496}"/>
    <cellStyle name="Įprastas 3 2 7 5 3" xfId="1769" xr:uid="{8807C076-6637-4F2C-9712-5BA6940155A4}"/>
    <cellStyle name="Įprastas 3 2 7 6" xfId="966" xr:uid="{D158BD77-A45C-4870-954A-F53197FC69ED}"/>
    <cellStyle name="Įprastas 3 2 7 6 2" xfId="2246" xr:uid="{8519C85E-6EA4-40E3-B10D-DADB388E8121}"/>
    <cellStyle name="Įprastas 3 2 7 7" xfId="1333" xr:uid="{6EF6590B-37E5-4288-8A50-F15BA3311D36}"/>
    <cellStyle name="Įprastas 3 2 8" xfId="92" xr:uid="{7FADE658-062F-40B8-915A-27328CFB5BB5}"/>
    <cellStyle name="Įprastas 3 2 8 2" xfId="492" xr:uid="{63E4FEFA-C9C5-4B59-BD81-0F84F7F53098}"/>
    <cellStyle name="Įprastas 3 2 8 2 2" xfId="975" xr:uid="{8A4DEAAF-ED0E-48B2-8213-F99ADF50D483}"/>
    <cellStyle name="Įprastas 3 2 8 2 2 2" xfId="2255" xr:uid="{A8C1FE9F-B2AD-4548-90B0-22DB30D919B0}"/>
    <cellStyle name="Įprastas 3 2 8 2 3" xfId="1773" xr:uid="{D2E8B392-2E9E-4AE1-8792-EC1EF0477FD4}"/>
    <cellStyle name="Įprastas 3 2 8 3" xfId="974" xr:uid="{A88A3339-1472-4ED8-A0BD-C51700D5B4F5}"/>
    <cellStyle name="Įprastas 3 2 8 3 2" xfId="2254" xr:uid="{DC96C8D1-5A83-49AA-8302-111A2482743B}"/>
    <cellStyle name="Įprastas 3 2 8 4" xfId="1373" xr:uid="{B71EE2E8-7D0A-485E-9548-F29D03E819F5}"/>
    <cellStyle name="Įprastas 3 2 9" xfId="172" xr:uid="{10C6D70E-0D7F-4629-82F2-A1CAEE0D0EAD}"/>
    <cellStyle name="Įprastas 3 2 9 2" xfId="493" xr:uid="{8166FFFB-EFC9-4EC0-AF4E-11304E896121}"/>
    <cellStyle name="Įprastas 3 2 9 2 2" xfId="977" xr:uid="{AE34CF75-C415-4989-9790-B7B40BE65C10}"/>
    <cellStyle name="Įprastas 3 2 9 2 2 2" xfId="2257" xr:uid="{E9B5B15B-2233-4A2E-A5F1-DBF5F8BF850D}"/>
    <cellStyle name="Įprastas 3 2 9 2 3" xfId="1774" xr:uid="{7D9D6912-8A69-4A8D-89A8-4F41DF9BE780}"/>
    <cellStyle name="Įprastas 3 2 9 3" xfId="976" xr:uid="{55AC3C2C-682D-40A7-B2BA-6109C0DF8C78}"/>
    <cellStyle name="Įprastas 3 2 9 3 2" xfId="2256" xr:uid="{CE30F84A-F7E5-4095-9447-0F49ED118E55}"/>
    <cellStyle name="Įprastas 3 2 9 4" xfId="1453" xr:uid="{0E8371E1-346F-4B29-BB2C-CB5DBCEA0B21}"/>
    <cellStyle name="Įprastas 3 3" xfId="11" xr:uid="{00000000-0005-0000-0000-000013000000}"/>
    <cellStyle name="Įprastas 3 3 10" xfId="494" xr:uid="{5ECF70F0-AAEC-493F-937D-8D9BF9174E6A}"/>
    <cellStyle name="Įprastas 3 3 10 2" xfId="979" xr:uid="{EA87EBD6-D0E3-4B59-BF03-8B0950E45C7F}"/>
    <cellStyle name="Įprastas 3 3 10 2 2" xfId="2259" xr:uid="{CEA1913C-FE03-4B16-ABE9-085C2E1FBCFC}"/>
    <cellStyle name="Įprastas 3 3 10 3" xfId="1775" xr:uid="{C2BAF094-F7A2-42B9-A225-121EBBDAF08B}"/>
    <cellStyle name="Įprastas 3 3 11" xfId="978" xr:uid="{5618E0E4-5E95-4B1E-A229-4F91A68E998D}"/>
    <cellStyle name="Įprastas 3 3 11 2" xfId="2258" xr:uid="{A01C356D-496A-41C0-88A3-BC6F867A135B}"/>
    <cellStyle name="Įprastas 3 3 12" xfId="1294" xr:uid="{25075252-357A-4D96-B893-6E5AF39D3D46}"/>
    <cellStyle name="Įprastas 3 3 2" xfId="16" xr:uid="{00000000-0005-0000-0000-000014000000}"/>
    <cellStyle name="Įprastas 3 3 2 10" xfId="1298" xr:uid="{C01B9AB5-757A-433D-8D8C-AA761DE131A1}"/>
    <cellStyle name="Įprastas 3 3 2 2" xfId="24" xr:uid="{00000000-0005-0000-0000-000015000000}"/>
    <cellStyle name="Įprastas 3 3 2 2 2" xfId="45" xr:uid="{71F47444-8581-4514-A135-BBF0B1DB9ACD}"/>
    <cellStyle name="Įprastas 3 3 2 2 2 2" xfId="85" xr:uid="{FE2742C4-A203-48E8-84E3-3A0403B5F723}"/>
    <cellStyle name="Įprastas 3 3 2 2 2 2 2" xfId="165" xr:uid="{176A18A7-137D-4A0E-8E66-5F4EA1CACF59}"/>
    <cellStyle name="Įprastas 3 3 2 2 2 2 2 2" xfId="499" xr:uid="{94888491-4FA5-4A16-B7F1-22F39237845B}"/>
    <cellStyle name="Įprastas 3 3 2 2 2 2 2 2 2" xfId="985" xr:uid="{A47E469A-6A7A-4D84-AE5E-624F173A33EA}"/>
    <cellStyle name="Įprastas 3 3 2 2 2 2 2 2 2 2" xfId="2265" xr:uid="{2939F3CA-93F4-4076-A885-48B3BDE46F14}"/>
    <cellStyle name="Įprastas 3 3 2 2 2 2 2 2 3" xfId="1780" xr:uid="{72EF2E2D-F98B-44D7-BB82-9DD0158A209A}"/>
    <cellStyle name="Įprastas 3 3 2 2 2 2 2 3" xfId="984" xr:uid="{26B04509-958E-4379-AEA1-55ED8E2A2C64}"/>
    <cellStyle name="Įprastas 3 3 2 2 2 2 2 3 2" xfId="2264" xr:uid="{CC2289D8-DB92-4F0D-BD39-3276290A7402}"/>
    <cellStyle name="Įprastas 3 3 2 2 2 2 2 4" xfId="1446" xr:uid="{5DD637D8-4C36-4780-9C29-9D8906C2760D}"/>
    <cellStyle name="Įprastas 3 3 2 2 2 2 3" xfId="245" xr:uid="{36AD426A-F596-4C01-9090-5EE251C98F8B}"/>
    <cellStyle name="Įprastas 3 3 2 2 2 2 3 2" xfId="500" xr:uid="{9A499887-9CE2-4597-AFA9-0F6B789F437A}"/>
    <cellStyle name="Įprastas 3 3 2 2 2 2 3 2 2" xfId="987" xr:uid="{3895F2E6-4B23-433D-8328-D9EF4D5EC4FB}"/>
    <cellStyle name="Įprastas 3 3 2 2 2 2 3 2 2 2" xfId="2267" xr:uid="{A9A4B267-3C62-46C5-AA50-B0C44AEFACBA}"/>
    <cellStyle name="Įprastas 3 3 2 2 2 2 3 2 3" xfId="1781" xr:uid="{89E50AA2-8787-40EC-BC52-C7BA1BB7619C}"/>
    <cellStyle name="Įprastas 3 3 2 2 2 2 3 3" xfId="986" xr:uid="{BBE707DA-869E-4DE3-BD42-3C04298BD0F2}"/>
    <cellStyle name="Įprastas 3 3 2 2 2 2 3 3 2" xfId="2266" xr:uid="{A58AD48D-357E-4D13-A79F-C3ADDD4AEF22}"/>
    <cellStyle name="Įprastas 3 3 2 2 2 2 3 4" xfId="1526" xr:uid="{EF5312E2-47F0-4FF8-9290-924314CD0D85}"/>
    <cellStyle name="Įprastas 3 3 2 2 2 2 4" xfId="325" xr:uid="{F6A3C814-ACC2-4BB4-9434-4624BFCF7429}"/>
    <cellStyle name="Įprastas 3 3 2 2 2 2 4 2" xfId="501" xr:uid="{083B614A-DF89-4745-B842-1711A04EF4C4}"/>
    <cellStyle name="Įprastas 3 3 2 2 2 2 4 2 2" xfId="989" xr:uid="{FE758CED-5DFC-4CE1-935D-D14A5D27F951}"/>
    <cellStyle name="Įprastas 3 3 2 2 2 2 4 2 2 2" xfId="2269" xr:uid="{BCCAC62C-2123-4A01-B5BD-839A691C1C62}"/>
    <cellStyle name="Įprastas 3 3 2 2 2 2 4 2 3" xfId="1782" xr:uid="{C68BBA3B-71FC-45B2-807C-E0D17A8BBACD}"/>
    <cellStyle name="Įprastas 3 3 2 2 2 2 4 3" xfId="988" xr:uid="{CD399976-49C1-4B22-9B20-4F4B6290F449}"/>
    <cellStyle name="Įprastas 3 3 2 2 2 2 4 3 2" xfId="2268" xr:uid="{5FCAB91B-BACC-499D-BE29-88137E4AFC47}"/>
    <cellStyle name="Įprastas 3 3 2 2 2 2 4 4" xfId="1606" xr:uid="{E78E2FC5-3473-45C3-81BB-4D8ED63B1F4F}"/>
    <cellStyle name="Įprastas 3 3 2 2 2 2 5" xfId="498" xr:uid="{91AC3176-D770-401D-A615-4960F7DBF602}"/>
    <cellStyle name="Įprastas 3 3 2 2 2 2 5 2" xfId="990" xr:uid="{6054CCA3-AEBB-446D-9EBC-23EAB897570D}"/>
    <cellStyle name="Įprastas 3 3 2 2 2 2 5 2 2" xfId="2270" xr:uid="{F9D0AF52-86D2-4D32-A9EC-757DEA9A20BC}"/>
    <cellStyle name="Įprastas 3 3 2 2 2 2 5 3" xfId="1779" xr:uid="{99554E95-0649-42F9-92EB-18C6CCF79966}"/>
    <cellStyle name="Įprastas 3 3 2 2 2 2 6" xfId="983" xr:uid="{697192E0-B24A-403B-9A55-495ACD6E00B2}"/>
    <cellStyle name="Įprastas 3 3 2 2 2 2 6 2" xfId="2263" xr:uid="{C4320131-C1F5-4DD0-9493-6B88EA7205ED}"/>
    <cellStyle name="Įprastas 3 3 2 2 2 2 7" xfId="1366" xr:uid="{1F182A7A-65E2-4441-9437-34FD1A1E6594}"/>
    <cellStyle name="Įprastas 3 3 2 2 2 3" xfId="125" xr:uid="{2D4E016F-7131-437D-9D26-706568F8BEEB}"/>
    <cellStyle name="Įprastas 3 3 2 2 2 3 2" xfId="502" xr:uid="{D6E7A735-79FF-4A0E-ADF0-7CAC50961F02}"/>
    <cellStyle name="Įprastas 3 3 2 2 2 3 2 2" xfId="992" xr:uid="{1C1C4D30-2FCE-46C5-8566-4980E47C0AB5}"/>
    <cellStyle name="Įprastas 3 3 2 2 2 3 2 2 2" xfId="2272" xr:uid="{4E6396E7-326A-441F-86E5-F95B12F6EAD4}"/>
    <cellStyle name="Įprastas 3 3 2 2 2 3 2 3" xfId="1783" xr:uid="{95AACD10-DC7B-4CA4-941A-D9798FEC4F41}"/>
    <cellStyle name="Įprastas 3 3 2 2 2 3 3" xfId="991" xr:uid="{43107188-4EE9-437E-8FE7-D8C141724DD4}"/>
    <cellStyle name="Įprastas 3 3 2 2 2 3 3 2" xfId="2271" xr:uid="{479239A3-EEAD-43CD-88DD-7FFFE049978A}"/>
    <cellStyle name="Įprastas 3 3 2 2 2 3 4" xfId="1406" xr:uid="{24D06B31-887D-4128-B4B5-547A2A36E8C4}"/>
    <cellStyle name="Įprastas 3 3 2 2 2 4" xfId="205" xr:uid="{AF334B60-852F-4CE5-833E-77B575246BBA}"/>
    <cellStyle name="Įprastas 3 3 2 2 2 4 2" xfId="503" xr:uid="{0E8BFCD3-AA9E-4CA4-A328-BB4B051333CC}"/>
    <cellStyle name="Įprastas 3 3 2 2 2 4 2 2" xfId="994" xr:uid="{2AA2FC79-1110-4C35-9507-00D81AD43C1C}"/>
    <cellStyle name="Įprastas 3 3 2 2 2 4 2 2 2" xfId="2274" xr:uid="{5C216C60-6B92-4C19-8E51-A55FCB0F7811}"/>
    <cellStyle name="Įprastas 3 3 2 2 2 4 2 3" xfId="1784" xr:uid="{3CB5D37A-3B3C-400B-B2A5-BA0D7915E964}"/>
    <cellStyle name="Įprastas 3 3 2 2 2 4 3" xfId="993" xr:uid="{B7C26B70-0C95-4AC5-B48E-E370B0B02B61}"/>
    <cellStyle name="Įprastas 3 3 2 2 2 4 3 2" xfId="2273" xr:uid="{8D55587D-21A6-4E2C-973B-4FBA3D6D177E}"/>
    <cellStyle name="Įprastas 3 3 2 2 2 4 4" xfId="1486" xr:uid="{FDD386D1-38ED-41C3-AA20-EAD6FB1D1886}"/>
    <cellStyle name="Įprastas 3 3 2 2 2 5" xfId="285" xr:uid="{50D58483-C3B2-4AA7-9D59-CAA8C197FB6A}"/>
    <cellStyle name="Įprastas 3 3 2 2 2 5 2" xfId="504" xr:uid="{36F31E02-83DB-430E-BE8E-F3E0AA4D56C4}"/>
    <cellStyle name="Įprastas 3 3 2 2 2 5 2 2" xfId="996" xr:uid="{02CFD7BE-940F-423F-8F42-36248E45C9EB}"/>
    <cellStyle name="Įprastas 3 3 2 2 2 5 2 2 2" xfId="2276" xr:uid="{E1576250-13CD-41BB-A355-20FA7D52AEA8}"/>
    <cellStyle name="Įprastas 3 3 2 2 2 5 2 3" xfId="1785" xr:uid="{6391BD05-7B82-47F8-A7A3-B962C53DB9CE}"/>
    <cellStyle name="Įprastas 3 3 2 2 2 5 3" xfId="995" xr:uid="{16A01994-5EFD-4065-B383-08309C8BA823}"/>
    <cellStyle name="Įprastas 3 3 2 2 2 5 3 2" xfId="2275" xr:uid="{18C784A5-963B-4629-8562-65FFB99835F8}"/>
    <cellStyle name="Įprastas 3 3 2 2 2 5 4" xfId="1566" xr:uid="{9BD1B270-9EB6-4E34-B202-5D5069DC8D62}"/>
    <cellStyle name="Įprastas 3 3 2 2 2 6" xfId="497" xr:uid="{8C7ACC98-F540-425C-8728-970BE7BB627A}"/>
    <cellStyle name="Įprastas 3 3 2 2 2 6 2" xfId="997" xr:uid="{0977E8D1-C617-4CCC-AF86-90FD54ADEF87}"/>
    <cellStyle name="Įprastas 3 3 2 2 2 6 2 2" xfId="2277" xr:uid="{BA03A19E-7AF8-4989-989F-F04E8297837B}"/>
    <cellStyle name="Įprastas 3 3 2 2 2 6 3" xfId="1778" xr:uid="{9535FE76-83C7-4BCA-8850-0E7A848A1580}"/>
    <cellStyle name="Įprastas 3 3 2 2 2 7" xfId="982" xr:uid="{633ECB0B-8145-4198-93D3-6F94C1433F56}"/>
    <cellStyle name="Įprastas 3 3 2 2 2 7 2" xfId="2262" xr:uid="{4A226E73-C4E2-44AF-B9BC-6BD4CC8F0067}"/>
    <cellStyle name="Įprastas 3 3 2 2 2 8" xfId="1326" xr:uid="{79577102-8AD0-4BBE-ACF0-3E5C56FA50B3}"/>
    <cellStyle name="Įprastas 3 3 2 2 3" xfId="65" xr:uid="{2BFB7764-41E1-4072-AC34-E079518F400F}"/>
    <cellStyle name="Įprastas 3 3 2 2 3 2" xfId="145" xr:uid="{D644590A-91CB-40D5-AE70-62C0A5397E2B}"/>
    <cellStyle name="Įprastas 3 3 2 2 3 2 2" xfId="506" xr:uid="{F56BA8D0-20EB-4930-A922-C35863913912}"/>
    <cellStyle name="Įprastas 3 3 2 2 3 2 2 2" xfId="1000" xr:uid="{98838D94-8058-43F4-9DB4-8E2513B54CE9}"/>
    <cellStyle name="Įprastas 3 3 2 2 3 2 2 2 2" xfId="2280" xr:uid="{3765FC42-04F1-48D2-BCEA-D279F23A011B}"/>
    <cellStyle name="Įprastas 3 3 2 2 3 2 2 3" xfId="1787" xr:uid="{4032B41E-CFD2-41E8-8AF6-22B10EE43C0B}"/>
    <cellStyle name="Įprastas 3 3 2 2 3 2 3" xfId="999" xr:uid="{B1F8DF6F-0828-425F-BFC9-AB746C37EF79}"/>
    <cellStyle name="Įprastas 3 3 2 2 3 2 3 2" xfId="2279" xr:uid="{853CA93B-38C0-4E3E-A136-C746931C87E3}"/>
    <cellStyle name="Įprastas 3 3 2 2 3 2 4" xfId="1426" xr:uid="{BC2C2DFE-8173-4584-AA44-7BAE6005CB1B}"/>
    <cellStyle name="Įprastas 3 3 2 2 3 3" xfId="225" xr:uid="{F208A43D-7179-42A4-9A88-47543ECD477F}"/>
    <cellStyle name="Įprastas 3 3 2 2 3 3 2" xfId="507" xr:uid="{5DCE0D66-EBA9-43A1-A152-D4974529027B}"/>
    <cellStyle name="Įprastas 3 3 2 2 3 3 2 2" xfId="1002" xr:uid="{5F014DFE-AE04-4B20-A66A-EC22C510DFA0}"/>
    <cellStyle name="Įprastas 3 3 2 2 3 3 2 2 2" xfId="2282" xr:uid="{D6B92F36-6071-4340-B786-5C4EEE37DFEF}"/>
    <cellStyle name="Įprastas 3 3 2 2 3 3 2 3" xfId="1788" xr:uid="{4B5937CE-80AD-46BD-BB67-5708602B07E6}"/>
    <cellStyle name="Įprastas 3 3 2 2 3 3 3" xfId="1001" xr:uid="{1D1B4439-D4D6-4E88-8006-07AD7522F335}"/>
    <cellStyle name="Įprastas 3 3 2 2 3 3 3 2" xfId="2281" xr:uid="{B80DA708-209E-496A-9826-7DD71927033C}"/>
    <cellStyle name="Įprastas 3 3 2 2 3 3 4" xfId="1506" xr:uid="{C5A52776-E07E-499A-91A1-C850FEB57D96}"/>
    <cellStyle name="Įprastas 3 3 2 2 3 4" xfId="305" xr:uid="{2EB6EE53-D057-4138-85F5-7B97283CC700}"/>
    <cellStyle name="Įprastas 3 3 2 2 3 4 2" xfId="508" xr:uid="{084680C1-A755-4AD3-8CF1-554F49C42507}"/>
    <cellStyle name="Įprastas 3 3 2 2 3 4 2 2" xfId="1004" xr:uid="{7367CB5D-65EB-4C92-AB67-94A61BB8E88B}"/>
    <cellStyle name="Įprastas 3 3 2 2 3 4 2 2 2" xfId="2284" xr:uid="{DDC7D46F-0D31-4F88-B3F2-C3CFA90E36F6}"/>
    <cellStyle name="Įprastas 3 3 2 2 3 4 2 3" xfId="1789" xr:uid="{95210521-5B97-4290-9CFE-A9B094C07E80}"/>
    <cellStyle name="Įprastas 3 3 2 2 3 4 3" xfId="1003" xr:uid="{49388567-10D8-4ECC-88B6-05B9EA51E891}"/>
    <cellStyle name="Įprastas 3 3 2 2 3 4 3 2" xfId="2283" xr:uid="{9BCB451D-D106-4DDA-B6A4-1234EB95F1AB}"/>
    <cellStyle name="Įprastas 3 3 2 2 3 4 4" xfId="1586" xr:uid="{9601772C-1E7B-4D1D-A273-1ECE70AA6E02}"/>
    <cellStyle name="Įprastas 3 3 2 2 3 5" xfId="505" xr:uid="{E6EADA25-86BE-4282-AB96-A27E01739CFB}"/>
    <cellStyle name="Įprastas 3 3 2 2 3 5 2" xfId="1005" xr:uid="{6BD077D6-6423-4F93-81D4-A12BD2B0C031}"/>
    <cellStyle name="Įprastas 3 3 2 2 3 5 2 2" xfId="2285" xr:uid="{5104A19B-284F-4376-BD01-DB1D2BD7567C}"/>
    <cellStyle name="Įprastas 3 3 2 2 3 5 3" xfId="1786" xr:uid="{DFDB325A-0C64-4886-88BF-BE0537E9EBCC}"/>
    <cellStyle name="Įprastas 3 3 2 2 3 6" xfId="998" xr:uid="{ED5870D3-2294-4889-9D24-27B702AA5292}"/>
    <cellStyle name="Įprastas 3 3 2 2 3 6 2" xfId="2278" xr:uid="{B040F063-A984-4F79-8DE5-2E46349DDEA6}"/>
    <cellStyle name="Įprastas 3 3 2 2 3 7" xfId="1346" xr:uid="{C42D3A70-627D-4970-BC24-C0CB1767F171}"/>
    <cellStyle name="Įprastas 3 3 2 2 4" xfId="105" xr:uid="{54E415C7-A9C2-4508-8E9A-E23933E83F82}"/>
    <cellStyle name="Įprastas 3 3 2 2 4 2" xfId="509" xr:uid="{B2C5AC07-8377-48FD-9D52-6C8A0F67C9D6}"/>
    <cellStyle name="Įprastas 3 3 2 2 4 2 2" xfId="1007" xr:uid="{6A2D5A9B-EA6A-4821-9B4A-84571D8AAD7C}"/>
    <cellStyle name="Įprastas 3 3 2 2 4 2 2 2" xfId="2287" xr:uid="{0E657C22-7D06-47F4-B6BF-1CE74CA15F93}"/>
    <cellStyle name="Įprastas 3 3 2 2 4 2 3" xfId="1790" xr:uid="{B434EB26-A8FE-42F9-BE86-7D1B9392BAC9}"/>
    <cellStyle name="Įprastas 3 3 2 2 4 3" xfId="1006" xr:uid="{125A659D-C773-4619-BA0B-8C0ACE3FD72C}"/>
    <cellStyle name="Įprastas 3 3 2 2 4 3 2" xfId="2286" xr:uid="{8309BF69-8DEE-4DDC-A5F8-A97737DAE970}"/>
    <cellStyle name="Įprastas 3 3 2 2 4 4" xfId="1386" xr:uid="{AA9C0869-8FB0-4419-846C-7169A29DBFFE}"/>
    <cellStyle name="Įprastas 3 3 2 2 5" xfId="185" xr:uid="{3CBAECB6-2B1C-457C-B20B-D9BE4ADF8477}"/>
    <cellStyle name="Įprastas 3 3 2 2 5 2" xfId="510" xr:uid="{36618E79-A8F3-4B84-A41A-A967ED5D19E1}"/>
    <cellStyle name="Įprastas 3 3 2 2 5 2 2" xfId="1009" xr:uid="{2BEA6E92-210D-4495-BF37-D18C26772865}"/>
    <cellStyle name="Įprastas 3 3 2 2 5 2 2 2" xfId="2289" xr:uid="{B75C20C9-800C-4AE2-84F5-6FC9C2B7BF5F}"/>
    <cellStyle name="Įprastas 3 3 2 2 5 2 3" xfId="1791" xr:uid="{47A6E4D1-1BBC-4672-BA75-B196D1B5D413}"/>
    <cellStyle name="Įprastas 3 3 2 2 5 3" xfId="1008" xr:uid="{CFCCB553-0C73-4653-8660-47E3C71D244C}"/>
    <cellStyle name="Įprastas 3 3 2 2 5 3 2" xfId="2288" xr:uid="{34CD03F3-B253-4B7C-AE1D-88F38AEFD398}"/>
    <cellStyle name="Įprastas 3 3 2 2 5 4" xfId="1466" xr:uid="{F041BAD7-F56C-4EFE-9213-A854057B92ED}"/>
    <cellStyle name="Įprastas 3 3 2 2 6" xfId="265" xr:uid="{7ADC9E62-6A2D-4F4A-B0F7-8FC7D47AC1C6}"/>
    <cellStyle name="Įprastas 3 3 2 2 6 2" xfId="511" xr:uid="{D15D423E-2E08-4F6E-9AE8-2DCF66E1CBB6}"/>
    <cellStyle name="Įprastas 3 3 2 2 6 2 2" xfId="1011" xr:uid="{D524DA98-1BAB-4F5B-8A40-BCA10033370A}"/>
    <cellStyle name="Įprastas 3 3 2 2 6 2 2 2" xfId="2291" xr:uid="{C7E7AA60-C761-4524-84C8-B79E9D9CFBF9}"/>
    <cellStyle name="Įprastas 3 3 2 2 6 2 3" xfId="1792" xr:uid="{C553185E-11F6-4D48-B6BB-117879807F59}"/>
    <cellStyle name="Įprastas 3 3 2 2 6 3" xfId="1010" xr:uid="{6734FB9F-6D3E-44A1-BA82-361B0AFF1B77}"/>
    <cellStyle name="Įprastas 3 3 2 2 6 3 2" xfId="2290" xr:uid="{01776076-1007-43B3-A7C2-C6250424B0B3}"/>
    <cellStyle name="Įprastas 3 3 2 2 6 4" xfId="1546" xr:uid="{AD48B7EE-D3D5-4B6D-B8B1-7144A563CC56}"/>
    <cellStyle name="Įprastas 3 3 2 2 7" xfId="496" xr:uid="{D768645F-686D-4777-B14C-E07DC6353A7A}"/>
    <cellStyle name="Įprastas 3 3 2 2 7 2" xfId="1012" xr:uid="{3EA3DBF5-79B3-4566-9295-8BF68EA448B6}"/>
    <cellStyle name="Įprastas 3 3 2 2 7 2 2" xfId="2292" xr:uid="{A8CF00E2-C310-44BC-8409-7A4486FAB1E7}"/>
    <cellStyle name="Įprastas 3 3 2 2 7 3" xfId="1777" xr:uid="{317B908A-7597-42D0-A3FE-34D29D5A3271}"/>
    <cellStyle name="Įprastas 3 3 2 2 8" xfId="981" xr:uid="{15D054B4-AC3E-4CCD-ADD0-E934925A22D1}"/>
    <cellStyle name="Įprastas 3 3 2 2 8 2" xfId="2261" xr:uid="{CFCC30F8-2864-4CA2-B853-D44445C20F00}"/>
    <cellStyle name="Įprastas 3 3 2 2 9" xfId="1306" xr:uid="{628D8568-3543-404B-BF1D-4B3F117B8B45}"/>
    <cellStyle name="Įprastas 3 3 2 3" xfId="37" xr:uid="{9E292EFE-E6BE-4868-BE2F-5575F7B7C2E8}"/>
    <cellStyle name="Įprastas 3 3 2 3 2" xfId="77" xr:uid="{B9D9C2E9-CE4D-4223-B5C6-97806D2DDBFC}"/>
    <cellStyle name="Įprastas 3 3 2 3 2 2" xfId="157" xr:uid="{ADE576B8-B539-42B6-8574-6B35355D1CA5}"/>
    <cellStyle name="Įprastas 3 3 2 3 2 2 2" xfId="514" xr:uid="{F07297ED-584E-4E85-9ABB-A86DE3D861A0}"/>
    <cellStyle name="Įprastas 3 3 2 3 2 2 2 2" xfId="1016" xr:uid="{CBB283F8-033C-4B52-A180-27E75E3A5443}"/>
    <cellStyle name="Įprastas 3 3 2 3 2 2 2 2 2" xfId="2296" xr:uid="{D9C05A32-5400-43BF-A33D-F99D748FC16F}"/>
    <cellStyle name="Įprastas 3 3 2 3 2 2 2 3" xfId="1795" xr:uid="{C8F349F3-AC40-49B2-A123-7946F1596A5C}"/>
    <cellStyle name="Įprastas 3 3 2 3 2 2 3" xfId="1015" xr:uid="{5E320B3D-C202-47AD-9170-2632D5B41049}"/>
    <cellStyle name="Įprastas 3 3 2 3 2 2 3 2" xfId="2295" xr:uid="{FB72F26B-B9EC-4520-85A2-CDE8B86B1B32}"/>
    <cellStyle name="Įprastas 3 3 2 3 2 2 4" xfId="1438" xr:uid="{256B796C-FEDF-4901-BC7D-86FA4CD9C8C1}"/>
    <cellStyle name="Įprastas 3 3 2 3 2 3" xfId="237" xr:uid="{8DA36F0C-4537-4EA8-9062-83DF1133FC0D}"/>
    <cellStyle name="Įprastas 3 3 2 3 2 3 2" xfId="515" xr:uid="{F4322382-38D1-44AA-A49A-094C15DCACE3}"/>
    <cellStyle name="Įprastas 3 3 2 3 2 3 2 2" xfId="1018" xr:uid="{2044ABE8-D4B7-483A-A9D6-973D12C5D436}"/>
    <cellStyle name="Įprastas 3 3 2 3 2 3 2 2 2" xfId="2298" xr:uid="{DFCC5AE7-F2BB-4786-975A-8A5E90651248}"/>
    <cellStyle name="Įprastas 3 3 2 3 2 3 2 3" xfId="1796" xr:uid="{FFBCF034-B56F-46E1-901F-35E1573C7E3A}"/>
    <cellStyle name="Įprastas 3 3 2 3 2 3 3" xfId="1017" xr:uid="{687B5C45-836E-46A7-927F-AA5B46D89FD0}"/>
    <cellStyle name="Įprastas 3 3 2 3 2 3 3 2" xfId="2297" xr:uid="{7F4DB295-2730-4ED1-960B-E88D86BF05A3}"/>
    <cellStyle name="Įprastas 3 3 2 3 2 3 4" xfId="1518" xr:uid="{99D4968B-FF18-4A26-82B4-F744E5C00F04}"/>
    <cellStyle name="Įprastas 3 3 2 3 2 4" xfId="317" xr:uid="{01ECB9DC-E868-4F1F-BC3E-A37D43FF5F4E}"/>
    <cellStyle name="Įprastas 3 3 2 3 2 4 2" xfId="516" xr:uid="{05686D30-E919-49B5-B5B7-F1787A3D57C9}"/>
    <cellStyle name="Įprastas 3 3 2 3 2 4 2 2" xfId="1020" xr:uid="{A79F9354-FBD9-466B-B18C-F5FB33E0C5BB}"/>
    <cellStyle name="Įprastas 3 3 2 3 2 4 2 2 2" xfId="2300" xr:uid="{CAB79885-774B-4BA0-A16B-3AE8F3AC55FC}"/>
    <cellStyle name="Įprastas 3 3 2 3 2 4 2 3" xfId="1797" xr:uid="{BABFC3EC-48DA-4E24-B04C-2BC85CDCAF9F}"/>
    <cellStyle name="Įprastas 3 3 2 3 2 4 3" xfId="1019" xr:uid="{F249CEF2-AD68-4182-BAA7-14D805F63B4F}"/>
    <cellStyle name="Įprastas 3 3 2 3 2 4 3 2" xfId="2299" xr:uid="{2873DD9E-0F37-431F-80F5-5B4C643284FB}"/>
    <cellStyle name="Įprastas 3 3 2 3 2 4 4" xfId="1598" xr:uid="{468A2421-5766-4755-89A9-B720D99CB1DA}"/>
    <cellStyle name="Įprastas 3 3 2 3 2 5" xfId="513" xr:uid="{729F54BD-36C6-42D7-B95F-849330B82D9E}"/>
    <cellStyle name="Įprastas 3 3 2 3 2 5 2" xfId="1021" xr:uid="{E2DD8811-303F-43E2-8F4E-0D016BEFB895}"/>
    <cellStyle name="Įprastas 3 3 2 3 2 5 2 2" xfId="2301" xr:uid="{67755F9A-0B0E-4EAC-B5FC-02E0F8333C35}"/>
    <cellStyle name="Įprastas 3 3 2 3 2 5 3" xfId="1794" xr:uid="{593381CA-36C2-49A6-8A41-C276359279C1}"/>
    <cellStyle name="Įprastas 3 3 2 3 2 6" xfId="1014" xr:uid="{CFC09F9A-8BFB-422E-95AD-0B627B864307}"/>
    <cellStyle name="Įprastas 3 3 2 3 2 6 2" xfId="2294" xr:uid="{E0626028-7EC6-4396-97E7-A61C80F272C8}"/>
    <cellStyle name="Įprastas 3 3 2 3 2 7" xfId="1358" xr:uid="{D6EEF44D-D8F0-48D6-A5F3-776927A91653}"/>
    <cellStyle name="Įprastas 3 3 2 3 3" xfId="117" xr:uid="{3BB419D4-4DFB-43E6-AE89-527FBD9C9708}"/>
    <cellStyle name="Įprastas 3 3 2 3 3 2" xfId="517" xr:uid="{859A3D53-311D-4F15-815D-88766DD7C718}"/>
    <cellStyle name="Įprastas 3 3 2 3 3 2 2" xfId="1023" xr:uid="{3AAFA5C6-897A-471F-9EF9-894D005968E5}"/>
    <cellStyle name="Įprastas 3 3 2 3 3 2 2 2" xfId="2303" xr:uid="{5A40C11E-2B76-46DD-B3CC-E1912AA27C5C}"/>
    <cellStyle name="Įprastas 3 3 2 3 3 2 3" xfId="1798" xr:uid="{76B14CE4-0943-4EF9-8838-A38009DC3AED}"/>
    <cellStyle name="Įprastas 3 3 2 3 3 3" xfId="1022" xr:uid="{1D45DD7D-763F-4A25-BAE1-A51CAFB58775}"/>
    <cellStyle name="Įprastas 3 3 2 3 3 3 2" xfId="2302" xr:uid="{C7A926EE-51A5-49AA-BFAF-4A9218348C4C}"/>
    <cellStyle name="Įprastas 3 3 2 3 3 4" xfId="1398" xr:uid="{B8E81599-5E77-4A37-89A6-24C75E2AF563}"/>
    <cellStyle name="Įprastas 3 3 2 3 4" xfId="197" xr:uid="{008BA258-8B62-4436-957D-BECB1E281BAA}"/>
    <cellStyle name="Įprastas 3 3 2 3 4 2" xfId="518" xr:uid="{62EB3F09-3419-4CA9-AA71-E08B8496C0DB}"/>
    <cellStyle name="Įprastas 3 3 2 3 4 2 2" xfId="1025" xr:uid="{7FF19736-59A9-4EC9-ABD0-AE87CCDA9EE3}"/>
    <cellStyle name="Įprastas 3 3 2 3 4 2 2 2" xfId="2305" xr:uid="{D47E404B-75B0-4721-BD44-C29FFFDFF09B}"/>
    <cellStyle name="Įprastas 3 3 2 3 4 2 3" xfId="1799" xr:uid="{AE19D6D3-8424-41AD-B258-F634B2A702EB}"/>
    <cellStyle name="Įprastas 3 3 2 3 4 3" xfId="1024" xr:uid="{0B6FDE1A-E492-449A-B5DB-D03C7BFB7F98}"/>
    <cellStyle name="Įprastas 3 3 2 3 4 3 2" xfId="2304" xr:uid="{FCC41B37-55BA-42E5-97A4-B69440FD3368}"/>
    <cellStyle name="Įprastas 3 3 2 3 4 4" xfId="1478" xr:uid="{B41728EC-A14A-47F9-98E4-7CDE9BC73D5F}"/>
    <cellStyle name="Įprastas 3 3 2 3 5" xfId="277" xr:uid="{A646B3EE-BC9A-4CFD-9699-FA62A8F3B7DE}"/>
    <cellStyle name="Įprastas 3 3 2 3 5 2" xfId="519" xr:uid="{8A9B813B-A62B-4CE6-8D63-3B7835CF7BFB}"/>
    <cellStyle name="Įprastas 3 3 2 3 5 2 2" xfId="1027" xr:uid="{664732E7-319A-482D-BA8D-9BD82A0BAE46}"/>
    <cellStyle name="Įprastas 3 3 2 3 5 2 2 2" xfId="2307" xr:uid="{65E7EACE-D8D0-4F9E-946B-D24E791D1825}"/>
    <cellStyle name="Įprastas 3 3 2 3 5 2 3" xfId="1800" xr:uid="{3EF0E873-29D4-4D61-B7FD-EB6D69B064B8}"/>
    <cellStyle name="Įprastas 3 3 2 3 5 3" xfId="1026" xr:uid="{A643068A-0CC2-46A1-92FC-C57D1C44BD0C}"/>
    <cellStyle name="Įprastas 3 3 2 3 5 3 2" xfId="2306" xr:uid="{C9FAF323-7D99-4DBA-B561-D660F3F69248}"/>
    <cellStyle name="Įprastas 3 3 2 3 5 4" xfId="1558" xr:uid="{A2A55334-BBC4-4A81-8D00-F5596C01DC2A}"/>
    <cellStyle name="Įprastas 3 3 2 3 6" xfId="512" xr:uid="{6307DDD2-7D42-4471-B11E-255387513B16}"/>
    <cellStyle name="Įprastas 3 3 2 3 6 2" xfId="1028" xr:uid="{369E455C-DD91-417F-B904-34BF282A9630}"/>
    <cellStyle name="Įprastas 3 3 2 3 6 2 2" xfId="2308" xr:uid="{0FEA2560-E526-48CD-B5D3-CA8E6F27F1D7}"/>
    <cellStyle name="Įprastas 3 3 2 3 6 3" xfId="1793" xr:uid="{6E5F5449-5A4F-4104-B6D2-4AAAD299359B}"/>
    <cellStyle name="Įprastas 3 3 2 3 7" xfId="1013" xr:uid="{7476521F-8847-46F3-8DAD-F27827E52E4D}"/>
    <cellStyle name="Įprastas 3 3 2 3 7 2" xfId="2293" xr:uid="{9E95DEFA-D49D-4F8C-B4B1-790D668645E5}"/>
    <cellStyle name="Įprastas 3 3 2 3 8" xfId="1318" xr:uid="{94C6FE31-AAEB-417F-9C5B-B0E3E3030304}"/>
    <cellStyle name="Įprastas 3 3 2 4" xfId="57" xr:uid="{B2DFD27C-F95E-42AC-9CA6-54E7B9E98E06}"/>
    <cellStyle name="Įprastas 3 3 2 4 2" xfId="137" xr:uid="{1CC1D8CF-3113-4209-881C-494E84B243AF}"/>
    <cellStyle name="Įprastas 3 3 2 4 2 2" xfId="521" xr:uid="{BA728BF6-CF37-4DFF-AE46-436EB879A025}"/>
    <cellStyle name="Įprastas 3 3 2 4 2 2 2" xfId="1031" xr:uid="{17A0E432-BA3E-4666-B39E-F13F02860331}"/>
    <cellStyle name="Įprastas 3 3 2 4 2 2 2 2" xfId="2311" xr:uid="{CB66E875-8142-4387-AB19-9BE5AD1B13F5}"/>
    <cellStyle name="Įprastas 3 3 2 4 2 2 3" xfId="1802" xr:uid="{468E67F5-99EF-4302-8C67-5F4FAFCAC2C5}"/>
    <cellStyle name="Įprastas 3 3 2 4 2 3" xfId="1030" xr:uid="{76229636-2AFD-4584-8F3D-B48E16C98BD3}"/>
    <cellStyle name="Įprastas 3 3 2 4 2 3 2" xfId="2310" xr:uid="{B47443F9-3673-4F69-A6A8-2BACBC974220}"/>
    <cellStyle name="Įprastas 3 3 2 4 2 4" xfId="1418" xr:uid="{62AF9925-C8A5-4703-925B-0F14039C9335}"/>
    <cellStyle name="Įprastas 3 3 2 4 3" xfId="217" xr:uid="{1774FAE2-44A7-4B9E-92A1-F3BE35EA0828}"/>
    <cellStyle name="Įprastas 3 3 2 4 3 2" xfId="522" xr:uid="{FAFF5B9A-530B-42DF-847C-239D94DECA12}"/>
    <cellStyle name="Įprastas 3 3 2 4 3 2 2" xfId="1033" xr:uid="{9326E003-1B95-489E-AC70-E7898B286B4D}"/>
    <cellStyle name="Įprastas 3 3 2 4 3 2 2 2" xfId="2313" xr:uid="{01991429-3E11-4B07-9643-20F8BEEF6BB7}"/>
    <cellStyle name="Įprastas 3 3 2 4 3 2 3" xfId="1803" xr:uid="{6D991D4B-197F-4B4B-A4BF-281C8AED0D61}"/>
    <cellStyle name="Įprastas 3 3 2 4 3 3" xfId="1032" xr:uid="{FB66EC30-FAFA-41EF-B176-3C6CD9DC6C10}"/>
    <cellStyle name="Įprastas 3 3 2 4 3 3 2" xfId="2312" xr:uid="{08F7CFF3-2AED-4D65-84ED-9AA89A238634}"/>
    <cellStyle name="Įprastas 3 3 2 4 3 4" xfId="1498" xr:uid="{E6AEB665-86FD-46FA-BA18-4C25F72B0277}"/>
    <cellStyle name="Įprastas 3 3 2 4 4" xfId="297" xr:uid="{263063F7-BEAE-4335-B05D-728C743DE74A}"/>
    <cellStyle name="Įprastas 3 3 2 4 4 2" xfId="523" xr:uid="{22F90432-B7C1-4DA1-BC8B-D1A33374CF2E}"/>
    <cellStyle name="Įprastas 3 3 2 4 4 2 2" xfId="1035" xr:uid="{C8883AAB-84C7-464C-A1AE-C9EA94B49E4E}"/>
    <cellStyle name="Įprastas 3 3 2 4 4 2 2 2" xfId="2315" xr:uid="{8C44E391-A7F8-427B-A483-B870D9939CC3}"/>
    <cellStyle name="Įprastas 3 3 2 4 4 2 3" xfId="1804" xr:uid="{8CDB95B8-2C76-489C-9DC1-18BE87A34710}"/>
    <cellStyle name="Įprastas 3 3 2 4 4 3" xfId="1034" xr:uid="{FA5A6FA2-19CB-4AC8-83BB-CED537D516C7}"/>
    <cellStyle name="Įprastas 3 3 2 4 4 3 2" xfId="2314" xr:uid="{135C44C8-D707-4078-B050-9A38DD73CF3C}"/>
    <cellStyle name="Įprastas 3 3 2 4 4 4" xfId="1578" xr:uid="{E7E53AD5-2969-4412-A46D-66E687CDAC06}"/>
    <cellStyle name="Įprastas 3 3 2 4 5" xfId="520" xr:uid="{7956E545-AC1D-41F9-9A71-BD872A9B25EC}"/>
    <cellStyle name="Įprastas 3 3 2 4 5 2" xfId="1036" xr:uid="{D5147AE9-A284-4D3B-80C9-8974549C53CC}"/>
    <cellStyle name="Įprastas 3 3 2 4 5 2 2" xfId="2316" xr:uid="{66E12926-AFEA-4616-8079-96D390937D6D}"/>
    <cellStyle name="Įprastas 3 3 2 4 5 3" xfId="1801" xr:uid="{596821BF-C52A-45A7-8C2F-305E5ADC0879}"/>
    <cellStyle name="Įprastas 3 3 2 4 6" xfId="1029" xr:uid="{FCEF0E1F-4742-411A-A0AB-530208EFAC10}"/>
    <cellStyle name="Įprastas 3 3 2 4 6 2" xfId="2309" xr:uid="{DE77EDDD-D33A-4E61-BBDA-8653A69AF85E}"/>
    <cellStyle name="Įprastas 3 3 2 4 7" xfId="1338" xr:uid="{796E1011-B0A0-4432-9CC0-3B3CE1F03B33}"/>
    <cellStyle name="Įprastas 3 3 2 5" xfId="97" xr:uid="{9EC21FC1-657F-4285-BC83-6223C186619E}"/>
    <cellStyle name="Įprastas 3 3 2 5 2" xfId="524" xr:uid="{F10040A4-D0C5-417A-8EA0-BA33D03B77D2}"/>
    <cellStyle name="Įprastas 3 3 2 5 2 2" xfId="1038" xr:uid="{0EE69203-7807-490F-9F85-7FCD4D30747F}"/>
    <cellStyle name="Įprastas 3 3 2 5 2 2 2" xfId="2318" xr:uid="{FF0F7095-5EE3-430A-8381-FE2E1EF67413}"/>
    <cellStyle name="Įprastas 3 3 2 5 2 3" xfId="1805" xr:uid="{E61C08F2-6B40-410D-916D-04210ECBAB30}"/>
    <cellStyle name="Įprastas 3 3 2 5 3" xfId="1037" xr:uid="{7B6D9209-D3E5-4C6E-AEBB-C7BC913BE5B8}"/>
    <cellStyle name="Įprastas 3 3 2 5 3 2" xfId="2317" xr:uid="{BC7CD4ED-EA35-4C17-B023-0F7D275B59DD}"/>
    <cellStyle name="Įprastas 3 3 2 5 4" xfId="1378" xr:uid="{DB3F5A77-8B49-41C3-A576-C79DB473DBC8}"/>
    <cellStyle name="Įprastas 3 3 2 6" xfId="177" xr:uid="{E5823896-5EB5-46BD-ACB2-7A576B93B09E}"/>
    <cellStyle name="Įprastas 3 3 2 6 2" xfId="525" xr:uid="{9A9BC925-0096-4077-A551-8F145F8BD8A8}"/>
    <cellStyle name="Įprastas 3 3 2 6 2 2" xfId="1040" xr:uid="{CEDD12D0-D10D-4132-B532-5B5596D44824}"/>
    <cellStyle name="Įprastas 3 3 2 6 2 2 2" xfId="2320" xr:uid="{C8AE83A1-1809-4989-9BBB-D987F5A42866}"/>
    <cellStyle name="Įprastas 3 3 2 6 2 3" xfId="1806" xr:uid="{27836316-DAE7-4B83-B22D-CF6D03AE540F}"/>
    <cellStyle name="Įprastas 3 3 2 6 3" xfId="1039" xr:uid="{EF97FBF6-4AC1-4DE0-B40E-29863B4698DF}"/>
    <cellStyle name="Įprastas 3 3 2 6 3 2" xfId="2319" xr:uid="{B521B919-088C-453D-BCD2-4A31AF9FBDE9}"/>
    <cellStyle name="Įprastas 3 3 2 6 4" xfId="1458" xr:uid="{D6FA1E02-B020-4ABE-A6D7-79D83AB5875A}"/>
    <cellStyle name="Įprastas 3 3 2 7" xfId="257" xr:uid="{FD8D6B3B-349F-4A71-B9B0-9C0FC83D7E11}"/>
    <cellStyle name="Įprastas 3 3 2 7 2" xfId="526" xr:uid="{6D1F6C92-03BB-4C3A-B5BB-4F3B8272E1E5}"/>
    <cellStyle name="Įprastas 3 3 2 7 2 2" xfId="1042" xr:uid="{B353627A-97F7-426A-9BB5-5E94EA62361D}"/>
    <cellStyle name="Įprastas 3 3 2 7 2 2 2" xfId="2322" xr:uid="{9A052060-BD22-4F9F-9180-D4468F1C6C02}"/>
    <cellStyle name="Įprastas 3 3 2 7 2 3" xfId="1807" xr:uid="{31E8042B-DC83-484C-AA41-E61AA219AF1A}"/>
    <cellStyle name="Įprastas 3 3 2 7 3" xfId="1041" xr:uid="{43CB7E47-3ED0-4457-B034-4D7C82A9BA49}"/>
    <cellStyle name="Įprastas 3 3 2 7 3 2" xfId="2321" xr:uid="{CD8A1E83-C166-4D02-92C3-36D75528B8F7}"/>
    <cellStyle name="Įprastas 3 3 2 7 4" xfId="1538" xr:uid="{054319E1-ED8F-49B2-88B3-3F493BB4E0DD}"/>
    <cellStyle name="Įprastas 3 3 2 8" xfId="495" xr:uid="{EE8E157B-71A8-4FA9-8FD1-A1FEC85A6CB7}"/>
    <cellStyle name="Įprastas 3 3 2 8 2" xfId="1043" xr:uid="{6BE55159-2C2F-42D1-93B0-722902256EB1}"/>
    <cellStyle name="Įprastas 3 3 2 8 2 2" xfId="2323" xr:uid="{8E435EDA-0E57-4D19-8597-D9209F24BE4C}"/>
    <cellStyle name="Įprastas 3 3 2 8 3" xfId="1776" xr:uid="{A17BCB7C-93AB-4871-99CB-38B44B92EE30}"/>
    <cellStyle name="Įprastas 3 3 2 9" xfId="980" xr:uid="{BE84EA15-CA98-4C78-88F9-824AD8B45349}"/>
    <cellStyle name="Įprastas 3 3 2 9 2" xfId="2260" xr:uid="{22E120FA-A04F-4C27-B1A7-3BBC3E6831E3}"/>
    <cellStyle name="Įprastas 3 3 3" xfId="20" xr:uid="{00000000-0005-0000-0000-000016000000}"/>
    <cellStyle name="Įprastas 3 3 3 2" xfId="41" xr:uid="{0124ED32-E20C-4759-9B60-DFD7021E707B}"/>
    <cellStyle name="Įprastas 3 3 3 2 2" xfId="81" xr:uid="{40106A10-534D-4B60-AD0F-60CFE57754AA}"/>
    <cellStyle name="Įprastas 3 3 3 2 2 2" xfId="161" xr:uid="{290A4A26-325F-49F0-B127-E44435B59396}"/>
    <cellStyle name="Įprastas 3 3 3 2 2 2 2" xfId="530" xr:uid="{72504492-4F32-46CC-B2D6-190B9DD637E6}"/>
    <cellStyle name="Įprastas 3 3 3 2 2 2 2 2" xfId="1048" xr:uid="{FE56EB4D-9CE6-4734-8627-0888045A3885}"/>
    <cellStyle name="Įprastas 3 3 3 2 2 2 2 2 2" xfId="2328" xr:uid="{170BC537-86D0-4E6C-9CFA-72C44A67301A}"/>
    <cellStyle name="Įprastas 3 3 3 2 2 2 2 3" xfId="1811" xr:uid="{FEE45B7B-60AE-455E-AD92-EDD87CAC9BFB}"/>
    <cellStyle name="Įprastas 3 3 3 2 2 2 3" xfId="1047" xr:uid="{1A659ED5-7C44-4C55-9F43-D2F8570F1526}"/>
    <cellStyle name="Įprastas 3 3 3 2 2 2 3 2" xfId="2327" xr:uid="{0D2AE80A-C2AD-4BD1-9DEB-CA6108B352F8}"/>
    <cellStyle name="Įprastas 3 3 3 2 2 2 4" xfId="1442" xr:uid="{2619CBAC-9127-4311-8A37-A1EB5DE25E12}"/>
    <cellStyle name="Įprastas 3 3 3 2 2 3" xfId="241" xr:uid="{044A64F6-2E4A-4DD3-8FED-FE602EBAF0C5}"/>
    <cellStyle name="Įprastas 3 3 3 2 2 3 2" xfId="531" xr:uid="{2FB887D9-63A4-46D6-846C-215D10D0282D}"/>
    <cellStyle name="Įprastas 3 3 3 2 2 3 2 2" xfId="1050" xr:uid="{F26016F0-A93B-46D2-8680-8EBE6DD0D9C5}"/>
    <cellStyle name="Įprastas 3 3 3 2 2 3 2 2 2" xfId="2330" xr:uid="{B4D81BC0-D58C-42D8-AFA1-750B38E827A1}"/>
    <cellStyle name="Įprastas 3 3 3 2 2 3 2 3" xfId="1812" xr:uid="{F5030719-45F6-4CAA-BA87-241BFC9C51D6}"/>
    <cellStyle name="Įprastas 3 3 3 2 2 3 3" xfId="1049" xr:uid="{1E6A2999-D684-4B10-BCB7-CFFDDA611383}"/>
    <cellStyle name="Įprastas 3 3 3 2 2 3 3 2" xfId="2329" xr:uid="{54881FFE-4F90-468F-87DF-C577592DAB87}"/>
    <cellStyle name="Įprastas 3 3 3 2 2 3 4" xfId="1522" xr:uid="{D937F830-AA7F-40CE-8192-B7CF6837FA79}"/>
    <cellStyle name="Įprastas 3 3 3 2 2 4" xfId="321" xr:uid="{7B9B1DA0-0308-4AFF-85AA-AAEDD1E47FB9}"/>
    <cellStyle name="Įprastas 3 3 3 2 2 4 2" xfId="532" xr:uid="{210FABCC-0E2D-473C-ACA1-65FE850D7631}"/>
    <cellStyle name="Įprastas 3 3 3 2 2 4 2 2" xfId="1052" xr:uid="{D2FCD432-A3AD-43D0-B92C-6482FA776E8B}"/>
    <cellStyle name="Įprastas 3 3 3 2 2 4 2 2 2" xfId="2332" xr:uid="{25EBE11A-5A20-47BF-A889-B4FA0E4B492E}"/>
    <cellStyle name="Įprastas 3 3 3 2 2 4 2 3" xfId="1813" xr:uid="{0A6DBE97-CA99-45A3-8A16-AED20992FD51}"/>
    <cellStyle name="Įprastas 3 3 3 2 2 4 3" xfId="1051" xr:uid="{B983E24F-E279-40FF-A514-8FF02318722B}"/>
    <cellStyle name="Įprastas 3 3 3 2 2 4 3 2" xfId="2331" xr:uid="{0A86B423-3CE1-4AF7-907D-75FDFD871BD4}"/>
    <cellStyle name="Įprastas 3 3 3 2 2 4 4" xfId="1602" xr:uid="{9538806A-E1D0-403A-B17D-96511AE01D80}"/>
    <cellStyle name="Įprastas 3 3 3 2 2 5" xfId="529" xr:uid="{6446BE41-EB45-4D0F-A931-C89FDB607539}"/>
    <cellStyle name="Įprastas 3 3 3 2 2 5 2" xfId="1053" xr:uid="{992A8259-43D2-437F-8BC5-B15A8DD94F2A}"/>
    <cellStyle name="Įprastas 3 3 3 2 2 5 2 2" xfId="2333" xr:uid="{7D7D3DA8-3AE8-49EC-A4A1-7ACE2690E1A7}"/>
    <cellStyle name="Įprastas 3 3 3 2 2 5 3" xfId="1810" xr:uid="{AD689AEE-E8F1-4F8C-B845-E2D49F9C40BF}"/>
    <cellStyle name="Įprastas 3 3 3 2 2 6" xfId="1046" xr:uid="{1F64408B-6A26-46F9-8236-950DD1F61D6A}"/>
    <cellStyle name="Įprastas 3 3 3 2 2 6 2" xfId="2326" xr:uid="{8DDAF027-32AF-4B4B-9DCF-E557B961427E}"/>
    <cellStyle name="Įprastas 3 3 3 2 2 7" xfId="1362" xr:uid="{0586C564-C38D-42E6-B04D-5699A2D21208}"/>
    <cellStyle name="Įprastas 3 3 3 2 3" xfId="121" xr:uid="{62E8A828-E410-4FBC-88E7-4030AE6DB031}"/>
    <cellStyle name="Įprastas 3 3 3 2 3 2" xfId="533" xr:uid="{E175BE29-B43E-4CE6-A027-36DE35E62C1A}"/>
    <cellStyle name="Įprastas 3 3 3 2 3 2 2" xfId="1055" xr:uid="{1E5421D0-E378-45E2-A42F-58D2F79C0A57}"/>
    <cellStyle name="Įprastas 3 3 3 2 3 2 2 2" xfId="2335" xr:uid="{BDB4D4D2-07B9-4513-9822-0BE0C090F33A}"/>
    <cellStyle name="Įprastas 3 3 3 2 3 2 3" xfId="1814" xr:uid="{D5692F44-A672-4EBA-9793-57EAA69246EA}"/>
    <cellStyle name="Įprastas 3 3 3 2 3 3" xfId="1054" xr:uid="{03063B5B-4D99-45FD-BB14-54F53FFFFB55}"/>
    <cellStyle name="Įprastas 3 3 3 2 3 3 2" xfId="2334" xr:uid="{CA8D3C96-F74C-4F05-8752-7451FB0BD806}"/>
    <cellStyle name="Įprastas 3 3 3 2 3 4" xfId="1402" xr:uid="{D757D188-040E-466B-A8F9-6AEEAAFD6F78}"/>
    <cellStyle name="Įprastas 3 3 3 2 4" xfId="201" xr:uid="{9C98F368-5EE4-4944-BB7C-9E662CFD3E98}"/>
    <cellStyle name="Įprastas 3 3 3 2 4 2" xfId="534" xr:uid="{6480D7BE-7362-46C7-B5C0-F617FB4B7DC4}"/>
    <cellStyle name="Įprastas 3 3 3 2 4 2 2" xfId="1057" xr:uid="{0E7145CD-7105-4848-AA8A-B217E0E9C987}"/>
    <cellStyle name="Įprastas 3 3 3 2 4 2 2 2" xfId="2337" xr:uid="{1D4A1E2A-1A4D-40EA-B96B-C2469D17CD47}"/>
    <cellStyle name="Įprastas 3 3 3 2 4 2 3" xfId="1815" xr:uid="{1DFD78B9-0B1A-4926-8A2A-0BDD7ED58A4F}"/>
    <cellStyle name="Įprastas 3 3 3 2 4 3" xfId="1056" xr:uid="{C0634DB0-824E-4825-9CC3-CEB22ECBBE25}"/>
    <cellStyle name="Įprastas 3 3 3 2 4 3 2" xfId="2336" xr:uid="{75E04033-F5FE-4D4B-92E5-9C772637B64F}"/>
    <cellStyle name="Įprastas 3 3 3 2 4 4" xfId="1482" xr:uid="{46F88D94-18CF-4133-A342-87B13D06576F}"/>
    <cellStyle name="Įprastas 3 3 3 2 5" xfId="281" xr:uid="{EFF3A9C9-9518-486F-BC3D-666ABB896110}"/>
    <cellStyle name="Įprastas 3 3 3 2 5 2" xfId="535" xr:uid="{978431AB-ED56-4933-84C0-18916A1F6D26}"/>
    <cellStyle name="Įprastas 3 3 3 2 5 2 2" xfId="1059" xr:uid="{FA05C121-7F5C-4916-8359-A2FF1DA9AF40}"/>
    <cellStyle name="Įprastas 3 3 3 2 5 2 2 2" xfId="2339" xr:uid="{B336FF48-8725-4992-A0C2-1EFE5831D49E}"/>
    <cellStyle name="Įprastas 3 3 3 2 5 2 3" xfId="1816" xr:uid="{6F60C060-1486-4393-AC3D-544C7197EE25}"/>
    <cellStyle name="Įprastas 3 3 3 2 5 3" xfId="1058" xr:uid="{E5BCA811-84E5-4F90-B6F1-AC02B3A8E8C2}"/>
    <cellStyle name="Įprastas 3 3 3 2 5 3 2" xfId="2338" xr:uid="{B0A7EFB6-231B-465A-84D5-E33A62E771B0}"/>
    <cellStyle name="Įprastas 3 3 3 2 5 4" xfId="1562" xr:uid="{A956DC77-8005-4F67-8B99-A08D97D52211}"/>
    <cellStyle name="Įprastas 3 3 3 2 6" xfId="528" xr:uid="{57E2661B-D5AD-45F2-BEBC-26BEFB2BF413}"/>
    <cellStyle name="Įprastas 3 3 3 2 6 2" xfId="1060" xr:uid="{FE1C3753-27CF-478C-87F8-8BD0F5E19AAE}"/>
    <cellStyle name="Įprastas 3 3 3 2 6 2 2" xfId="2340" xr:uid="{731533ED-A824-46E8-95B4-1B5876490411}"/>
    <cellStyle name="Įprastas 3 3 3 2 6 3" xfId="1809" xr:uid="{BC1B717A-04CC-4F67-ABA7-9ABE91CC947D}"/>
    <cellStyle name="Įprastas 3 3 3 2 7" xfId="1045" xr:uid="{E73CAB31-DCDA-46FE-86EB-098D67BF4732}"/>
    <cellStyle name="Įprastas 3 3 3 2 7 2" xfId="2325" xr:uid="{E905FE63-346D-4DF7-92F5-9B801CD3BED7}"/>
    <cellStyle name="Įprastas 3 3 3 2 8" xfId="1322" xr:uid="{3CB28859-1F62-4F38-A9B5-0B34479DA183}"/>
    <cellStyle name="Įprastas 3 3 3 3" xfId="61" xr:uid="{1CE91428-A1C9-4D27-A7DC-848B0E23075E}"/>
    <cellStyle name="Įprastas 3 3 3 3 2" xfId="141" xr:uid="{987DC94C-E943-42FA-B169-FB6176372157}"/>
    <cellStyle name="Įprastas 3 3 3 3 2 2" xfId="537" xr:uid="{CDEAAE8E-0BD7-454A-9BFB-F1309BADC2E3}"/>
    <cellStyle name="Įprastas 3 3 3 3 2 2 2" xfId="1063" xr:uid="{827C2E62-3343-4E7C-98D4-ADDC5E4E8609}"/>
    <cellStyle name="Įprastas 3 3 3 3 2 2 2 2" xfId="2343" xr:uid="{44542347-CBBE-4270-9144-0E4FF1A575AA}"/>
    <cellStyle name="Įprastas 3 3 3 3 2 2 3" xfId="1818" xr:uid="{91C5EC0A-D403-4298-8F56-D134CF42FF22}"/>
    <cellStyle name="Įprastas 3 3 3 3 2 3" xfId="1062" xr:uid="{4ECB2ABC-ACD3-4160-9F80-3CF66B570402}"/>
    <cellStyle name="Įprastas 3 3 3 3 2 3 2" xfId="2342" xr:uid="{204F053A-C5FA-4B92-BBC1-30D59B506859}"/>
    <cellStyle name="Įprastas 3 3 3 3 2 4" xfId="1422" xr:uid="{79140708-E693-49EB-98C3-F0C8F99029CC}"/>
    <cellStyle name="Įprastas 3 3 3 3 3" xfId="221" xr:uid="{AE9A1D42-ACAF-4D6C-8567-FF0A088D931D}"/>
    <cellStyle name="Įprastas 3 3 3 3 3 2" xfId="538" xr:uid="{C3CC2CE9-A171-462C-8099-976138A6351A}"/>
    <cellStyle name="Įprastas 3 3 3 3 3 2 2" xfId="1065" xr:uid="{45D8040C-23EE-44AB-8348-F9086389A26A}"/>
    <cellStyle name="Įprastas 3 3 3 3 3 2 2 2" xfId="2345" xr:uid="{03CEFF6D-2757-4C1D-A72C-50BC70F952AD}"/>
    <cellStyle name="Įprastas 3 3 3 3 3 2 3" xfId="1819" xr:uid="{259D2A28-B00B-4A0D-B529-888078B9CCA7}"/>
    <cellStyle name="Įprastas 3 3 3 3 3 3" xfId="1064" xr:uid="{BDB38344-4EE6-488C-9AAC-3A43BA3D8CF2}"/>
    <cellStyle name="Įprastas 3 3 3 3 3 3 2" xfId="2344" xr:uid="{9BCE9C82-2900-493E-9B9B-377746E097CD}"/>
    <cellStyle name="Įprastas 3 3 3 3 3 4" xfId="1502" xr:uid="{4B5A23D3-683C-4E8B-B219-3DC2D47F9D1A}"/>
    <cellStyle name="Įprastas 3 3 3 3 4" xfId="301" xr:uid="{1BF90F6E-7CE2-41FC-8E10-CFF7AAA4838A}"/>
    <cellStyle name="Įprastas 3 3 3 3 4 2" xfId="539" xr:uid="{D409C81A-AE38-4F49-B122-DEDB6028DD98}"/>
    <cellStyle name="Įprastas 3 3 3 3 4 2 2" xfId="1067" xr:uid="{156EF1F9-FD68-4A25-AD88-6438701D53EA}"/>
    <cellStyle name="Įprastas 3 3 3 3 4 2 2 2" xfId="2347" xr:uid="{046AD857-F38A-4DBE-B404-1C0A7AEEA061}"/>
    <cellStyle name="Įprastas 3 3 3 3 4 2 3" xfId="1820" xr:uid="{139E52DD-C9A2-49D4-9021-B47B47E89B67}"/>
    <cellStyle name="Įprastas 3 3 3 3 4 3" xfId="1066" xr:uid="{393314A0-F55A-4558-9EB5-620BC19396C3}"/>
    <cellStyle name="Įprastas 3 3 3 3 4 3 2" xfId="2346" xr:uid="{686D1098-58B0-45FB-844A-C650C23737D9}"/>
    <cellStyle name="Įprastas 3 3 3 3 4 4" xfId="1582" xr:uid="{EE315976-D22E-4837-AC9B-30892D406C99}"/>
    <cellStyle name="Įprastas 3 3 3 3 5" xfId="536" xr:uid="{11C38507-ADC6-428F-B800-6A0F521CB924}"/>
    <cellStyle name="Įprastas 3 3 3 3 5 2" xfId="1068" xr:uid="{7D5429C5-152D-410B-8D8C-4E099CCA6AC5}"/>
    <cellStyle name="Įprastas 3 3 3 3 5 2 2" xfId="2348" xr:uid="{FD2B9E07-9C7E-4956-BC1E-8192B67D5B83}"/>
    <cellStyle name="Įprastas 3 3 3 3 5 3" xfId="1817" xr:uid="{A7D2AD6A-38B1-447F-80C0-EDA7B8E389D5}"/>
    <cellStyle name="Įprastas 3 3 3 3 6" xfId="1061" xr:uid="{A14B4C81-2921-4EE1-90D5-98438DDBFFF6}"/>
    <cellStyle name="Įprastas 3 3 3 3 6 2" xfId="2341" xr:uid="{941FBE31-195B-4CB6-8729-5016073435F4}"/>
    <cellStyle name="Įprastas 3 3 3 3 7" xfId="1342" xr:uid="{728FDC26-E3E8-4C68-B5E9-3E25BDE78E17}"/>
    <cellStyle name="Įprastas 3 3 3 4" xfId="101" xr:uid="{7098E81A-57D4-4EDA-AA57-FDC1A94B11DC}"/>
    <cellStyle name="Įprastas 3 3 3 4 2" xfId="540" xr:uid="{2A59C9A8-D139-404F-A174-66F8492CAC99}"/>
    <cellStyle name="Įprastas 3 3 3 4 2 2" xfId="1070" xr:uid="{54C0C12E-84B5-45BB-8E04-F4C3C4B717AB}"/>
    <cellStyle name="Įprastas 3 3 3 4 2 2 2" xfId="2350" xr:uid="{52654C0D-AE86-434B-9258-3E8B46C0443C}"/>
    <cellStyle name="Įprastas 3 3 3 4 2 3" xfId="1821" xr:uid="{4537BA48-A347-4362-AA73-B78F0726A91A}"/>
    <cellStyle name="Įprastas 3 3 3 4 3" xfId="1069" xr:uid="{1B9D34E9-5CC7-41B7-A40D-55611BBF2720}"/>
    <cellStyle name="Įprastas 3 3 3 4 3 2" xfId="2349" xr:uid="{E634435B-C081-454F-811D-AA6E2F32EA42}"/>
    <cellStyle name="Įprastas 3 3 3 4 4" xfId="1382" xr:uid="{D8C1E511-A432-4010-A29D-443815BB9BAB}"/>
    <cellStyle name="Įprastas 3 3 3 5" xfId="181" xr:uid="{E0FE6A18-D1BE-476F-9201-3317BD100BFB}"/>
    <cellStyle name="Įprastas 3 3 3 5 2" xfId="541" xr:uid="{0F98C32E-B95B-4E7F-8874-6CF9F0A6DB75}"/>
    <cellStyle name="Įprastas 3 3 3 5 2 2" xfId="1072" xr:uid="{E6EABF37-23E4-469B-B86A-A0C09ABDF433}"/>
    <cellStyle name="Įprastas 3 3 3 5 2 2 2" xfId="2352" xr:uid="{F1FDAB31-473F-456E-A29D-F066926B14F1}"/>
    <cellStyle name="Įprastas 3 3 3 5 2 3" xfId="1822" xr:uid="{E63FB36F-86C0-46A1-B407-4E0BE2431083}"/>
    <cellStyle name="Įprastas 3 3 3 5 3" xfId="1071" xr:uid="{AF73B64E-23B2-458E-8A19-F2967B587F20}"/>
    <cellStyle name="Įprastas 3 3 3 5 3 2" xfId="2351" xr:uid="{3C396E53-0632-485C-AFA9-BAF2B91F8268}"/>
    <cellStyle name="Įprastas 3 3 3 5 4" xfId="1462" xr:uid="{F2A5558A-7168-47D6-A3B0-4ECB32FE0801}"/>
    <cellStyle name="Įprastas 3 3 3 6" xfId="261" xr:uid="{FA43909E-4A9C-4F11-A61E-92DDEAD38FA0}"/>
    <cellStyle name="Įprastas 3 3 3 6 2" xfId="542" xr:uid="{210BD166-D3E5-44A2-BD4F-73DBA71D8C9B}"/>
    <cellStyle name="Įprastas 3 3 3 6 2 2" xfId="1074" xr:uid="{82470019-485F-415C-8B05-8BAA8989708B}"/>
    <cellStyle name="Įprastas 3 3 3 6 2 2 2" xfId="2354" xr:uid="{45655E81-E3A4-461B-A5AB-3A6F3EB1E46E}"/>
    <cellStyle name="Įprastas 3 3 3 6 2 3" xfId="1823" xr:uid="{AD703B74-95C2-48FE-8EAB-6017878FF2A4}"/>
    <cellStyle name="Įprastas 3 3 3 6 3" xfId="1073" xr:uid="{8530B86E-C065-41AF-A551-50AA1E19510F}"/>
    <cellStyle name="Įprastas 3 3 3 6 3 2" xfId="2353" xr:uid="{4BDB1085-BDA5-47E2-B252-AC7FDEF9082B}"/>
    <cellStyle name="Įprastas 3 3 3 6 4" xfId="1542" xr:uid="{3D517485-D1BE-4461-8A10-835DA7A85937}"/>
    <cellStyle name="Įprastas 3 3 3 7" xfId="527" xr:uid="{53D92349-2CA6-4940-A220-EEADCB329D25}"/>
    <cellStyle name="Įprastas 3 3 3 7 2" xfId="1075" xr:uid="{ABA763FF-09CE-4C23-9ABD-C20062394365}"/>
    <cellStyle name="Įprastas 3 3 3 7 2 2" xfId="2355" xr:uid="{4395347D-F67B-47F6-92E4-5F7854A9983D}"/>
    <cellStyle name="Įprastas 3 3 3 7 3" xfId="1808" xr:uid="{13B168D1-2D81-4D90-9C11-DFF39D8DAD36}"/>
    <cellStyle name="Įprastas 3 3 3 8" xfId="1044" xr:uid="{8694A6E5-9B68-4607-B875-D0B89DE1A16C}"/>
    <cellStyle name="Įprastas 3 3 3 8 2" xfId="2324" xr:uid="{950F76B3-C4E5-461D-AD8C-EC82219C5415}"/>
    <cellStyle name="Įprastas 3 3 3 9" xfId="1302" xr:uid="{BA40C2AA-6028-40D3-B765-34444030DC6A}"/>
    <cellStyle name="Įprastas 3 3 4" xfId="28" xr:uid="{00000000-0005-0000-0000-000017000000}"/>
    <cellStyle name="Įprastas 3 3 4 2" xfId="49" xr:uid="{37A355BE-A27A-4F40-A82B-48CEAF8A99C5}"/>
    <cellStyle name="Įprastas 3 3 4 2 2" xfId="89" xr:uid="{6A861814-DDEB-4E3D-BFD4-3F9D6691C543}"/>
    <cellStyle name="Įprastas 3 3 4 2 2 2" xfId="169" xr:uid="{051FC4A5-AC50-4665-A014-E9187BF8AE8C}"/>
    <cellStyle name="Įprastas 3 3 4 2 2 2 2" xfId="546" xr:uid="{97D80923-3B96-46B8-857C-F9758F168F90}"/>
    <cellStyle name="Įprastas 3 3 4 2 2 2 2 2" xfId="1080" xr:uid="{91EF7987-1753-494D-9B42-E9697D958235}"/>
    <cellStyle name="Įprastas 3 3 4 2 2 2 2 2 2" xfId="2360" xr:uid="{D04D0588-8274-40BF-B6DA-CFF624F66C0B}"/>
    <cellStyle name="Įprastas 3 3 4 2 2 2 2 3" xfId="1827" xr:uid="{0ADF6E13-473C-418B-A473-26B13C4D99A9}"/>
    <cellStyle name="Įprastas 3 3 4 2 2 2 3" xfId="1079" xr:uid="{FAD3D321-9964-4B69-A509-F1D6D2684C71}"/>
    <cellStyle name="Įprastas 3 3 4 2 2 2 3 2" xfId="2359" xr:uid="{E5B5CA04-2D2C-4D0B-A704-3BE522B2EA4D}"/>
    <cellStyle name="Įprastas 3 3 4 2 2 2 4" xfId="1450" xr:uid="{75DCF0DA-9A92-4CAC-8E1D-F60CD48665F0}"/>
    <cellStyle name="Įprastas 3 3 4 2 2 3" xfId="249" xr:uid="{94CA99CE-C293-48FC-A0EB-8A7E51AEF375}"/>
    <cellStyle name="Įprastas 3 3 4 2 2 3 2" xfId="547" xr:uid="{BC01408E-29BC-4661-8661-00BFB227CF62}"/>
    <cellStyle name="Įprastas 3 3 4 2 2 3 2 2" xfId="1082" xr:uid="{98E7E084-3BBD-443D-86F5-6752D526C835}"/>
    <cellStyle name="Įprastas 3 3 4 2 2 3 2 2 2" xfId="2362" xr:uid="{C96E494E-D714-456D-80AD-2035737A098F}"/>
    <cellStyle name="Įprastas 3 3 4 2 2 3 2 3" xfId="1828" xr:uid="{7D43C730-44C7-400F-BEF2-B35F28921D9E}"/>
    <cellStyle name="Įprastas 3 3 4 2 2 3 3" xfId="1081" xr:uid="{694E4150-4627-4776-B59A-A2C4733D31C5}"/>
    <cellStyle name="Įprastas 3 3 4 2 2 3 3 2" xfId="2361" xr:uid="{B82E86C5-2EAE-4017-902D-DF219D450204}"/>
    <cellStyle name="Įprastas 3 3 4 2 2 3 4" xfId="1530" xr:uid="{D3091245-BE58-40DC-8CCF-FECFB30EF233}"/>
    <cellStyle name="Įprastas 3 3 4 2 2 4" xfId="329" xr:uid="{AA0F5426-0AE2-408D-BBD1-C6ADACE97D4D}"/>
    <cellStyle name="Įprastas 3 3 4 2 2 4 2" xfId="548" xr:uid="{D0E0B014-C249-4E37-9E25-DD8910563CC1}"/>
    <cellStyle name="Įprastas 3 3 4 2 2 4 2 2" xfId="1084" xr:uid="{13977421-11E6-403A-A49E-535D96FB0130}"/>
    <cellStyle name="Įprastas 3 3 4 2 2 4 2 2 2" xfId="2364" xr:uid="{120FEF12-F6BB-4E04-B420-018F5641DF19}"/>
    <cellStyle name="Įprastas 3 3 4 2 2 4 2 3" xfId="1829" xr:uid="{F640A08E-B41C-42D6-B65A-F3A201500B78}"/>
    <cellStyle name="Įprastas 3 3 4 2 2 4 3" xfId="1083" xr:uid="{62B12A5A-68BC-43E3-B610-D6A3BF668D42}"/>
    <cellStyle name="Įprastas 3 3 4 2 2 4 3 2" xfId="2363" xr:uid="{FD71EA55-C813-4925-A2D7-E5ECAB83CDCC}"/>
    <cellStyle name="Įprastas 3 3 4 2 2 4 4" xfId="1610" xr:uid="{CF3891BF-70E0-4B89-8B73-D9E97B3CE401}"/>
    <cellStyle name="Įprastas 3 3 4 2 2 5" xfId="545" xr:uid="{33488A63-42E8-487B-877B-982529B3D98C}"/>
    <cellStyle name="Įprastas 3 3 4 2 2 5 2" xfId="1085" xr:uid="{6E6C8FA2-918F-467F-AF0F-4736F5BB8691}"/>
    <cellStyle name="Įprastas 3 3 4 2 2 5 2 2" xfId="2365" xr:uid="{1D23D090-C41C-4A9E-9CC5-115226B25C64}"/>
    <cellStyle name="Įprastas 3 3 4 2 2 5 3" xfId="1826" xr:uid="{546D2F01-4D13-48FB-A14B-9D1EE942D81F}"/>
    <cellStyle name="Įprastas 3 3 4 2 2 6" xfId="1078" xr:uid="{BF0474F8-5155-4DA4-9955-FD8A90596A06}"/>
    <cellStyle name="Įprastas 3 3 4 2 2 6 2" xfId="2358" xr:uid="{FE57C52E-5D46-441D-A06D-B4E372E803D5}"/>
    <cellStyle name="Įprastas 3 3 4 2 2 7" xfId="1370" xr:uid="{509092FB-726B-427D-AD26-07AA104DD648}"/>
    <cellStyle name="Įprastas 3 3 4 2 3" xfId="129" xr:uid="{43CCF8F7-C9D5-408B-A5BB-F4E396CBDF9F}"/>
    <cellStyle name="Įprastas 3 3 4 2 3 2" xfId="549" xr:uid="{C37AB02F-B231-4699-BDAB-85ECB88422F9}"/>
    <cellStyle name="Įprastas 3 3 4 2 3 2 2" xfId="1087" xr:uid="{D8A01801-9C8A-438E-B863-0EF7CE932C64}"/>
    <cellStyle name="Įprastas 3 3 4 2 3 2 2 2" xfId="2367" xr:uid="{6DE9A2BC-E749-4144-8998-291F4D3CD277}"/>
    <cellStyle name="Įprastas 3 3 4 2 3 2 3" xfId="1830" xr:uid="{0C379834-031D-4085-85B0-30AC08AB33DE}"/>
    <cellStyle name="Įprastas 3 3 4 2 3 3" xfId="1086" xr:uid="{7033783E-E8E7-4D64-88EE-DAD802036229}"/>
    <cellStyle name="Įprastas 3 3 4 2 3 3 2" xfId="2366" xr:uid="{194BB79C-ECD5-4352-B2C6-EAC53AE6E9D3}"/>
    <cellStyle name="Įprastas 3 3 4 2 3 4" xfId="1410" xr:uid="{F8C752B3-DCBD-4792-9836-B0609D027716}"/>
    <cellStyle name="Įprastas 3 3 4 2 4" xfId="209" xr:uid="{5C816FC5-E41E-4078-8DC5-6CC404E98D32}"/>
    <cellStyle name="Įprastas 3 3 4 2 4 2" xfId="550" xr:uid="{ED669AB2-EC74-4FED-8CFA-FF63369663A6}"/>
    <cellStyle name="Įprastas 3 3 4 2 4 2 2" xfId="1089" xr:uid="{75B73B4F-1E9F-4F32-9E9C-F6B5990C35B0}"/>
    <cellStyle name="Įprastas 3 3 4 2 4 2 2 2" xfId="2369" xr:uid="{6B7AB115-26C7-42DA-9E03-FA78F2808E61}"/>
    <cellStyle name="Įprastas 3 3 4 2 4 2 3" xfId="1831" xr:uid="{2F7420A8-ECE1-42DF-9A29-F9E3D3AB6E7B}"/>
    <cellStyle name="Įprastas 3 3 4 2 4 3" xfId="1088" xr:uid="{EF5AF452-151E-4018-B9B8-92FDF9EF611D}"/>
    <cellStyle name="Įprastas 3 3 4 2 4 3 2" xfId="2368" xr:uid="{54B0F4D5-49A5-4988-89E4-A9D816C13CD1}"/>
    <cellStyle name="Įprastas 3 3 4 2 4 4" xfId="1490" xr:uid="{1643A7AD-214A-4A53-A9F0-DCC3EF06CFAC}"/>
    <cellStyle name="Įprastas 3 3 4 2 5" xfId="289" xr:uid="{ECE61637-FEEC-4013-A6C6-AAFA94B3BDD4}"/>
    <cellStyle name="Įprastas 3 3 4 2 5 2" xfId="551" xr:uid="{AC92F8A8-20FD-41A2-A4D8-9416665A7536}"/>
    <cellStyle name="Įprastas 3 3 4 2 5 2 2" xfId="1091" xr:uid="{B010AB85-D8A6-4FFA-B458-6174A375A3C4}"/>
    <cellStyle name="Įprastas 3 3 4 2 5 2 2 2" xfId="2371" xr:uid="{3EDF6AA9-BB37-416C-868B-FFD59B4CB971}"/>
    <cellStyle name="Įprastas 3 3 4 2 5 2 3" xfId="1832" xr:uid="{49CB7C8F-A3F8-4C39-857B-39628194E20D}"/>
    <cellStyle name="Įprastas 3 3 4 2 5 3" xfId="1090" xr:uid="{3CCC1162-459B-4B46-8B84-1172341410BC}"/>
    <cellStyle name="Įprastas 3 3 4 2 5 3 2" xfId="2370" xr:uid="{1D2290BA-855E-403C-AB1F-C2DC879C2B7B}"/>
    <cellStyle name="Įprastas 3 3 4 2 5 4" xfId="1570" xr:uid="{D11E6691-B387-4A5A-B1C2-463855B34FFC}"/>
    <cellStyle name="Įprastas 3 3 4 2 6" xfId="544" xr:uid="{E08B8DAE-7396-4196-AD50-44A9DE048617}"/>
    <cellStyle name="Įprastas 3 3 4 2 6 2" xfId="1092" xr:uid="{236ECD43-E9B7-48DD-8D36-EC85FE3755AE}"/>
    <cellStyle name="Įprastas 3 3 4 2 6 2 2" xfId="2372" xr:uid="{173D596E-8B53-4A7D-B868-E5F85512C4AC}"/>
    <cellStyle name="Įprastas 3 3 4 2 6 3" xfId="1825" xr:uid="{EA982771-D1D9-48DB-BA89-92E2ED92BC8D}"/>
    <cellStyle name="Įprastas 3 3 4 2 7" xfId="1077" xr:uid="{CF32B66C-D470-4590-89F6-B6595F1B2C05}"/>
    <cellStyle name="Įprastas 3 3 4 2 7 2" xfId="2357" xr:uid="{28527FE4-1F1B-4844-8048-88D024A7F480}"/>
    <cellStyle name="Įprastas 3 3 4 2 8" xfId="1330" xr:uid="{48E1BA4B-C412-4A26-AE69-C3D874DE366F}"/>
    <cellStyle name="Įprastas 3 3 4 3" xfId="69" xr:uid="{1A7AF2F7-6CED-4883-9E64-88920ED5882E}"/>
    <cellStyle name="Įprastas 3 3 4 3 2" xfId="149" xr:uid="{B6BC56E3-912D-4D99-B551-B27B492EB40D}"/>
    <cellStyle name="Įprastas 3 3 4 3 2 2" xfId="553" xr:uid="{7C635569-994D-4259-AAE3-814374FA756A}"/>
    <cellStyle name="Įprastas 3 3 4 3 2 2 2" xfId="1095" xr:uid="{C1ECC802-56D2-444C-BED2-A1B97B097A30}"/>
    <cellStyle name="Įprastas 3 3 4 3 2 2 2 2" xfId="2375" xr:uid="{8A485DA2-B0F9-4178-865B-5D58C6231A38}"/>
    <cellStyle name="Įprastas 3 3 4 3 2 2 3" xfId="1834" xr:uid="{95078505-F882-4F78-ABAF-A3CB9BBEA356}"/>
    <cellStyle name="Įprastas 3 3 4 3 2 3" xfId="1094" xr:uid="{17BBA5FB-E4C0-41BC-8415-9007DB698171}"/>
    <cellStyle name="Įprastas 3 3 4 3 2 3 2" xfId="2374" xr:uid="{07A75FA6-1122-4963-9F81-5972EF07123F}"/>
    <cellStyle name="Įprastas 3 3 4 3 2 4" xfId="1430" xr:uid="{32FE89B5-C825-4517-B5C5-E3CB16C98C2D}"/>
    <cellStyle name="Įprastas 3 3 4 3 3" xfId="229" xr:uid="{FF09F660-83F7-4152-8C1D-1ADF134B4A4A}"/>
    <cellStyle name="Įprastas 3 3 4 3 3 2" xfId="554" xr:uid="{00F93D7F-BF70-486B-B7B7-3C247E94EAB7}"/>
    <cellStyle name="Įprastas 3 3 4 3 3 2 2" xfId="1097" xr:uid="{8C76FDC7-4E4E-4165-A7EC-D3DACDF435C5}"/>
    <cellStyle name="Įprastas 3 3 4 3 3 2 2 2" xfId="2377" xr:uid="{4AB837B4-AA66-45C3-8FAB-F535A5B14C61}"/>
    <cellStyle name="Įprastas 3 3 4 3 3 2 3" xfId="1835" xr:uid="{998E65D8-7A16-4073-AE4A-DDE532AA7FE1}"/>
    <cellStyle name="Įprastas 3 3 4 3 3 3" xfId="1096" xr:uid="{6B06C53E-F4C9-4A2B-A5EF-FB4B99BDDD81}"/>
    <cellStyle name="Įprastas 3 3 4 3 3 3 2" xfId="2376" xr:uid="{836E4329-9EEB-4661-8454-47F22D19F5C5}"/>
    <cellStyle name="Įprastas 3 3 4 3 3 4" xfId="1510" xr:uid="{C33B1131-A5F8-4DC1-B513-0BCE3304F014}"/>
    <cellStyle name="Įprastas 3 3 4 3 4" xfId="309" xr:uid="{F2AF9350-CFF2-476B-A7B7-BE9F632DFC73}"/>
    <cellStyle name="Įprastas 3 3 4 3 4 2" xfId="555" xr:uid="{EF8146B0-8E80-46F5-BD6B-ACE904C30BC3}"/>
    <cellStyle name="Įprastas 3 3 4 3 4 2 2" xfId="1099" xr:uid="{57198E88-E37D-4C88-B020-C076EEBC4D28}"/>
    <cellStyle name="Įprastas 3 3 4 3 4 2 2 2" xfId="2379" xr:uid="{40C13351-4741-4C65-AB98-435599D73002}"/>
    <cellStyle name="Įprastas 3 3 4 3 4 2 3" xfId="1836" xr:uid="{A91B99DC-5124-44C0-B7A5-23FE26774AE8}"/>
    <cellStyle name="Įprastas 3 3 4 3 4 3" xfId="1098" xr:uid="{4FAA412A-695B-409D-A84A-9D57155D55F1}"/>
    <cellStyle name="Įprastas 3 3 4 3 4 3 2" xfId="2378" xr:uid="{D2F4666E-5B2E-48F9-AEB8-FFDF913DC827}"/>
    <cellStyle name="Įprastas 3 3 4 3 4 4" xfId="1590" xr:uid="{E96EF7D1-0335-48C4-AA75-F14277F1C13A}"/>
    <cellStyle name="Įprastas 3 3 4 3 5" xfId="552" xr:uid="{B412DBDA-AD34-4F56-888B-E595AC6150F3}"/>
    <cellStyle name="Įprastas 3 3 4 3 5 2" xfId="1100" xr:uid="{F9D9A6EF-6184-4F68-A7F7-63E93497DFBA}"/>
    <cellStyle name="Įprastas 3 3 4 3 5 2 2" xfId="2380" xr:uid="{B33373AF-A542-44BB-8F38-FC720754D80B}"/>
    <cellStyle name="Įprastas 3 3 4 3 5 3" xfId="1833" xr:uid="{7B046277-26E1-4B23-9074-C6440F9E544A}"/>
    <cellStyle name="Įprastas 3 3 4 3 6" xfId="1093" xr:uid="{820C2ABE-E95A-404A-B598-31C8007B6052}"/>
    <cellStyle name="Įprastas 3 3 4 3 6 2" xfId="2373" xr:uid="{4BC94AE9-4643-4D70-B6F0-10BBFC0C9983}"/>
    <cellStyle name="Įprastas 3 3 4 3 7" xfId="1350" xr:uid="{95763FB3-3069-4A85-B79D-7254E3A3FFE9}"/>
    <cellStyle name="Įprastas 3 3 4 4" xfId="109" xr:uid="{E05ED27F-F615-49AD-8388-F9B113FC33CF}"/>
    <cellStyle name="Įprastas 3 3 4 4 2" xfId="556" xr:uid="{877C6729-D395-4D14-931C-810A08BF8FAC}"/>
    <cellStyle name="Įprastas 3 3 4 4 2 2" xfId="1102" xr:uid="{9AEBBDA5-E924-46FF-B17F-B9166655C293}"/>
    <cellStyle name="Įprastas 3 3 4 4 2 2 2" xfId="2382" xr:uid="{504E3F79-5BE4-44BF-B02E-35B897814D78}"/>
    <cellStyle name="Įprastas 3 3 4 4 2 3" xfId="1837" xr:uid="{6F2D1B08-A7F0-45D2-BC7A-97EC6DB86903}"/>
    <cellStyle name="Įprastas 3 3 4 4 3" xfId="1101" xr:uid="{57F97AEC-829F-47A7-9F26-30DC6A821F09}"/>
    <cellStyle name="Įprastas 3 3 4 4 3 2" xfId="2381" xr:uid="{FDCB7530-5A59-49E7-89F4-15CE98183D40}"/>
    <cellStyle name="Įprastas 3 3 4 4 4" xfId="1390" xr:uid="{E65F88C5-8862-4F59-962B-758C156A8212}"/>
    <cellStyle name="Įprastas 3 3 4 5" xfId="189" xr:uid="{87111702-6D5F-4729-B4B9-9AD3A9C9714F}"/>
    <cellStyle name="Įprastas 3 3 4 5 2" xfId="557" xr:uid="{251E5ECA-86A8-4A11-9280-4CEA73D15F83}"/>
    <cellStyle name="Įprastas 3 3 4 5 2 2" xfId="1104" xr:uid="{A35A428B-3D9A-409C-B29F-A935C3BC7ADE}"/>
    <cellStyle name="Įprastas 3 3 4 5 2 2 2" xfId="2384" xr:uid="{FFBDF838-CDF0-4A5F-B01B-0FA07D58E9DA}"/>
    <cellStyle name="Įprastas 3 3 4 5 2 3" xfId="1838" xr:uid="{3D845D18-6EAA-491B-9F28-B603858C5AF1}"/>
    <cellStyle name="Įprastas 3 3 4 5 3" xfId="1103" xr:uid="{D66BC303-FF81-46D0-890F-1CF684EDB141}"/>
    <cellStyle name="Įprastas 3 3 4 5 3 2" xfId="2383" xr:uid="{44633171-14EA-482F-AF5A-19057C9B5A5A}"/>
    <cellStyle name="Įprastas 3 3 4 5 4" xfId="1470" xr:uid="{EF2A428E-2A43-4702-8558-6287F732C751}"/>
    <cellStyle name="Įprastas 3 3 4 6" xfId="269" xr:uid="{D688C8B8-FBE9-46C2-86B8-25B1DB4A9ACD}"/>
    <cellStyle name="Įprastas 3 3 4 6 2" xfId="558" xr:uid="{18B27125-4D1D-418A-B47D-5F06EE077D0E}"/>
    <cellStyle name="Įprastas 3 3 4 6 2 2" xfId="1106" xr:uid="{C76BFD9A-580C-4024-AB2B-C8871B064AF8}"/>
    <cellStyle name="Įprastas 3 3 4 6 2 2 2" xfId="2386" xr:uid="{781F74D4-D12C-42C2-928A-BE049C4ECF98}"/>
    <cellStyle name="Įprastas 3 3 4 6 2 3" xfId="1839" xr:uid="{9E5B06FC-F4B2-4055-A8A0-F1688FA35B65}"/>
    <cellStyle name="Įprastas 3 3 4 6 3" xfId="1105" xr:uid="{A56FFB90-8256-4754-961A-6926F19DE152}"/>
    <cellStyle name="Įprastas 3 3 4 6 3 2" xfId="2385" xr:uid="{64B9B672-D9F9-4C1E-A705-E190A65F836E}"/>
    <cellStyle name="Įprastas 3 3 4 6 4" xfId="1550" xr:uid="{29263DB3-4009-4585-947F-9BDFBDF67C50}"/>
    <cellStyle name="Įprastas 3 3 4 7" xfId="543" xr:uid="{8B4DD1A6-2490-48FB-8448-0AC95E070309}"/>
    <cellStyle name="Įprastas 3 3 4 7 2" xfId="1107" xr:uid="{4065A81E-2238-4BA5-A64F-A3CDC4E4DA65}"/>
    <cellStyle name="Įprastas 3 3 4 7 2 2" xfId="2387" xr:uid="{FB26474D-480A-419B-9042-F7CAAAF131CE}"/>
    <cellStyle name="Įprastas 3 3 4 7 3" xfId="1824" xr:uid="{44809F2B-68CB-4CC3-819F-4B39C7BFA1D2}"/>
    <cellStyle name="Įprastas 3 3 4 8" xfId="1076" xr:uid="{D0ADB1BC-A374-4DB2-AF5A-E41CF791174F}"/>
    <cellStyle name="Įprastas 3 3 4 8 2" xfId="2356" xr:uid="{FD56D5BC-C765-4EF9-87DD-4B20747F4165}"/>
    <cellStyle name="Įprastas 3 3 4 9" xfId="1310" xr:uid="{CB659F3B-4293-46CE-9981-9BA19E6F2CD1}"/>
    <cellStyle name="Įprastas 3 3 5" xfId="33" xr:uid="{D54308BC-3929-4180-B5C0-B0BD7163EC1B}"/>
    <cellStyle name="Įprastas 3 3 5 2" xfId="73" xr:uid="{D186C8C9-2F77-4552-9015-E69A2CFC863E}"/>
    <cellStyle name="Įprastas 3 3 5 2 2" xfId="153" xr:uid="{8E350601-D72D-4739-87CE-CE9D60CE2B44}"/>
    <cellStyle name="Įprastas 3 3 5 2 2 2" xfId="561" xr:uid="{7B5F89FF-48DC-4B94-A53B-1E603A0BBF2D}"/>
    <cellStyle name="Įprastas 3 3 5 2 2 2 2" xfId="1111" xr:uid="{C2FFF722-99F2-4A06-842C-906E2D8D2CB2}"/>
    <cellStyle name="Įprastas 3 3 5 2 2 2 2 2" xfId="2391" xr:uid="{98D446EE-DC44-4C7D-952D-87A5329884E9}"/>
    <cellStyle name="Įprastas 3 3 5 2 2 2 3" xfId="1842" xr:uid="{D70699BC-3711-4C89-88F3-779C47620FA9}"/>
    <cellStyle name="Įprastas 3 3 5 2 2 3" xfId="1110" xr:uid="{BD5857E2-DF0C-47B7-9836-CCFCA4F185EF}"/>
    <cellStyle name="Įprastas 3 3 5 2 2 3 2" xfId="2390" xr:uid="{9731913B-0A10-4B67-B7B3-21BFC7C227B5}"/>
    <cellStyle name="Įprastas 3 3 5 2 2 4" xfId="1434" xr:uid="{50444578-91B7-49C5-9F5E-15AEFA6B10CE}"/>
    <cellStyle name="Įprastas 3 3 5 2 3" xfId="233" xr:uid="{6AEF6420-6FA4-423F-8DA6-63BE12CB5993}"/>
    <cellStyle name="Įprastas 3 3 5 2 3 2" xfId="562" xr:uid="{F1458946-EE98-49A9-8903-8EA936E4F630}"/>
    <cellStyle name="Įprastas 3 3 5 2 3 2 2" xfId="1113" xr:uid="{F250B501-A1AC-44B7-8968-C4B896016723}"/>
    <cellStyle name="Įprastas 3 3 5 2 3 2 2 2" xfId="2393" xr:uid="{F28090C8-F496-4D54-84C5-1DF984BECC3C}"/>
    <cellStyle name="Įprastas 3 3 5 2 3 2 3" xfId="1843" xr:uid="{2EC0AAA9-128E-4B49-9E66-130475ED2BC7}"/>
    <cellStyle name="Įprastas 3 3 5 2 3 3" xfId="1112" xr:uid="{AC16FB5F-1571-46E4-8C8C-456FC70DE78A}"/>
    <cellStyle name="Įprastas 3 3 5 2 3 3 2" xfId="2392" xr:uid="{9A7763B0-79B4-4EA8-9B1A-FD8711E746B6}"/>
    <cellStyle name="Įprastas 3 3 5 2 3 4" xfId="1514" xr:uid="{F3DC3F28-394F-4325-95E9-B3753E64DC08}"/>
    <cellStyle name="Įprastas 3 3 5 2 4" xfId="313" xr:uid="{54EC736F-9544-4580-8A07-9C334AC3DCCE}"/>
    <cellStyle name="Įprastas 3 3 5 2 4 2" xfId="563" xr:uid="{93E5828E-9A6A-455B-B64C-096D7156706C}"/>
    <cellStyle name="Įprastas 3 3 5 2 4 2 2" xfId="1115" xr:uid="{94B07C0B-FC69-49E2-BEDE-A4E09FDE586D}"/>
    <cellStyle name="Įprastas 3 3 5 2 4 2 2 2" xfId="2395" xr:uid="{529ECDFE-8E38-45D6-8949-F994D20B2237}"/>
    <cellStyle name="Įprastas 3 3 5 2 4 2 3" xfId="1844" xr:uid="{348763F5-5EB0-4FF5-8486-BB48C0A67DBA}"/>
    <cellStyle name="Įprastas 3 3 5 2 4 3" xfId="1114" xr:uid="{D2B21D44-5C63-4471-B2B2-E601612C498E}"/>
    <cellStyle name="Įprastas 3 3 5 2 4 3 2" xfId="2394" xr:uid="{39F31A62-1FE4-4D33-8017-A33E7D664DBA}"/>
    <cellStyle name="Įprastas 3 3 5 2 4 4" xfId="1594" xr:uid="{25F66162-21F6-45EE-88B0-D6432EFF6A08}"/>
    <cellStyle name="Įprastas 3 3 5 2 5" xfId="560" xr:uid="{A5208E4A-515C-4125-84B2-51DE3BA38836}"/>
    <cellStyle name="Įprastas 3 3 5 2 5 2" xfId="1116" xr:uid="{341E78B3-EEB8-49E2-BDA3-450D71B7F647}"/>
    <cellStyle name="Įprastas 3 3 5 2 5 2 2" xfId="2396" xr:uid="{AAB1470D-4BFD-45DD-8882-FE8C814824BC}"/>
    <cellStyle name="Įprastas 3 3 5 2 5 3" xfId="1841" xr:uid="{F59EE01A-7870-4972-9342-028235AA8FEE}"/>
    <cellStyle name="Įprastas 3 3 5 2 6" xfId="1109" xr:uid="{BC22E617-090B-4DED-AF33-E4B752C620D0}"/>
    <cellStyle name="Įprastas 3 3 5 2 6 2" xfId="2389" xr:uid="{02D67CA3-F6B0-4AEA-8E1F-BBCCA517DA73}"/>
    <cellStyle name="Įprastas 3 3 5 2 7" xfId="1354" xr:uid="{DE83D800-55D0-4E31-BA6D-10475315E70A}"/>
    <cellStyle name="Įprastas 3 3 5 3" xfId="113" xr:uid="{27C4ED4B-088D-4AB9-944C-B9B6624D81F2}"/>
    <cellStyle name="Įprastas 3 3 5 3 2" xfId="564" xr:uid="{6313320C-8FF4-428E-87CC-6011FA40474E}"/>
    <cellStyle name="Įprastas 3 3 5 3 2 2" xfId="1118" xr:uid="{F3584EFA-B9DF-44DB-926A-724251429B75}"/>
    <cellStyle name="Įprastas 3 3 5 3 2 2 2" xfId="2398" xr:uid="{04C527CF-9BFA-46BA-A6E6-877BCE8F2640}"/>
    <cellStyle name="Įprastas 3 3 5 3 2 3" xfId="1845" xr:uid="{414E3781-F293-4508-B755-AA3BEC992739}"/>
    <cellStyle name="Įprastas 3 3 5 3 3" xfId="1117" xr:uid="{8F676EAD-BB89-4C2E-B23C-9004B64A7AB5}"/>
    <cellStyle name="Įprastas 3 3 5 3 3 2" xfId="2397" xr:uid="{1012BFB6-FFBD-4C58-8AFA-A931E6398AA9}"/>
    <cellStyle name="Įprastas 3 3 5 3 4" xfId="1394" xr:uid="{6C333070-F5D6-4CA6-A2D8-FB061212BC3F}"/>
    <cellStyle name="Įprastas 3 3 5 4" xfId="193" xr:uid="{D20AC1A9-2FCA-45EA-8A56-A8252CF50B75}"/>
    <cellStyle name="Įprastas 3 3 5 4 2" xfId="565" xr:uid="{50F1637C-8410-410D-90C5-EBAC98953E89}"/>
    <cellStyle name="Įprastas 3 3 5 4 2 2" xfId="1120" xr:uid="{FD3C7F4C-3651-4626-9EC5-1A8EEE09AA91}"/>
    <cellStyle name="Įprastas 3 3 5 4 2 2 2" xfId="2400" xr:uid="{D23DAE2C-E8B5-4266-9CFA-216F19C0983F}"/>
    <cellStyle name="Įprastas 3 3 5 4 2 3" xfId="1846" xr:uid="{BBC9EB62-0BB8-4613-AAF4-620267B75740}"/>
    <cellStyle name="Įprastas 3 3 5 4 3" xfId="1119" xr:uid="{F6E158AF-5395-4FAB-B998-C445210ADC50}"/>
    <cellStyle name="Įprastas 3 3 5 4 3 2" xfId="2399" xr:uid="{3795B175-EFAB-47CF-B026-326106FA2381}"/>
    <cellStyle name="Įprastas 3 3 5 4 4" xfId="1474" xr:uid="{7881AD41-7046-4B80-A8F0-67F151FEA695}"/>
    <cellStyle name="Įprastas 3 3 5 5" xfId="273" xr:uid="{830C2C21-A8F6-4BD5-8FD1-FF38CE4AC142}"/>
    <cellStyle name="Įprastas 3 3 5 5 2" xfId="566" xr:uid="{74C26FDD-6DAF-4091-B444-C611B9FC17BF}"/>
    <cellStyle name="Įprastas 3 3 5 5 2 2" xfId="1122" xr:uid="{3C4D1199-CC1F-4D15-BE53-EBFEC53C821A}"/>
    <cellStyle name="Įprastas 3 3 5 5 2 2 2" xfId="2402" xr:uid="{7123F800-533D-4D9E-AB6F-A30B9A42BD76}"/>
    <cellStyle name="Įprastas 3 3 5 5 2 3" xfId="1847" xr:uid="{89CD2B1D-C968-43AA-B94C-C8891160FB74}"/>
    <cellStyle name="Įprastas 3 3 5 5 3" xfId="1121" xr:uid="{D19E7829-59D9-4081-85B8-822801A972DB}"/>
    <cellStyle name="Įprastas 3 3 5 5 3 2" xfId="2401" xr:uid="{1A72ADBC-7CAA-4AFA-9F69-F1EB1036B121}"/>
    <cellStyle name="Įprastas 3 3 5 5 4" xfId="1554" xr:uid="{4988E5AB-99B3-4C65-9F3A-BC5347CB683A}"/>
    <cellStyle name="Įprastas 3 3 5 6" xfId="559" xr:uid="{D452CCA0-EACB-4461-A7D5-2A666F635B00}"/>
    <cellStyle name="Įprastas 3 3 5 6 2" xfId="1123" xr:uid="{82A4A993-6910-44C3-916D-CBB01384222B}"/>
    <cellStyle name="Įprastas 3 3 5 6 2 2" xfId="2403" xr:uid="{28CFFD72-489D-4A54-9707-190B5D4AA346}"/>
    <cellStyle name="Įprastas 3 3 5 6 3" xfId="1840" xr:uid="{2236DF51-BB39-4721-AF21-4676AB7E4A23}"/>
    <cellStyle name="Įprastas 3 3 5 7" xfId="1108" xr:uid="{E0574B9A-2BF5-428B-B284-FC309C54E731}"/>
    <cellStyle name="Įprastas 3 3 5 7 2" xfId="2388" xr:uid="{144E0AAC-74A1-4DB7-9FB8-3C2A277A74B9}"/>
    <cellStyle name="Įprastas 3 3 5 8" xfId="1314" xr:uid="{2D2DF10C-F267-4EAE-A9F8-4E7DE0267506}"/>
    <cellStyle name="Įprastas 3 3 6" xfId="53" xr:uid="{C501AB01-0DA7-46E5-B989-7472338C6465}"/>
    <cellStyle name="Įprastas 3 3 6 2" xfId="133" xr:uid="{F794AAD0-3753-4646-BBE6-B56AF582ECD2}"/>
    <cellStyle name="Įprastas 3 3 6 2 2" xfId="568" xr:uid="{0A9E4234-FAF3-4BC0-BF36-BD34F088BE5D}"/>
    <cellStyle name="Įprastas 3 3 6 2 2 2" xfId="1126" xr:uid="{A3297F5B-0E02-4966-8A9E-4AB44E2ABB2F}"/>
    <cellStyle name="Įprastas 3 3 6 2 2 2 2" xfId="2406" xr:uid="{ED1E19A7-4425-4E49-B881-96E1B6F6BF2E}"/>
    <cellStyle name="Įprastas 3 3 6 2 2 3" xfId="1849" xr:uid="{5897D190-0D25-4B07-9873-B298FF4DAE04}"/>
    <cellStyle name="Įprastas 3 3 6 2 3" xfId="1125" xr:uid="{0F33AF3E-8B90-4E4B-B509-A1D1845EC874}"/>
    <cellStyle name="Įprastas 3 3 6 2 3 2" xfId="2405" xr:uid="{30B310A7-1CF3-4D5C-92B7-B4F9AFFD3145}"/>
    <cellStyle name="Įprastas 3 3 6 2 4" xfId="1414" xr:uid="{F1173A05-B052-44F0-91E6-69B41D9B38FD}"/>
    <cellStyle name="Įprastas 3 3 6 3" xfId="213" xr:uid="{BACA8DCE-E192-4FB2-BC1A-21B3469D3897}"/>
    <cellStyle name="Įprastas 3 3 6 3 2" xfId="569" xr:uid="{A5500AA7-3F54-4B4A-8BE1-7E3B6EC531FB}"/>
    <cellStyle name="Įprastas 3 3 6 3 2 2" xfId="1128" xr:uid="{E0FBF928-02F5-43AF-A06F-3FBB6BE99185}"/>
    <cellStyle name="Įprastas 3 3 6 3 2 2 2" xfId="2408" xr:uid="{134A7A76-ECC7-4702-8D33-0DD4CC3C15FE}"/>
    <cellStyle name="Įprastas 3 3 6 3 2 3" xfId="1850" xr:uid="{7EA11320-7248-4046-8B2D-C2241D08B6E7}"/>
    <cellStyle name="Įprastas 3 3 6 3 3" xfId="1127" xr:uid="{0A2EEBBF-D112-4E0D-BB17-3EC5AB533568}"/>
    <cellStyle name="Įprastas 3 3 6 3 3 2" xfId="2407" xr:uid="{5BB377EE-C3A5-4366-B80F-3E3464CD08E2}"/>
    <cellStyle name="Įprastas 3 3 6 3 4" xfId="1494" xr:uid="{B25919F0-E7EB-4C46-B913-517DEA8E2393}"/>
    <cellStyle name="Įprastas 3 3 6 4" xfId="293" xr:uid="{2E997A68-66A7-4E15-88E2-6770E634EE8A}"/>
    <cellStyle name="Įprastas 3 3 6 4 2" xfId="570" xr:uid="{3A5C1D5E-DB48-48C6-AB3A-0A85E9649CB4}"/>
    <cellStyle name="Įprastas 3 3 6 4 2 2" xfId="1130" xr:uid="{A2332943-5944-4599-BC81-B00BA3F37915}"/>
    <cellStyle name="Įprastas 3 3 6 4 2 2 2" xfId="2410" xr:uid="{457A4F63-89E6-44C2-B8A9-7FDD405B164E}"/>
    <cellStyle name="Įprastas 3 3 6 4 2 3" xfId="1851" xr:uid="{7EC26290-F431-406F-B49C-EF4CC7E48846}"/>
    <cellStyle name="Įprastas 3 3 6 4 3" xfId="1129" xr:uid="{84816846-F45E-4852-9305-70B28C66D14F}"/>
    <cellStyle name="Įprastas 3 3 6 4 3 2" xfId="2409" xr:uid="{3DB30DCB-8D78-4AFD-864C-F5F9776AF6CE}"/>
    <cellStyle name="Įprastas 3 3 6 4 4" xfId="1574" xr:uid="{416241EE-AB99-433F-B63A-2CA3F5A7772A}"/>
    <cellStyle name="Įprastas 3 3 6 5" xfId="567" xr:uid="{F529670B-CE5A-45FE-A842-689EC8EE1226}"/>
    <cellStyle name="Įprastas 3 3 6 5 2" xfId="1131" xr:uid="{151C63C2-FB85-4A18-9D37-D5A42FF8A101}"/>
    <cellStyle name="Įprastas 3 3 6 5 2 2" xfId="2411" xr:uid="{47E71C70-1EF7-4284-B675-AE08F2D36E49}"/>
    <cellStyle name="Įprastas 3 3 6 5 3" xfId="1848" xr:uid="{4629F4D2-5FF4-4F83-B011-5D58779AF6F7}"/>
    <cellStyle name="Įprastas 3 3 6 6" xfId="1124" xr:uid="{7593EFAA-9F02-4F19-8E5E-5BF89611AE7F}"/>
    <cellStyle name="Įprastas 3 3 6 6 2" xfId="2404" xr:uid="{5FA05BD4-2C27-4775-8FE7-EE85B0798527}"/>
    <cellStyle name="Įprastas 3 3 6 7" xfId="1334" xr:uid="{7A9FAB41-2C53-4D2E-ADC3-F2483365E437}"/>
    <cellStyle name="Įprastas 3 3 7" xfId="93" xr:uid="{ABB3AE03-0030-4D76-A39E-B08FACD57EDA}"/>
    <cellStyle name="Įprastas 3 3 7 2" xfId="571" xr:uid="{B36F1C49-59CC-4949-8C92-06A0007CCCF3}"/>
    <cellStyle name="Įprastas 3 3 7 2 2" xfId="1133" xr:uid="{3AF7D0C5-7425-4C73-8443-94E5AFBC5BB5}"/>
    <cellStyle name="Įprastas 3 3 7 2 2 2" xfId="2413" xr:uid="{2DE986C0-1D2A-40C1-8629-E37A7401ACDD}"/>
    <cellStyle name="Įprastas 3 3 7 2 3" xfId="1852" xr:uid="{53EB11EA-143C-400A-802E-015BEEB96894}"/>
    <cellStyle name="Įprastas 3 3 7 3" xfId="1132" xr:uid="{95B92672-C071-4AD2-B4DF-FE59C23CC3A1}"/>
    <cellStyle name="Įprastas 3 3 7 3 2" xfId="2412" xr:uid="{DC39F05B-307B-49EB-8183-7D68E46392F8}"/>
    <cellStyle name="Įprastas 3 3 7 4" xfId="1374" xr:uid="{E1A959A4-1905-4255-A9D9-A87851D199A5}"/>
    <cellStyle name="Įprastas 3 3 8" xfId="173" xr:uid="{3C05C610-87A5-4F03-80B2-6D55C7D7567B}"/>
    <cellStyle name="Įprastas 3 3 8 2" xfId="572" xr:uid="{9B9BE1E9-2C7A-4D4A-93EE-2FB6D09704EA}"/>
    <cellStyle name="Įprastas 3 3 8 2 2" xfId="1135" xr:uid="{B60B0E8B-7465-4863-A3F7-E397A7E30B57}"/>
    <cellStyle name="Įprastas 3 3 8 2 2 2" xfId="2415" xr:uid="{A4FC1F42-D20E-4641-86F7-09074F93421D}"/>
    <cellStyle name="Įprastas 3 3 8 2 3" xfId="1853" xr:uid="{1F18FA0D-5593-4C7E-B905-3F3077DC20BF}"/>
    <cellStyle name="Įprastas 3 3 8 3" xfId="1134" xr:uid="{2BB306A6-C9CC-499D-BEEF-558A060BEC53}"/>
    <cellStyle name="Įprastas 3 3 8 3 2" xfId="2414" xr:uid="{4948E452-2DFC-43D2-B8AF-9930A7F26B14}"/>
    <cellStyle name="Įprastas 3 3 8 4" xfId="1454" xr:uid="{639FBD8D-C5C8-45B3-8459-2951011EA93A}"/>
    <cellStyle name="Įprastas 3 3 9" xfId="253" xr:uid="{9C760776-9C89-4531-999E-5ABA47F829E0}"/>
    <cellStyle name="Įprastas 3 3 9 2" xfId="573" xr:uid="{E971F460-B233-4263-925B-6EAD81E3576A}"/>
    <cellStyle name="Įprastas 3 3 9 2 2" xfId="1137" xr:uid="{8C6EA39B-1CAB-4C56-92AA-1C77E54B7F11}"/>
    <cellStyle name="Įprastas 3 3 9 2 2 2" xfId="2417" xr:uid="{CBDA33FC-716A-4400-856F-8E9074ABFD02}"/>
    <cellStyle name="Įprastas 3 3 9 2 3" xfId="1854" xr:uid="{24D04008-80D9-4B1C-A6B2-376CC0CA7F9B}"/>
    <cellStyle name="Įprastas 3 3 9 3" xfId="1136" xr:uid="{DF518543-804C-47D9-9A0E-5D567F71E13D}"/>
    <cellStyle name="Įprastas 3 3 9 3 2" xfId="2416" xr:uid="{5F998634-9F13-4005-9694-3D3BC0ED6C59}"/>
    <cellStyle name="Įprastas 3 3 9 4" xfId="1534" xr:uid="{70DA6F02-F4DD-4FBF-A716-276E5A767855}"/>
    <cellStyle name="Įprastas 3 4" xfId="13" xr:uid="{00000000-0005-0000-0000-000018000000}"/>
    <cellStyle name="Įprastas 3 4 10" xfId="1296" xr:uid="{799BAB7C-3307-483C-97E7-401CE9E8BE70}"/>
    <cellStyle name="Įprastas 3 4 2" xfId="22" xr:uid="{00000000-0005-0000-0000-000019000000}"/>
    <cellStyle name="Įprastas 3 4 2 2" xfId="43" xr:uid="{56426E05-37B0-4CA7-96FD-067CA7E62BB0}"/>
    <cellStyle name="Įprastas 3 4 2 2 2" xfId="83" xr:uid="{AA562B45-E9CA-4E3D-855A-92DCF80B94AA}"/>
    <cellStyle name="Įprastas 3 4 2 2 2 2" xfId="163" xr:uid="{3F9286AC-CC76-443F-8229-B90C083C0CF2}"/>
    <cellStyle name="Įprastas 3 4 2 2 2 2 2" xfId="578" xr:uid="{A526F9A7-5C5C-4FE2-B93C-C617CD6A8642}"/>
    <cellStyle name="Įprastas 3 4 2 2 2 2 2 2" xfId="1143" xr:uid="{76C4720F-E964-4908-88F6-F016B8242268}"/>
    <cellStyle name="Įprastas 3 4 2 2 2 2 2 2 2" xfId="2423" xr:uid="{01466AA6-5248-4678-A044-9AD1A9F756D5}"/>
    <cellStyle name="Įprastas 3 4 2 2 2 2 2 3" xfId="1859" xr:uid="{57B8D4D7-7B52-4B93-B745-3D2F611B2AFF}"/>
    <cellStyle name="Įprastas 3 4 2 2 2 2 3" xfId="1142" xr:uid="{F998E487-D2E7-4A86-BA6C-ECCB9DFE6AA0}"/>
    <cellStyle name="Įprastas 3 4 2 2 2 2 3 2" xfId="2422" xr:uid="{951F1634-7860-42DA-856E-21089E11213F}"/>
    <cellStyle name="Įprastas 3 4 2 2 2 2 4" xfId="1444" xr:uid="{A72F9EA2-35CC-40AF-9D2A-12DC9C6CC0AA}"/>
    <cellStyle name="Įprastas 3 4 2 2 2 3" xfId="243" xr:uid="{4CA4F2C4-5D5B-4D94-91DC-842CA269A744}"/>
    <cellStyle name="Įprastas 3 4 2 2 2 3 2" xfId="579" xr:uid="{AF7C227D-9714-43CD-9BF5-67D0A972662D}"/>
    <cellStyle name="Įprastas 3 4 2 2 2 3 2 2" xfId="1145" xr:uid="{6DC47864-B674-43EC-8579-687F06FD097B}"/>
    <cellStyle name="Įprastas 3 4 2 2 2 3 2 2 2" xfId="2425" xr:uid="{66F4CBE0-A6CD-4E36-9114-D174E35B56CD}"/>
    <cellStyle name="Įprastas 3 4 2 2 2 3 2 3" xfId="1860" xr:uid="{02BC39AF-B617-4801-AA37-C19AD803B1D3}"/>
    <cellStyle name="Įprastas 3 4 2 2 2 3 3" xfId="1144" xr:uid="{247364D5-B52E-49C3-9233-E0E8D3B5998A}"/>
    <cellStyle name="Įprastas 3 4 2 2 2 3 3 2" xfId="2424" xr:uid="{7D5DB791-5AFD-4C87-9428-7035B5C4ADA9}"/>
    <cellStyle name="Įprastas 3 4 2 2 2 3 4" xfId="1524" xr:uid="{CFD0FED1-6F50-4D15-BAED-22EC0EC72E97}"/>
    <cellStyle name="Įprastas 3 4 2 2 2 4" xfId="323" xr:uid="{3345366C-462B-4D50-A777-E2F0C11EF346}"/>
    <cellStyle name="Įprastas 3 4 2 2 2 4 2" xfId="580" xr:uid="{0C50BC85-208A-4A4C-894C-BBF36E6DA400}"/>
    <cellStyle name="Įprastas 3 4 2 2 2 4 2 2" xfId="1147" xr:uid="{AE4A39C3-BF0B-4F57-81E9-D26A7D63F7D8}"/>
    <cellStyle name="Įprastas 3 4 2 2 2 4 2 2 2" xfId="2427" xr:uid="{77054C20-F1FE-4651-81E7-055ABC4044D3}"/>
    <cellStyle name="Įprastas 3 4 2 2 2 4 2 3" xfId="1861" xr:uid="{667277EB-E602-4F9F-B235-F7F5FCFA17C4}"/>
    <cellStyle name="Įprastas 3 4 2 2 2 4 3" xfId="1146" xr:uid="{9874CD54-EE31-443E-A3F8-D32348502C4C}"/>
    <cellStyle name="Įprastas 3 4 2 2 2 4 3 2" xfId="2426" xr:uid="{B6AD3801-7ACC-4E13-BAED-54D283926B52}"/>
    <cellStyle name="Įprastas 3 4 2 2 2 4 4" xfId="1604" xr:uid="{17185F28-D253-4E6D-A38E-DDB4FD6B95D1}"/>
    <cellStyle name="Įprastas 3 4 2 2 2 5" xfId="577" xr:uid="{3F256014-3F4E-4486-B165-C3ED120B4D2C}"/>
    <cellStyle name="Įprastas 3 4 2 2 2 5 2" xfId="1148" xr:uid="{31D4E841-96C1-46B2-98FE-54B5E8207406}"/>
    <cellStyle name="Įprastas 3 4 2 2 2 5 2 2" xfId="2428" xr:uid="{38ACA673-DD79-4DB8-AF06-624A94EB5F9A}"/>
    <cellStyle name="Įprastas 3 4 2 2 2 5 3" xfId="1858" xr:uid="{F8F1C228-3643-4ECA-A9A5-C26D2966F075}"/>
    <cellStyle name="Įprastas 3 4 2 2 2 6" xfId="1141" xr:uid="{D0D06D7F-97FA-4DD5-BA91-A0A12DBAAEB6}"/>
    <cellStyle name="Įprastas 3 4 2 2 2 6 2" xfId="2421" xr:uid="{3E32179D-4CB9-4DDC-9C7A-BEB57AADCEE0}"/>
    <cellStyle name="Įprastas 3 4 2 2 2 7" xfId="1364" xr:uid="{34D08A7B-5AB3-4784-8DB9-10314325D336}"/>
    <cellStyle name="Įprastas 3 4 2 2 3" xfId="123" xr:uid="{77BD73FE-A039-4CF5-9FB2-68C833D544D8}"/>
    <cellStyle name="Įprastas 3 4 2 2 3 2" xfId="581" xr:uid="{BED679AD-A9E3-48CD-AA3C-E02604E4673D}"/>
    <cellStyle name="Įprastas 3 4 2 2 3 2 2" xfId="1150" xr:uid="{887F41CE-8A18-4B9A-97E3-450D0628B3E6}"/>
    <cellStyle name="Įprastas 3 4 2 2 3 2 2 2" xfId="2430" xr:uid="{4002EC3A-1753-4A68-A3CE-59D143A1245F}"/>
    <cellStyle name="Įprastas 3 4 2 2 3 2 3" xfId="1862" xr:uid="{D9F493BE-F2D8-447B-B06C-FC9F68BE07AC}"/>
    <cellStyle name="Įprastas 3 4 2 2 3 3" xfId="1149" xr:uid="{D73021C0-5DCD-4D95-9BF3-854E4F97ADD1}"/>
    <cellStyle name="Įprastas 3 4 2 2 3 3 2" xfId="2429" xr:uid="{C8C62554-3C17-4A90-8395-3CE3FF176954}"/>
    <cellStyle name="Įprastas 3 4 2 2 3 4" xfId="1404" xr:uid="{8E2EBE68-75F6-4FD7-BB58-B71857B7AA6B}"/>
    <cellStyle name="Įprastas 3 4 2 2 4" xfId="203" xr:uid="{3F893544-F2D1-4945-B45D-F30834DFBEFB}"/>
    <cellStyle name="Įprastas 3 4 2 2 4 2" xfId="582" xr:uid="{711725EC-5208-4911-B0A6-410411CC98F2}"/>
    <cellStyle name="Įprastas 3 4 2 2 4 2 2" xfId="1152" xr:uid="{C57EC936-094B-466E-BAEE-3B11458F6A21}"/>
    <cellStyle name="Įprastas 3 4 2 2 4 2 2 2" xfId="2432" xr:uid="{A3C880EA-916C-47B3-A691-10A52F2102CC}"/>
    <cellStyle name="Įprastas 3 4 2 2 4 2 3" xfId="1863" xr:uid="{7D7DC270-3A94-4437-AAED-1184632ACD3C}"/>
    <cellStyle name="Įprastas 3 4 2 2 4 3" xfId="1151" xr:uid="{7307AE4D-70C5-42D8-925F-326E5CAD0E82}"/>
    <cellStyle name="Įprastas 3 4 2 2 4 3 2" xfId="2431" xr:uid="{E8492393-193A-461A-8FBD-4C1043F1EF31}"/>
    <cellStyle name="Įprastas 3 4 2 2 4 4" xfId="1484" xr:uid="{D398B24E-D7D6-44F7-AB8D-0D3C56FBAFD7}"/>
    <cellStyle name="Įprastas 3 4 2 2 5" xfId="283" xr:uid="{C21C96B7-77E0-4493-8408-C9F0596E376A}"/>
    <cellStyle name="Įprastas 3 4 2 2 5 2" xfId="583" xr:uid="{EB3341D1-9D57-43A3-BD00-0FCE42C83011}"/>
    <cellStyle name="Įprastas 3 4 2 2 5 2 2" xfId="1154" xr:uid="{11DAAD1E-9AEE-4CD1-9CF0-89495D998319}"/>
    <cellStyle name="Įprastas 3 4 2 2 5 2 2 2" xfId="2434" xr:uid="{2090BAF0-D7DD-4599-AF01-FC42FE6AF289}"/>
    <cellStyle name="Įprastas 3 4 2 2 5 2 3" xfId="1864" xr:uid="{6EC77FFB-C410-48CF-94BB-4BF2267EB5FE}"/>
    <cellStyle name="Įprastas 3 4 2 2 5 3" xfId="1153" xr:uid="{0BC101D4-C470-4553-8792-2B09E128CACE}"/>
    <cellStyle name="Įprastas 3 4 2 2 5 3 2" xfId="2433" xr:uid="{BF877AC3-26D6-4197-94D3-E710180ED6C4}"/>
    <cellStyle name="Įprastas 3 4 2 2 5 4" xfId="1564" xr:uid="{042D79A3-5A5B-4E0A-B167-7E75929B35AD}"/>
    <cellStyle name="Įprastas 3 4 2 2 6" xfId="576" xr:uid="{EDF8396C-6856-4EB7-AEC3-F17B529CCD32}"/>
    <cellStyle name="Įprastas 3 4 2 2 6 2" xfId="1155" xr:uid="{E46AE91D-F857-4DD8-8714-4FACF59CF91D}"/>
    <cellStyle name="Įprastas 3 4 2 2 6 2 2" xfId="2435" xr:uid="{4EE7B5C1-94FA-4AC8-A1A1-CE15A1901A0A}"/>
    <cellStyle name="Įprastas 3 4 2 2 6 3" xfId="1857" xr:uid="{8D100E3A-4F6D-4F44-866B-4A0EC0A3CCD2}"/>
    <cellStyle name="Įprastas 3 4 2 2 7" xfId="1140" xr:uid="{48619730-6052-403A-8963-98B4B0748E6D}"/>
    <cellStyle name="Įprastas 3 4 2 2 7 2" xfId="2420" xr:uid="{3EE2F550-766B-4CC0-BEA2-3B11E99D205F}"/>
    <cellStyle name="Įprastas 3 4 2 2 8" xfId="1324" xr:uid="{87F031A9-FA55-4FE7-B7FF-537BEA29462E}"/>
    <cellStyle name="Įprastas 3 4 2 3" xfId="63" xr:uid="{688251CA-0691-4F16-867E-C95F986DDC4D}"/>
    <cellStyle name="Įprastas 3 4 2 3 2" xfId="143" xr:uid="{68BAC3E9-B95A-4F20-954B-7C94E901EF5B}"/>
    <cellStyle name="Įprastas 3 4 2 3 2 2" xfId="585" xr:uid="{14AFC06E-0765-483F-A52D-7F235099CA91}"/>
    <cellStyle name="Įprastas 3 4 2 3 2 2 2" xfId="1158" xr:uid="{A56C334F-D1CF-49FF-8C29-B0F99989092D}"/>
    <cellStyle name="Įprastas 3 4 2 3 2 2 2 2" xfId="2438" xr:uid="{7B937EA7-6DB8-4286-B73F-880E7A516CFF}"/>
    <cellStyle name="Įprastas 3 4 2 3 2 2 3" xfId="1866" xr:uid="{DA8935EC-C328-4961-A93E-4EC49DAEE9CC}"/>
    <cellStyle name="Įprastas 3 4 2 3 2 3" xfId="1157" xr:uid="{0A95C597-2889-4488-9790-328BCD7180B7}"/>
    <cellStyle name="Įprastas 3 4 2 3 2 3 2" xfId="2437" xr:uid="{FB5B1AA6-E2EC-4316-BE9E-053E1CD1E1DF}"/>
    <cellStyle name="Įprastas 3 4 2 3 2 4" xfId="1424" xr:uid="{70C15769-98F5-4F0C-993E-835762769D43}"/>
    <cellStyle name="Įprastas 3 4 2 3 3" xfId="223" xr:uid="{593ED1A4-2DAC-4F1F-B6FD-9394EFCC8239}"/>
    <cellStyle name="Įprastas 3 4 2 3 3 2" xfId="586" xr:uid="{CE89E8ED-2463-47F1-86D8-917564679642}"/>
    <cellStyle name="Įprastas 3 4 2 3 3 2 2" xfId="1160" xr:uid="{AB76A68B-89D3-4438-82F9-4C512B523429}"/>
    <cellStyle name="Įprastas 3 4 2 3 3 2 2 2" xfId="2440" xr:uid="{12DD354B-E604-4AC9-96B3-C0A6B67B910C}"/>
    <cellStyle name="Įprastas 3 4 2 3 3 2 3" xfId="1867" xr:uid="{5EF80A74-2BB0-41EC-AFDF-7F2C218F473A}"/>
    <cellStyle name="Įprastas 3 4 2 3 3 3" xfId="1159" xr:uid="{820627C8-C059-4051-92CF-AB762D257486}"/>
    <cellStyle name="Įprastas 3 4 2 3 3 3 2" xfId="2439" xr:uid="{01E2DCDE-0186-40B3-A55B-D94C4C2BECF8}"/>
    <cellStyle name="Įprastas 3 4 2 3 3 4" xfId="1504" xr:uid="{3BE951A4-C1E3-4752-8D66-1C640DFA2443}"/>
    <cellStyle name="Įprastas 3 4 2 3 4" xfId="303" xr:uid="{82C526B3-B709-432A-892B-8896A71FE22D}"/>
    <cellStyle name="Įprastas 3 4 2 3 4 2" xfId="587" xr:uid="{A4FDA4FF-58AD-4343-8230-D161F8DD60E7}"/>
    <cellStyle name="Įprastas 3 4 2 3 4 2 2" xfId="1162" xr:uid="{11825F35-7C23-4002-A879-D06EC6760B04}"/>
    <cellStyle name="Įprastas 3 4 2 3 4 2 2 2" xfId="2442" xr:uid="{61FDF03E-439D-48A4-80E7-BFB334A630F9}"/>
    <cellStyle name="Įprastas 3 4 2 3 4 2 3" xfId="1868" xr:uid="{AEDED85B-E187-4E8C-87E1-7E48668D1580}"/>
    <cellStyle name="Įprastas 3 4 2 3 4 3" xfId="1161" xr:uid="{00DC0743-810E-442E-B90A-DE05187B8364}"/>
    <cellStyle name="Įprastas 3 4 2 3 4 3 2" xfId="2441" xr:uid="{F4471C47-7C51-4EDA-A3F9-2DABFCB69BEE}"/>
    <cellStyle name="Įprastas 3 4 2 3 4 4" xfId="1584" xr:uid="{1618F80E-6153-49E3-89F2-961AB576452B}"/>
    <cellStyle name="Įprastas 3 4 2 3 5" xfId="584" xr:uid="{DBB8B706-1994-4B29-BCC6-841AEB6D07CD}"/>
    <cellStyle name="Įprastas 3 4 2 3 5 2" xfId="1163" xr:uid="{14017139-3C1E-4C65-9E0B-C7003C656B66}"/>
    <cellStyle name="Įprastas 3 4 2 3 5 2 2" xfId="2443" xr:uid="{12CF984B-BDDE-4455-B366-4A71BCF5BCA0}"/>
    <cellStyle name="Įprastas 3 4 2 3 5 3" xfId="1865" xr:uid="{E79A0204-C1D6-409E-9432-43F3E16BA2EC}"/>
    <cellStyle name="Įprastas 3 4 2 3 6" xfId="1156" xr:uid="{95CFA12F-1536-449B-8F83-C0F82F2A83D1}"/>
    <cellStyle name="Įprastas 3 4 2 3 6 2" xfId="2436" xr:uid="{63B5A31F-A005-440C-A562-CC4122920A66}"/>
    <cellStyle name="Įprastas 3 4 2 3 7" xfId="1344" xr:uid="{F8317CEF-33A2-42C3-9350-137F41DD6827}"/>
    <cellStyle name="Įprastas 3 4 2 4" xfId="103" xr:uid="{7B9F7189-C380-4206-867E-EADF92BE5912}"/>
    <cellStyle name="Įprastas 3 4 2 4 2" xfId="588" xr:uid="{D56224DD-8922-4487-8A42-F16E00B02199}"/>
    <cellStyle name="Įprastas 3 4 2 4 2 2" xfId="1165" xr:uid="{3CE7CA75-7BF3-41C4-B11C-49AC08BBB9D8}"/>
    <cellStyle name="Įprastas 3 4 2 4 2 2 2" xfId="2445" xr:uid="{688682D7-CC3C-4E4B-BDE9-1B32A48E9117}"/>
    <cellStyle name="Įprastas 3 4 2 4 2 3" xfId="1869" xr:uid="{AEA1E917-9F5D-42C0-8845-C7ACAE93D59F}"/>
    <cellStyle name="Įprastas 3 4 2 4 3" xfId="1164" xr:uid="{BFB95596-E577-4D3C-A93D-FEEB2F7535B9}"/>
    <cellStyle name="Įprastas 3 4 2 4 3 2" xfId="2444" xr:uid="{4DCC4CA5-D972-479D-8C0E-BAD44446DB32}"/>
    <cellStyle name="Įprastas 3 4 2 4 4" xfId="1384" xr:uid="{A92FB92A-E675-4C34-BFEA-4A7062E3C0F2}"/>
    <cellStyle name="Įprastas 3 4 2 5" xfId="183" xr:uid="{28D0216C-C694-45C0-8975-13D5B24CE301}"/>
    <cellStyle name="Įprastas 3 4 2 5 2" xfId="589" xr:uid="{84D4488D-8737-4AD8-866A-2A4067AFFA6D}"/>
    <cellStyle name="Įprastas 3 4 2 5 2 2" xfId="1167" xr:uid="{95C01F1F-B8DB-4D9F-B66F-99069E6CE22A}"/>
    <cellStyle name="Įprastas 3 4 2 5 2 2 2" xfId="2447" xr:uid="{1FFCC278-CAFE-4B2C-B09B-171180AD5243}"/>
    <cellStyle name="Įprastas 3 4 2 5 2 3" xfId="1870" xr:uid="{B2AE42A1-038B-49DB-90C6-46875514BABF}"/>
    <cellStyle name="Įprastas 3 4 2 5 3" xfId="1166" xr:uid="{AD068C9D-57F2-45BF-816E-A753A1BB1E13}"/>
    <cellStyle name="Įprastas 3 4 2 5 3 2" xfId="2446" xr:uid="{2C2BD0D8-98A3-4DC1-A260-EFC992C03513}"/>
    <cellStyle name="Įprastas 3 4 2 5 4" xfId="1464" xr:uid="{D2A465BA-153E-4B6D-9258-91B862E5B4B3}"/>
    <cellStyle name="Įprastas 3 4 2 6" xfId="263" xr:uid="{D3DDA46B-BAEC-4C42-A0D4-87FECA5164BA}"/>
    <cellStyle name="Įprastas 3 4 2 6 2" xfId="590" xr:uid="{A8C68FCA-210C-430D-9C4B-79C5BB445E0F}"/>
    <cellStyle name="Įprastas 3 4 2 6 2 2" xfId="1169" xr:uid="{52EF8FEF-28A7-4C15-A6FB-C98CF44F4A5F}"/>
    <cellStyle name="Įprastas 3 4 2 6 2 2 2" xfId="2449" xr:uid="{4B2B9AF5-3333-410F-B730-47948F61EECB}"/>
    <cellStyle name="Įprastas 3 4 2 6 2 3" xfId="1871" xr:uid="{DD9ADF38-DFC4-4535-B863-2AD50E95458F}"/>
    <cellStyle name="Įprastas 3 4 2 6 3" xfId="1168" xr:uid="{B9C785FC-B33E-49F2-A57A-F93608ABC1D5}"/>
    <cellStyle name="Įprastas 3 4 2 6 3 2" xfId="2448" xr:uid="{1D904605-2175-4A7D-BCFD-1A0D8C148838}"/>
    <cellStyle name="Įprastas 3 4 2 6 4" xfId="1544" xr:uid="{137DC101-ED5E-4BCA-91D6-0EA4377A9D80}"/>
    <cellStyle name="Įprastas 3 4 2 7" xfId="575" xr:uid="{330D7E93-3110-40AB-ADE7-4222F646AA86}"/>
    <cellStyle name="Įprastas 3 4 2 7 2" xfId="1170" xr:uid="{76FF99A8-CA23-4808-8D68-34D5C4E0F77B}"/>
    <cellStyle name="Įprastas 3 4 2 7 2 2" xfId="2450" xr:uid="{E2879AD9-9123-4CFB-B058-CFB11B54A6DB}"/>
    <cellStyle name="Įprastas 3 4 2 7 3" xfId="1856" xr:uid="{3BEF92E1-12B8-4E7E-87F5-C3E4FF465EA4}"/>
    <cellStyle name="Įprastas 3 4 2 8" xfId="1139" xr:uid="{1F9CB0BB-C632-4724-8303-D7041C7AEDB5}"/>
    <cellStyle name="Įprastas 3 4 2 8 2" xfId="2419" xr:uid="{D7580CCC-E274-45F9-878C-BBA54934A4C0}"/>
    <cellStyle name="Įprastas 3 4 2 9" xfId="1304" xr:uid="{339367BA-CED1-406D-AC0D-E728058E22D5}"/>
    <cellStyle name="Įprastas 3 4 3" xfId="35" xr:uid="{A6183DA0-0A4C-4E5A-A148-B79A08DF88F0}"/>
    <cellStyle name="Įprastas 3 4 3 2" xfId="75" xr:uid="{F69C75E1-C90F-4A26-9B1E-C9AB99FDFF34}"/>
    <cellStyle name="Įprastas 3 4 3 2 2" xfId="155" xr:uid="{9D38862D-876C-4A21-B918-314A566602D9}"/>
    <cellStyle name="Įprastas 3 4 3 2 2 2" xfId="593" xr:uid="{421E8CEA-31B8-4750-8F70-194233C23FB3}"/>
    <cellStyle name="Įprastas 3 4 3 2 2 2 2" xfId="1174" xr:uid="{5E4873B9-BAD7-4385-B11D-CEA730155EDD}"/>
    <cellStyle name="Įprastas 3 4 3 2 2 2 2 2" xfId="2454" xr:uid="{9847F708-87E1-4F60-8151-325B0DA2A84B}"/>
    <cellStyle name="Įprastas 3 4 3 2 2 2 3" xfId="1874" xr:uid="{BBBBD3F7-09E3-4AEC-9659-1901924F11D5}"/>
    <cellStyle name="Įprastas 3 4 3 2 2 3" xfId="1173" xr:uid="{92AA0AEC-4B57-42F8-9D42-3B193E328C74}"/>
    <cellStyle name="Įprastas 3 4 3 2 2 3 2" xfId="2453" xr:uid="{3A5874BF-0B64-4F4E-AC27-509D39EF99B4}"/>
    <cellStyle name="Įprastas 3 4 3 2 2 4" xfId="1436" xr:uid="{FE25D27A-4BF1-49AF-A15C-DCA7CDBEED82}"/>
    <cellStyle name="Įprastas 3 4 3 2 3" xfId="235" xr:uid="{4A7F1B90-FB24-459A-8F92-5D51BC7F50DE}"/>
    <cellStyle name="Įprastas 3 4 3 2 3 2" xfId="594" xr:uid="{A478389B-B317-4D71-BE04-5FF0FFFC6CC2}"/>
    <cellStyle name="Įprastas 3 4 3 2 3 2 2" xfId="1176" xr:uid="{D478A386-6AB5-493F-A06F-142F0BBD8314}"/>
    <cellStyle name="Įprastas 3 4 3 2 3 2 2 2" xfId="2456" xr:uid="{C70F38DC-E7E5-46E7-AFC1-0EBD7DA6C0DA}"/>
    <cellStyle name="Įprastas 3 4 3 2 3 2 3" xfId="1875" xr:uid="{93AACD7A-B2AB-4427-AEAA-48EDF84B642C}"/>
    <cellStyle name="Įprastas 3 4 3 2 3 3" xfId="1175" xr:uid="{69A28116-2BDD-430D-97E8-FC9E061B5EB9}"/>
    <cellStyle name="Įprastas 3 4 3 2 3 3 2" xfId="2455" xr:uid="{CE00D716-0261-426F-9B07-1D64BAA192DE}"/>
    <cellStyle name="Įprastas 3 4 3 2 3 4" xfId="1516" xr:uid="{EA55A8C1-88BA-448B-8870-98F97D0A955F}"/>
    <cellStyle name="Įprastas 3 4 3 2 4" xfId="315" xr:uid="{82AE7F74-0E40-4777-A635-9F8BC8FE4E38}"/>
    <cellStyle name="Įprastas 3 4 3 2 4 2" xfId="595" xr:uid="{DECF340D-EEBB-4B6A-A2A9-471F6C8AEAB5}"/>
    <cellStyle name="Įprastas 3 4 3 2 4 2 2" xfId="1178" xr:uid="{8887663C-5709-4A96-8F72-6ACA2B93F3F9}"/>
    <cellStyle name="Įprastas 3 4 3 2 4 2 2 2" xfId="2458" xr:uid="{9DEC5741-E589-4129-835A-071AC4FEA06B}"/>
    <cellStyle name="Įprastas 3 4 3 2 4 2 3" xfId="1876" xr:uid="{5EC93ED4-C5A7-4341-9710-EE131D5CF6C9}"/>
    <cellStyle name="Įprastas 3 4 3 2 4 3" xfId="1177" xr:uid="{60F33F43-8D1A-4598-AFA1-A1301822929F}"/>
    <cellStyle name="Įprastas 3 4 3 2 4 3 2" xfId="2457" xr:uid="{FBA8FACF-5C24-475E-9AC6-9A8E889576BF}"/>
    <cellStyle name="Įprastas 3 4 3 2 4 4" xfId="1596" xr:uid="{15119AC8-F7CA-4DCA-9D66-A38AA30FEBFB}"/>
    <cellStyle name="Įprastas 3 4 3 2 5" xfId="592" xr:uid="{12A037DF-F6CF-4D3B-9F32-55AD175CF468}"/>
    <cellStyle name="Įprastas 3 4 3 2 5 2" xfId="1179" xr:uid="{56D9A793-B089-464B-95D3-DFD015078424}"/>
    <cellStyle name="Įprastas 3 4 3 2 5 2 2" xfId="2459" xr:uid="{F8FD3BD3-514B-4AF6-8F67-DA1C8A7A15DB}"/>
    <cellStyle name="Įprastas 3 4 3 2 5 3" xfId="1873" xr:uid="{54D745F7-52BC-4204-952E-EFF6015FFFC9}"/>
    <cellStyle name="Įprastas 3 4 3 2 6" xfId="1172" xr:uid="{672DA017-A4CA-42AD-A9DC-9F6F5582EF95}"/>
    <cellStyle name="Įprastas 3 4 3 2 6 2" xfId="2452" xr:uid="{2F29EA8E-ABE3-4C36-BD08-7DB39D0775D2}"/>
    <cellStyle name="Įprastas 3 4 3 2 7" xfId="1356" xr:uid="{E2700A08-737A-4F67-8B45-7AB0F429AE52}"/>
    <cellStyle name="Įprastas 3 4 3 3" xfId="115" xr:uid="{A6D00510-6DD4-4AC9-BB45-79CF0AFF4B27}"/>
    <cellStyle name="Įprastas 3 4 3 3 2" xfId="596" xr:uid="{4A2490D9-C77F-4967-BA92-1A5C5823D7AE}"/>
    <cellStyle name="Įprastas 3 4 3 3 2 2" xfId="1181" xr:uid="{B7E1ACA9-610F-4C5B-8772-65FC69B4261D}"/>
    <cellStyle name="Įprastas 3 4 3 3 2 2 2" xfId="2461" xr:uid="{6A01D4A6-5E36-4839-BF7E-8A225707DDA9}"/>
    <cellStyle name="Įprastas 3 4 3 3 2 3" xfId="1877" xr:uid="{0CA1329E-3370-474B-9169-3D6AF779CC6C}"/>
    <cellStyle name="Įprastas 3 4 3 3 3" xfId="1180" xr:uid="{56647150-285F-4FE7-B6F3-ED8DAFAA3769}"/>
    <cellStyle name="Įprastas 3 4 3 3 3 2" xfId="2460" xr:uid="{F9D27506-32F6-4C32-B6CF-F78BAD37A8ED}"/>
    <cellStyle name="Įprastas 3 4 3 3 4" xfId="1396" xr:uid="{26B6E302-706A-4C05-9566-1A46E4E800A1}"/>
    <cellStyle name="Įprastas 3 4 3 4" xfId="195" xr:uid="{894EFB43-E064-44F7-A0D2-008D6EBA1253}"/>
    <cellStyle name="Įprastas 3 4 3 4 2" xfId="597" xr:uid="{1E5603B5-314A-4AD3-A417-1797CBD9D14E}"/>
    <cellStyle name="Įprastas 3 4 3 4 2 2" xfId="1183" xr:uid="{FBFD5CB8-B0A7-40F2-899E-956F2915F964}"/>
    <cellStyle name="Įprastas 3 4 3 4 2 2 2" xfId="2463" xr:uid="{66816130-5D9F-42B6-8CB8-7A7C42376384}"/>
    <cellStyle name="Įprastas 3 4 3 4 2 3" xfId="1878" xr:uid="{39049320-5F1E-4F5B-A2B2-26EA169C299A}"/>
    <cellStyle name="Įprastas 3 4 3 4 3" xfId="1182" xr:uid="{FC5BF084-90AB-476E-AFC6-2E19413C201C}"/>
    <cellStyle name="Įprastas 3 4 3 4 3 2" xfId="2462" xr:uid="{580B25C0-EDD9-4A1C-891B-B9D3B0AAA967}"/>
    <cellStyle name="Įprastas 3 4 3 4 4" xfId="1476" xr:uid="{CE767A7A-F20B-4F59-A035-AEF698E36DE4}"/>
    <cellStyle name="Įprastas 3 4 3 5" xfId="275" xr:uid="{95BEA725-1BC6-4C03-A7DD-84947EE2696B}"/>
    <cellStyle name="Įprastas 3 4 3 5 2" xfId="598" xr:uid="{E46D5413-495F-4D8F-BB57-E786A9527E89}"/>
    <cellStyle name="Įprastas 3 4 3 5 2 2" xfId="1185" xr:uid="{6C71CCE9-4748-4B51-AC4A-86B9FA5D4D3D}"/>
    <cellStyle name="Įprastas 3 4 3 5 2 2 2" xfId="2465" xr:uid="{842229AC-D1CB-438A-9F20-CA6AAFC9EE34}"/>
    <cellStyle name="Įprastas 3 4 3 5 2 3" xfId="1879" xr:uid="{34D3EBD8-4CD8-4995-AE28-6969847953FD}"/>
    <cellStyle name="Įprastas 3 4 3 5 3" xfId="1184" xr:uid="{ED6FFFB7-1061-4F7C-990D-467614F124B6}"/>
    <cellStyle name="Įprastas 3 4 3 5 3 2" xfId="2464" xr:uid="{49F7E453-825A-419B-8AE2-57CDA043AD22}"/>
    <cellStyle name="Įprastas 3 4 3 5 4" xfId="1556" xr:uid="{F861B387-D6D6-4590-BAB9-EB7CF10EE8C0}"/>
    <cellStyle name="Įprastas 3 4 3 6" xfId="591" xr:uid="{78A0B9EA-B710-4486-A9B0-C8D3D3741505}"/>
    <cellStyle name="Įprastas 3 4 3 6 2" xfId="1186" xr:uid="{429BB8DE-8677-4631-B921-49628BD37D64}"/>
    <cellStyle name="Įprastas 3 4 3 6 2 2" xfId="2466" xr:uid="{2C54FB37-D67B-4156-9F31-CFC8782AF824}"/>
    <cellStyle name="Įprastas 3 4 3 6 3" xfId="1872" xr:uid="{C669CF07-E8F4-4E0E-9C32-A5D2DBCDAFB5}"/>
    <cellStyle name="Įprastas 3 4 3 7" xfId="1171" xr:uid="{E9B17A85-B0F8-40C7-AA22-38ABFE7D35C1}"/>
    <cellStyle name="Įprastas 3 4 3 7 2" xfId="2451" xr:uid="{D116240A-6D23-45CA-B7E4-C18642CD4B80}"/>
    <cellStyle name="Įprastas 3 4 3 8" xfId="1316" xr:uid="{92E25C11-5BBD-4C76-922E-51D594A5A7F5}"/>
    <cellStyle name="Įprastas 3 4 4" xfId="55" xr:uid="{0C769D85-95B8-42C8-AA67-5B6E36CC3B20}"/>
    <cellStyle name="Įprastas 3 4 4 2" xfId="135" xr:uid="{D8EA3382-9FDC-45A1-A496-86349CD21018}"/>
    <cellStyle name="Įprastas 3 4 4 2 2" xfId="600" xr:uid="{7B124EED-B873-4364-B8F3-F98AA6761C19}"/>
    <cellStyle name="Įprastas 3 4 4 2 2 2" xfId="1189" xr:uid="{FB5E4696-998E-4382-BB7A-75DF1FFD0C2B}"/>
    <cellStyle name="Įprastas 3 4 4 2 2 2 2" xfId="2469" xr:uid="{C37FBB1D-DC56-4DA9-B4F3-0B22F5BAC4E2}"/>
    <cellStyle name="Įprastas 3 4 4 2 2 3" xfId="1881" xr:uid="{D58D91A7-018D-4221-95F1-3FCA09020A4C}"/>
    <cellStyle name="Įprastas 3 4 4 2 3" xfId="1188" xr:uid="{C3847FB6-AA4E-42F9-A4D1-6FD8BE0DF24E}"/>
    <cellStyle name="Įprastas 3 4 4 2 3 2" xfId="2468" xr:uid="{408F8824-B386-4E0F-8275-E25AB110FDCF}"/>
    <cellStyle name="Įprastas 3 4 4 2 4" xfId="1416" xr:uid="{00A8FDE1-00E9-477A-8839-A382B5658951}"/>
    <cellStyle name="Įprastas 3 4 4 3" xfId="215" xr:uid="{D0453060-3596-47E8-A8A1-D7D06B206E89}"/>
    <cellStyle name="Įprastas 3 4 4 3 2" xfId="601" xr:uid="{AAC24DE0-71B6-4B32-B304-FDEC6CA83646}"/>
    <cellStyle name="Įprastas 3 4 4 3 2 2" xfId="1191" xr:uid="{7F5067E2-20A1-4339-B701-788942599F70}"/>
    <cellStyle name="Įprastas 3 4 4 3 2 2 2" xfId="2471" xr:uid="{52CE6B9C-8E83-40DA-BDD8-72308EDD9893}"/>
    <cellStyle name="Įprastas 3 4 4 3 2 3" xfId="1882" xr:uid="{67987F4E-3EDC-47BF-8804-EFFF302BB140}"/>
    <cellStyle name="Įprastas 3 4 4 3 3" xfId="1190" xr:uid="{91C119C6-043E-48A9-AD1C-BF3A7D0EF6B8}"/>
    <cellStyle name="Įprastas 3 4 4 3 3 2" xfId="2470" xr:uid="{7FAD8D52-4CCE-4238-AE48-780C3F5ED912}"/>
    <cellStyle name="Įprastas 3 4 4 3 4" xfId="1496" xr:uid="{568F8E35-669C-4C02-8C15-B841D224431C}"/>
    <cellStyle name="Įprastas 3 4 4 4" xfId="295" xr:uid="{CFA8E2C6-FA91-4264-8ADC-167D010F87EF}"/>
    <cellStyle name="Įprastas 3 4 4 4 2" xfId="602" xr:uid="{AFE79568-DA10-4618-835D-4C019474E216}"/>
    <cellStyle name="Įprastas 3 4 4 4 2 2" xfId="1193" xr:uid="{18CC4858-55C7-407E-A3C1-753CB7B0BA95}"/>
    <cellStyle name="Įprastas 3 4 4 4 2 2 2" xfId="2473" xr:uid="{B479AC46-0D95-464A-A5E2-203ADB13FF4F}"/>
    <cellStyle name="Įprastas 3 4 4 4 2 3" xfId="1883" xr:uid="{53895B24-C86A-48EF-82ED-1786000D00CA}"/>
    <cellStyle name="Įprastas 3 4 4 4 3" xfId="1192" xr:uid="{C1EEE0F3-6556-4432-A326-AA18454EA397}"/>
    <cellStyle name="Įprastas 3 4 4 4 3 2" xfId="2472" xr:uid="{F91A83F3-E1D1-4924-9E07-4777EBD25CF8}"/>
    <cellStyle name="Įprastas 3 4 4 4 4" xfId="1576" xr:uid="{076176AE-AC09-4BBD-A762-D1AD414BB09C}"/>
    <cellStyle name="Įprastas 3 4 4 5" xfId="599" xr:uid="{480425B8-1631-425A-82D0-3249755ED986}"/>
    <cellStyle name="Įprastas 3 4 4 5 2" xfId="1194" xr:uid="{717AE07F-855A-4107-8448-0802388AA1DB}"/>
    <cellStyle name="Įprastas 3 4 4 5 2 2" xfId="2474" xr:uid="{3F009050-89ED-439D-84C1-2A3EC9C146E7}"/>
    <cellStyle name="Įprastas 3 4 4 5 3" xfId="1880" xr:uid="{7A373790-AB68-4881-BBD6-924AA38626A2}"/>
    <cellStyle name="Įprastas 3 4 4 6" xfId="1187" xr:uid="{1D800841-BB32-4E46-A58A-479FA7BF3D0B}"/>
    <cellStyle name="Įprastas 3 4 4 6 2" xfId="2467" xr:uid="{264B58DF-117C-4714-9F09-C85215D8B021}"/>
    <cellStyle name="Įprastas 3 4 4 7" xfId="1336" xr:uid="{845D3F42-50EF-4F2C-AF8A-3D1A3421B967}"/>
    <cellStyle name="Įprastas 3 4 5" xfId="95" xr:uid="{12D58771-AC70-4522-8654-59F22F925907}"/>
    <cellStyle name="Įprastas 3 4 5 2" xfId="603" xr:uid="{E8ADC51A-FAB7-4D51-B730-806369EEECE1}"/>
    <cellStyle name="Įprastas 3 4 5 2 2" xfId="1196" xr:uid="{1CF1B4F4-76AA-4DC4-8E34-C24367780BAA}"/>
    <cellStyle name="Įprastas 3 4 5 2 2 2" xfId="2476" xr:uid="{B4D9BFFD-0C26-4C8D-BD0B-1B4835BFBB95}"/>
    <cellStyle name="Įprastas 3 4 5 2 3" xfId="1884" xr:uid="{41C71B9B-F420-4715-B199-8642E79FA3F5}"/>
    <cellStyle name="Įprastas 3 4 5 3" xfId="1195" xr:uid="{5A956AA5-85E4-4E58-8A37-6D0C6044636A}"/>
    <cellStyle name="Įprastas 3 4 5 3 2" xfId="2475" xr:uid="{46BDB3D9-AB1E-46C7-A7AB-62A67C6C8EDA}"/>
    <cellStyle name="Įprastas 3 4 5 4" xfId="1376" xr:uid="{AAEA0168-4A5B-4314-9079-073CAD648F63}"/>
    <cellStyle name="Įprastas 3 4 6" xfId="175" xr:uid="{BAD1A819-7C46-4EAE-997E-D739CAA494ED}"/>
    <cellStyle name="Įprastas 3 4 6 2" xfId="604" xr:uid="{F5EB9EEC-0468-4DFE-8074-C69E20A11E68}"/>
    <cellStyle name="Įprastas 3 4 6 2 2" xfId="1198" xr:uid="{18CFFFA8-EBA9-4EA2-A54F-B7DB73979AB6}"/>
    <cellStyle name="Įprastas 3 4 6 2 2 2" xfId="2478" xr:uid="{FCB0C87B-5B55-496D-9A0F-B2FCE36E6A5C}"/>
    <cellStyle name="Įprastas 3 4 6 2 3" xfId="1885" xr:uid="{7F742100-03CA-4E5C-B6C2-312A64B84E0E}"/>
    <cellStyle name="Įprastas 3 4 6 3" xfId="1197" xr:uid="{06DFCA57-38EA-4DBB-8C03-0945832E45B8}"/>
    <cellStyle name="Įprastas 3 4 6 3 2" xfId="2477" xr:uid="{277FDDCD-BC06-4B0F-9BB4-5511C0D74D0C}"/>
    <cellStyle name="Įprastas 3 4 6 4" xfId="1456" xr:uid="{E1711EB6-2125-4ABA-B6F0-E4EA49310588}"/>
    <cellStyle name="Įprastas 3 4 7" xfId="255" xr:uid="{6885CF5D-7E99-4F4F-A4D8-0963F4CA98B8}"/>
    <cellStyle name="Įprastas 3 4 7 2" xfId="605" xr:uid="{3190714B-1044-4C00-A4BE-4BBCBBA3CA58}"/>
    <cellStyle name="Įprastas 3 4 7 2 2" xfId="1200" xr:uid="{384598B3-3A1C-4DD8-AE57-2CB340E01306}"/>
    <cellStyle name="Įprastas 3 4 7 2 2 2" xfId="2480" xr:uid="{FDFE5FE0-E0CF-4A61-B8EF-31C33D042242}"/>
    <cellStyle name="Įprastas 3 4 7 2 3" xfId="1886" xr:uid="{DB57F807-A045-453E-BA26-687B0014681C}"/>
    <cellStyle name="Įprastas 3 4 7 3" xfId="1199" xr:uid="{A2958848-556F-43A1-A9BC-20F651922033}"/>
    <cellStyle name="Įprastas 3 4 7 3 2" xfId="2479" xr:uid="{5D2C7A1D-4A7F-4652-B95A-B47676924539}"/>
    <cellStyle name="Įprastas 3 4 7 4" xfId="1536" xr:uid="{4649AB3A-B063-4544-B80B-6C79A9E71BA1}"/>
    <cellStyle name="Įprastas 3 4 8" xfId="574" xr:uid="{25F30898-B899-485A-B7E3-2D5EE0527915}"/>
    <cellStyle name="Įprastas 3 4 8 2" xfId="1201" xr:uid="{0C5CA546-7272-4578-9553-EF1892B0EC23}"/>
    <cellStyle name="Įprastas 3 4 8 2 2" xfId="2481" xr:uid="{65CD5B95-A9D0-496D-814C-34F9AC9DA00D}"/>
    <cellStyle name="Įprastas 3 4 8 3" xfId="1855" xr:uid="{499F79F8-BC7B-4C74-A3EE-E7CBD54E3ABB}"/>
    <cellStyle name="Įprastas 3 4 9" xfId="1138" xr:uid="{7D0E8D16-A784-4F26-AB85-C6A6BDF0B473}"/>
    <cellStyle name="Įprastas 3 4 9 2" xfId="2418" xr:uid="{12412407-99FB-4438-99F7-6B85F4D9BD5E}"/>
    <cellStyle name="Įprastas 3 5" xfId="18" xr:uid="{00000000-0005-0000-0000-00001A000000}"/>
    <cellStyle name="Įprastas 3 5 2" xfId="39" xr:uid="{5532F4D8-B1F5-44B2-AC73-7337AFCC376F}"/>
    <cellStyle name="Įprastas 3 5 2 2" xfId="79" xr:uid="{7B27C665-BF41-4AAA-9846-ABAFE4AFB8B1}"/>
    <cellStyle name="Įprastas 3 5 2 2 2" xfId="159" xr:uid="{39F69037-1B12-4FED-AD67-379411C37277}"/>
    <cellStyle name="Įprastas 3 5 2 2 2 2" xfId="609" xr:uid="{C4C1CC8B-5454-4F1F-90D3-9B72B6C1733A}"/>
    <cellStyle name="Įprastas 3 5 2 2 2 2 2" xfId="1206" xr:uid="{B1D63DAC-9904-4385-A203-13003C08322E}"/>
    <cellStyle name="Įprastas 3 5 2 2 2 2 2 2" xfId="2486" xr:uid="{4B2657C8-3B34-4A7A-9E6E-4EF75A5BD8B1}"/>
    <cellStyle name="Įprastas 3 5 2 2 2 2 3" xfId="1890" xr:uid="{29E0BF55-80EF-42A4-A9E5-6C0483A6E184}"/>
    <cellStyle name="Įprastas 3 5 2 2 2 3" xfId="1205" xr:uid="{0EBD3F2F-9BB7-437A-A6F5-B52926B2BE1E}"/>
    <cellStyle name="Įprastas 3 5 2 2 2 3 2" xfId="2485" xr:uid="{0D9AB7FE-92A1-424D-968D-928871CEF778}"/>
    <cellStyle name="Įprastas 3 5 2 2 2 4" xfId="1440" xr:uid="{72A9DC5C-BB28-4D6D-A168-921E068DF559}"/>
    <cellStyle name="Įprastas 3 5 2 2 3" xfId="239" xr:uid="{27C1679C-9130-4D12-83AE-F2B32E70076D}"/>
    <cellStyle name="Įprastas 3 5 2 2 3 2" xfId="610" xr:uid="{92EDADF6-5A29-4492-B107-05B03D5D93B3}"/>
    <cellStyle name="Įprastas 3 5 2 2 3 2 2" xfId="1208" xr:uid="{8C77B277-53EF-462B-8AF2-4277EBB6C031}"/>
    <cellStyle name="Įprastas 3 5 2 2 3 2 2 2" xfId="2488" xr:uid="{A153362F-0C88-41CC-B405-419A35808C10}"/>
    <cellStyle name="Įprastas 3 5 2 2 3 2 3" xfId="1891" xr:uid="{026416BC-EEFE-4E03-B2B5-DA1D6E920C80}"/>
    <cellStyle name="Įprastas 3 5 2 2 3 3" xfId="1207" xr:uid="{D1DF3523-B2AE-41BD-AAA3-DF9ACE0B9404}"/>
    <cellStyle name="Įprastas 3 5 2 2 3 3 2" xfId="2487" xr:uid="{1067E169-3343-4327-A8D4-C80686A8A807}"/>
    <cellStyle name="Įprastas 3 5 2 2 3 4" xfId="1520" xr:uid="{812AD69A-862B-47EA-B61D-4EBC075793A9}"/>
    <cellStyle name="Įprastas 3 5 2 2 4" xfId="319" xr:uid="{66210199-B23E-4B5A-9876-9F4A9D783BE4}"/>
    <cellStyle name="Įprastas 3 5 2 2 4 2" xfId="611" xr:uid="{D3747D4F-F085-41F3-9E10-19B383D5652F}"/>
    <cellStyle name="Įprastas 3 5 2 2 4 2 2" xfId="1210" xr:uid="{0EA450C6-7074-4EF9-8C0C-BF9E9D9AB88D}"/>
    <cellStyle name="Įprastas 3 5 2 2 4 2 2 2" xfId="2490" xr:uid="{A8FFA156-DDA6-4299-9B45-5F48329D75F7}"/>
    <cellStyle name="Įprastas 3 5 2 2 4 2 3" xfId="1892" xr:uid="{F03C1973-0D36-4934-9E92-6DB8435470CB}"/>
    <cellStyle name="Įprastas 3 5 2 2 4 3" xfId="1209" xr:uid="{7C9C3F94-4A87-4C11-8347-5B633AAAA3FF}"/>
    <cellStyle name="Įprastas 3 5 2 2 4 3 2" xfId="2489" xr:uid="{D88544F6-83B2-46E3-87EE-35E4434017DA}"/>
    <cellStyle name="Įprastas 3 5 2 2 4 4" xfId="1600" xr:uid="{F9EB9F51-A8D9-4000-8D70-E04EFB8AEC38}"/>
    <cellStyle name="Įprastas 3 5 2 2 5" xfId="608" xr:uid="{00F4201A-1FC1-4C0B-9602-F4B5E287B357}"/>
    <cellStyle name="Įprastas 3 5 2 2 5 2" xfId="1211" xr:uid="{FFAB7BA5-F80A-4ADA-9EAC-71DDB84ABE07}"/>
    <cellStyle name="Įprastas 3 5 2 2 5 2 2" xfId="2491" xr:uid="{989A0156-F421-42D3-A133-A9DEA29A97A6}"/>
    <cellStyle name="Įprastas 3 5 2 2 5 3" xfId="1889" xr:uid="{047F839A-E0D7-485F-A4BE-FCBF82D2BF56}"/>
    <cellStyle name="Įprastas 3 5 2 2 6" xfId="1204" xr:uid="{30F4F4B4-11F5-4F05-8325-A2BA551160B1}"/>
    <cellStyle name="Įprastas 3 5 2 2 6 2" xfId="2484" xr:uid="{E2482319-C2BC-4B0A-9454-C40BDA169D0B}"/>
    <cellStyle name="Įprastas 3 5 2 2 7" xfId="1360" xr:uid="{F8495E1F-F0BB-48E2-A1BB-9C01F54F9B04}"/>
    <cellStyle name="Įprastas 3 5 2 3" xfId="119" xr:uid="{37859F69-DB9C-4617-B404-FB076DF7CE23}"/>
    <cellStyle name="Įprastas 3 5 2 3 2" xfId="612" xr:uid="{837A82D2-DFD5-4EB6-9750-045027B6C9F9}"/>
    <cellStyle name="Įprastas 3 5 2 3 2 2" xfId="1213" xr:uid="{3F84DF8A-1CB9-4DC2-978A-561BF48450B7}"/>
    <cellStyle name="Įprastas 3 5 2 3 2 2 2" xfId="2493" xr:uid="{AAADC016-5B50-4999-B5F5-0A1D83ABF507}"/>
    <cellStyle name="Įprastas 3 5 2 3 2 3" xfId="1893" xr:uid="{9FD0629C-8135-47CE-B889-4C60045ECE34}"/>
    <cellStyle name="Įprastas 3 5 2 3 3" xfId="1212" xr:uid="{B1A4097A-9C4B-458C-B943-77C427805AEF}"/>
    <cellStyle name="Įprastas 3 5 2 3 3 2" xfId="2492" xr:uid="{81183EF3-7D2E-4C91-BEEF-7E0AB4FC6A4A}"/>
    <cellStyle name="Įprastas 3 5 2 3 4" xfId="1400" xr:uid="{552BF87A-2F37-4138-82F7-5CA71C2BC0EC}"/>
    <cellStyle name="Įprastas 3 5 2 4" xfId="199" xr:uid="{4B937830-DB19-4D7A-AD3A-59898E8EEFFC}"/>
    <cellStyle name="Įprastas 3 5 2 4 2" xfId="613" xr:uid="{33897025-9090-4E3A-ADEF-4561A29B73CE}"/>
    <cellStyle name="Įprastas 3 5 2 4 2 2" xfId="1215" xr:uid="{80D89B24-37E1-4A73-83D2-07ADB3D45E0F}"/>
    <cellStyle name="Įprastas 3 5 2 4 2 2 2" xfId="2495" xr:uid="{3803642E-084A-461B-93F9-734E95000D33}"/>
    <cellStyle name="Įprastas 3 5 2 4 2 3" xfId="1894" xr:uid="{5888A04C-9208-4371-902E-98364FB6E10E}"/>
    <cellStyle name="Įprastas 3 5 2 4 3" xfId="1214" xr:uid="{1BAAEA0C-FDF2-455A-A2DC-23D66FE07B7F}"/>
    <cellStyle name="Įprastas 3 5 2 4 3 2" xfId="2494" xr:uid="{CFD1FB7A-57EA-456F-978E-67E94D0DA3F1}"/>
    <cellStyle name="Įprastas 3 5 2 4 4" xfId="1480" xr:uid="{1861596C-3DC2-4CFD-8387-9FB7E291B1AD}"/>
    <cellStyle name="Įprastas 3 5 2 5" xfId="279" xr:uid="{BB3E7AE8-88F8-45D0-9B6D-97F957266770}"/>
    <cellStyle name="Įprastas 3 5 2 5 2" xfId="614" xr:uid="{A5CC4127-F8B1-4E3D-A5F6-3402499E15D6}"/>
    <cellStyle name="Įprastas 3 5 2 5 2 2" xfId="1217" xr:uid="{B4EF5EC0-248E-4D9E-9A2E-86AABFD6B264}"/>
    <cellStyle name="Įprastas 3 5 2 5 2 2 2" xfId="2497" xr:uid="{D75D6616-F2CF-4CBA-B721-5612A3B8EF86}"/>
    <cellStyle name="Įprastas 3 5 2 5 2 3" xfId="1895" xr:uid="{A8C1DE54-6EBE-4B83-8D34-0E689DDB2D02}"/>
    <cellStyle name="Įprastas 3 5 2 5 3" xfId="1216" xr:uid="{9732444C-84D3-45AC-9C13-296940D3FF22}"/>
    <cellStyle name="Įprastas 3 5 2 5 3 2" xfId="2496" xr:uid="{1148DB34-624A-439D-A0DC-4E277CD9920E}"/>
    <cellStyle name="Įprastas 3 5 2 5 4" xfId="1560" xr:uid="{EF14CBC6-0736-4818-8E93-4697DA9119C3}"/>
    <cellStyle name="Įprastas 3 5 2 6" xfId="607" xr:uid="{2D363244-747D-4187-93EC-494B0D35A1AB}"/>
    <cellStyle name="Įprastas 3 5 2 6 2" xfId="1218" xr:uid="{943B019B-B99A-4EF2-9BEB-A140DDCA3AF9}"/>
    <cellStyle name="Įprastas 3 5 2 6 2 2" xfId="2498" xr:uid="{C7A74F21-69C9-484D-8ACA-437957AACDC6}"/>
    <cellStyle name="Įprastas 3 5 2 6 3" xfId="1888" xr:uid="{EA82509C-BDC4-4FE9-B16D-48E9AF05C7B1}"/>
    <cellStyle name="Įprastas 3 5 2 7" xfId="1203" xr:uid="{0D783F5E-5DE4-4F5C-B32C-D12DA04A29AA}"/>
    <cellStyle name="Įprastas 3 5 2 7 2" xfId="2483" xr:uid="{1191BBE9-A6B1-40DC-B5E3-3ADE40A101AA}"/>
    <cellStyle name="Įprastas 3 5 2 8" xfId="1320" xr:uid="{A040884F-8E57-4CB3-911B-3CC6D0D08528}"/>
    <cellStyle name="Įprastas 3 5 3" xfId="59" xr:uid="{F078F417-913E-4E73-B733-A87107CDBACA}"/>
    <cellStyle name="Įprastas 3 5 3 2" xfId="139" xr:uid="{C8A2BEC8-6429-4526-94FB-7D301270E046}"/>
    <cellStyle name="Įprastas 3 5 3 2 2" xfId="616" xr:uid="{60221347-A5A8-46E1-B01E-0DDFEA9DF859}"/>
    <cellStyle name="Įprastas 3 5 3 2 2 2" xfId="1221" xr:uid="{17E65A3A-2ACE-4A19-8947-A23F29409C00}"/>
    <cellStyle name="Įprastas 3 5 3 2 2 2 2" xfId="2501" xr:uid="{FEC9B666-26A2-4335-B71C-DC0144A1E3C1}"/>
    <cellStyle name="Įprastas 3 5 3 2 2 3" xfId="1897" xr:uid="{409F5ECB-2156-48F5-8960-9AB3F5291551}"/>
    <cellStyle name="Įprastas 3 5 3 2 3" xfId="1220" xr:uid="{B3A1075B-E129-4CC7-934E-25192ECEB8FA}"/>
    <cellStyle name="Įprastas 3 5 3 2 3 2" xfId="2500" xr:uid="{9352BC4E-C013-4310-86AC-258354ACD9A9}"/>
    <cellStyle name="Įprastas 3 5 3 2 4" xfId="1420" xr:uid="{82CFFFEA-4A7E-4C61-8168-81D389D034CA}"/>
    <cellStyle name="Įprastas 3 5 3 3" xfId="219" xr:uid="{582D2E68-79EF-4D66-9BDF-94CBDC79D1C5}"/>
    <cellStyle name="Įprastas 3 5 3 3 2" xfId="617" xr:uid="{A1D1CC6D-7930-4941-93F3-AE10B6442ABB}"/>
    <cellStyle name="Įprastas 3 5 3 3 2 2" xfId="1223" xr:uid="{79487600-1D05-4927-A72F-70115107BD4B}"/>
    <cellStyle name="Įprastas 3 5 3 3 2 2 2" xfId="2503" xr:uid="{DC888884-67E3-4A4C-9D02-EC4B93042139}"/>
    <cellStyle name="Įprastas 3 5 3 3 2 3" xfId="1898" xr:uid="{1053DEF0-19B7-4C7A-B571-3129CB397CF3}"/>
    <cellStyle name="Įprastas 3 5 3 3 3" xfId="1222" xr:uid="{D4B68160-FBC5-4E18-BEC5-6C18DE8A0F16}"/>
    <cellStyle name="Įprastas 3 5 3 3 3 2" xfId="2502" xr:uid="{03CDA4AE-49AA-4C46-A40D-28DFA87DEFDE}"/>
    <cellStyle name="Įprastas 3 5 3 3 4" xfId="1500" xr:uid="{D7D56814-271C-4A4C-B77C-6AE3C8BD85D5}"/>
    <cellStyle name="Įprastas 3 5 3 4" xfId="299" xr:uid="{BC01F081-D2C9-46F0-8D4D-7A34CCF9AB03}"/>
    <cellStyle name="Įprastas 3 5 3 4 2" xfId="618" xr:uid="{3378C820-01E3-4928-B1E4-DB2C6FC4A0C6}"/>
    <cellStyle name="Įprastas 3 5 3 4 2 2" xfId="1225" xr:uid="{DFDC2B28-C021-48BC-B08B-020B469CE6F2}"/>
    <cellStyle name="Įprastas 3 5 3 4 2 2 2" xfId="2505" xr:uid="{B060DE8F-2233-407E-B84B-BE2B9ABA8EF1}"/>
    <cellStyle name="Įprastas 3 5 3 4 2 3" xfId="1899" xr:uid="{0B3F3EBD-73E6-4890-B8E7-B42855C9A8C5}"/>
    <cellStyle name="Įprastas 3 5 3 4 3" xfId="1224" xr:uid="{05FAE257-0E20-4555-9A5E-8DD8B2AF45BE}"/>
    <cellStyle name="Įprastas 3 5 3 4 3 2" xfId="2504" xr:uid="{C4997E2E-012F-47C2-B3A9-74F73B98F0D8}"/>
    <cellStyle name="Įprastas 3 5 3 4 4" xfId="1580" xr:uid="{994F6566-F810-4EEE-8E05-0BF99E150908}"/>
    <cellStyle name="Įprastas 3 5 3 5" xfId="615" xr:uid="{41AEA867-5535-4EC8-B7FD-219395362B0A}"/>
    <cellStyle name="Įprastas 3 5 3 5 2" xfId="1226" xr:uid="{94092D00-50F0-4010-A76C-8F7CDD5C4829}"/>
    <cellStyle name="Įprastas 3 5 3 5 2 2" xfId="2506" xr:uid="{7EE34356-9D34-4D6C-B7E7-DB9151408A48}"/>
    <cellStyle name="Įprastas 3 5 3 5 3" xfId="1896" xr:uid="{A0025374-74E1-4451-BDBC-CE77CDFCBABC}"/>
    <cellStyle name="Įprastas 3 5 3 6" xfId="1219" xr:uid="{10EFAE2B-3F29-4163-A49B-8296BB9DF72D}"/>
    <cellStyle name="Įprastas 3 5 3 6 2" xfId="2499" xr:uid="{30C2F573-3511-4993-8697-D4B30726C7B0}"/>
    <cellStyle name="Įprastas 3 5 3 7" xfId="1340" xr:uid="{713147D5-7E9F-457C-8622-0456DD38BB6D}"/>
    <cellStyle name="Įprastas 3 5 4" xfId="99" xr:uid="{D65A2EC3-6D14-47C2-BEE1-B368E49BE916}"/>
    <cellStyle name="Įprastas 3 5 4 2" xfId="619" xr:uid="{97F992BF-7C4F-421C-B44E-43E647CD8319}"/>
    <cellStyle name="Įprastas 3 5 4 2 2" xfId="1228" xr:uid="{A71A5254-19B6-4415-ACE8-793A194DFF0D}"/>
    <cellStyle name="Įprastas 3 5 4 2 2 2" xfId="2508" xr:uid="{4517F51A-FAA3-4F5C-AA5B-C3B703846DBB}"/>
    <cellStyle name="Įprastas 3 5 4 2 3" xfId="1900" xr:uid="{5140376E-29C8-4550-AB43-B5F05893280F}"/>
    <cellStyle name="Įprastas 3 5 4 3" xfId="1227" xr:uid="{E64DBEE0-8981-4BA9-AA36-32D8FE5071BD}"/>
    <cellStyle name="Įprastas 3 5 4 3 2" xfId="2507" xr:uid="{F2098F3D-F0DE-42AD-94CF-125270606D1F}"/>
    <cellStyle name="Įprastas 3 5 4 4" xfId="1380" xr:uid="{70FC71F9-2A45-4ED8-A1AD-4F290DA629AD}"/>
    <cellStyle name="Įprastas 3 5 5" xfId="179" xr:uid="{3A42363A-3602-42AF-923B-6C4406F51A50}"/>
    <cellStyle name="Įprastas 3 5 5 2" xfId="620" xr:uid="{B3C3F377-A3EB-48D1-8AC6-46EEDD4521CB}"/>
    <cellStyle name="Įprastas 3 5 5 2 2" xfId="1230" xr:uid="{8E64C4DC-ADDB-4E2F-AC09-AD804859E6CB}"/>
    <cellStyle name="Įprastas 3 5 5 2 2 2" xfId="2510" xr:uid="{6609B6BD-B06C-416B-ABF8-61A1608B5BE3}"/>
    <cellStyle name="Įprastas 3 5 5 2 3" xfId="1901" xr:uid="{4F3474DE-5E75-4F71-A829-1EBF124C4169}"/>
    <cellStyle name="Įprastas 3 5 5 3" xfId="1229" xr:uid="{FF043366-8D93-4327-8751-5E7B1B7EB088}"/>
    <cellStyle name="Įprastas 3 5 5 3 2" xfId="2509" xr:uid="{2EDEC961-5524-46A1-BBD5-422BFE3E1007}"/>
    <cellStyle name="Įprastas 3 5 5 4" xfId="1460" xr:uid="{55A50B18-8910-42E1-943D-2C6E61D0CCF2}"/>
    <cellStyle name="Įprastas 3 5 6" xfId="259" xr:uid="{FD246142-DE33-4C8F-B8F6-A3DB6D8686C6}"/>
    <cellStyle name="Įprastas 3 5 6 2" xfId="621" xr:uid="{73D7739D-AB2B-4939-AD69-B784EA3B2F01}"/>
    <cellStyle name="Įprastas 3 5 6 2 2" xfId="1232" xr:uid="{3DE787BC-A7C5-46BB-B977-883B7DE8F55A}"/>
    <cellStyle name="Įprastas 3 5 6 2 2 2" xfId="2512" xr:uid="{2D24E69A-E7EA-49C8-930A-206F3DDFBE1B}"/>
    <cellStyle name="Įprastas 3 5 6 2 3" xfId="1902" xr:uid="{EA520E2A-86AF-421F-87C5-9E2211B01E4D}"/>
    <cellStyle name="Įprastas 3 5 6 3" xfId="1231" xr:uid="{8F2CF688-6974-47B0-A6A6-5A900DB4424F}"/>
    <cellStyle name="Įprastas 3 5 6 3 2" xfId="2511" xr:uid="{160B3D0B-4DD7-4CE3-8B55-4D10604EDA11}"/>
    <cellStyle name="Įprastas 3 5 6 4" xfId="1540" xr:uid="{48AC601A-FCDE-417B-8B04-3A1B972BE20D}"/>
    <cellStyle name="Įprastas 3 5 7" xfId="606" xr:uid="{8D1A5CB9-343A-41B2-8300-D20F8F250438}"/>
    <cellStyle name="Įprastas 3 5 7 2" xfId="1233" xr:uid="{9F5A9D05-964E-4A81-86C0-687E967FDDEA}"/>
    <cellStyle name="Įprastas 3 5 7 2 2" xfId="2513" xr:uid="{CE2099DC-6649-4978-9C94-F275375B5F96}"/>
    <cellStyle name="Įprastas 3 5 7 3" xfId="1887" xr:uid="{F14556F4-2BC5-4336-A575-C94473491C5C}"/>
    <cellStyle name="Įprastas 3 5 8" xfId="1202" xr:uid="{FC0320D1-949B-4C1A-A3CF-B6A68BF1B915}"/>
    <cellStyle name="Įprastas 3 5 8 2" xfId="2482" xr:uid="{9C0F1BD1-A2FD-480A-98D6-816B6744F8CB}"/>
    <cellStyle name="Įprastas 3 5 9" xfId="1300" xr:uid="{7764D5B7-877E-43D6-8DC8-D843880D1B60}"/>
    <cellStyle name="Įprastas 3 6" xfId="26" xr:uid="{00000000-0005-0000-0000-00001B000000}"/>
    <cellStyle name="Įprastas 3 6 2" xfId="47" xr:uid="{01EF8DB2-DC18-41AE-AC00-DBC22577058D}"/>
    <cellStyle name="Įprastas 3 6 2 2" xfId="87" xr:uid="{503EDCE5-B24F-40F5-B634-AF0C7337EE23}"/>
    <cellStyle name="Įprastas 3 6 2 2 2" xfId="167" xr:uid="{D906318A-9AFB-46D4-90BD-2B506CB05A4D}"/>
    <cellStyle name="Įprastas 3 6 2 2 2 2" xfId="625" xr:uid="{5D2454AE-9DDD-46C4-9F9A-D0AA07E7260B}"/>
    <cellStyle name="Įprastas 3 6 2 2 2 2 2" xfId="1238" xr:uid="{D44CD00D-46D4-4CD2-B6DC-D2DB141EF5D9}"/>
    <cellStyle name="Įprastas 3 6 2 2 2 2 2 2" xfId="2518" xr:uid="{FE8D6260-87E8-4EB8-8A09-6A41E895504F}"/>
    <cellStyle name="Įprastas 3 6 2 2 2 2 3" xfId="1906" xr:uid="{9A801280-2D1C-42D5-9F85-CE1C35EE08A4}"/>
    <cellStyle name="Įprastas 3 6 2 2 2 3" xfId="1237" xr:uid="{AFE0456E-EF9E-4645-A91E-00637E004599}"/>
    <cellStyle name="Įprastas 3 6 2 2 2 3 2" xfId="2517" xr:uid="{2FD50E7F-DFC1-4F48-840F-EAFB39598B94}"/>
    <cellStyle name="Įprastas 3 6 2 2 2 4" xfId="1448" xr:uid="{8727EBB8-385A-4FF7-B966-ECA54D163743}"/>
    <cellStyle name="Įprastas 3 6 2 2 3" xfId="247" xr:uid="{54A930DA-3B3E-4483-B4C0-367C473ABEA6}"/>
    <cellStyle name="Įprastas 3 6 2 2 3 2" xfId="626" xr:uid="{6A6ECF34-91DC-4A02-955A-1C0BF9CB1398}"/>
    <cellStyle name="Įprastas 3 6 2 2 3 2 2" xfId="1240" xr:uid="{C05BB974-569A-468B-9F14-D744A490AD7A}"/>
    <cellStyle name="Įprastas 3 6 2 2 3 2 2 2" xfId="2520" xr:uid="{8DC7FF61-6206-4630-8E5C-834D49B0EF51}"/>
    <cellStyle name="Įprastas 3 6 2 2 3 2 3" xfId="1907" xr:uid="{BE2CC15F-192B-43E6-A710-FD07CF8F43FB}"/>
    <cellStyle name="Įprastas 3 6 2 2 3 3" xfId="1239" xr:uid="{E58A017D-5488-40AA-ACB4-5DA6EC579131}"/>
    <cellStyle name="Įprastas 3 6 2 2 3 3 2" xfId="2519" xr:uid="{527149CA-C7A5-4DD5-A68E-84C786457176}"/>
    <cellStyle name="Įprastas 3 6 2 2 3 4" xfId="1528" xr:uid="{EE143B9B-F6E4-4AF3-A26D-16AB0CFB3214}"/>
    <cellStyle name="Įprastas 3 6 2 2 4" xfId="327" xr:uid="{0D49D9D3-CCB0-40D4-A686-C9F37B73D47F}"/>
    <cellStyle name="Įprastas 3 6 2 2 4 2" xfId="627" xr:uid="{5400CE68-89C4-4403-8CC4-B6B0BC619C38}"/>
    <cellStyle name="Įprastas 3 6 2 2 4 2 2" xfId="1242" xr:uid="{3BCE961C-C2E0-439E-B495-01947AF99087}"/>
    <cellStyle name="Įprastas 3 6 2 2 4 2 2 2" xfId="2522" xr:uid="{8D08C03A-B16F-40B5-9869-1EDA2163EB15}"/>
    <cellStyle name="Įprastas 3 6 2 2 4 2 3" xfId="1908" xr:uid="{5897CEEF-24F9-4A84-9DB4-4AE855ECF5C9}"/>
    <cellStyle name="Įprastas 3 6 2 2 4 3" xfId="1241" xr:uid="{12AD1F3F-4809-4688-8D95-B0DD2A256421}"/>
    <cellStyle name="Įprastas 3 6 2 2 4 3 2" xfId="2521" xr:uid="{3D295DE8-D95F-4466-9C7D-2DB946C9660B}"/>
    <cellStyle name="Įprastas 3 6 2 2 4 4" xfId="1608" xr:uid="{28BC80D1-3FD0-43B8-AA66-3977DB97E28A}"/>
    <cellStyle name="Įprastas 3 6 2 2 5" xfId="624" xr:uid="{4AFCF5D0-3CF8-48B3-8439-50E9294519B6}"/>
    <cellStyle name="Įprastas 3 6 2 2 5 2" xfId="1243" xr:uid="{9186B679-CBA1-413C-A028-7F602698B0D8}"/>
    <cellStyle name="Įprastas 3 6 2 2 5 2 2" xfId="2523" xr:uid="{C34A70F5-6DCF-4BFF-ADB7-721B29FBD776}"/>
    <cellStyle name="Įprastas 3 6 2 2 5 3" xfId="1905" xr:uid="{CF3BD344-0174-41DA-B862-761D0FD67276}"/>
    <cellStyle name="Įprastas 3 6 2 2 6" xfId="1236" xr:uid="{235BE21D-461C-4AEE-9B56-B90201BF6F37}"/>
    <cellStyle name="Įprastas 3 6 2 2 6 2" xfId="2516" xr:uid="{B61BFEE6-09E3-4D75-A47B-56CF084ED736}"/>
    <cellStyle name="Įprastas 3 6 2 2 7" xfId="1368" xr:uid="{2460B2A0-3477-4CCF-AA89-F2BDCEF20FA7}"/>
    <cellStyle name="Įprastas 3 6 2 3" xfId="127" xr:uid="{F10903D0-AD2E-437C-81E3-3183D77A33FB}"/>
    <cellStyle name="Įprastas 3 6 2 3 2" xfId="628" xr:uid="{710AB69A-5FCB-4EFA-8A97-2DC399F63645}"/>
    <cellStyle name="Įprastas 3 6 2 3 2 2" xfId="1245" xr:uid="{D1962103-38AF-4DD2-B2F8-02EFCB0FB235}"/>
    <cellStyle name="Įprastas 3 6 2 3 2 2 2" xfId="2525" xr:uid="{011ACDDF-C3C4-414D-8A40-6383196D3111}"/>
    <cellStyle name="Įprastas 3 6 2 3 2 3" xfId="1909" xr:uid="{48C0D608-CE2B-44DE-8798-24EBDF54F952}"/>
    <cellStyle name="Įprastas 3 6 2 3 3" xfId="1244" xr:uid="{9592943B-718D-404F-954A-F61A528975C6}"/>
    <cellStyle name="Įprastas 3 6 2 3 3 2" xfId="2524" xr:uid="{4C7649D8-4555-4434-975C-9A5512A378E6}"/>
    <cellStyle name="Įprastas 3 6 2 3 4" xfId="1408" xr:uid="{D223BA1A-9D5B-403B-994A-CE7783D7A6B6}"/>
    <cellStyle name="Įprastas 3 6 2 4" xfId="207" xr:uid="{E0B44E09-672C-471A-BC98-F00E7A5319E6}"/>
    <cellStyle name="Įprastas 3 6 2 4 2" xfId="629" xr:uid="{4D240FDA-7C77-4122-8A8A-DFAB06562770}"/>
    <cellStyle name="Įprastas 3 6 2 4 2 2" xfId="1247" xr:uid="{91AA1352-ABC0-4323-89BC-BD392ADC2652}"/>
    <cellStyle name="Įprastas 3 6 2 4 2 2 2" xfId="2527" xr:uid="{C065830A-AC68-4CDE-8819-B8396D53B568}"/>
    <cellStyle name="Įprastas 3 6 2 4 2 3" xfId="1910" xr:uid="{2280FBDF-FD1A-4652-B140-F63F0F2E1F55}"/>
    <cellStyle name="Įprastas 3 6 2 4 3" xfId="1246" xr:uid="{52F2DAD4-1988-4D55-A210-D95EAC93B685}"/>
    <cellStyle name="Įprastas 3 6 2 4 3 2" xfId="2526" xr:uid="{1DC4A2BB-0AF8-466D-9620-3436D224E6CC}"/>
    <cellStyle name="Įprastas 3 6 2 4 4" xfId="1488" xr:uid="{1A553BC8-BB9F-4C4B-9CB1-688673BCC0A4}"/>
    <cellStyle name="Įprastas 3 6 2 5" xfId="287" xr:uid="{A55CE548-5AB2-413F-998A-5C7DDEBD7114}"/>
    <cellStyle name="Įprastas 3 6 2 5 2" xfId="630" xr:uid="{CE41FCED-0CF4-4171-AC91-D54B1C0FB116}"/>
    <cellStyle name="Įprastas 3 6 2 5 2 2" xfId="1249" xr:uid="{92E144F6-34D6-4972-9DC4-30C96CB652F9}"/>
    <cellStyle name="Įprastas 3 6 2 5 2 2 2" xfId="2529" xr:uid="{BEDB2D9C-5C7A-4BBE-9524-96BB478EA124}"/>
    <cellStyle name="Įprastas 3 6 2 5 2 3" xfId="1911" xr:uid="{D13B89FD-A8DF-48C0-9BB2-20EEF98D989E}"/>
    <cellStyle name="Įprastas 3 6 2 5 3" xfId="1248" xr:uid="{726F11BB-5CC7-4BE0-B635-15C42004F807}"/>
    <cellStyle name="Įprastas 3 6 2 5 3 2" xfId="2528" xr:uid="{0392E161-0F37-466A-923A-1E52FB870B86}"/>
    <cellStyle name="Įprastas 3 6 2 5 4" xfId="1568" xr:uid="{05FB9D5B-7111-454A-95FB-83FCFD6BAE5D}"/>
    <cellStyle name="Įprastas 3 6 2 6" xfId="623" xr:uid="{9995142D-BBF2-439E-A5C0-1A01A2715015}"/>
    <cellStyle name="Įprastas 3 6 2 6 2" xfId="1250" xr:uid="{7B0870EF-D73A-4378-A9AB-8732FAD23985}"/>
    <cellStyle name="Įprastas 3 6 2 6 2 2" xfId="2530" xr:uid="{8DB3EE0A-84AF-4126-B34C-D247C26A0B40}"/>
    <cellStyle name="Įprastas 3 6 2 6 3" xfId="1904" xr:uid="{A3ADB046-048F-4846-BF30-6EE5B33E2EA1}"/>
    <cellStyle name="Įprastas 3 6 2 7" xfId="1235" xr:uid="{A7688D47-86DC-4507-B6A6-6D96583EDF21}"/>
    <cellStyle name="Įprastas 3 6 2 7 2" xfId="2515" xr:uid="{FA778FEA-D7B3-4058-9275-587EE83CDED3}"/>
    <cellStyle name="Įprastas 3 6 2 8" xfId="1328" xr:uid="{32CB9701-5416-4F0F-8B7C-0353472FF9D6}"/>
    <cellStyle name="Įprastas 3 6 3" xfId="67" xr:uid="{0B985077-67DF-4EA3-84BF-40285BF039B9}"/>
    <cellStyle name="Įprastas 3 6 3 2" xfId="147" xr:uid="{1F71E09C-D9BE-4853-8A45-BFDB337CC0D2}"/>
    <cellStyle name="Įprastas 3 6 3 2 2" xfId="632" xr:uid="{C893ECA4-0B00-4818-B80B-BB9F14CF1F5B}"/>
    <cellStyle name="Įprastas 3 6 3 2 2 2" xfId="1253" xr:uid="{854A7368-9AC3-4ED5-9FD3-F27446DC1BE5}"/>
    <cellStyle name="Įprastas 3 6 3 2 2 2 2" xfId="2533" xr:uid="{9305CCB7-05F1-4EF8-A05F-7799A6C1A0E2}"/>
    <cellStyle name="Įprastas 3 6 3 2 2 3" xfId="1913" xr:uid="{450AC054-1431-448A-A4E1-61A22F95199D}"/>
    <cellStyle name="Įprastas 3 6 3 2 3" xfId="1252" xr:uid="{7A177589-846C-4305-92C7-80CADD6F47E2}"/>
    <cellStyle name="Įprastas 3 6 3 2 3 2" xfId="2532" xr:uid="{21768614-04EB-4046-955D-59EEB0400B1C}"/>
    <cellStyle name="Įprastas 3 6 3 2 4" xfId="1428" xr:uid="{1EF322B4-4B21-490F-94CC-0CBC37EDEC23}"/>
    <cellStyle name="Įprastas 3 6 3 3" xfId="227" xr:uid="{EA422D1E-72C6-465E-8437-B012608906B0}"/>
    <cellStyle name="Įprastas 3 6 3 3 2" xfId="633" xr:uid="{DE0967AF-4805-4561-8A00-119B2628CA3D}"/>
    <cellStyle name="Įprastas 3 6 3 3 2 2" xfId="1255" xr:uid="{8A0CD245-E9B2-4658-BEB5-0501A25FCB5F}"/>
    <cellStyle name="Įprastas 3 6 3 3 2 2 2" xfId="2535" xr:uid="{7956B20B-1A76-4434-8DA8-BCDEC19BB384}"/>
    <cellStyle name="Įprastas 3 6 3 3 2 3" xfId="1914" xr:uid="{49235C10-7491-4C68-8F06-7E27A97D9888}"/>
    <cellStyle name="Įprastas 3 6 3 3 3" xfId="1254" xr:uid="{6950B471-7B92-4191-880D-480F72F5A8BD}"/>
    <cellStyle name="Įprastas 3 6 3 3 3 2" xfId="2534" xr:uid="{BD59251B-10D4-48B3-BD3D-B45198E5644C}"/>
    <cellStyle name="Įprastas 3 6 3 3 4" xfId="1508" xr:uid="{3DCC96AE-5DE5-4F72-872A-88DDF72E11CE}"/>
    <cellStyle name="Įprastas 3 6 3 4" xfId="307" xr:uid="{9B48F656-DE03-4622-8FB5-C36369DCB81E}"/>
    <cellStyle name="Įprastas 3 6 3 4 2" xfId="634" xr:uid="{1EB543EA-D5F8-4A10-84C1-720E62152C7B}"/>
    <cellStyle name="Įprastas 3 6 3 4 2 2" xfId="1257" xr:uid="{BF763D23-5EE4-4FC0-BDC1-A2E78A4B3919}"/>
    <cellStyle name="Įprastas 3 6 3 4 2 2 2" xfId="2537" xr:uid="{E6212360-DD11-429D-94E7-9690593B3936}"/>
    <cellStyle name="Įprastas 3 6 3 4 2 3" xfId="1915" xr:uid="{7192E4D6-14F4-4B8D-9E4E-F30ED23B4D44}"/>
    <cellStyle name="Įprastas 3 6 3 4 3" xfId="1256" xr:uid="{EC612021-D5C9-47BB-851F-92A2DC7C16F7}"/>
    <cellStyle name="Įprastas 3 6 3 4 3 2" xfId="2536" xr:uid="{92A07131-DE0A-48CA-A213-267833CFFE61}"/>
    <cellStyle name="Įprastas 3 6 3 4 4" xfId="1588" xr:uid="{E91941DE-619F-446E-93B4-DFE879FC8ED7}"/>
    <cellStyle name="Įprastas 3 6 3 5" xfId="631" xr:uid="{7C83568B-3E99-4FBB-9BDE-85B2BB43D754}"/>
    <cellStyle name="Įprastas 3 6 3 5 2" xfId="1258" xr:uid="{7E35F325-F8F5-45B5-8715-29760CB5B9EE}"/>
    <cellStyle name="Įprastas 3 6 3 5 2 2" xfId="2538" xr:uid="{8450CE5C-5E64-4EEA-938D-EB3F5B0ECD7E}"/>
    <cellStyle name="Įprastas 3 6 3 5 3" xfId="1912" xr:uid="{A6C8654E-0427-4B56-B8B8-ABD8DAAC5FCC}"/>
    <cellStyle name="Įprastas 3 6 3 6" xfId="1251" xr:uid="{E51DD066-BD96-4060-A919-28D6FABF53BA}"/>
    <cellStyle name="Įprastas 3 6 3 6 2" xfId="2531" xr:uid="{AB08F2BD-CFC7-4D34-B2EC-2D4A91E61175}"/>
    <cellStyle name="Įprastas 3 6 3 7" xfId="1348" xr:uid="{BC3A9696-97A5-4E4C-956B-72E7F109C501}"/>
    <cellStyle name="Įprastas 3 6 4" xfId="107" xr:uid="{902CFD46-CB43-4320-A085-88BD372C72C4}"/>
    <cellStyle name="Įprastas 3 6 4 2" xfId="635" xr:uid="{81BC93BF-0C6C-43C1-94E4-7F234CE81A8F}"/>
    <cellStyle name="Įprastas 3 6 4 2 2" xfId="1260" xr:uid="{C82A30DD-1EC9-4A28-A47F-0B7A2C381409}"/>
    <cellStyle name="Įprastas 3 6 4 2 2 2" xfId="2540" xr:uid="{CA59A03B-9991-41BE-A487-88423306710E}"/>
    <cellStyle name="Įprastas 3 6 4 2 3" xfId="1916" xr:uid="{89E9EE90-D2E3-4A28-8DD6-F20C6A9B26FF}"/>
    <cellStyle name="Įprastas 3 6 4 3" xfId="1259" xr:uid="{B98B706E-13A6-4A72-A470-17EFCB4DDA0A}"/>
    <cellStyle name="Įprastas 3 6 4 3 2" xfId="2539" xr:uid="{B409C4B8-08D9-4503-8FBB-577D3D9CE6FE}"/>
    <cellStyle name="Įprastas 3 6 4 4" xfId="1388" xr:uid="{EB7218DF-E25E-451A-AB49-8D6C69F9C55E}"/>
    <cellStyle name="Įprastas 3 6 5" xfId="187" xr:uid="{884968AE-9D52-46F4-B273-BA7FD53184C2}"/>
    <cellStyle name="Įprastas 3 6 5 2" xfId="636" xr:uid="{D29C5575-A64A-4EFA-9928-2D725A75502A}"/>
    <cellStyle name="Įprastas 3 6 5 2 2" xfId="1262" xr:uid="{75DA5CD5-BEDE-44E0-9CA1-D5BD84AA5BE1}"/>
    <cellStyle name="Įprastas 3 6 5 2 2 2" xfId="2542" xr:uid="{F89AC377-C9E5-44F5-A045-D09E20DAB3B7}"/>
    <cellStyle name="Įprastas 3 6 5 2 3" xfId="1917" xr:uid="{337171D4-78F4-46CC-A8EB-44FC22C3F0A0}"/>
    <cellStyle name="Įprastas 3 6 5 3" xfId="1261" xr:uid="{2A69F9ED-FA9F-4FD3-B38A-3F4E00055790}"/>
    <cellStyle name="Įprastas 3 6 5 3 2" xfId="2541" xr:uid="{7187A116-14BB-4BF3-A9EF-F7C120A2DFC6}"/>
    <cellStyle name="Įprastas 3 6 5 4" xfId="1468" xr:uid="{7F0EC165-7C07-4112-ACC1-D7A931B748FA}"/>
    <cellStyle name="Įprastas 3 6 6" xfId="267" xr:uid="{FAEE2913-9D57-4C79-A590-19032715685C}"/>
    <cellStyle name="Įprastas 3 6 6 2" xfId="637" xr:uid="{B60F1B4A-F3F4-4B49-8DE9-6C036C184C4D}"/>
    <cellStyle name="Įprastas 3 6 6 2 2" xfId="1264" xr:uid="{CF4713EC-F927-465F-9679-3129A8D8142B}"/>
    <cellStyle name="Įprastas 3 6 6 2 2 2" xfId="2544" xr:uid="{47EAD273-E9AC-468B-97A4-6BDA9EFE2656}"/>
    <cellStyle name="Įprastas 3 6 6 2 3" xfId="1918" xr:uid="{FDE3A7CB-A70F-4D0A-9B92-888F1EF93EAC}"/>
    <cellStyle name="Įprastas 3 6 6 3" xfId="1263" xr:uid="{8EA437E2-2666-4D96-8956-0F54C4D60CF6}"/>
    <cellStyle name="Įprastas 3 6 6 3 2" xfId="2543" xr:uid="{3BF33A6C-B24B-47AE-B07A-22C278A14A81}"/>
    <cellStyle name="Įprastas 3 6 6 4" xfId="1548" xr:uid="{EFAF6DB5-8A59-4BFD-8C6C-531A7B24AAB0}"/>
    <cellStyle name="Įprastas 3 6 7" xfId="622" xr:uid="{49C6161F-96AE-4324-BF15-54D259E73D7E}"/>
    <cellStyle name="Įprastas 3 6 7 2" xfId="1265" xr:uid="{B96F91F0-6FBE-4BA6-A1D8-2A4B82EDD45B}"/>
    <cellStyle name="Įprastas 3 6 7 2 2" xfId="2545" xr:uid="{8AA8EDAB-9AFF-4291-B3E6-84FFC3C8D9DE}"/>
    <cellStyle name="Įprastas 3 6 7 3" xfId="1903" xr:uid="{0B3AF7E9-5E09-499B-A457-25D2AC70C2D1}"/>
    <cellStyle name="Įprastas 3 6 8" xfId="1234" xr:uid="{CF5EDCA6-7308-4E94-8549-A46345A59A41}"/>
    <cellStyle name="Įprastas 3 6 8 2" xfId="2514" xr:uid="{B94FA84A-53D6-45A7-A576-D499C23ECE55}"/>
    <cellStyle name="Įprastas 3 6 9" xfId="1308" xr:uid="{B9CCDE44-6554-4171-B7FB-DA42AA9E39E2}"/>
    <cellStyle name="Įprastas 3 7" xfId="31" xr:uid="{4DBF2E76-B33D-4AF3-910B-AD3A8BB3E6DA}"/>
    <cellStyle name="Įprastas 3 7 2" xfId="71" xr:uid="{FF289DFC-A4CE-479D-9E48-9F9DB281E88A}"/>
    <cellStyle name="Įprastas 3 7 2 2" xfId="151" xr:uid="{7E43623B-BC14-47C3-9ACF-8A714A6E23D5}"/>
    <cellStyle name="Įprastas 3 7 2 2 2" xfId="640" xr:uid="{03E614EA-E045-4C75-9191-2E618604592F}"/>
    <cellStyle name="Įprastas 3 7 2 2 2 2" xfId="1269" xr:uid="{F28B89D1-894A-4AE2-94D9-B7EF347BA0F0}"/>
    <cellStyle name="Įprastas 3 7 2 2 2 2 2" xfId="2549" xr:uid="{85489212-6859-47B0-973F-7AB21A886F15}"/>
    <cellStyle name="Įprastas 3 7 2 2 2 3" xfId="1921" xr:uid="{1CF643C4-419A-46DF-ACB2-5014294B9713}"/>
    <cellStyle name="Įprastas 3 7 2 2 3" xfId="1268" xr:uid="{62431A29-ECBF-443A-B64F-58F43664DBE3}"/>
    <cellStyle name="Įprastas 3 7 2 2 3 2" xfId="2548" xr:uid="{14E4986B-38E6-4414-97AC-BBE82482839A}"/>
    <cellStyle name="Įprastas 3 7 2 2 4" xfId="1432" xr:uid="{769D759A-64C6-4359-9440-449DDCD82A88}"/>
    <cellStyle name="Įprastas 3 7 2 3" xfId="231" xr:uid="{8F5C7535-4950-4031-A4F8-0F4B2F40940F}"/>
    <cellStyle name="Įprastas 3 7 2 3 2" xfId="641" xr:uid="{1F21E703-7E95-4BF1-9B54-44F972699C15}"/>
    <cellStyle name="Įprastas 3 7 2 3 2 2" xfId="1271" xr:uid="{738843D8-6F11-465A-B309-10D80DDD3440}"/>
    <cellStyle name="Įprastas 3 7 2 3 2 2 2" xfId="2551" xr:uid="{9AAA4BB9-881D-403D-9CD0-E036D3788A9F}"/>
    <cellStyle name="Įprastas 3 7 2 3 2 3" xfId="1922" xr:uid="{F9A77375-F0FB-4CF4-BBCA-594C0ECE29EE}"/>
    <cellStyle name="Įprastas 3 7 2 3 3" xfId="1270" xr:uid="{B8165F9D-BA32-4D56-8463-2D9B1D3E2D3B}"/>
    <cellStyle name="Įprastas 3 7 2 3 3 2" xfId="2550" xr:uid="{1F3375C0-60D0-431B-A400-766B2E3130DF}"/>
    <cellStyle name="Įprastas 3 7 2 3 4" xfId="1512" xr:uid="{72416318-F9C1-4F53-B4EE-F9C78EA4E30D}"/>
    <cellStyle name="Įprastas 3 7 2 4" xfId="311" xr:uid="{A86078B6-B20B-4CB1-8873-F2417CBAC990}"/>
    <cellStyle name="Įprastas 3 7 2 4 2" xfId="642" xr:uid="{5B378AEE-DEF4-4CFD-9DFE-B279486797BC}"/>
    <cellStyle name="Įprastas 3 7 2 4 2 2" xfId="1273" xr:uid="{E69D0D11-FA9D-4181-BA41-229D6E1F5F2D}"/>
    <cellStyle name="Įprastas 3 7 2 4 2 2 2" xfId="2553" xr:uid="{5235A41B-8CEC-4958-BEA9-FD1BEF327DC3}"/>
    <cellStyle name="Įprastas 3 7 2 4 2 3" xfId="1923" xr:uid="{CA616023-6F33-4B1E-8962-007A1BF849EF}"/>
    <cellStyle name="Įprastas 3 7 2 4 3" xfId="1272" xr:uid="{C2A3D223-8DE9-4A49-85C0-CD734BDC829E}"/>
    <cellStyle name="Įprastas 3 7 2 4 3 2" xfId="2552" xr:uid="{7A706652-9807-4F75-8069-37EE17390D96}"/>
    <cellStyle name="Įprastas 3 7 2 4 4" xfId="1592" xr:uid="{3450AAC4-A177-4002-8EF0-FE1D3258A16A}"/>
    <cellStyle name="Įprastas 3 7 2 5" xfId="639" xr:uid="{9F542002-B663-4F06-926E-BB055CCFCA45}"/>
    <cellStyle name="Įprastas 3 7 2 5 2" xfId="1274" xr:uid="{CBC097AC-8B3B-4AF7-9258-AE5E2FE8A095}"/>
    <cellStyle name="Įprastas 3 7 2 5 2 2" xfId="2554" xr:uid="{CAA5C2DD-59FE-49B6-A155-3E2E570F53A5}"/>
    <cellStyle name="Įprastas 3 7 2 5 3" xfId="1920" xr:uid="{AA303CBD-4F6C-43B1-84C0-8E1A3274F29D}"/>
    <cellStyle name="Įprastas 3 7 2 6" xfId="1267" xr:uid="{0C6B79BD-C431-4CD1-8994-6B2BAA65CC49}"/>
    <cellStyle name="Įprastas 3 7 2 6 2" xfId="2547" xr:uid="{8CB79784-74D5-47F8-8536-891E42A56F80}"/>
    <cellStyle name="Įprastas 3 7 2 7" xfId="1352" xr:uid="{40CCE7FA-4B94-4A7D-A68D-E6934CCDD45B}"/>
    <cellStyle name="Įprastas 3 7 3" xfId="111" xr:uid="{689F8750-0EDE-4E8D-BFD2-0A071865FBFA}"/>
    <cellStyle name="Įprastas 3 7 3 2" xfId="643" xr:uid="{03A93F56-EA10-45C3-9D99-8B718C8461ED}"/>
    <cellStyle name="Įprastas 3 7 3 2 2" xfId="1276" xr:uid="{EC1B7C5A-517E-4952-AB66-04A1605B6A92}"/>
    <cellStyle name="Įprastas 3 7 3 2 2 2" xfId="2556" xr:uid="{9D44B72E-5C4B-4F58-BCF0-4D5D72C33217}"/>
    <cellStyle name="Įprastas 3 7 3 2 3" xfId="1924" xr:uid="{8D87A2FE-579E-4A39-9934-8BEB456C03B6}"/>
    <cellStyle name="Įprastas 3 7 3 3" xfId="1275" xr:uid="{4966EE69-71B5-4814-8ACB-ECEFDB23A22D}"/>
    <cellStyle name="Įprastas 3 7 3 3 2" xfId="2555" xr:uid="{F861EE06-44AB-422A-8C3E-FE9016E4DDF9}"/>
    <cellStyle name="Įprastas 3 7 3 4" xfId="1392" xr:uid="{400B64CD-E9D4-4CD2-83BC-DE3231398A5E}"/>
    <cellStyle name="Įprastas 3 7 4" xfId="191" xr:uid="{2D2019CD-21D2-465B-B434-870188A0C66F}"/>
    <cellStyle name="Įprastas 3 7 4 2" xfId="644" xr:uid="{088A93AC-0389-4A63-B4A8-3D947C952262}"/>
    <cellStyle name="Įprastas 3 7 4 2 2" xfId="1278" xr:uid="{570F5CDF-EE32-49D5-BAFC-2F2C5E53441B}"/>
    <cellStyle name="Įprastas 3 7 4 2 2 2" xfId="2558" xr:uid="{34049584-8A34-4F6C-8907-399C5D7DBF3D}"/>
    <cellStyle name="Įprastas 3 7 4 2 3" xfId="1925" xr:uid="{ECA45829-8733-4197-BBAD-72A6465F5DB4}"/>
    <cellStyle name="Įprastas 3 7 4 3" xfId="1277" xr:uid="{02B8B2D0-B841-4E3B-B376-DA5122F4DB7D}"/>
    <cellStyle name="Įprastas 3 7 4 3 2" xfId="2557" xr:uid="{5BE4189A-66AD-4E33-8CFC-89D210423025}"/>
    <cellStyle name="Įprastas 3 7 4 4" xfId="1472" xr:uid="{63CF744E-2437-44E6-9878-0C4A38350E5A}"/>
    <cellStyle name="Įprastas 3 7 5" xfId="271" xr:uid="{73AC6913-BD60-4F1F-B57D-B41F625C4785}"/>
    <cellStyle name="Įprastas 3 7 5 2" xfId="645" xr:uid="{304536D2-EC05-4C9A-A977-0E1113439484}"/>
    <cellStyle name="Įprastas 3 7 5 2 2" xfId="1280" xr:uid="{42765279-1158-42C9-BF47-0279A7FC5804}"/>
    <cellStyle name="Įprastas 3 7 5 2 2 2" xfId="2560" xr:uid="{CEB6F2C7-0C50-4D1A-A7B0-3401D6A4A6FB}"/>
    <cellStyle name="Įprastas 3 7 5 2 3" xfId="1926" xr:uid="{BC205260-58FC-46C1-952D-0E745602A003}"/>
    <cellStyle name="Įprastas 3 7 5 3" xfId="1279" xr:uid="{00081980-3F15-42B2-B55A-24C13EEF2C24}"/>
    <cellStyle name="Įprastas 3 7 5 3 2" xfId="2559" xr:uid="{1A12166A-806C-4639-9BCA-98ED9FE9AF31}"/>
    <cellStyle name="Įprastas 3 7 5 4" xfId="1552" xr:uid="{A45A5B8A-B5B9-418C-B8D9-69133946E4C9}"/>
    <cellStyle name="Įprastas 3 7 6" xfId="638" xr:uid="{EAB1B3C5-F775-4B6B-BE5F-F056ADECA4E5}"/>
    <cellStyle name="Įprastas 3 7 6 2" xfId="1281" xr:uid="{6575683E-7B5B-4223-A438-259E3293EC27}"/>
    <cellStyle name="Įprastas 3 7 6 2 2" xfId="2561" xr:uid="{71A04DA2-788C-4399-8229-892DF371F0CD}"/>
    <cellStyle name="Įprastas 3 7 6 3" xfId="1919" xr:uid="{041333E8-287D-4712-8AC1-998F79925A64}"/>
    <cellStyle name="Įprastas 3 7 7" xfId="1266" xr:uid="{841114A8-7ED2-41BA-8F9A-532F17C0EB2B}"/>
    <cellStyle name="Įprastas 3 7 7 2" xfId="2546" xr:uid="{C6A0D1C0-B34C-44BD-84A9-8850768BDCE5}"/>
    <cellStyle name="Įprastas 3 7 8" xfId="1312" xr:uid="{3065EA01-357C-470F-BED4-990C2C554A32}"/>
    <cellStyle name="Įprastas 3 8" xfId="51" xr:uid="{FA7BF0AB-16E9-4DA9-AD48-DF5489295D26}"/>
    <cellStyle name="Įprastas 3 8 2" xfId="131" xr:uid="{72C9BBCB-C6AD-48F2-98A3-688E6AB65630}"/>
    <cellStyle name="Įprastas 3 8 2 2" xfId="647" xr:uid="{F055ABD3-78B8-4605-AA94-3A4B232BEDC5}"/>
    <cellStyle name="Įprastas 3 8 2 2 2" xfId="1284" xr:uid="{48FB5133-F77B-4BA2-963C-C858B50E200E}"/>
    <cellStyle name="Įprastas 3 8 2 2 2 2" xfId="2564" xr:uid="{7A74BADF-E60F-40CA-BA67-188C042F72FD}"/>
    <cellStyle name="Įprastas 3 8 2 2 3" xfId="1928" xr:uid="{FA904046-FFE7-426B-8357-92B7691B6FA4}"/>
    <cellStyle name="Įprastas 3 8 2 3" xfId="1283" xr:uid="{A26B5EBF-EAC9-429C-8977-4650AFC73673}"/>
    <cellStyle name="Įprastas 3 8 2 3 2" xfId="2563" xr:uid="{22B962DD-DABD-4962-B628-E22AB43FE42A}"/>
    <cellStyle name="Įprastas 3 8 2 4" xfId="1412" xr:uid="{CE022669-B372-40B0-B28F-77D8C2FA91FA}"/>
    <cellStyle name="Įprastas 3 8 3" xfId="211" xr:uid="{74C7BBE7-5373-4F9A-8EC7-666529BAB8D2}"/>
    <cellStyle name="Įprastas 3 8 3 2" xfId="648" xr:uid="{CAB9B03A-D72F-4068-BEB3-86FF900D2F44}"/>
    <cellStyle name="Įprastas 3 8 3 2 2" xfId="1286" xr:uid="{28C3CFCE-64FC-4AE1-A640-037E8DDC66A6}"/>
    <cellStyle name="Įprastas 3 8 3 2 2 2" xfId="2566" xr:uid="{8A67275B-2DB5-41DF-9BE0-183208275CA6}"/>
    <cellStyle name="Įprastas 3 8 3 2 3" xfId="1929" xr:uid="{39C0D78F-4A28-4240-BA12-2FC19AC8CCC1}"/>
    <cellStyle name="Įprastas 3 8 3 3" xfId="1285" xr:uid="{2485B5C8-6FFF-4163-B553-59856D645D90}"/>
    <cellStyle name="Įprastas 3 8 3 3 2" xfId="2565" xr:uid="{395589FD-7941-4F5F-B009-07183D2B2EC1}"/>
    <cellStyle name="Įprastas 3 8 3 4" xfId="1492" xr:uid="{F10F3333-836A-4094-8E4A-3DC3FA77D728}"/>
    <cellStyle name="Įprastas 3 8 4" xfId="291" xr:uid="{84046A36-4CDB-4F63-A096-E74903C8832D}"/>
    <cellStyle name="Įprastas 3 8 4 2" xfId="649" xr:uid="{B3B64599-D07A-45BF-A9D6-16285F8966CC}"/>
    <cellStyle name="Įprastas 3 8 4 2 2" xfId="1288" xr:uid="{54C54A56-09B0-4B21-9C52-7F8FE2EEBCC6}"/>
    <cellStyle name="Įprastas 3 8 4 2 2 2" xfId="2568" xr:uid="{3F35188A-3788-48AB-A1CA-87DF7217746D}"/>
    <cellStyle name="Įprastas 3 8 4 2 3" xfId="1930" xr:uid="{DB2DB77B-8708-47A1-9C3D-981DEA1FE455}"/>
    <cellStyle name="Įprastas 3 8 4 3" xfId="1287" xr:uid="{39DEB0D6-16DB-4E6A-AAFD-5EE5E8C3DC16}"/>
    <cellStyle name="Įprastas 3 8 4 3 2" xfId="2567" xr:uid="{EF8D5B1E-1824-4227-93B0-D7E079AE0247}"/>
    <cellStyle name="Įprastas 3 8 4 4" xfId="1572" xr:uid="{38DAB346-483C-4ED1-A3C4-7D3E01415EC2}"/>
    <cellStyle name="Įprastas 3 8 5" xfId="646" xr:uid="{96EACC33-BFC2-44D8-8426-772E1B3397A6}"/>
    <cellStyle name="Įprastas 3 8 5 2" xfId="1289" xr:uid="{BC92AE39-BD77-48F4-B6F6-618AF43159D1}"/>
    <cellStyle name="Įprastas 3 8 5 2 2" xfId="2569" xr:uid="{63713572-B836-4D7D-BC2D-D3A673BBA618}"/>
    <cellStyle name="Įprastas 3 8 5 3" xfId="1927" xr:uid="{D5AC8025-CDE3-40BE-9ADA-CFF2B19621AC}"/>
    <cellStyle name="Įprastas 3 8 6" xfId="1282" xr:uid="{535A7F16-9235-4FA5-B986-E1E800E87336}"/>
    <cellStyle name="Įprastas 3 8 6 2" xfId="2562" xr:uid="{83BED075-0934-43A4-A27E-2236E137F765}"/>
    <cellStyle name="Įprastas 3 8 7" xfId="1332" xr:uid="{404EBA60-E53F-4834-9E53-C5D78C2A501B}"/>
    <cellStyle name="Įprastas 3 9" xfId="91" xr:uid="{A3AFFE7F-0DB1-41D1-A81D-06A6AE4E1010}"/>
    <cellStyle name="Įprastas 3 9 2" xfId="650" xr:uid="{9514A1CA-2B86-429E-A514-7F40B6BB3C27}"/>
    <cellStyle name="Įprastas 3 9 2 2" xfId="1291" xr:uid="{E80CC266-43E4-426B-BA4B-788A2C55B5A2}"/>
    <cellStyle name="Įprastas 3 9 2 2 2" xfId="2571" xr:uid="{3049FA38-CD66-4165-B404-E26C4DBB83CB}"/>
    <cellStyle name="Įprastas 3 9 2 3" xfId="1931" xr:uid="{A1BF038D-CF46-465A-AF78-5A4D91AA8C0E}"/>
    <cellStyle name="Įprastas 3 9 3" xfId="1290" xr:uid="{C7B4B012-FC18-43B1-88F0-BE6F2973773B}"/>
    <cellStyle name="Įprastas 3 9 3 2" xfId="2570" xr:uid="{95AEEB32-8B75-4122-871A-27A0A123FAF6}"/>
    <cellStyle name="Įprastas 3 9 4" xfId="1372" xr:uid="{60F4B807-7AEA-47A4-A1F6-B66E5AB1F7A8}"/>
    <cellStyle name="Įprastas 4" xfId="2" xr:uid="{00000000-0005-0000-0000-00001C000000}"/>
    <cellStyle name="Įprastas 4 2" xfId="8" xr:uid="{00000000-0005-0000-0000-00001D000000}"/>
    <cellStyle name="Kablelis" xfId="30" builtinId="3"/>
    <cellStyle name="Kablelis 2" xfId="651" xr:uid="{F1E59534-77EC-4F3C-A016-F960E750283B}"/>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4FB9-31E1-4B30-8407-28CF866EE809}">
  <sheetPr>
    <pageSetUpPr fitToPage="1"/>
  </sheetPr>
  <dimension ref="A1:R69"/>
  <sheetViews>
    <sheetView showGridLines="0" tabSelected="1" zoomScale="70" zoomScaleNormal="70" zoomScaleSheetLayoutView="70" zoomScalePageLayoutView="70" workbookViewId="0">
      <selection activeCell="L1" sqref="L1:L3"/>
    </sheetView>
  </sheetViews>
  <sheetFormatPr defaultColWidth="9.109375" defaultRowHeight="13.2" x14ac:dyDescent="0.3"/>
  <cols>
    <col min="1" max="1" width="3.109375" style="170" customWidth="1"/>
    <col min="2" max="2" width="3.6640625" style="170" customWidth="1"/>
    <col min="3" max="4" width="4.109375" style="170" bestFit="1" customWidth="1"/>
    <col min="5" max="5" width="9.88671875" style="170" customWidth="1"/>
    <col min="6" max="6" width="37" style="170" customWidth="1"/>
    <col min="7" max="7" width="7.109375" style="1" customWidth="1"/>
    <col min="8" max="10" width="10.33203125" style="239" customWidth="1"/>
    <col min="11" max="11" width="30" style="170" bestFit="1" customWidth="1"/>
    <col min="12" max="12" width="8.109375" style="170" bestFit="1" customWidth="1"/>
    <col min="13" max="15" width="8.109375" style="170" customWidth="1"/>
    <col min="16" max="16" width="13.88671875" style="170" bestFit="1" customWidth="1"/>
    <col min="17" max="17" width="16.6640625" style="24" customWidth="1"/>
    <col min="18" max="18" width="9.109375" style="170" customWidth="1"/>
    <col min="19" max="16384" width="9.109375" style="170"/>
  </cols>
  <sheetData>
    <row r="1" spans="1:18" ht="15.6" x14ac:dyDescent="0.3">
      <c r="L1" s="373" t="s">
        <v>1384</v>
      </c>
    </row>
    <row r="2" spans="1:18" ht="15.6" x14ac:dyDescent="0.3">
      <c r="L2" s="374" t="s">
        <v>1385</v>
      </c>
    </row>
    <row r="3" spans="1:18" ht="15.6" x14ac:dyDescent="0.3">
      <c r="L3" s="374" t="s">
        <v>1386</v>
      </c>
    </row>
    <row r="4" spans="1:18" ht="16.2" thickBot="1" x14ac:dyDescent="0.35">
      <c r="L4" s="374"/>
    </row>
    <row r="5" spans="1:18" ht="15.6" x14ac:dyDescent="0.3">
      <c r="A5" s="1343" t="s">
        <v>1145</v>
      </c>
      <c r="B5" s="1344"/>
      <c r="C5" s="1344"/>
      <c r="D5" s="1344"/>
      <c r="E5" s="1344"/>
      <c r="F5" s="1344"/>
      <c r="G5" s="1344"/>
      <c r="H5" s="1344"/>
      <c r="I5" s="1344"/>
      <c r="J5" s="1344"/>
      <c r="K5" s="1344"/>
      <c r="L5" s="1344"/>
      <c r="M5" s="1344"/>
      <c r="N5" s="1344"/>
      <c r="O5" s="1344"/>
      <c r="P5" s="1344"/>
      <c r="Q5" s="1345"/>
    </row>
    <row r="6" spans="1:18" ht="15.6" x14ac:dyDescent="0.3">
      <c r="A6" s="1346" t="s">
        <v>214</v>
      </c>
      <c r="B6" s="1347"/>
      <c r="C6" s="1347"/>
      <c r="D6" s="1347"/>
      <c r="E6" s="1347"/>
      <c r="F6" s="1347"/>
      <c r="G6" s="1347"/>
      <c r="H6" s="1347"/>
      <c r="I6" s="1347"/>
      <c r="J6" s="1347"/>
      <c r="K6" s="1347"/>
      <c r="L6" s="1347"/>
      <c r="M6" s="1347"/>
      <c r="N6" s="1347"/>
      <c r="O6" s="1347"/>
      <c r="P6" s="1347"/>
      <c r="Q6" s="1348"/>
    </row>
    <row r="7" spans="1:18" ht="15.6" x14ac:dyDescent="0.3">
      <c r="A7" s="1349" t="s">
        <v>0</v>
      </c>
      <c r="B7" s="1350"/>
      <c r="C7" s="1350"/>
      <c r="D7" s="1350"/>
      <c r="E7" s="1350"/>
      <c r="F7" s="1350"/>
      <c r="G7" s="1350"/>
      <c r="H7" s="1350"/>
      <c r="I7" s="1350"/>
      <c r="J7" s="1350"/>
      <c r="K7" s="1350"/>
      <c r="L7" s="1350"/>
      <c r="M7" s="1350"/>
      <c r="N7" s="1350"/>
      <c r="O7" s="1350"/>
      <c r="P7" s="1350"/>
      <c r="Q7" s="1351"/>
      <c r="R7" s="2"/>
    </row>
    <row r="8" spans="1:18" ht="13.8" thickBot="1" x14ac:dyDescent="0.35">
      <c r="A8" s="1352"/>
      <c r="B8" s="1353"/>
      <c r="C8" s="1353"/>
      <c r="D8" s="1353"/>
      <c r="E8" s="1353"/>
      <c r="F8" s="1353"/>
      <c r="G8" s="1353"/>
      <c r="H8" s="1353"/>
      <c r="I8" s="1353"/>
      <c r="J8" s="1353"/>
      <c r="K8" s="1353"/>
      <c r="L8" s="1353"/>
      <c r="M8" s="1353"/>
      <c r="N8" s="1353"/>
      <c r="O8" s="1353"/>
      <c r="P8" s="1353"/>
      <c r="Q8" s="1354"/>
    </row>
    <row r="9" spans="1:18" ht="36" customHeight="1" x14ac:dyDescent="0.3">
      <c r="A9" s="1355" t="s">
        <v>554</v>
      </c>
      <c r="B9" s="1358" t="s">
        <v>550</v>
      </c>
      <c r="C9" s="1361" t="s">
        <v>551</v>
      </c>
      <c r="D9" s="1361" t="s">
        <v>552</v>
      </c>
      <c r="E9" s="1361" t="s">
        <v>1</v>
      </c>
      <c r="F9" s="1364" t="s">
        <v>555</v>
      </c>
      <c r="G9" s="1340" t="s">
        <v>3</v>
      </c>
      <c r="H9" s="1367" t="s">
        <v>162</v>
      </c>
      <c r="I9" s="1367" t="s">
        <v>222</v>
      </c>
      <c r="J9" s="1367" t="s">
        <v>1143</v>
      </c>
      <c r="K9" s="1322" t="s">
        <v>749</v>
      </c>
      <c r="L9" s="1323"/>
      <c r="M9" s="1323"/>
      <c r="N9" s="409"/>
      <c r="O9" s="1324" t="s">
        <v>372</v>
      </c>
      <c r="P9" s="1327" t="s">
        <v>4</v>
      </c>
      <c r="Q9" s="1328"/>
    </row>
    <row r="10" spans="1:18" ht="36" customHeight="1" x14ac:dyDescent="0.3">
      <c r="A10" s="1356"/>
      <c r="B10" s="1359"/>
      <c r="C10" s="1362"/>
      <c r="D10" s="1362"/>
      <c r="E10" s="1362"/>
      <c r="F10" s="1365"/>
      <c r="G10" s="1341"/>
      <c r="H10" s="1368"/>
      <c r="I10" s="1368"/>
      <c r="J10" s="1368"/>
      <c r="K10" s="1331" t="s">
        <v>2</v>
      </c>
      <c r="L10" s="1333" t="s">
        <v>163</v>
      </c>
      <c r="M10" s="1335" t="s">
        <v>221</v>
      </c>
      <c r="N10" s="1335" t="s">
        <v>1144</v>
      </c>
      <c r="O10" s="1325"/>
      <c r="P10" s="1329"/>
      <c r="Q10" s="1330"/>
    </row>
    <row r="11" spans="1:18" ht="36" customHeight="1" thickBot="1" x14ac:dyDescent="0.35">
      <c r="A11" s="1357"/>
      <c r="B11" s="1360"/>
      <c r="C11" s="1363"/>
      <c r="D11" s="1363"/>
      <c r="E11" s="1363"/>
      <c r="F11" s="1366"/>
      <c r="G11" s="1342"/>
      <c r="H11" s="1369"/>
      <c r="I11" s="1369"/>
      <c r="J11" s="1369"/>
      <c r="K11" s="1332"/>
      <c r="L11" s="1334"/>
      <c r="M11" s="1336"/>
      <c r="N11" s="1336"/>
      <c r="O11" s="1326"/>
      <c r="P11" s="403" t="s">
        <v>558</v>
      </c>
      <c r="Q11" s="27" t="s">
        <v>559</v>
      </c>
    </row>
    <row r="12" spans="1:18" ht="13.8" thickBot="1" x14ac:dyDescent="0.35">
      <c r="A12" s="1337" t="s">
        <v>374</v>
      </c>
      <c r="B12" s="1338"/>
      <c r="C12" s="1338"/>
      <c r="D12" s="1338"/>
      <c r="E12" s="1338"/>
      <c r="F12" s="1338"/>
      <c r="G12" s="1338"/>
      <c r="H12" s="1338"/>
      <c r="I12" s="1338"/>
      <c r="J12" s="1338"/>
      <c r="K12" s="1338"/>
      <c r="L12" s="1338"/>
      <c r="M12" s="1338"/>
      <c r="N12" s="1338"/>
      <c r="O12" s="1338"/>
      <c r="P12" s="1338"/>
      <c r="Q12" s="1339"/>
    </row>
    <row r="13" spans="1:18" s="6" customFormat="1" ht="13.8" thickBot="1" x14ac:dyDescent="0.3">
      <c r="A13" s="45"/>
      <c r="B13" s="1295" t="s">
        <v>696</v>
      </c>
      <c r="C13" s="1296"/>
      <c r="D13" s="1296"/>
      <c r="E13" s="1296"/>
      <c r="F13" s="1296"/>
      <c r="G13" s="1296"/>
      <c r="H13" s="1296"/>
      <c r="I13" s="1296"/>
      <c r="J13" s="1296"/>
      <c r="K13" s="1296"/>
      <c r="L13" s="1296"/>
      <c r="M13" s="1296"/>
      <c r="N13" s="1296"/>
      <c r="O13" s="1296"/>
      <c r="P13" s="1296"/>
      <c r="Q13" s="1297"/>
    </row>
    <row r="14" spans="1:18" ht="13.8" thickBot="1" x14ac:dyDescent="0.35">
      <c r="A14" s="28"/>
      <c r="B14" s="29"/>
      <c r="C14" s="1298" t="s">
        <v>863</v>
      </c>
      <c r="D14" s="1299"/>
      <c r="E14" s="1299"/>
      <c r="F14" s="1299"/>
      <c r="G14" s="1299"/>
      <c r="H14" s="1299"/>
      <c r="I14" s="1299"/>
      <c r="J14" s="1299"/>
      <c r="K14" s="1299"/>
      <c r="L14" s="1299"/>
      <c r="M14" s="1299"/>
      <c r="N14" s="1299"/>
      <c r="O14" s="1299"/>
      <c r="P14" s="1299"/>
      <c r="Q14" s="1300"/>
    </row>
    <row r="15" spans="1:18" ht="13.8" thickBot="1" x14ac:dyDescent="0.35">
      <c r="A15" s="28"/>
      <c r="B15" s="29"/>
      <c r="C15" s="186"/>
      <c r="D15" s="1266" t="s">
        <v>864</v>
      </c>
      <c r="E15" s="1267"/>
      <c r="F15" s="1267"/>
      <c r="G15" s="1267"/>
      <c r="H15" s="1267"/>
      <c r="I15" s="1267"/>
      <c r="J15" s="1267"/>
      <c r="K15" s="1267"/>
      <c r="L15" s="1267"/>
      <c r="M15" s="1267"/>
      <c r="N15" s="1267"/>
      <c r="O15" s="1267"/>
      <c r="P15" s="1267"/>
      <c r="Q15" s="1268"/>
    </row>
    <row r="16" spans="1:18" ht="26.4" x14ac:dyDescent="0.3">
      <c r="A16" s="28"/>
      <c r="B16" s="29"/>
      <c r="C16" s="186"/>
      <c r="D16" s="30"/>
      <c r="E16" s="1301" t="s">
        <v>865</v>
      </c>
      <c r="F16" s="1303" t="s">
        <v>375</v>
      </c>
      <c r="G16" s="1305" t="s">
        <v>8</v>
      </c>
      <c r="H16" s="1308">
        <v>175</v>
      </c>
      <c r="I16" s="1308">
        <v>175</v>
      </c>
      <c r="J16" s="1321">
        <v>175</v>
      </c>
      <c r="K16" s="19" t="s">
        <v>257</v>
      </c>
      <c r="L16" s="454">
        <v>3400</v>
      </c>
      <c r="M16" s="18">
        <v>3400</v>
      </c>
      <c r="N16" s="18">
        <v>3300</v>
      </c>
      <c r="O16" s="1311" t="s">
        <v>1046</v>
      </c>
      <c r="P16" s="1313" t="s">
        <v>556</v>
      </c>
      <c r="Q16" s="1254" t="s">
        <v>381</v>
      </c>
    </row>
    <row r="17" spans="1:17" ht="26.4" x14ac:dyDescent="0.3">
      <c r="A17" s="28"/>
      <c r="B17" s="29"/>
      <c r="C17" s="186"/>
      <c r="D17" s="30"/>
      <c r="E17" s="1301"/>
      <c r="F17" s="1304"/>
      <c r="G17" s="1306"/>
      <c r="H17" s="1309"/>
      <c r="I17" s="1309"/>
      <c r="J17" s="1321"/>
      <c r="K17" s="706" t="s">
        <v>258</v>
      </c>
      <c r="L17" s="455">
        <v>2000</v>
      </c>
      <c r="M17" s="707">
        <v>2000</v>
      </c>
      <c r="N17" s="707">
        <v>1900</v>
      </c>
      <c r="O17" s="1311"/>
      <c r="P17" s="1304"/>
      <c r="Q17" s="1254"/>
    </row>
    <row r="18" spans="1:17" x14ac:dyDescent="0.3">
      <c r="A18" s="28"/>
      <c r="B18" s="29"/>
      <c r="C18" s="186"/>
      <c r="D18" s="30"/>
      <c r="E18" s="1301"/>
      <c r="F18" s="1304"/>
      <c r="G18" s="1306"/>
      <c r="H18" s="1309"/>
      <c r="I18" s="1309"/>
      <c r="J18" s="1321"/>
      <c r="K18" s="706" t="s">
        <v>259</v>
      </c>
      <c r="L18" s="455">
        <v>3000</v>
      </c>
      <c r="M18" s="707">
        <v>3000</v>
      </c>
      <c r="N18" s="707">
        <v>2900</v>
      </c>
      <c r="O18" s="1311"/>
      <c r="P18" s="1304"/>
      <c r="Q18" s="1254"/>
    </row>
    <row r="19" spans="1:17" ht="26.4" x14ac:dyDescent="0.3">
      <c r="A19" s="28"/>
      <c r="B19" s="29"/>
      <c r="C19" s="186"/>
      <c r="D19" s="30"/>
      <c r="E19" s="1301"/>
      <c r="F19" s="1304"/>
      <c r="G19" s="1306"/>
      <c r="H19" s="1309"/>
      <c r="I19" s="1309"/>
      <c r="J19" s="1321"/>
      <c r="K19" s="706" t="s">
        <v>260</v>
      </c>
      <c r="L19" s="455">
        <v>350</v>
      </c>
      <c r="M19" s="707">
        <v>350</v>
      </c>
      <c r="N19" s="707">
        <v>360</v>
      </c>
      <c r="O19" s="1311"/>
      <c r="P19" s="1304"/>
      <c r="Q19" s="1254"/>
    </row>
    <row r="20" spans="1:17" x14ac:dyDescent="0.3">
      <c r="A20" s="28"/>
      <c r="B20" s="29"/>
      <c r="C20" s="186"/>
      <c r="D20" s="30"/>
      <c r="E20" s="1302"/>
      <c r="F20" s="1304"/>
      <c r="G20" s="1307"/>
      <c r="H20" s="1310"/>
      <c r="I20" s="1310"/>
      <c r="J20" s="1308"/>
      <c r="K20" s="23" t="s">
        <v>261</v>
      </c>
      <c r="L20" s="456">
        <v>1400</v>
      </c>
      <c r="M20" s="457">
        <v>1400</v>
      </c>
      <c r="N20" s="458">
        <v>1450</v>
      </c>
      <c r="O20" s="1311"/>
      <c r="P20" s="1314"/>
      <c r="Q20" s="1254"/>
    </row>
    <row r="21" spans="1:17" ht="26.4" x14ac:dyDescent="0.3">
      <c r="A21" s="28"/>
      <c r="B21" s="29"/>
      <c r="C21" s="186"/>
      <c r="D21" s="30"/>
      <c r="E21" s="756" t="s">
        <v>866</v>
      </c>
      <c r="F21" s="707" t="s">
        <v>64</v>
      </c>
      <c r="G21" s="707" t="s">
        <v>8</v>
      </c>
      <c r="H21" s="459">
        <v>33</v>
      </c>
      <c r="I21" s="459">
        <v>34</v>
      </c>
      <c r="J21" s="459">
        <v>36</v>
      </c>
      <c r="K21" s="707" t="s">
        <v>65</v>
      </c>
      <c r="L21" s="460">
        <v>3</v>
      </c>
      <c r="M21" s="461">
        <v>3</v>
      </c>
      <c r="N21" s="460">
        <v>3</v>
      </c>
      <c r="O21" s="1311"/>
      <c r="P21" s="1316" t="s">
        <v>376</v>
      </c>
      <c r="Q21" s="1254"/>
    </row>
    <row r="22" spans="1:17" ht="26.4" x14ac:dyDescent="0.3">
      <c r="A22" s="28"/>
      <c r="B22" s="29"/>
      <c r="C22" s="186"/>
      <c r="D22" s="30"/>
      <c r="E22" s="756" t="s">
        <v>867</v>
      </c>
      <c r="F22" s="18" t="s">
        <v>253</v>
      </c>
      <c r="G22" s="707" t="s">
        <v>6</v>
      </c>
      <c r="H22" s="459">
        <v>5</v>
      </c>
      <c r="I22" s="459">
        <v>5</v>
      </c>
      <c r="J22" s="462">
        <v>5</v>
      </c>
      <c r="K22" s="19" t="s">
        <v>252</v>
      </c>
      <c r="L22" s="463">
        <v>2</v>
      </c>
      <c r="M22" s="463">
        <v>2</v>
      </c>
      <c r="N22" s="460">
        <v>2</v>
      </c>
      <c r="O22" s="1311"/>
      <c r="P22" s="1304"/>
      <c r="Q22" s="1254"/>
    </row>
    <row r="23" spans="1:17" x14ac:dyDescent="0.3">
      <c r="A23" s="28"/>
      <c r="B23" s="29"/>
      <c r="C23" s="186"/>
      <c r="D23" s="30"/>
      <c r="E23" s="1317" t="s">
        <v>868</v>
      </c>
      <c r="F23" s="1320" t="s">
        <v>254</v>
      </c>
      <c r="G23" s="1320" t="s">
        <v>8</v>
      </c>
      <c r="H23" s="1283">
        <v>110</v>
      </c>
      <c r="I23" s="1285">
        <v>115</v>
      </c>
      <c r="J23" s="464">
        <v>120</v>
      </c>
      <c r="K23" s="706" t="s">
        <v>255</v>
      </c>
      <c r="L23" s="461">
        <v>11</v>
      </c>
      <c r="M23" s="461">
        <v>11</v>
      </c>
      <c r="N23" s="460">
        <v>13</v>
      </c>
      <c r="O23" s="1311"/>
      <c r="P23" s="1304"/>
      <c r="Q23" s="1254"/>
    </row>
    <row r="24" spans="1:17" x14ac:dyDescent="0.3">
      <c r="A24" s="28"/>
      <c r="B24" s="29"/>
      <c r="C24" s="186"/>
      <c r="D24" s="30"/>
      <c r="E24" s="1318"/>
      <c r="F24" s="1304"/>
      <c r="G24" s="1304"/>
      <c r="H24" s="1284"/>
      <c r="I24" s="1286"/>
      <c r="J24" s="464"/>
      <c r="K24" s="706" t="s">
        <v>100</v>
      </c>
      <c r="L24" s="461">
        <v>3</v>
      </c>
      <c r="M24" s="461">
        <v>5</v>
      </c>
      <c r="N24" s="460">
        <v>5</v>
      </c>
      <c r="O24" s="1311"/>
      <c r="P24" s="1304"/>
      <c r="Q24" s="1254"/>
    </row>
    <row r="25" spans="1:17" x14ac:dyDescent="0.3">
      <c r="A25" s="28"/>
      <c r="B25" s="29"/>
      <c r="C25" s="186"/>
      <c r="D25" s="30"/>
      <c r="E25" s="1318"/>
      <c r="F25" s="1304"/>
      <c r="G25" s="1304"/>
      <c r="H25" s="1284"/>
      <c r="I25" s="1286"/>
      <c r="J25" s="464"/>
      <c r="K25" s="706" t="s">
        <v>373</v>
      </c>
      <c r="L25" s="461">
        <v>20</v>
      </c>
      <c r="M25" s="461">
        <v>20</v>
      </c>
      <c r="N25" s="460">
        <v>16</v>
      </c>
      <c r="O25" s="1311"/>
      <c r="P25" s="1304"/>
      <c r="Q25" s="1254"/>
    </row>
    <row r="26" spans="1:17" x14ac:dyDescent="0.3">
      <c r="A26" s="28"/>
      <c r="B26" s="29"/>
      <c r="C26" s="186"/>
      <c r="D26" s="30"/>
      <c r="E26" s="1319"/>
      <c r="F26" s="1314"/>
      <c r="G26" s="1314"/>
      <c r="H26" s="1284"/>
      <c r="I26" s="1286"/>
      <c r="J26" s="465"/>
      <c r="K26" s="707" t="s">
        <v>256</v>
      </c>
      <c r="L26" s="466">
        <v>10</v>
      </c>
      <c r="M26" s="466">
        <v>10</v>
      </c>
      <c r="N26" s="460">
        <v>8</v>
      </c>
      <c r="O26" s="1311"/>
      <c r="P26" s="1304"/>
      <c r="Q26" s="1254"/>
    </row>
    <row r="27" spans="1:17" ht="13.8" thickBot="1" x14ac:dyDescent="0.35">
      <c r="A27" s="28"/>
      <c r="B27" s="29"/>
      <c r="C27" s="186"/>
      <c r="D27" s="30"/>
      <c r="E27" s="31" t="s">
        <v>869</v>
      </c>
      <c r="F27" s="32" t="s">
        <v>383</v>
      </c>
      <c r="G27" s="654" t="s">
        <v>8</v>
      </c>
      <c r="H27" s="656">
        <v>10</v>
      </c>
      <c r="I27" s="656">
        <v>10</v>
      </c>
      <c r="J27" s="656">
        <v>5</v>
      </c>
      <c r="K27" s="658" t="s">
        <v>100</v>
      </c>
      <c r="L27" s="467">
        <v>3</v>
      </c>
      <c r="M27" s="467">
        <v>5</v>
      </c>
      <c r="N27" s="562">
        <v>2</v>
      </c>
      <c r="O27" s="1312"/>
      <c r="P27" s="1304"/>
      <c r="Q27" s="1315"/>
    </row>
    <row r="28" spans="1:17" ht="13.8" thickBot="1" x14ac:dyDescent="0.35">
      <c r="A28" s="28"/>
      <c r="B28" s="29"/>
      <c r="C28" s="186"/>
      <c r="D28" s="33"/>
      <c r="E28" s="1264" t="s">
        <v>13</v>
      </c>
      <c r="F28" s="1264"/>
      <c r="G28" s="1265"/>
      <c r="H28" s="234">
        <f>SUM(H16:H27)</f>
        <v>333</v>
      </c>
      <c r="I28" s="234">
        <f>SUM(I16:I27)</f>
        <v>339</v>
      </c>
      <c r="J28" s="234">
        <f>SUM(J16:J27)</f>
        <v>341</v>
      </c>
      <c r="K28" s="1239"/>
      <c r="L28" s="1240"/>
      <c r="M28" s="172"/>
      <c r="N28" s="400"/>
      <c r="O28" s="172"/>
      <c r="P28" s="172"/>
      <c r="Q28" s="34"/>
    </row>
    <row r="29" spans="1:17" ht="13.8" thickBot="1" x14ac:dyDescent="0.35">
      <c r="A29" s="28"/>
      <c r="B29" s="29"/>
      <c r="C29" s="155"/>
      <c r="D29" s="1202" t="s">
        <v>9</v>
      </c>
      <c r="E29" s="1202"/>
      <c r="F29" s="1202"/>
      <c r="G29" s="1203"/>
      <c r="H29" s="235">
        <f>H28</f>
        <v>333</v>
      </c>
      <c r="I29" s="235">
        <f>I28</f>
        <v>339</v>
      </c>
      <c r="J29" s="235">
        <f>J28</f>
        <v>341</v>
      </c>
      <c r="K29" s="1222"/>
      <c r="L29" s="1223"/>
      <c r="M29" s="173"/>
      <c r="N29" s="399"/>
      <c r="O29" s="173"/>
      <c r="P29" s="173"/>
      <c r="Q29" s="3"/>
    </row>
    <row r="30" spans="1:17" ht="13.8" thickBot="1" x14ac:dyDescent="0.35">
      <c r="A30" s="28"/>
      <c r="B30" s="29"/>
      <c r="C30" s="1233" t="s">
        <v>818</v>
      </c>
      <c r="D30" s="1287" t="s">
        <v>365</v>
      </c>
      <c r="E30" s="1287"/>
      <c r="F30" s="1287"/>
      <c r="G30" s="1287"/>
      <c r="H30" s="1287"/>
      <c r="I30" s="1287"/>
      <c r="J30" s="1287"/>
      <c r="K30" s="1287"/>
      <c r="L30" s="1287"/>
      <c r="M30" s="1287"/>
      <c r="N30" s="1287"/>
      <c r="O30" s="1287"/>
      <c r="P30" s="1287"/>
      <c r="Q30" s="1288"/>
    </row>
    <row r="31" spans="1:17" ht="13.8" thickBot="1" x14ac:dyDescent="0.35">
      <c r="A31" s="28"/>
      <c r="B31" s="29"/>
      <c r="C31" s="1234"/>
      <c r="D31" s="1266" t="s">
        <v>870</v>
      </c>
      <c r="E31" s="1267"/>
      <c r="F31" s="1267"/>
      <c r="G31" s="1267"/>
      <c r="H31" s="1267"/>
      <c r="I31" s="1267"/>
      <c r="J31" s="1267"/>
      <c r="K31" s="1267"/>
      <c r="L31" s="1267"/>
      <c r="M31" s="1267"/>
      <c r="N31" s="1267"/>
      <c r="O31" s="1267"/>
      <c r="P31" s="1267"/>
      <c r="Q31" s="1268"/>
    </row>
    <row r="32" spans="1:17" ht="26.4" customHeight="1" x14ac:dyDescent="0.3">
      <c r="A32" s="28"/>
      <c r="B32" s="29"/>
      <c r="C32" s="1234"/>
      <c r="D32" s="1069"/>
      <c r="E32" s="1273" t="s">
        <v>871</v>
      </c>
      <c r="F32" s="1275" t="s">
        <v>66</v>
      </c>
      <c r="G32" s="1271" t="s">
        <v>6</v>
      </c>
      <c r="H32" s="1293">
        <v>6</v>
      </c>
      <c r="I32" s="1269">
        <v>7</v>
      </c>
      <c r="J32" s="1291">
        <v>8</v>
      </c>
      <c r="K32" s="1155" t="s">
        <v>60</v>
      </c>
      <c r="L32" s="1165">
        <v>3</v>
      </c>
      <c r="M32" s="1145">
        <v>3</v>
      </c>
      <c r="N32" s="1145">
        <v>4</v>
      </c>
      <c r="O32" s="1289" t="s">
        <v>722</v>
      </c>
      <c r="P32" s="1277" t="s">
        <v>1362</v>
      </c>
      <c r="Q32" s="1280" t="s">
        <v>1363</v>
      </c>
    </row>
    <row r="33" spans="1:17" x14ac:dyDescent="0.3">
      <c r="A33" s="28"/>
      <c r="B33" s="29"/>
      <c r="C33" s="1234"/>
      <c r="D33" s="46"/>
      <c r="E33" s="1274"/>
      <c r="F33" s="1276"/>
      <c r="G33" s="1272"/>
      <c r="H33" s="1294"/>
      <c r="I33" s="1270"/>
      <c r="J33" s="1292"/>
      <c r="K33" s="1097" t="s">
        <v>98</v>
      </c>
      <c r="L33" s="1105">
        <v>30</v>
      </c>
      <c r="M33" s="1135">
        <v>30</v>
      </c>
      <c r="N33" s="1135">
        <v>50</v>
      </c>
      <c r="O33" s="1290"/>
      <c r="P33" s="1278"/>
      <c r="Q33" s="1281"/>
    </row>
    <row r="34" spans="1:17" ht="26.4" x14ac:dyDescent="0.3">
      <c r="A34" s="28"/>
      <c r="B34" s="29"/>
      <c r="C34" s="1234"/>
      <c r="D34" s="46"/>
      <c r="E34" s="448" t="s">
        <v>872</v>
      </c>
      <c r="F34" s="1102" t="s">
        <v>67</v>
      </c>
      <c r="G34" s="1098" t="s">
        <v>6</v>
      </c>
      <c r="H34" s="1107">
        <v>25</v>
      </c>
      <c r="I34" s="1109">
        <v>30</v>
      </c>
      <c r="J34" s="885">
        <v>35</v>
      </c>
      <c r="K34" s="1149" t="s">
        <v>68</v>
      </c>
      <c r="L34" s="1106">
        <v>60</v>
      </c>
      <c r="M34" s="1106">
        <v>70</v>
      </c>
      <c r="N34" s="1106">
        <v>80</v>
      </c>
      <c r="O34" s="1290"/>
      <c r="P34" s="1278"/>
      <c r="Q34" s="1281"/>
    </row>
    <row r="35" spans="1:17" s="728" customFormat="1" ht="27" thickBot="1" x14ac:dyDescent="0.35">
      <c r="A35" s="28"/>
      <c r="B35" s="29"/>
      <c r="C35" s="1234"/>
      <c r="D35" s="46"/>
      <c r="E35" s="1168" t="s">
        <v>1359</v>
      </c>
      <c r="F35" s="1166" t="s">
        <v>1360</v>
      </c>
      <c r="G35" s="1167" t="s">
        <v>5</v>
      </c>
      <c r="H35" s="1143">
        <v>27</v>
      </c>
      <c r="I35" s="1143">
        <v>0</v>
      </c>
      <c r="J35" s="1143">
        <v>0</v>
      </c>
      <c r="K35" s="1143" t="s">
        <v>1361</v>
      </c>
      <c r="L35" s="1143">
        <v>1</v>
      </c>
      <c r="M35" s="1143">
        <v>0</v>
      </c>
      <c r="N35" s="1143">
        <v>0</v>
      </c>
      <c r="O35" s="1164"/>
      <c r="P35" s="1279"/>
      <c r="Q35" s="1282"/>
    </row>
    <row r="36" spans="1:17" ht="13.8" thickBot="1" x14ac:dyDescent="0.35">
      <c r="A36" s="28"/>
      <c r="B36" s="29"/>
      <c r="C36" s="1234"/>
      <c r="D36" s="46"/>
      <c r="E36" s="1264" t="s">
        <v>13</v>
      </c>
      <c r="F36" s="1264"/>
      <c r="G36" s="1265"/>
      <c r="H36" s="234">
        <f>SUM(H32:H35)</f>
        <v>58</v>
      </c>
      <c r="I36" s="1085">
        <f t="shared" ref="I36:J36" si="0">SUM(I32:I35)</f>
        <v>37</v>
      </c>
      <c r="J36" s="1085">
        <f t="shared" si="0"/>
        <v>43</v>
      </c>
      <c r="K36" s="1239"/>
      <c r="L36" s="1240"/>
      <c r="M36" s="1240"/>
      <c r="N36" s="1240"/>
      <c r="O36" s="1240"/>
      <c r="P36" s="1240"/>
      <c r="Q36" s="1241"/>
    </row>
    <row r="37" spans="1:17" ht="13.8" thickBot="1" x14ac:dyDescent="0.35">
      <c r="A37" s="28"/>
      <c r="B37" s="29"/>
      <c r="C37" s="1234"/>
      <c r="D37" s="1266" t="s">
        <v>873</v>
      </c>
      <c r="E37" s="1267"/>
      <c r="F37" s="1267"/>
      <c r="G37" s="1267"/>
      <c r="H37" s="1267"/>
      <c r="I37" s="1267"/>
      <c r="J37" s="1267"/>
      <c r="K37" s="1267"/>
      <c r="L37" s="1267"/>
      <c r="M37" s="1267"/>
      <c r="N37" s="1267"/>
      <c r="O37" s="1267"/>
      <c r="P37" s="1267"/>
      <c r="Q37" s="1268"/>
    </row>
    <row r="38" spans="1:17" ht="26.4" customHeight="1" x14ac:dyDescent="0.3">
      <c r="A38" s="28"/>
      <c r="B38" s="29"/>
      <c r="C38" s="1234"/>
      <c r="D38" s="1070"/>
      <c r="E38" s="1151" t="s">
        <v>1322</v>
      </c>
      <c r="F38" s="1140" t="s">
        <v>1169</v>
      </c>
      <c r="G38" s="1140" t="s">
        <v>6</v>
      </c>
      <c r="H38" s="1152">
        <v>5</v>
      </c>
      <c r="I38" s="1153">
        <v>5</v>
      </c>
      <c r="J38" s="1154">
        <v>5</v>
      </c>
      <c r="K38" s="1155" t="s">
        <v>1168</v>
      </c>
      <c r="L38" s="1156">
        <v>2</v>
      </c>
      <c r="M38" s="1157">
        <v>2</v>
      </c>
      <c r="N38" s="1157">
        <v>2</v>
      </c>
      <c r="O38" s="1242" t="s">
        <v>1047</v>
      </c>
      <c r="P38" s="1158" t="s">
        <v>527</v>
      </c>
      <c r="Q38" s="1185" t="s">
        <v>1377</v>
      </c>
    </row>
    <row r="39" spans="1:17" ht="26.4" x14ac:dyDescent="0.3">
      <c r="A39" s="28"/>
      <c r="B39" s="29"/>
      <c r="C39" s="1234"/>
      <c r="D39" s="48"/>
      <c r="E39" s="1104" t="s">
        <v>874</v>
      </c>
      <c r="F39" s="1101" t="s">
        <v>71</v>
      </c>
      <c r="G39" s="1101" t="s">
        <v>6</v>
      </c>
      <c r="H39" s="1107">
        <v>2</v>
      </c>
      <c r="I39" s="1109">
        <v>2</v>
      </c>
      <c r="J39" s="1110">
        <v>3</v>
      </c>
      <c r="K39" s="1097" t="s">
        <v>72</v>
      </c>
      <c r="L39" s="1108">
        <v>1</v>
      </c>
      <c r="M39" s="1071">
        <v>1</v>
      </c>
      <c r="N39" s="1071">
        <v>1</v>
      </c>
      <c r="O39" s="1243"/>
      <c r="P39" s="1076" t="s">
        <v>527</v>
      </c>
      <c r="Q39" s="1186"/>
    </row>
    <row r="40" spans="1:17" ht="39.6" x14ac:dyDescent="0.3">
      <c r="A40" s="28"/>
      <c r="B40" s="29"/>
      <c r="C40" s="1234"/>
      <c r="D40" s="48"/>
      <c r="E40" s="1100" t="s">
        <v>875</v>
      </c>
      <c r="F40" s="1099" t="s">
        <v>69</v>
      </c>
      <c r="G40" s="1101" t="s">
        <v>6</v>
      </c>
      <c r="H40" s="1111">
        <v>35</v>
      </c>
      <c r="I40" s="1109">
        <v>40</v>
      </c>
      <c r="J40" s="1109">
        <v>45</v>
      </c>
      <c r="K40" s="1112" t="s">
        <v>70</v>
      </c>
      <c r="L40" s="1106">
        <v>30</v>
      </c>
      <c r="M40" s="1071">
        <v>35</v>
      </c>
      <c r="N40" s="1071">
        <v>40</v>
      </c>
      <c r="O40" s="1103" t="s">
        <v>1048</v>
      </c>
      <c r="P40" s="1081" t="s">
        <v>526</v>
      </c>
      <c r="Q40" s="1186"/>
    </row>
    <row r="41" spans="1:17" ht="26.4" x14ac:dyDescent="0.3">
      <c r="A41" s="28"/>
      <c r="B41" s="29"/>
      <c r="C41" s="1234"/>
      <c r="D41" s="48"/>
      <c r="E41" s="1100" t="s">
        <v>876</v>
      </c>
      <c r="F41" s="1099" t="s">
        <v>190</v>
      </c>
      <c r="G41" s="1101" t="s">
        <v>6</v>
      </c>
      <c r="H41" s="1107">
        <v>2</v>
      </c>
      <c r="I41" s="1109">
        <v>2</v>
      </c>
      <c r="J41" s="1109">
        <v>3</v>
      </c>
      <c r="K41" s="1120" t="s">
        <v>60</v>
      </c>
      <c r="L41" s="1108">
        <v>1</v>
      </c>
      <c r="M41" s="1071">
        <v>1</v>
      </c>
      <c r="N41" s="1071">
        <v>1</v>
      </c>
      <c r="O41" s="1188" t="s">
        <v>1047</v>
      </c>
      <c r="P41" s="1081" t="s">
        <v>527</v>
      </c>
      <c r="Q41" s="1186"/>
    </row>
    <row r="42" spans="1:17" s="1065" customFormat="1" ht="53.4" thickBot="1" x14ac:dyDescent="0.35">
      <c r="A42" s="1067"/>
      <c r="B42" s="1068"/>
      <c r="C42" s="1234"/>
      <c r="D42" s="1070"/>
      <c r="E42" s="1163" t="s">
        <v>1376</v>
      </c>
      <c r="F42" s="1159" t="s">
        <v>1364</v>
      </c>
      <c r="G42" s="1160" t="s">
        <v>5</v>
      </c>
      <c r="H42" s="1161">
        <v>160</v>
      </c>
      <c r="I42" s="1161">
        <v>56</v>
      </c>
      <c r="J42" s="1161">
        <v>234</v>
      </c>
      <c r="K42" s="1160" t="s">
        <v>1361</v>
      </c>
      <c r="L42" s="1162">
        <v>3</v>
      </c>
      <c r="M42" s="1162">
        <v>1</v>
      </c>
      <c r="N42" s="1162">
        <v>5</v>
      </c>
      <c r="O42" s="1189"/>
      <c r="P42" s="1160" t="s">
        <v>1365</v>
      </c>
      <c r="Q42" s="1187"/>
    </row>
    <row r="43" spans="1:17" ht="13.8" thickBot="1" x14ac:dyDescent="0.3">
      <c r="A43" s="28"/>
      <c r="B43" s="29"/>
      <c r="C43" s="1234"/>
      <c r="D43" s="49"/>
      <c r="E43" s="1190" t="s">
        <v>13</v>
      </c>
      <c r="F43" s="1246"/>
      <c r="G43" s="1247"/>
      <c r="H43" s="236">
        <f>SUM(H38:H42)</f>
        <v>204</v>
      </c>
      <c r="I43" s="1086">
        <f t="shared" ref="I43:J43" si="1">SUM(I38:I42)</f>
        <v>105</v>
      </c>
      <c r="J43" s="1086">
        <f t="shared" si="1"/>
        <v>290</v>
      </c>
      <c r="K43" s="1248"/>
      <c r="L43" s="1249"/>
      <c r="M43" s="1249"/>
      <c r="N43" s="1249"/>
      <c r="O43" s="1249"/>
      <c r="P43" s="1249"/>
      <c r="Q43" s="1250"/>
    </row>
    <row r="44" spans="1:17" ht="13.8" thickBot="1" x14ac:dyDescent="0.35">
      <c r="A44" s="28"/>
      <c r="B44" s="29"/>
      <c r="C44" s="1234"/>
      <c r="D44" s="1251" t="s">
        <v>877</v>
      </c>
      <c r="E44" s="1252"/>
      <c r="F44" s="1252"/>
      <c r="G44" s="1252"/>
      <c r="H44" s="1252"/>
      <c r="I44" s="1252"/>
      <c r="J44" s="1252"/>
      <c r="K44" s="1252"/>
      <c r="L44" s="1252"/>
      <c r="M44" s="1252"/>
      <c r="N44" s="1252"/>
      <c r="O44" s="1252"/>
      <c r="P44" s="1252"/>
      <c r="Q44" s="1253"/>
    </row>
    <row r="45" spans="1:17" ht="52.8" x14ac:dyDescent="0.3">
      <c r="A45" s="28"/>
      <c r="B45" s="29"/>
      <c r="C45" s="1234"/>
      <c r="D45" s="587"/>
      <c r="E45" s="416" t="s">
        <v>878</v>
      </c>
      <c r="F45" s="413" t="s">
        <v>73</v>
      </c>
      <c r="G45" s="413" t="s">
        <v>6</v>
      </c>
      <c r="H45" s="472">
        <v>5</v>
      </c>
      <c r="I45" s="472">
        <v>6</v>
      </c>
      <c r="J45" s="473">
        <v>6</v>
      </c>
      <c r="K45" s="438" t="s">
        <v>74</v>
      </c>
      <c r="L45" s="414">
        <v>6</v>
      </c>
      <c r="M45" s="414">
        <v>7</v>
      </c>
      <c r="N45" s="414">
        <v>8</v>
      </c>
      <c r="O45" s="410" t="s">
        <v>1086</v>
      </c>
      <c r="P45" s="414" t="s">
        <v>557</v>
      </c>
      <c r="Q45" s="1254" t="s">
        <v>382</v>
      </c>
    </row>
    <row r="46" spans="1:17" x14ac:dyDescent="0.3">
      <c r="A46" s="28"/>
      <c r="B46" s="29"/>
      <c r="C46" s="1234"/>
      <c r="D46" s="48"/>
      <c r="E46" s="1257" t="s">
        <v>879</v>
      </c>
      <c r="F46" s="1259" t="s">
        <v>377</v>
      </c>
      <c r="G46" s="280" t="s">
        <v>6</v>
      </c>
      <c r="H46" s="542">
        <v>17.206057999999999</v>
      </c>
      <c r="I46" s="468">
        <v>0</v>
      </c>
      <c r="J46" s="468">
        <v>0</v>
      </c>
      <c r="K46" s="474" t="s">
        <v>263</v>
      </c>
      <c r="L46" s="1260">
        <v>1</v>
      </c>
      <c r="M46" s="1260">
        <v>0</v>
      </c>
      <c r="N46" s="475">
        <v>0</v>
      </c>
      <c r="O46" s="1262" t="s">
        <v>1049</v>
      </c>
      <c r="P46" s="1262" t="s">
        <v>1092</v>
      </c>
      <c r="Q46" s="1254"/>
    </row>
    <row r="47" spans="1:17" x14ac:dyDescent="0.3">
      <c r="A47" s="28"/>
      <c r="B47" s="29"/>
      <c r="C47" s="1234"/>
      <c r="D47" s="48"/>
      <c r="E47" s="1258"/>
      <c r="F47" s="1188"/>
      <c r="G47" s="279" t="s">
        <v>5</v>
      </c>
      <c r="H47" s="476">
        <v>135.05994200000001</v>
      </c>
      <c r="I47" s="468">
        <v>0</v>
      </c>
      <c r="J47" s="468">
        <v>0</v>
      </c>
      <c r="K47" s="477"/>
      <c r="L47" s="1261"/>
      <c r="M47" s="1261"/>
      <c r="N47" s="414"/>
      <c r="O47" s="1263"/>
      <c r="P47" s="1263"/>
      <c r="Q47" s="1254"/>
    </row>
    <row r="48" spans="1:17" ht="26.4" x14ac:dyDescent="0.3">
      <c r="A48" s="28"/>
      <c r="B48" s="29"/>
      <c r="C48" s="1234"/>
      <c r="D48" s="48"/>
      <c r="E48" s="887" t="s">
        <v>880</v>
      </c>
      <c r="F48" s="886" t="s">
        <v>384</v>
      </c>
      <c r="G48" s="180" t="s">
        <v>11</v>
      </c>
      <c r="H48" s="468">
        <v>24</v>
      </c>
      <c r="I48" s="468">
        <v>0</v>
      </c>
      <c r="J48" s="468">
        <v>0</v>
      </c>
      <c r="K48" s="452" t="s">
        <v>387</v>
      </c>
      <c r="L48" s="50">
        <v>1</v>
      </c>
      <c r="M48" s="50">
        <v>0</v>
      </c>
      <c r="N48" s="50">
        <v>0</v>
      </c>
      <c r="O48" s="50" t="s">
        <v>517</v>
      </c>
      <c r="P48" s="50" t="s">
        <v>452</v>
      </c>
      <c r="Q48" s="1255"/>
    </row>
    <row r="49" spans="1:17" ht="26.4" x14ac:dyDescent="0.3">
      <c r="A49" s="28"/>
      <c r="B49" s="29"/>
      <c r="C49" s="1234"/>
      <c r="D49" s="48"/>
      <c r="E49" s="1236" t="s">
        <v>881</v>
      </c>
      <c r="F49" s="1188" t="s">
        <v>385</v>
      </c>
      <c r="G49" s="180" t="s">
        <v>6</v>
      </c>
      <c r="H49" s="468">
        <v>30</v>
      </c>
      <c r="I49" s="468">
        <v>0</v>
      </c>
      <c r="J49" s="468">
        <v>0</v>
      </c>
      <c r="K49" s="452" t="s">
        <v>387</v>
      </c>
      <c r="L49" s="50">
        <v>1</v>
      </c>
      <c r="M49" s="50">
        <v>0</v>
      </c>
      <c r="N49" s="50">
        <v>0</v>
      </c>
      <c r="O49" s="50" t="s">
        <v>517</v>
      </c>
      <c r="P49" s="50" t="s">
        <v>452</v>
      </c>
      <c r="Q49" s="1255"/>
    </row>
    <row r="50" spans="1:17" ht="13.8" thickBot="1" x14ac:dyDescent="0.35">
      <c r="A50" s="28"/>
      <c r="B50" s="29"/>
      <c r="C50" s="1234"/>
      <c r="D50" s="48"/>
      <c r="E50" s="1237"/>
      <c r="F50" s="1238"/>
      <c r="G50" s="181" t="s">
        <v>11</v>
      </c>
      <c r="H50" s="478">
        <v>55</v>
      </c>
      <c r="I50" s="478">
        <v>0</v>
      </c>
      <c r="J50" s="478">
        <v>0</v>
      </c>
      <c r="K50" s="181" t="s">
        <v>386</v>
      </c>
      <c r="L50" s="51">
        <v>1</v>
      </c>
      <c r="M50" s="51">
        <v>0</v>
      </c>
      <c r="N50" s="51">
        <v>0</v>
      </c>
      <c r="O50" s="51" t="s">
        <v>1050</v>
      </c>
      <c r="P50" s="61" t="s">
        <v>388</v>
      </c>
      <c r="Q50" s="1256"/>
    </row>
    <row r="51" spans="1:17" ht="13.8" thickBot="1" x14ac:dyDescent="0.35">
      <c r="A51" s="28"/>
      <c r="B51" s="29"/>
      <c r="C51" s="1234"/>
      <c r="D51" s="49"/>
      <c r="E51" s="1190" t="s">
        <v>13</v>
      </c>
      <c r="F51" s="1190"/>
      <c r="G51" s="1191"/>
      <c r="H51" s="236">
        <f>SUM(H45:H50)</f>
        <v>266.26600000000002</v>
      </c>
      <c r="I51" s="236">
        <f>SUM(I45:I50)</f>
        <v>6</v>
      </c>
      <c r="J51" s="236">
        <f>SUM(J45:J50)</f>
        <v>6</v>
      </c>
      <c r="K51" s="1244"/>
      <c r="L51" s="1245"/>
      <c r="M51" s="175"/>
      <c r="N51" s="400"/>
      <c r="O51" s="175"/>
      <c r="P51" s="175"/>
      <c r="Q51" s="35"/>
    </row>
    <row r="52" spans="1:17" ht="13.8" thickBot="1" x14ac:dyDescent="0.35">
      <c r="A52" s="28"/>
      <c r="B52" s="29"/>
      <c r="C52" s="1235"/>
      <c r="D52" s="1201" t="s">
        <v>9</v>
      </c>
      <c r="E52" s="1202"/>
      <c r="F52" s="1202"/>
      <c r="G52" s="1203"/>
      <c r="H52" s="235">
        <f>H51+H36+H43</f>
        <v>528.26600000000008</v>
      </c>
      <c r="I52" s="235">
        <f>I51+I36+I43</f>
        <v>148</v>
      </c>
      <c r="J52" s="235">
        <f>J51+J36+J43</f>
        <v>339</v>
      </c>
      <c r="K52" s="1222"/>
      <c r="L52" s="1223"/>
      <c r="M52" s="173"/>
      <c r="N52" s="399"/>
      <c r="O52" s="173"/>
      <c r="P52" s="173"/>
      <c r="Q52" s="3"/>
    </row>
    <row r="53" spans="1:17" ht="13.8" thickBot="1" x14ac:dyDescent="0.35">
      <c r="A53" s="28"/>
      <c r="B53" s="36"/>
      <c r="C53" s="47"/>
      <c r="D53" s="37"/>
      <c r="E53" s="38"/>
      <c r="F53" s="38"/>
      <c r="G53" s="39" t="s">
        <v>553</v>
      </c>
      <c r="H53" s="237">
        <v>538</v>
      </c>
      <c r="I53" s="237">
        <v>431</v>
      </c>
      <c r="J53" s="237">
        <f>J29+J52</f>
        <v>680</v>
      </c>
      <c r="K53" s="40"/>
      <c r="L53" s="41"/>
      <c r="M53" s="41"/>
      <c r="N53" s="41"/>
      <c r="O53" s="41"/>
      <c r="P53" s="41"/>
      <c r="Q53" s="42"/>
    </row>
    <row r="54" spans="1:17" ht="13.8" thickBot="1" x14ac:dyDescent="0.35">
      <c r="A54" s="43"/>
      <c r="B54" s="182"/>
      <c r="C54" s="1224" t="s">
        <v>76</v>
      </c>
      <c r="D54" s="1225"/>
      <c r="E54" s="1225"/>
      <c r="F54" s="1225"/>
      <c r="G54" s="1226"/>
      <c r="H54" s="238">
        <f>H52+H29</f>
        <v>861.26600000000008</v>
      </c>
      <c r="I54" s="238">
        <f>I52+I29</f>
        <v>487</v>
      </c>
      <c r="J54" s="238">
        <f>J30+J53</f>
        <v>680</v>
      </c>
      <c r="K54" s="1227"/>
      <c r="L54" s="1228"/>
      <c r="M54" s="171"/>
      <c r="N54" s="401"/>
      <c r="O54" s="171"/>
      <c r="P54" s="171"/>
      <c r="Q54" s="44"/>
    </row>
    <row r="55" spans="1:17" x14ac:dyDescent="0.3">
      <c r="C55" s="1229"/>
      <c r="D55" s="1229"/>
      <c r="E55" s="1229"/>
      <c r="F55" s="1229"/>
      <c r="G55" s="1229"/>
      <c r="H55" s="1229"/>
      <c r="I55" s="1229"/>
      <c r="J55" s="1229"/>
      <c r="K55" s="1229"/>
      <c r="L55" s="1229"/>
      <c r="M55" s="174"/>
      <c r="N55" s="402"/>
      <c r="O55" s="174"/>
      <c r="P55" s="174"/>
    </row>
    <row r="58" spans="1:17" ht="40.200000000000003" thickBot="1" x14ac:dyDescent="0.35">
      <c r="C58" s="1230" t="s">
        <v>573</v>
      </c>
      <c r="D58" s="1231"/>
      <c r="E58" s="1231"/>
      <c r="F58" s="1231"/>
      <c r="G58" s="1232"/>
      <c r="H58" s="115" t="s">
        <v>574</v>
      </c>
      <c r="I58" s="116" t="s">
        <v>610</v>
      </c>
      <c r="J58" s="116" t="s">
        <v>1195</v>
      </c>
    </row>
    <row r="59" spans="1:17" x14ac:dyDescent="0.3">
      <c r="C59" s="1204" t="s">
        <v>575</v>
      </c>
      <c r="D59" s="1205"/>
      <c r="E59" s="1205"/>
      <c r="F59" s="1205"/>
      <c r="G59" s="1206"/>
      <c r="H59" s="118">
        <f>H60+H61</f>
        <v>132.20605799999998</v>
      </c>
      <c r="I59" s="117">
        <f t="shared" ref="I59:J59" si="2">I60+I61</f>
        <v>97</v>
      </c>
      <c r="J59" s="117">
        <f t="shared" si="2"/>
        <v>110</v>
      </c>
    </row>
    <row r="60" spans="1:17" x14ac:dyDescent="0.3">
      <c r="C60" s="1207" t="s">
        <v>576</v>
      </c>
      <c r="D60" s="1208"/>
      <c r="E60" s="1208"/>
      <c r="F60" s="1208"/>
      <c r="G60" s="1209"/>
      <c r="H60" s="520">
        <f>SUMIF($G$5:$G$52,"SB",$H$5:$H$52)</f>
        <v>132.20605799999998</v>
      </c>
      <c r="I60" s="110">
        <f>SUMIF($G$5:$G$52,"SB",$I$5:$I$52)</f>
        <v>97</v>
      </c>
      <c r="J60" s="110">
        <f>SUMIF($G$5:$G$52,"SB",$J$5:$J$52)</f>
        <v>110</v>
      </c>
    </row>
    <row r="61" spans="1:17" x14ac:dyDescent="0.3">
      <c r="C61" s="1210" t="s">
        <v>577</v>
      </c>
      <c r="D61" s="1211"/>
      <c r="E61" s="1211"/>
      <c r="F61" s="1211"/>
      <c r="G61" s="1212"/>
      <c r="H61" s="520">
        <f>SUMIF($G$5:$G$52,"SB (VB)",H$5:H$52)</f>
        <v>0</v>
      </c>
      <c r="I61" s="110">
        <f>SUMIF($G$5:$G$52,"SB (VB)",I$5:I$52)</f>
        <v>0</v>
      </c>
      <c r="J61" s="110">
        <f>SUMIF($G$5:$G$52,"SB (VB)",J$5:J$52)</f>
        <v>0</v>
      </c>
    </row>
    <row r="62" spans="1:17" x14ac:dyDescent="0.3">
      <c r="C62" s="1213" t="s">
        <v>578</v>
      </c>
      <c r="D62" s="1214"/>
      <c r="E62" s="1214"/>
      <c r="F62" s="1214"/>
      <c r="G62" s="1215"/>
      <c r="H62" s="120">
        <f>H63+H64+H65+H66+H67+H68</f>
        <v>729.05994199999998</v>
      </c>
      <c r="I62" s="119">
        <f>I63+I64+I65+I66+I67+I68</f>
        <v>390</v>
      </c>
      <c r="J62" s="119">
        <f>J63+J64+J65+J66+J67+J68</f>
        <v>570</v>
      </c>
    </row>
    <row r="63" spans="1:17" x14ac:dyDescent="0.3">
      <c r="C63" s="1216" t="s">
        <v>579</v>
      </c>
      <c r="D63" s="1217"/>
      <c r="E63" s="1217"/>
      <c r="F63" s="1217"/>
      <c r="G63" s="1218"/>
      <c r="H63" s="520">
        <f>SUMIF($G$5:$G$52,"VB",H$5:H$52)</f>
        <v>328</v>
      </c>
      <c r="I63" s="110">
        <f>SUMIF($G$5:$G$52,"VB",I$5:I$52)</f>
        <v>334</v>
      </c>
      <c r="J63" s="110">
        <f>SUMIF($G$5:$G$52,"VB",J$5:J$52)</f>
        <v>336</v>
      </c>
    </row>
    <row r="64" spans="1:17" x14ac:dyDescent="0.3">
      <c r="C64" s="1192" t="s">
        <v>580</v>
      </c>
      <c r="D64" s="1193"/>
      <c r="E64" s="1193"/>
      <c r="F64" s="1193"/>
      <c r="G64" s="1194"/>
      <c r="H64" s="520">
        <f>SUMIF($G$5:$G$52,"ES",H$5:H$52)</f>
        <v>322.05994199999998</v>
      </c>
      <c r="I64" s="110">
        <f>SUMIF($G$5:$G$52,"ES",I$5:I$52)</f>
        <v>56</v>
      </c>
      <c r="J64" s="110">
        <f>SUMIF($G$5:$G$52,"ES",J$5:J$52)</f>
        <v>234</v>
      </c>
    </row>
    <row r="65" spans="3:10" x14ac:dyDescent="0.3">
      <c r="C65" s="1192" t="s">
        <v>581</v>
      </c>
      <c r="D65" s="1193"/>
      <c r="E65" s="1193"/>
      <c r="F65" s="1193"/>
      <c r="G65" s="1194"/>
      <c r="H65" s="520">
        <f>SUMIF($G$5:$G$52,"SL",H$5:H$52)</f>
        <v>0</v>
      </c>
      <c r="I65" s="110">
        <f>SUMIF($G$5:$G$52,"SL",I$5:I$52)</f>
        <v>0</v>
      </c>
      <c r="J65" s="110">
        <f>SUMIF($G$5:$G$52,"SL",J$5:J$52)</f>
        <v>0</v>
      </c>
    </row>
    <row r="66" spans="3:10" x14ac:dyDescent="0.3">
      <c r="C66" s="1192" t="s">
        <v>582</v>
      </c>
      <c r="D66" s="1193"/>
      <c r="E66" s="1193"/>
      <c r="F66" s="1193"/>
      <c r="G66" s="1194"/>
      <c r="H66" s="520">
        <f>SUMIF($G$5:$G$52,"Kt",H$5:H$52)</f>
        <v>79</v>
      </c>
      <c r="I66" s="110">
        <f>SUMIF($G$5:$G$52,"Kt",I$5:I$52)</f>
        <v>0</v>
      </c>
      <c r="J66" s="110">
        <f>SUMIF($G$5:$G$52,"Kt",J$5:J$52)</f>
        <v>0</v>
      </c>
    </row>
    <row r="67" spans="3:10" x14ac:dyDescent="0.25">
      <c r="C67" s="1195" t="s">
        <v>583</v>
      </c>
      <c r="D67" s="1196"/>
      <c r="E67" s="1196"/>
      <c r="F67" s="1196"/>
      <c r="G67" s="1197"/>
      <c r="H67" s="520">
        <f>SUMIF($G$5:$G$52,"SAARP",H$5:H$52)</f>
        <v>0</v>
      </c>
      <c r="I67" s="110">
        <f>SUMIF($G$5:$G$52,"SAARP",I$5:I$52)</f>
        <v>0</v>
      </c>
      <c r="J67" s="110">
        <f>SUMIF($G$5:$G$52,"SAARP",J$5:J$52)</f>
        <v>0</v>
      </c>
    </row>
    <row r="68" spans="3:10" ht="13.8" thickBot="1" x14ac:dyDescent="0.3">
      <c r="C68" s="1198" t="s">
        <v>584</v>
      </c>
      <c r="D68" s="1199"/>
      <c r="E68" s="1199"/>
      <c r="F68" s="1199"/>
      <c r="G68" s="1200"/>
      <c r="H68" s="520">
        <f>SUMIF($G$5:$G$52,"KPP",H$5:H$52)</f>
        <v>0</v>
      </c>
      <c r="I68" s="110">
        <f>SUMIF($G$5:$G$52,"KPP",I$5:I$52)</f>
        <v>0</v>
      </c>
      <c r="J68" s="110">
        <f>SUMIF($G$5:$G$52,"KPP",J$5:J$52)</f>
        <v>0</v>
      </c>
    </row>
    <row r="69" spans="3:10" ht="13.8" thickBot="1" x14ac:dyDescent="0.35">
      <c r="C69" s="1219" t="s">
        <v>585</v>
      </c>
      <c r="D69" s="1220"/>
      <c r="E69" s="1220"/>
      <c r="F69" s="1220"/>
      <c r="G69" s="1221"/>
      <c r="H69" s="122">
        <f>SUM(H59,H62)</f>
        <v>861.26599999999996</v>
      </c>
      <c r="I69" s="121">
        <f t="shared" ref="I69:J69" si="3">SUM(I59,I62)</f>
        <v>487</v>
      </c>
      <c r="J69" s="121">
        <f t="shared" si="3"/>
        <v>680</v>
      </c>
    </row>
  </sheetData>
  <mergeCells count="93">
    <mergeCell ref="A12:Q12"/>
    <mergeCell ref="G9:G11"/>
    <mergeCell ref="A5:Q5"/>
    <mergeCell ref="A6:Q6"/>
    <mergeCell ref="A7:Q7"/>
    <mergeCell ref="A8:Q8"/>
    <mergeCell ref="A9:A11"/>
    <mergeCell ref="B9:B11"/>
    <mergeCell ref="C9:C11"/>
    <mergeCell ref="D9:D11"/>
    <mergeCell ref="E9:E11"/>
    <mergeCell ref="F9:F11"/>
    <mergeCell ref="J9:J11"/>
    <mergeCell ref="N10:N11"/>
    <mergeCell ref="H9:H11"/>
    <mergeCell ref="I9:I11"/>
    <mergeCell ref="K9:M9"/>
    <mergeCell ref="O9:O11"/>
    <mergeCell ref="P9:Q10"/>
    <mergeCell ref="K10:K11"/>
    <mergeCell ref="L10:L11"/>
    <mergeCell ref="M10:M11"/>
    <mergeCell ref="B13:Q13"/>
    <mergeCell ref="C14:Q14"/>
    <mergeCell ref="D15:Q15"/>
    <mergeCell ref="E16:E20"/>
    <mergeCell ref="F16:F20"/>
    <mergeCell ref="G16:G20"/>
    <mergeCell ref="H16:H20"/>
    <mergeCell ref="I16:I20"/>
    <mergeCell ref="O16:O27"/>
    <mergeCell ref="P16:P20"/>
    <mergeCell ref="Q16:Q27"/>
    <mergeCell ref="P21:P27"/>
    <mergeCell ref="E23:E26"/>
    <mergeCell ref="F23:F26"/>
    <mergeCell ref="G23:G26"/>
    <mergeCell ref="J16:J20"/>
    <mergeCell ref="D30:Q30"/>
    <mergeCell ref="D31:Q31"/>
    <mergeCell ref="O32:O34"/>
    <mergeCell ref="J32:J33"/>
    <mergeCell ref="H32:H33"/>
    <mergeCell ref="H23:H26"/>
    <mergeCell ref="I23:I26"/>
    <mergeCell ref="E28:G28"/>
    <mergeCell ref="K28:L28"/>
    <mergeCell ref="D29:G29"/>
    <mergeCell ref="K29:L29"/>
    <mergeCell ref="E36:G36"/>
    <mergeCell ref="D37:Q37"/>
    <mergeCell ref="I32:I33"/>
    <mergeCell ref="G32:G33"/>
    <mergeCell ref="E32:E33"/>
    <mergeCell ref="F32:F33"/>
    <mergeCell ref="P32:P35"/>
    <mergeCell ref="Q32:Q35"/>
    <mergeCell ref="C69:G69"/>
    <mergeCell ref="K52:L52"/>
    <mergeCell ref="C54:G54"/>
    <mergeCell ref="K54:L54"/>
    <mergeCell ref="C55:L55"/>
    <mergeCell ref="C58:G58"/>
    <mergeCell ref="C30:C52"/>
    <mergeCell ref="E49:E50"/>
    <mergeCell ref="F49:F50"/>
    <mergeCell ref="K36:Q36"/>
    <mergeCell ref="O38:O39"/>
    <mergeCell ref="K51:L51"/>
    <mergeCell ref="E43:G43"/>
    <mergeCell ref="K43:Q43"/>
    <mergeCell ref="C65:G65"/>
    <mergeCell ref="D44:Q44"/>
    <mergeCell ref="C68:G68"/>
    <mergeCell ref="C64:G64"/>
    <mergeCell ref="D52:G52"/>
    <mergeCell ref="C59:G59"/>
    <mergeCell ref="C60:G60"/>
    <mergeCell ref="C61:G61"/>
    <mergeCell ref="C62:G62"/>
    <mergeCell ref="C63:G63"/>
    <mergeCell ref="Q38:Q42"/>
    <mergeCell ref="O41:O42"/>
    <mergeCell ref="E51:G51"/>
    <mergeCell ref="C66:G66"/>
    <mergeCell ref="C67:G67"/>
    <mergeCell ref="Q45:Q50"/>
    <mergeCell ref="E46:E47"/>
    <mergeCell ref="F46:F47"/>
    <mergeCell ref="L46:L47"/>
    <mergeCell ref="M46:M47"/>
    <mergeCell ref="O46:O47"/>
    <mergeCell ref="P46:P47"/>
  </mergeCells>
  <phoneticPr fontId="31" type="noConversion"/>
  <pageMargins left="0.25" right="0.25"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95821-0F08-4A1A-9C66-73029C9E06A6}">
  <sheetPr>
    <pageSetUpPr fitToPage="1"/>
  </sheetPr>
  <dimension ref="A1:R65"/>
  <sheetViews>
    <sheetView zoomScale="70" zoomScaleNormal="70" zoomScaleSheetLayoutView="70" workbookViewId="0">
      <selection activeCell="O1" sqref="O1:O3"/>
    </sheetView>
  </sheetViews>
  <sheetFormatPr defaultColWidth="9.109375" defaultRowHeight="13.2" x14ac:dyDescent="0.3"/>
  <cols>
    <col min="1" max="1" width="3.109375" style="17" customWidth="1"/>
    <col min="2" max="2" width="3.44140625" style="17" customWidth="1"/>
    <col min="3" max="3" width="3.44140625" style="17" bestFit="1" customWidth="1"/>
    <col min="4" max="4" width="3.44140625" style="17" customWidth="1"/>
    <col min="5" max="5" width="13.33203125" style="17" customWidth="1"/>
    <col min="6" max="6" width="37.6640625" style="17" customWidth="1"/>
    <col min="7" max="7" width="8.33203125" style="176" customWidth="1"/>
    <col min="8" max="10" width="8.5546875" style="225" customWidth="1"/>
    <col min="11" max="11" width="23.44140625" style="17" customWidth="1"/>
    <col min="12" max="12" width="4.44140625" style="176" bestFit="1" customWidth="1"/>
    <col min="13" max="13" width="4.44140625" style="369" customWidth="1"/>
    <col min="14" max="14" width="4.44140625" style="176" customWidth="1"/>
    <col min="15" max="15" width="9.109375" style="176" customWidth="1"/>
    <col min="16" max="16" width="25.6640625" style="176" customWidth="1"/>
    <col min="17" max="17" width="16.44140625" style="8" customWidth="1"/>
    <col min="18" max="16384" width="9.109375" style="17"/>
  </cols>
  <sheetData>
    <row r="1" spans="1:17" ht="15.6" x14ac:dyDescent="0.3">
      <c r="G1" s="369"/>
      <c r="L1" s="369"/>
      <c r="N1" s="369"/>
      <c r="O1" s="373" t="s">
        <v>1384</v>
      </c>
      <c r="P1" s="369"/>
    </row>
    <row r="2" spans="1:17" ht="15.6" x14ac:dyDescent="0.3">
      <c r="G2" s="369"/>
      <c r="L2" s="369"/>
      <c r="N2" s="369"/>
      <c r="O2" s="374" t="s">
        <v>1385</v>
      </c>
      <c r="P2" s="369"/>
    </row>
    <row r="3" spans="1:17" ht="15.6" x14ac:dyDescent="0.3">
      <c r="G3" s="369"/>
      <c r="L3" s="369"/>
      <c r="N3" s="369"/>
      <c r="O3" s="374" t="s">
        <v>1386</v>
      </c>
      <c r="P3" s="369"/>
    </row>
    <row r="4" spans="1:17" ht="16.2" thickBot="1" x14ac:dyDescent="0.35">
      <c r="G4" s="369"/>
      <c r="L4" s="369"/>
      <c r="N4" s="369"/>
      <c r="O4" s="374"/>
      <c r="P4" s="369"/>
    </row>
    <row r="5" spans="1:17" x14ac:dyDescent="0.3">
      <c r="A5" s="377"/>
      <c r="B5" s="1440" t="s">
        <v>1145</v>
      </c>
      <c r="C5" s="1440"/>
      <c r="D5" s="1440"/>
      <c r="E5" s="1440"/>
      <c r="F5" s="1440"/>
      <c r="G5" s="1440"/>
      <c r="H5" s="1440"/>
      <c r="I5" s="1440"/>
      <c r="J5" s="1440"/>
      <c r="K5" s="1440"/>
      <c r="L5" s="1440"/>
      <c r="M5" s="1440"/>
      <c r="N5" s="1440"/>
      <c r="O5" s="1440"/>
      <c r="P5" s="1440"/>
      <c r="Q5" s="1441"/>
    </row>
    <row r="6" spans="1:17" x14ac:dyDescent="0.3">
      <c r="A6" s="378"/>
      <c r="B6" s="1442" t="s">
        <v>215</v>
      </c>
      <c r="C6" s="1442"/>
      <c r="D6" s="1442"/>
      <c r="E6" s="1442"/>
      <c r="F6" s="1442"/>
      <c r="G6" s="1442"/>
      <c r="H6" s="1442"/>
      <c r="I6" s="1442"/>
      <c r="J6" s="1442"/>
      <c r="K6" s="1442"/>
      <c r="L6" s="1442"/>
      <c r="M6" s="1442"/>
      <c r="N6" s="1442"/>
      <c r="O6" s="1442"/>
      <c r="P6" s="1442"/>
      <c r="Q6" s="1443"/>
    </row>
    <row r="7" spans="1:17" x14ac:dyDescent="0.3">
      <c r="A7" s="378"/>
      <c r="B7" s="1444" t="s">
        <v>0</v>
      </c>
      <c r="C7" s="1444"/>
      <c r="D7" s="1444"/>
      <c r="E7" s="1444"/>
      <c r="F7" s="1444"/>
      <c r="G7" s="1444"/>
      <c r="H7" s="1444"/>
      <c r="I7" s="1444"/>
      <c r="J7" s="1444"/>
      <c r="K7" s="1444"/>
      <c r="L7" s="1444"/>
      <c r="M7" s="1444"/>
      <c r="N7" s="1444"/>
      <c r="O7" s="1444"/>
      <c r="P7" s="1444"/>
      <c r="Q7" s="1445"/>
    </row>
    <row r="8" spans="1:17" ht="13.8" thickBot="1" x14ac:dyDescent="0.35">
      <c r="A8" s="379"/>
      <c r="B8" s="380"/>
      <c r="C8" s="380"/>
      <c r="D8" s="380"/>
      <c r="E8" s="380"/>
      <c r="F8" s="380"/>
      <c r="G8" s="381"/>
      <c r="H8" s="382"/>
      <c r="I8" s="382"/>
      <c r="J8" s="382"/>
      <c r="K8" s="380"/>
      <c r="L8" s="449"/>
      <c r="M8" s="406"/>
      <c r="N8" s="381"/>
      <c r="O8" s="381"/>
      <c r="P8" s="381"/>
      <c r="Q8" s="383"/>
    </row>
    <row r="9" spans="1:17" x14ac:dyDescent="0.3">
      <c r="A9" s="1355" t="s">
        <v>554</v>
      </c>
      <c r="B9" s="1358" t="s">
        <v>550</v>
      </c>
      <c r="C9" s="1437" t="s">
        <v>551</v>
      </c>
      <c r="D9" s="1437" t="s">
        <v>552</v>
      </c>
      <c r="E9" s="1437" t="s">
        <v>1</v>
      </c>
      <c r="F9" s="1446" t="s">
        <v>555</v>
      </c>
      <c r="G9" s="1449" t="s">
        <v>3</v>
      </c>
      <c r="H9" s="1452" t="s">
        <v>162</v>
      </c>
      <c r="I9" s="1452" t="s">
        <v>222</v>
      </c>
      <c r="J9" s="1464" t="s">
        <v>1143</v>
      </c>
      <c r="K9" s="1455" t="s">
        <v>749</v>
      </c>
      <c r="L9" s="1455"/>
      <c r="M9" s="1455"/>
      <c r="N9" s="1455"/>
      <c r="O9" s="1463" t="s">
        <v>372</v>
      </c>
      <c r="P9" s="1456" t="s">
        <v>4</v>
      </c>
      <c r="Q9" s="1457"/>
    </row>
    <row r="10" spans="1:17" x14ac:dyDescent="0.3">
      <c r="A10" s="1356"/>
      <c r="B10" s="1436"/>
      <c r="C10" s="1438"/>
      <c r="D10" s="1438"/>
      <c r="E10" s="1438"/>
      <c r="F10" s="1447"/>
      <c r="G10" s="1450"/>
      <c r="H10" s="1453"/>
      <c r="I10" s="1453"/>
      <c r="J10" s="1465"/>
      <c r="K10" s="1458" t="s">
        <v>2</v>
      </c>
      <c r="L10" s="1461" t="s">
        <v>163</v>
      </c>
      <c r="M10" s="1461" t="s">
        <v>221</v>
      </c>
      <c r="N10" s="1461" t="s">
        <v>1144</v>
      </c>
      <c r="O10" s="1461"/>
      <c r="P10" s="1458"/>
      <c r="Q10" s="1459"/>
    </row>
    <row r="11" spans="1:17" ht="13.8" thickBot="1" x14ac:dyDescent="0.35">
      <c r="A11" s="1357"/>
      <c r="B11" s="1360"/>
      <c r="C11" s="1439"/>
      <c r="D11" s="1439"/>
      <c r="E11" s="1439"/>
      <c r="F11" s="1448"/>
      <c r="G11" s="1451"/>
      <c r="H11" s="1454"/>
      <c r="I11" s="1454"/>
      <c r="J11" s="1466"/>
      <c r="K11" s="1460"/>
      <c r="L11" s="1462"/>
      <c r="M11" s="1462"/>
      <c r="N11" s="1462"/>
      <c r="O11" s="1462"/>
      <c r="P11" s="177" t="s">
        <v>558</v>
      </c>
      <c r="Q11" s="27" t="s">
        <v>559</v>
      </c>
    </row>
    <row r="12" spans="1:17" ht="13.8" thickBot="1" x14ac:dyDescent="0.35">
      <c r="A12" s="74" t="s">
        <v>572</v>
      </c>
      <c r="B12" s="75"/>
      <c r="C12" s="75"/>
      <c r="D12" s="75"/>
      <c r="E12" s="75"/>
      <c r="F12" s="75"/>
      <c r="G12" s="75"/>
      <c r="H12" s="226"/>
      <c r="I12" s="226"/>
      <c r="J12" s="226"/>
      <c r="K12" s="75"/>
      <c r="L12" s="75"/>
      <c r="M12" s="75"/>
      <c r="N12" s="75"/>
      <c r="O12" s="75"/>
      <c r="P12" s="75"/>
      <c r="Q12" s="76"/>
    </row>
    <row r="13" spans="1:17" s="81" customFormat="1" ht="13.8" thickBot="1" x14ac:dyDescent="0.3">
      <c r="A13" s="77"/>
      <c r="B13" s="78" t="s">
        <v>655</v>
      </c>
      <c r="C13" s="79"/>
      <c r="D13" s="79"/>
      <c r="E13" s="79"/>
      <c r="F13" s="79"/>
      <c r="G13" s="79"/>
      <c r="H13" s="227"/>
      <c r="I13" s="227"/>
      <c r="J13" s="227"/>
      <c r="K13" s="79"/>
      <c r="L13" s="79"/>
      <c r="M13" s="79"/>
      <c r="N13" s="79"/>
      <c r="O13" s="79"/>
      <c r="P13" s="79"/>
      <c r="Q13" s="80"/>
    </row>
    <row r="14" spans="1:17" ht="13.8" thickBot="1" x14ac:dyDescent="0.35">
      <c r="A14" s="82"/>
      <c r="B14" s="1407"/>
      <c r="C14" s="83" t="s">
        <v>694</v>
      </c>
      <c r="D14" s="84"/>
      <c r="E14" s="84"/>
      <c r="F14" s="84"/>
      <c r="G14" s="84"/>
      <c r="H14" s="228"/>
      <c r="I14" s="228"/>
      <c r="J14" s="228"/>
      <c r="K14" s="84"/>
      <c r="L14" s="84"/>
      <c r="M14" s="84"/>
      <c r="N14" s="84"/>
      <c r="O14" s="84"/>
      <c r="P14" s="84"/>
      <c r="Q14" s="85"/>
    </row>
    <row r="15" spans="1:17" ht="13.8" thickBot="1" x14ac:dyDescent="0.35">
      <c r="A15" s="82"/>
      <c r="B15" s="1408"/>
      <c r="C15" s="1392"/>
      <c r="D15" s="1395" t="s">
        <v>882</v>
      </c>
      <c r="E15" s="1396"/>
      <c r="F15" s="1396"/>
      <c r="G15" s="1396"/>
      <c r="H15" s="1396"/>
      <c r="I15" s="1396"/>
      <c r="J15" s="1396"/>
      <c r="K15" s="1396"/>
      <c r="L15" s="1396"/>
      <c r="M15" s="1396"/>
      <c r="N15" s="1396"/>
      <c r="O15" s="1396"/>
      <c r="P15" s="1396"/>
      <c r="Q15" s="1397"/>
    </row>
    <row r="16" spans="1:17" ht="39.6" x14ac:dyDescent="0.3">
      <c r="A16" s="82"/>
      <c r="B16" s="1408"/>
      <c r="C16" s="1393"/>
      <c r="D16" s="92"/>
      <c r="E16" s="421" t="s">
        <v>883</v>
      </c>
      <c r="F16" s="647" t="s">
        <v>282</v>
      </c>
      <c r="G16" s="672" t="s">
        <v>6</v>
      </c>
      <c r="H16" s="479">
        <v>0</v>
      </c>
      <c r="I16" s="479">
        <v>0</v>
      </c>
      <c r="J16" s="832">
        <v>0</v>
      </c>
      <c r="K16" s="480" t="s">
        <v>283</v>
      </c>
      <c r="L16" s="671">
        <v>50</v>
      </c>
      <c r="M16" s="671">
        <v>51</v>
      </c>
      <c r="N16" s="753">
        <v>52</v>
      </c>
      <c r="O16" s="1430" t="s">
        <v>1051</v>
      </c>
      <c r="P16" s="1435" t="s">
        <v>1093</v>
      </c>
      <c r="Q16" s="1433" t="s">
        <v>545</v>
      </c>
    </row>
    <row r="17" spans="1:17" ht="39.6" x14ac:dyDescent="0.3">
      <c r="A17" s="82"/>
      <c r="B17" s="1408"/>
      <c r="C17" s="1393"/>
      <c r="D17" s="86"/>
      <c r="E17" s="678" t="s">
        <v>884</v>
      </c>
      <c r="F17" s="754" t="s">
        <v>284</v>
      </c>
      <c r="G17" s="754" t="s">
        <v>6</v>
      </c>
      <c r="H17" s="685">
        <v>12</v>
      </c>
      <c r="I17" s="685">
        <v>0</v>
      </c>
      <c r="J17" s="482">
        <v>0</v>
      </c>
      <c r="K17" s="679" t="s">
        <v>285</v>
      </c>
      <c r="L17" s="481">
        <v>1</v>
      </c>
      <c r="M17" s="481">
        <v>0</v>
      </c>
      <c r="N17" s="664">
        <v>0</v>
      </c>
      <c r="O17" s="1431"/>
      <c r="P17" s="1435"/>
      <c r="Q17" s="1434"/>
    </row>
    <row r="18" spans="1:17" ht="26.4" x14ac:dyDescent="0.3">
      <c r="A18" s="82"/>
      <c r="B18" s="1408"/>
      <c r="C18" s="1393"/>
      <c r="D18" s="86"/>
      <c r="E18" s="678" t="s">
        <v>885</v>
      </c>
      <c r="F18" s="754" t="s">
        <v>205</v>
      </c>
      <c r="G18" s="754" t="s">
        <v>6</v>
      </c>
      <c r="H18" s="685">
        <v>33</v>
      </c>
      <c r="I18" s="685">
        <v>25</v>
      </c>
      <c r="J18" s="482">
        <v>25</v>
      </c>
      <c r="K18" s="679" t="s">
        <v>206</v>
      </c>
      <c r="L18" s="481">
        <v>20</v>
      </c>
      <c r="M18" s="481">
        <v>20</v>
      </c>
      <c r="N18" s="664">
        <v>20</v>
      </c>
      <c r="O18" s="1431"/>
      <c r="P18" s="1435"/>
      <c r="Q18" s="1434"/>
    </row>
    <row r="19" spans="1:17" x14ac:dyDescent="0.3">
      <c r="A19" s="82"/>
      <c r="B19" s="1408"/>
      <c r="C19" s="1393"/>
      <c r="D19" s="86"/>
      <c r="E19" s="678" t="s">
        <v>886</v>
      </c>
      <c r="F19" s="754" t="s">
        <v>137</v>
      </c>
      <c r="G19" s="754" t="s">
        <v>6</v>
      </c>
      <c r="H19" s="685">
        <v>12</v>
      </c>
      <c r="I19" s="685">
        <v>13</v>
      </c>
      <c r="J19" s="482">
        <v>14</v>
      </c>
      <c r="K19" s="679" t="s">
        <v>286</v>
      </c>
      <c r="L19" s="481">
        <v>103</v>
      </c>
      <c r="M19" s="481">
        <v>103</v>
      </c>
      <c r="N19" s="664">
        <v>103</v>
      </c>
      <c r="O19" s="1431"/>
      <c r="P19" s="1435"/>
      <c r="Q19" s="1434"/>
    </row>
    <row r="20" spans="1:17" ht="52.8" x14ac:dyDescent="0.3">
      <c r="A20" s="82"/>
      <c r="B20" s="1408"/>
      <c r="C20" s="1393"/>
      <c r="D20" s="86"/>
      <c r="E20" s="678" t="s">
        <v>887</v>
      </c>
      <c r="F20" s="754" t="s">
        <v>185</v>
      </c>
      <c r="G20" s="754" t="s">
        <v>6</v>
      </c>
      <c r="H20" s="685">
        <v>25</v>
      </c>
      <c r="I20" s="685">
        <v>25</v>
      </c>
      <c r="J20" s="482">
        <v>30</v>
      </c>
      <c r="K20" s="679" t="s">
        <v>138</v>
      </c>
      <c r="L20" s="481">
        <v>0</v>
      </c>
      <c r="M20" s="481">
        <v>0</v>
      </c>
      <c r="N20" s="664">
        <v>0</v>
      </c>
      <c r="O20" s="1431"/>
      <c r="P20" s="1435"/>
      <c r="Q20" s="1434"/>
    </row>
    <row r="21" spans="1:17" ht="39.6" x14ac:dyDescent="0.3">
      <c r="A21" s="82"/>
      <c r="B21" s="1408"/>
      <c r="C21" s="1393"/>
      <c r="D21" s="86"/>
      <c r="E21" s="678" t="s">
        <v>888</v>
      </c>
      <c r="F21" s="754" t="s">
        <v>139</v>
      </c>
      <c r="G21" s="754" t="s">
        <v>6</v>
      </c>
      <c r="H21" s="685">
        <v>20</v>
      </c>
      <c r="I21" s="685">
        <v>20</v>
      </c>
      <c r="J21" s="482">
        <v>20</v>
      </c>
      <c r="K21" s="679" t="s">
        <v>140</v>
      </c>
      <c r="L21" s="481">
        <v>1</v>
      </c>
      <c r="M21" s="481">
        <v>1</v>
      </c>
      <c r="N21" s="664">
        <v>1</v>
      </c>
      <c r="O21" s="1431"/>
      <c r="P21" s="1435"/>
      <c r="Q21" s="1434"/>
    </row>
    <row r="22" spans="1:17" ht="26.4" x14ac:dyDescent="0.3">
      <c r="A22" s="82"/>
      <c r="B22" s="1408"/>
      <c r="C22" s="1393"/>
      <c r="D22" s="86"/>
      <c r="E22" s="678" t="s">
        <v>889</v>
      </c>
      <c r="F22" s="754" t="s">
        <v>141</v>
      </c>
      <c r="G22" s="754" t="s">
        <v>6</v>
      </c>
      <c r="H22" s="685">
        <v>0</v>
      </c>
      <c r="I22" s="685">
        <v>0</v>
      </c>
      <c r="J22" s="482">
        <v>0</v>
      </c>
      <c r="K22" s="679" t="s">
        <v>142</v>
      </c>
      <c r="L22" s="481">
        <v>12</v>
      </c>
      <c r="M22" s="481">
        <v>12</v>
      </c>
      <c r="N22" s="664">
        <v>12</v>
      </c>
      <c r="O22" s="1431"/>
      <c r="P22" s="1435"/>
      <c r="Q22" s="1434"/>
    </row>
    <row r="23" spans="1:17" ht="26.4" x14ac:dyDescent="0.3">
      <c r="A23" s="82"/>
      <c r="B23" s="1408"/>
      <c r="C23" s="1393"/>
      <c r="D23" s="86"/>
      <c r="E23" s="1063" t="s">
        <v>1357</v>
      </c>
      <c r="F23" s="1064" t="s">
        <v>1358</v>
      </c>
      <c r="G23" s="679" t="s">
        <v>11</v>
      </c>
      <c r="H23" s="685">
        <v>12</v>
      </c>
      <c r="I23" s="685">
        <v>12</v>
      </c>
      <c r="J23" s="482">
        <v>12</v>
      </c>
      <c r="K23" s="679" t="s">
        <v>569</v>
      </c>
      <c r="L23" s="659">
        <v>1</v>
      </c>
      <c r="M23" s="659">
        <v>1</v>
      </c>
      <c r="N23" s="664">
        <v>1</v>
      </c>
      <c r="O23" s="1431"/>
      <c r="P23" s="889" t="s">
        <v>1155</v>
      </c>
      <c r="Q23" s="890" t="s">
        <v>568</v>
      </c>
    </row>
    <row r="24" spans="1:17" ht="40.200000000000003" thickBot="1" x14ac:dyDescent="0.35">
      <c r="A24" s="82"/>
      <c r="B24" s="1408"/>
      <c r="C24" s="1393"/>
      <c r="D24" s="92"/>
      <c r="E24" s="114" t="s">
        <v>1351</v>
      </c>
      <c r="F24" s="690" t="s">
        <v>145</v>
      </c>
      <c r="G24" s="690" t="s">
        <v>11</v>
      </c>
      <c r="H24" s="687">
        <v>20</v>
      </c>
      <c r="I24" s="687">
        <v>50</v>
      </c>
      <c r="J24" s="833">
        <v>25</v>
      </c>
      <c r="K24" s="690" t="s">
        <v>146</v>
      </c>
      <c r="L24" s="667">
        <v>20</v>
      </c>
      <c r="M24" s="667">
        <v>50</v>
      </c>
      <c r="N24" s="500">
        <v>58</v>
      </c>
      <c r="O24" s="1432"/>
      <c r="P24" s="669" t="s">
        <v>1087</v>
      </c>
      <c r="Q24" s="272" t="s">
        <v>750</v>
      </c>
    </row>
    <row r="25" spans="1:17" ht="13.8" thickBot="1" x14ac:dyDescent="0.35">
      <c r="A25" s="82"/>
      <c r="B25" s="1408"/>
      <c r="C25" s="1393"/>
      <c r="D25" s="93"/>
      <c r="E25" s="94"/>
      <c r="F25" s="1425" t="s">
        <v>13</v>
      </c>
      <c r="G25" s="1426"/>
      <c r="H25" s="229">
        <f>SUM(H16:H24)</f>
        <v>134</v>
      </c>
      <c r="I25" s="229">
        <f>SUM(I16:I24)</f>
        <v>145</v>
      </c>
      <c r="J25" s="229">
        <f>SUM(J16:J24)</f>
        <v>126</v>
      </c>
      <c r="K25" s="1427"/>
      <c r="L25" s="1428"/>
      <c r="M25" s="1428"/>
      <c r="N25" s="1428"/>
      <c r="O25" s="1428"/>
      <c r="P25" s="1428"/>
      <c r="Q25" s="1429"/>
    </row>
    <row r="26" spans="1:17" ht="13.8" thickBot="1" x14ac:dyDescent="0.35">
      <c r="A26" s="82"/>
      <c r="B26" s="1408"/>
      <c r="C26" s="1393"/>
      <c r="D26" s="1379" t="s">
        <v>890</v>
      </c>
      <c r="E26" s="1380"/>
      <c r="F26" s="1380"/>
      <c r="G26" s="1380"/>
      <c r="H26" s="1380"/>
      <c r="I26" s="1380"/>
      <c r="J26" s="1380"/>
      <c r="K26" s="1380"/>
      <c r="L26" s="1380"/>
      <c r="M26" s="1380"/>
      <c r="N26" s="1380"/>
      <c r="O26" s="1380"/>
      <c r="P26" s="1380"/>
      <c r="Q26" s="1381"/>
    </row>
    <row r="27" spans="1:17" ht="26.4" x14ac:dyDescent="0.3">
      <c r="A27" s="82"/>
      <c r="B27" s="1408"/>
      <c r="C27" s="1393"/>
      <c r="D27" s="92"/>
      <c r="E27" s="419" t="s">
        <v>891</v>
      </c>
      <c r="F27" s="420" t="s">
        <v>182</v>
      </c>
      <c r="G27" s="453" t="s">
        <v>6</v>
      </c>
      <c r="H27" s="688">
        <v>120</v>
      </c>
      <c r="I27" s="688">
        <v>120</v>
      </c>
      <c r="J27" s="832">
        <v>130</v>
      </c>
      <c r="K27" s="453" t="s">
        <v>125</v>
      </c>
      <c r="L27" s="665">
        <v>11</v>
      </c>
      <c r="M27" s="665">
        <v>11</v>
      </c>
      <c r="N27" s="753">
        <v>11</v>
      </c>
      <c r="O27" s="1373" t="s">
        <v>752</v>
      </c>
      <c r="P27" s="665" t="s">
        <v>1094</v>
      </c>
      <c r="Q27" s="662" t="s">
        <v>1312</v>
      </c>
    </row>
    <row r="28" spans="1:17" ht="27" thickBot="1" x14ac:dyDescent="0.35">
      <c r="A28" s="82"/>
      <c r="B28" s="1408"/>
      <c r="C28" s="1393"/>
      <c r="D28" s="86"/>
      <c r="E28" s="87" t="s">
        <v>892</v>
      </c>
      <c r="F28" s="88" t="s">
        <v>181</v>
      </c>
      <c r="G28" s="679" t="s">
        <v>6</v>
      </c>
      <c r="H28" s="685">
        <v>65</v>
      </c>
      <c r="I28" s="685">
        <v>65</v>
      </c>
      <c r="J28" s="482">
        <v>67</v>
      </c>
      <c r="K28" s="679" t="s">
        <v>126</v>
      </c>
      <c r="L28" s="659">
        <v>4</v>
      </c>
      <c r="M28" s="659">
        <v>4</v>
      </c>
      <c r="N28" s="664">
        <v>5</v>
      </c>
      <c r="O28" s="1373"/>
      <c r="P28" s="659" t="s">
        <v>1095</v>
      </c>
      <c r="Q28" s="663" t="s">
        <v>541</v>
      </c>
    </row>
    <row r="29" spans="1:17" ht="26.4" x14ac:dyDescent="0.3">
      <c r="A29" s="82"/>
      <c r="B29" s="1408"/>
      <c r="C29" s="1393"/>
      <c r="D29" s="86"/>
      <c r="E29" s="87" t="s">
        <v>893</v>
      </c>
      <c r="F29" s="88" t="s">
        <v>180</v>
      </c>
      <c r="G29" s="679" t="s">
        <v>6</v>
      </c>
      <c r="H29" s="685">
        <v>2050</v>
      </c>
      <c r="I29" s="685">
        <v>2050</v>
      </c>
      <c r="J29" s="482">
        <v>2050</v>
      </c>
      <c r="K29" s="679" t="s">
        <v>127</v>
      </c>
      <c r="L29" s="659">
        <v>100</v>
      </c>
      <c r="M29" s="659">
        <v>100</v>
      </c>
      <c r="N29" s="664">
        <v>100</v>
      </c>
      <c r="O29" s="1373"/>
      <c r="P29" s="1375" t="s">
        <v>1096</v>
      </c>
      <c r="Q29" s="1382" t="s">
        <v>542</v>
      </c>
    </row>
    <row r="30" spans="1:17" ht="26.4" x14ac:dyDescent="0.3">
      <c r="A30" s="82"/>
      <c r="B30" s="1408"/>
      <c r="C30" s="1393"/>
      <c r="D30" s="86"/>
      <c r="E30" s="87" t="s">
        <v>894</v>
      </c>
      <c r="F30" s="88" t="s">
        <v>179</v>
      </c>
      <c r="G30" s="679" t="s">
        <v>8</v>
      </c>
      <c r="H30" s="685">
        <v>300</v>
      </c>
      <c r="I30" s="685">
        <v>310</v>
      </c>
      <c r="J30" s="482">
        <v>320</v>
      </c>
      <c r="K30" s="679" t="s">
        <v>127</v>
      </c>
      <c r="L30" s="659">
        <v>100</v>
      </c>
      <c r="M30" s="659">
        <v>100</v>
      </c>
      <c r="N30" s="664">
        <v>100</v>
      </c>
      <c r="O30" s="1373"/>
      <c r="P30" s="1376"/>
      <c r="Q30" s="1383"/>
    </row>
    <row r="31" spans="1:17" ht="39.6" x14ac:dyDescent="0.3">
      <c r="A31" s="82"/>
      <c r="B31" s="1408"/>
      <c r="C31" s="1393"/>
      <c r="D31" s="86"/>
      <c r="E31" s="87" t="s">
        <v>895</v>
      </c>
      <c r="F31" s="88" t="s">
        <v>459</v>
      </c>
      <c r="G31" s="679" t="s">
        <v>6</v>
      </c>
      <c r="H31" s="685">
        <v>0</v>
      </c>
      <c r="I31" s="685">
        <v>0</v>
      </c>
      <c r="J31" s="482">
        <v>5</v>
      </c>
      <c r="K31" s="679" t="s">
        <v>128</v>
      </c>
      <c r="L31" s="659">
        <v>0</v>
      </c>
      <c r="M31" s="659">
        <v>0</v>
      </c>
      <c r="N31" s="664">
        <v>1</v>
      </c>
      <c r="O31" s="1373"/>
      <c r="P31" s="1372" t="s">
        <v>1094</v>
      </c>
      <c r="Q31" s="1384" t="s">
        <v>1312</v>
      </c>
    </row>
    <row r="32" spans="1:17" ht="39.6" x14ac:dyDescent="0.3">
      <c r="A32" s="82"/>
      <c r="B32" s="1408"/>
      <c r="C32" s="1393"/>
      <c r="D32" s="86"/>
      <c r="E32" s="1385" t="s">
        <v>896</v>
      </c>
      <c r="F32" s="1387" t="s">
        <v>178</v>
      </c>
      <c r="G32" s="679" t="s">
        <v>6</v>
      </c>
      <c r="H32" s="685">
        <v>0</v>
      </c>
      <c r="I32" s="685">
        <v>0</v>
      </c>
      <c r="J32" s="482">
        <v>0</v>
      </c>
      <c r="K32" s="679" t="s">
        <v>129</v>
      </c>
      <c r="L32" s="659">
        <v>1</v>
      </c>
      <c r="M32" s="659">
        <v>0</v>
      </c>
      <c r="N32" s="664">
        <v>1</v>
      </c>
      <c r="O32" s="1373"/>
      <c r="P32" s="1373"/>
      <c r="Q32" s="1384"/>
    </row>
    <row r="33" spans="1:18" ht="52.8" x14ac:dyDescent="0.3">
      <c r="A33" s="82"/>
      <c r="B33" s="1408"/>
      <c r="C33" s="1393"/>
      <c r="D33" s="86"/>
      <c r="E33" s="1386"/>
      <c r="F33" s="1387"/>
      <c r="G33" s="679" t="s">
        <v>6</v>
      </c>
      <c r="H33" s="685">
        <v>5</v>
      </c>
      <c r="I33" s="685">
        <v>6</v>
      </c>
      <c r="J33" s="482">
        <v>0</v>
      </c>
      <c r="K33" s="679" t="s">
        <v>130</v>
      </c>
      <c r="L33" s="659">
        <v>1</v>
      </c>
      <c r="M33" s="659">
        <v>1</v>
      </c>
      <c r="N33" s="664">
        <v>0</v>
      </c>
      <c r="O33" s="1373"/>
      <c r="P33" s="1373"/>
      <c r="Q33" s="1384"/>
    </row>
    <row r="34" spans="1:18" ht="27" thickBot="1" x14ac:dyDescent="0.35">
      <c r="A34" s="82"/>
      <c r="B34" s="1408"/>
      <c r="C34" s="1393"/>
      <c r="D34" s="86"/>
      <c r="E34" s="224" t="s">
        <v>897</v>
      </c>
      <c r="F34" s="679" t="s">
        <v>176</v>
      </c>
      <c r="G34" s="664" t="s">
        <v>6</v>
      </c>
      <c r="H34" s="482">
        <v>26</v>
      </c>
      <c r="I34" s="482">
        <v>27</v>
      </c>
      <c r="J34" s="482">
        <v>28</v>
      </c>
      <c r="K34" s="679" t="s">
        <v>131</v>
      </c>
      <c r="L34" s="659">
        <v>40</v>
      </c>
      <c r="M34" s="659">
        <v>40</v>
      </c>
      <c r="N34" s="664">
        <v>50</v>
      </c>
      <c r="O34" s="1374"/>
      <c r="P34" s="1374"/>
      <c r="Q34" s="1384"/>
    </row>
    <row r="35" spans="1:18" ht="39.6" x14ac:dyDescent="0.3">
      <c r="A35" s="82"/>
      <c r="B35" s="1408"/>
      <c r="C35" s="1393"/>
      <c r="D35" s="86"/>
      <c r="E35" s="224" t="s">
        <v>898</v>
      </c>
      <c r="F35" s="679" t="s">
        <v>175</v>
      </c>
      <c r="G35" s="679" t="s">
        <v>6</v>
      </c>
      <c r="H35" s="483">
        <v>677.6</v>
      </c>
      <c r="I35" s="483">
        <v>694</v>
      </c>
      <c r="J35" s="482">
        <v>575.5</v>
      </c>
      <c r="K35" s="679" t="s">
        <v>174</v>
      </c>
      <c r="L35" s="659">
        <v>100</v>
      </c>
      <c r="M35" s="659">
        <v>100</v>
      </c>
      <c r="N35" s="664">
        <v>100</v>
      </c>
      <c r="O35" s="659" t="s">
        <v>1052</v>
      </c>
      <c r="P35" s="659" t="s">
        <v>1097</v>
      </c>
      <c r="Q35" s="663" t="s">
        <v>543</v>
      </c>
    </row>
    <row r="36" spans="1:18" ht="39.6" x14ac:dyDescent="0.3">
      <c r="A36" s="82"/>
      <c r="B36" s="1408"/>
      <c r="C36" s="1393"/>
      <c r="D36" s="86"/>
      <c r="E36" s="1388" t="s">
        <v>899</v>
      </c>
      <c r="F36" s="1389" t="s">
        <v>177</v>
      </c>
      <c r="G36" s="754" t="s">
        <v>6</v>
      </c>
      <c r="H36" s="685">
        <v>1</v>
      </c>
      <c r="I36" s="685">
        <v>1</v>
      </c>
      <c r="J36" s="482" t="s">
        <v>1191</v>
      </c>
      <c r="K36" s="679" t="s">
        <v>132</v>
      </c>
      <c r="L36" s="659">
        <v>20</v>
      </c>
      <c r="M36" s="659">
        <v>20</v>
      </c>
      <c r="N36" s="664">
        <v>20</v>
      </c>
      <c r="O36" s="1373" t="s">
        <v>752</v>
      </c>
      <c r="P36" s="666" t="s">
        <v>1098</v>
      </c>
      <c r="Q36" s="1384" t="s">
        <v>213</v>
      </c>
    </row>
    <row r="37" spans="1:18" ht="39.6" x14ac:dyDescent="0.3">
      <c r="A37" s="82"/>
      <c r="B37" s="1408"/>
      <c r="C37" s="1393"/>
      <c r="D37" s="86"/>
      <c r="E37" s="1388"/>
      <c r="F37" s="1389"/>
      <c r="G37" s="754" t="s">
        <v>6</v>
      </c>
      <c r="H37" s="685">
        <v>13</v>
      </c>
      <c r="I37" s="685">
        <v>13</v>
      </c>
      <c r="J37" s="482">
        <v>15</v>
      </c>
      <c r="K37" s="683" t="s">
        <v>458</v>
      </c>
      <c r="L37" s="458">
        <v>10</v>
      </c>
      <c r="M37" s="458">
        <v>10</v>
      </c>
      <c r="N37" s="664">
        <v>12</v>
      </c>
      <c r="O37" s="1373"/>
      <c r="P37" s="666" t="s">
        <v>1098</v>
      </c>
      <c r="Q37" s="1384"/>
    </row>
    <row r="38" spans="1:18" ht="52.8" x14ac:dyDescent="0.3">
      <c r="A38" s="82"/>
      <c r="B38" s="1408"/>
      <c r="C38" s="1394"/>
      <c r="D38" s="86"/>
      <c r="E38" s="1388"/>
      <c r="F38" s="1389"/>
      <c r="G38" s="754" t="s">
        <v>6</v>
      </c>
      <c r="H38" s="685">
        <v>5</v>
      </c>
      <c r="I38" s="685">
        <v>5</v>
      </c>
      <c r="J38" s="482">
        <v>5</v>
      </c>
      <c r="K38" s="679" t="s">
        <v>133</v>
      </c>
      <c r="L38" s="659">
        <v>85</v>
      </c>
      <c r="M38" s="659">
        <v>90</v>
      </c>
      <c r="N38" s="664">
        <v>95</v>
      </c>
      <c r="O38" s="1373"/>
      <c r="P38" s="666" t="s">
        <v>557</v>
      </c>
      <c r="Q38" s="1384"/>
    </row>
    <row r="39" spans="1:18" ht="26.4" x14ac:dyDescent="0.3">
      <c r="A39" s="82"/>
      <c r="B39" s="1408"/>
      <c r="C39" s="1393"/>
      <c r="D39" s="86"/>
      <c r="E39" s="1388"/>
      <c r="F39" s="1389"/>
      <c r="G39" s="754" t="s">
        <v>6</v>
      </c>
      <c r="H39" s="685">
        <v>2.5</v>
      </c>
      <c r="I39" s="685">
        <v>3</v>
      </c>
      <c r="J39" s="482">
        <v>3</v>
      </c>
      <c r="K39" s="679" t="s">
        <v>134</v>
      </c>
      <c r="L39" s="659">
        <v>2</v>
      </c>
      <c r="M39" s="659">
        <v>3</v>
      </c>
      <c r="N39" s="664">
        <v>3</v>
      </c>
      <c r="O39" s="1373"/>
      <c r="P39" s="666" t="s">
        <v>557</v>
      </c>
      <c r="Q39" s="1384"/>
    </row>
    <row r="40" spans="1:18" x14ac:dyDescent="0.3">
      <c r="A40" s="82"/>
      <c r="B40" s="1408"/>
      <c r="C40" s="1393"/>
      <c r="D40" s="86"/>
      <c r="E40" s="1388"/>
      <c r="F40" s="1389"/>
      <c r="G40" s="754" t="s">
        <v>5</v>
      </c>
      <c r="H40" s="685">
        <v>0</v>
      </c>
      <c r="I40" s="685">
        <v>0</v>
      </c>
      <c r="J40" s="482">
        <v>0</v>
      </c>
      <c r="K40" s="1423" t="s">
        <v>289</v>
      </c>
      <c r="L40" s="1390">
        <v>5</v>
      </c>
      <c r="M40" s="1390">
        <v>5</v>
      </c>
      <c r="N40" s="1377">
        <v>5</v>
      </c>
      <c r="O40" s="1373"/>
      <c r="P40" s="1391" t="s">
        <v>1098</v>
      </c>
      <c r="Q40" s="1384"/>
      <c r="R40" s="91"/>
    </row>
    <row r="41" spans="1:18" x14ac:dyDescent="0.3">
      <c r="A41" s="82"/>
      <c r="B41" s="1408"/>
      <c r="C41" s="1393"/>
      <c r="D41" s="86"/>
      <c r="E41" s="1388"/>
      <c r="F41" s="1389"/>
      <c r="G41" s="754" t="s">
        <v>6</v>
      </c>
      <c r="H41" s="685">
        <v>3</v>
      </c>
      <c r="I41" s="685">
        <v>3</v>
      </c>
      <c r="J41" s="482">
        <v>3</v>
      </c>
      <c r="K41" s="1423"/>
      <c r="L41" s="1390"/>
      <c r="M41" s="1390"/>
      <c r="N41" s="1378"/>
      <c r="O41" s="1373"/>
      <c r="P41" s="1391"/>
      <c r="Q41" s="1384"/>
    </row>
    <row r="42" spans="1:18" ht="39.6" x14ac:dyDescent="0.3">
      <c r="A42" s="82"/>
      <c r="B42" s="1408"/>
      <c r="C42" s="1393"/>
      <c r="D42" s="86"/>
      <c r="E42" s="1388"/>
      <c r="F42" s="1389"/>
      <c r="G42" s="754" t="s">
        <v>6</v>
      </c>
      <c r="H42" s="685">
        <v>15</v>
      </c>
      <c r="I42" s="685">
        <v>16</v>
      </c>
      <c r="J42" s="482">
        <v>16</v>
      </c>
      <c r="K42" s="679" t="s">
        <v>290</v>
      </c>
      <c r="L42" s="659">
        <v>55</v>
      </c>
      <c r="M42" s="659">
        <v>60</v>
      </c>
      <c r="N42" s="664">
        <v>60</v>
      </c>
      <c r="O42" s="1373"/>
      <c r="P42" s="666" t="s">
        <v>557</v>
      </c>
      <c r="Q42" s="1384"/>
    </row>
    <row r="43" spans="1:18" x14ac:dyDescent="0.3">
      <c r="A43" s="82"/>
      <c r="B43" s="1408"/>
      <c r="C43" s="1393"/>
      <c r="D43" s="86"/>
      <c r="E43" s="224" t="s">
        <v>900</v>
      </c>
      <c r="F43" s="754" t="s">
        <v>183</v>
      </c>
      <c r="G43" s="754" t="s">
        <v>6</v>
      </c>
      <c r="H43" s="685">
        <v>100</v>
      </c>
      <c r="I43" s="685">
        <v>100</v>
      </c>
      <c r="J43" s="482">
        <v>80</v>
      </c>
      <c r="K43" s="679" t="s">
        <v>75</v>
      </c>
      <c r="L43" s="659">
        <v>100</v>
      </c>
      <c r="M43" s="659">
        <v>100</v>
      </c>
      <c r="N43" s="664">
        <v>100</v>
      </c>
      <c r="O43" s="1373"/>
      <c r="P43" s="1370" t="s">
        <v>1100</v>
      </c>
      <c r="Q43" s="1384" t="s">
        <v>544</v>
      </c>
    </row>
    <row r="44" spans="1:18" ht="39.6" x14ac:dyDescent="0.3">
      <c r="A44" s="82"/>
      <c r="B44" s="1408"/>
      <c r="C44" s="1393"/>
      <c r="D44" s="86"/>
      <c r="E44" s="273" t="s">
        <v>901</v>
      </c>
      <c r="F44" s="271" t="s">
        <v>1268</v>
      </c>
      <c r="G44" s="271" t="s">
        <v>6</v>
      </c>
      <c r="H44" s="685">
        <v>15</v>
      </c>
      <c r="I44" s="685">
        <v>10</v>
      </c>
      <c r="J44" s="482">
        <v>0</v>
      </c>
      <c r="K44" s="679" t="s">
        <v>1269</v>
      </c>
      <c r="L44" s="659">
        <v>20</v>
      </c>
      <c r="M44" s="659">
        <v>50</v>
      </c>
      <c r="N44" s="664">
        <v>100</v>
      </c>
      <c r="O44" s="1373"/>
      <c r="P44" s="1371"/>
      <c r="Q44" s="1384"/>
    </row>
    <row r="45" spans="1:18" ht="39.6" x14ac:dyDescent="0.3">
      <c r="A45" s="82"/>
      <c r="B45" s="1408"/>
      <c r="C45" s="1393"/>
      <c r="D45" s="86"/>
      <c r="E45" s="273" t="s">
        <v>902</v>
      </c>
      <c r="F45" s="271" t="s">
        <v>204</v>
      </c>
      <c r="G45" s="271" t="s">
        <v>6</v>
      </c>
      <c r="H45" s="685">
        <v>250</v>
      </c>
      <c r="I45" s="685">
        <v>230</v>
      </c>
      <c r="J45" s="482">
        <v>230</v>
      </c>
      <c r="K45" s="679" t="s">
        <v>203</v>
      </c>
      <c r="L45" s="659">
        <v>1</v>
      </c>
      <c r="M45" s="659">
        <v>1</v>
      </c>
      <c r="N45" s="664">
        <v>1</v>
      </c>
      <c r="O45" s="1373"/>
      <c r="P45" s="669" t="s">
        <v>557</v>
      </c>
      <c r="Q45" s="663" t="s">
        <v>213</v>
      </c>
    </row>
    <row r="46" spans="1:18" ht="39.6" x14ac:dyDescent="0.3">
      <c r="A46" s="82"/>
      <c r="B46" s="1408"/>
      <c r="C46" s="1392"/>
      <c r="D46" s="86"/>
      <c r="E46" s="678" t="s">
        <v>903</v>
      </c>
      <c r="F46" s="754" t="s">
        <v>184</v>
      </c>
      <c r="G46" s="754" t="s">
        <v>6</v>
      </c>
      <c r="H46" s="685">
        <v>5</v>
      </c>
      <c r="I46" s="685">
        <v>0</v>
      </c>
      <c r="J46" s="482">
        <v>0</v>
      </c>
      <c r="K46" s="679" t="s">
        <v>135</v>
      </c>
      <c r="L46" s="659">
        <v>1</v>
      </c>
      <c r="M46" s="659">
        <v>0</v>
      </c>
      <c r="N46" s="664">
        <v>0</v>
      </c>
      <c r="O46" s="1373"/>
      <c r="P46" s="1410" t="s">
        <v>526</v>
      </c>
      <c r="Q46" s="1424" t="s">
        <v>1334</v>
      </c>
    </row>
    <row r="47" spans="1:18" ht="26.4" x14ac:dyDescent="0.3">
      <c r="A47" s="82"/>
      <c r="B47" s="1408"/>
      <c r="C47" s="1393"/>
      <c r="D47" s="86"/>
      <c r="E47" s="224" t="s">
        <v>1323</v>
      </c>
      <c r="F47" s="754" t="s">
        <v>170</v>
      </c>
      <c r="G47" s="679" t="s">
        <v>6</v>
      </c>
      <c r="H47" s="482">
        <v>0</v>
      </c>
      <c r="I47" s="482">
        <v>0</v>
      </c>
      <c r="J47" s="482">
        <v>0</v>
      </c>
      <c r="K47" s="679" t="s">
        <v>172</v>
      </c>
      <c r="L47" s="481">
        <v>1</v>
      </c>
      <c r="M47" s="481">
        <v>1</v>
      </c>
      <c r="N47" s="664">
        <v>1</v>
      </c>
      <c r="O47" s="1373"/>
      <c r="P47" s="1411"/>
      <c r="Q47" s="1424"/>
    </row>
    <row r="48" spans="1:18" ht="13.8" thickBot="1" x14ac:dyDescent="0.35">
      <c r="A48" s="82"/>
      <c r="B48" s="1408"/>
      <c r="C48" s="1393"/>
      <c r="D48" s="86"/>
      <c r="E48" s="89" t="s">
        <v>904</v>
      </c>
      <c r="F48" s="90" t="s">
        <v>169</v>
      </c>
      <c r="G48" s="90" t="s">
        <v>6</v>
      </c>
      <c r="H48" s="484">
        <v>0</v>
      </c>
      <c r="I48" s="484">
        <v>0</v>
      </c>
      <c r="J48" s="834">
        <v>0</v>
      </c>
      <c r="K48" s="690" t="s">
        <v>171</v>
      </c>
      <c r="L48" s="485">
        <v>1</v>
      </c>
      <c r="M48" s="485">
        <v>0</v>
      </c>
      <c r="N48" s="500">
        <v>1</v>
      </c>
      <c r="O48" s="1373"/>
      <c r="P48" s="1412"/>
      <c r="Q48" s="1424"/>
    </row>
    <row r="49" spans="1:17" ht="13.8" thickBot="1" x14ac:dyDescent="0.35">
      <c r="A49" s="82"/>
      <c r="B49" s="1408"/>
      <c r="C49" s="1393"/>
      <c r="D49" s="1413" t="s">
        <v>13</v>
      </c>
      <c r="E49" s="1414"/>
      <c r="F49" s="1414"/>
      <c r="G49" s="1415"/>
      <c r="H49" s="230">
        <f>SUM(H27:H48)</f>
        <v>3653.1</v>
      </c>
      <c r="I49" s="230">
        <f>SUM(I27:I48)</f>
        <v>3653</v>
      </c>
      <c r="J49" s="230">
        <f>SUM(J27:J48)</f>
        <v>3527.5</v>
      </c>
      <c r="K49" s="1416"/>
      <c r="L49" s="1417"/>
      <c r="M49" s="1417"/>
      <c r="N49" s="1417"/>
      <c r="O49" s="1417"/>
      <c r="P49" s="1417"/>
      <c r="Q49" s="1418"/>
    </row>
    <row r="50" spans="1:17" ht="13.8" thickBot="1" x14ac:dyDescent="0.35">
      <c r="A50" s="82"/>
      <c r="B50" s="1408"/>
      <c r="C50" s="1393"/>
      <c r="D50" s="95"/>
      <c r="E50" s="1419" t="s">
        <v>9</v>
      </c>
      <c r="F50" s="1419"/>
      <c r="G50" s="1420"/>
      <c r="H50" s="231">
        <f>H49+H25</f>
        <v>3787.1</v>
      </c>
      <c r="I50" s="231">
        <f>I49+I25</f>
        <v>3798</v>
      </c>
      <c r="J50" s="231">
        <f>J49+J25</f>
        <v>3653.5</v>
      </c>
      <c r="K50" s="1421"/>
      <c r="L50" s="1422"/>
      <c r="M50" s="417"/>
      <c r="N50" s="96"/>
      <c r="O50" s="96"/>
      <c r="P50" s="96"/>
      <c r="Q50" s="97"/>
    </row>
    <row r="51" spans="1:17" ht="13.8" thickBot="1" x14ac:dyDescent="0.35">
      <c r="A51" s="82"/>
      <c r="B51" s="1409"/>
      <c r="C51" s="1398" t="s">
        <v>553</v>
      </c>
      <c r="D51" s="1398"/>
      <c r="E51" s="1398"/>
      <c r="F51" s="1398"/>
      <c r="G51" s="1399"/>
      <c r="H51" s="232">
        <f t="shared" ref="H51:H52" si="0">H50</f>
        <v>3787.1</v>
      </c>
      <c r="I51" s="232">
        <f>I50</f>
        <v>3798</v>
      </c>
      <c r="J51" s="232">
        <f>J50</f>
        <v>3653.5</v>
      </c>
      <c r="K51" s="1400"/>
      <c r="L51" s="1401"/>
      <c r="M51" s="404"/>
      <c r="N51" s="178"/>
      <c r="O51" s="178"/>
      <c r="P51" s="178"/>
      <c r="Q51" s="98"/>
    </row>
    <row r="52" spans="1:17" ht="13.8" thickBot="1" x14ac:dyDescent="0.35">
      <c r="A52" s="99"/>
      <c r="B52" s="100"/>
      <c r="C52" s="1402" t="s">
        <v>76</v>
      </c>
      <c r="D52" s="1402"/>
      <c r="E52" s="1402"/>
      <c r="F52" s="1402"/>
      <c r="G52" s="1403"/>
      <c r="H52" s="233">
        <f t="shared" si="0"/>
        <v>3787.1</v>
      </c>
      <c r="I52" s="233">
        <f>I51</f>
        <v>3798</v>
      </c>
      <c r="J52" s="233">
        <f>J51</f>
        <v>3653.5</v>
      </c>
      <c r="K52" s="1404"/>
      <c r="L52" s="1405"/>
      <c r="M52" s="405"/>
      <c r="N52" s="179"/>
      <c r="O52" s="179"/>
      <c r="P52" s="179"/>
      <c r="Q52" s="101"/>
    </row>
    <row r="53" spans="1:17" ht="13.8" thickBot="1" x14ac:dyDescent="0.35">
      <c r="B53" s="1406"/>
      <c r="C53" s="1406"/>
      <c r="D53" s="1406"/>
      <c r="E53" s="1406"/>
      <c r="F53" s="1406"/>
      <c r="G53" s="1406"/>
      <c r="H53" s="1406"/>
      <c r="I53" s="1406"/>
      <c r="J53" s="1406"/>
      <c r="K53" s="1406"/>
      <c r="L53" s="1406"/>
      <c r="M53" s="136"/>
      <c r="N53" s="20"/>
      <c r="O53" s="20"/>
      <c r="P53" s="20"/>
    </row>
    <row r="54" spans="1:17" ht="40.200000000000003" thickBot="1" x14ac:dyDescent="0.35">
      <c r="B54" s="20"/>
      <c r="C54" s="1230" t="s">
        <v>573</v>
      </c>
      <c r="D54" s="1231"/>
      <c r="E54" s="1231"/>
      <c r="F54" s="1231"/>
      <c r="G54" s="1232"/>
      <c r="H54" s="115" t="s">
        <v>574</v>
      </c>
      <c r="I54" s="116" t="s">
        <v>610</v>
      </c>
      <c r="J54" s="116" t="s">
        <v>1195</v>
      </c>
      <c r="K54" s="20"/>
      <c r="L54" s="9"/>
      <c r="M54" s="9"/>
      <c r="N54" s="9"/>
      <c r="O54" s="9"/>
      <c r="P54" s="9"/>
    </row>
    <row r="55" spans="1:17" x14ac:dyDescent="0.3">
      <c r="B55" s="20"/>
      <c r="C55" s="1204" t="s">
        <v>575</v>
      </c>
      <c r="D55" s="1205"/>
      <c r="E55" s="1205"/>
      <c r="F55" s="1205"/>
      <c r="G55" s="1206"/>
      <c r="H55" s="118">
        <f>H56+H57</f>
        <v>3455.1</v>
      </c>
      <c r="I55" s="117">
        <f>SUM(I56:I57)</f>
        <v>3426</v>
      </c>
      <c r="J55" s="117">
        <f>SUM(J56:J57)</f>
        <v>3296.5</v>
      </c>
      <c r="K55" s="20"/>
      <c r="L55" s="9"/>
      <c r="M55" s="9"/>
      <c r="N55" s="9"/>
      <c r="O55" s="9"/>
      <c r="P55" s="9"/>
    </row>
    <row r="56" spans="1:17" x14ac:dyDescent="0.3">
      <c r="C56" s="1207" t="s">
        <v>576</v>
      </c>
      <c r="D56" s="1208"/>
      <c r="E56" s="1208"/>
      <c r="F56" s="1208"/>
      <c r="G56" s="1209"/>
      <c r="H56" s="110">
        <f>SUMIF($G$5:$G$49,"SB",$H$5:$H$49)</f>
        <v>3455.1</v>
      </c>
      <c r="I56" s="110">
        <f>SUMIF($G$5:$G$49,"SB",$I$5:$I$49)</f>
        <v>3426</v>
      </c>
      <c r="J56" s="110">
        <f>SUMIF($G$5:$G$49,"SB",$J$5:$J$49)</f>
        <v>3296.5</v>
      </c>
    </row>
    <row r="57" spans="1:17" x14ac:dyDescent="0.3">
      <c r="C57" s="1210" t="s">
        <v>577</v>
      </c>
      <c r="D57" s="1211"/>
      <c r="E57" s="1211"/>
      <c r="F57" s="1211"/>
      <c r="G57" s="1212"/>
      <c r="H57" s="110">
        <f>SUMIF($G$5:$G$49,"SB (VB)",H$5:H$49)</f>
        <v>0</v>
      </c>
      <c r="I57" s="110">
        <f>SUMIF($G$5:$G$49,"SB (VB)",I$5:I$49)</f>
        <v>0</v>
      </c>
      <c r="J57" s="110">
        <f>SUMIF($G$5:$G$49,"SB (VB)",J$5:J$49)</f>
        <v>0</v>
      </c>
      <c r="Q57" s="17"/>
    </row>
    <row r="58" spans="1:17" x14ac:dyDescent="0.3">
      <c r="C58" s="1213" t="s">
        <v>578</v>
      </c>
      <c r="D58" s="1214"/>
      <c r="E58" s="1214"/>
      <c r="F58" s="1214"/>
      <c r="G58" s="1215"/>
      <c r="H58" s="120">
        <f>H59+H60+H61+H62+H63+H64</f>
        <v>332</v>
      </c>
      <c r="I58" s="119">
        <f>I59+I60+I61+I62+I63+I64</f>
        <v>347</v>
      </c>
      <c r="J58" s="119">
        <f>J59+J60+J61+J62+J63+J64</f>
        <v>357</v>
      </c>
    </row>
    <row r="59" spans="1:17" x14ac:dyDescent="0.3">
      <c r="C59" s="1216" t="s">
        <v>579</v>
      </c>
      <c r="D59" s="1217"/>
      <c r="E59" s="1217"/>
      <c r="F59" s="1217"/>
      <c r="G59" s="1218"/>
      <c r="H59" s="110">
        <f>SUMIF($G$5:$G$49,"VB",H$5:H$49)</f>
        <v>300</v>
      </c>
      <c r="I59" s="110">
        <f>SUMIF($G$5:$G$49,"VB",I$5:I$49)</f>
        <v>310</v>
      </c>
      <c r="J59" s="110">
        <f>SUMIF($G$5:$G$49,"VB",J$5:J$49)</f>
        <v>320</v>
      </c>
    </row>
    <row r="60" spans="1:17" x14ac:dyDescent="0.3">
      <c r="C60" s="1192" t="s">
        <v>580</v>
      </c>
      <c r="D60" s="1193"/>
      <c r="E60" s="1193"/>
      <c r="F60" s="1193"/>
      <c r="G60" s="1194"/>
      <c r="H60" s="110">
        <f>SUMIF($G$5:$G$49,"ES",H$5:H$49)</f>
        <v>0</v>
      </c>
      <c r="I60" s="110">
        <f>SUMIF($G$5:$G$49,"ES",J$5:J$49)</f>
        <v>0</v>
      </c>
      <c r="J60" s="110">
        <f>SUMIF($G$5:$G$49,"ES",J$5:J$49)</f>
        <v>0</v>
      </c>
    </row>
    <row r="61" spans="1:17" x14ac:dyDescent="0.3">
      <c r="C61" s="1192" t="s">
        <v>581</v>
      </c>
      <c r="D61" s="1193"/>
      <c r="E61" s="1193"/>
      <c r="F61" s="1193"/>
      <c r="G61" s="1194"/>
      <c r="H61" s="110">
        <f>SUMIF($G$5:$G$49,"SL",H$5:H$49)</f>
        <v>0</v>
      </c>
      <c r="I61" s="110">
        <f>SUMIF($G$5:$G$49,"SL",I$5:I$49)</f>
        <v>0</v>
      </c>
      <c r="J61" s="110">
        <f>SUMIF($G$5:$G$49,"SL",J$5:J$49)</f>
        <v>0</v>
      </c>
    </row>
    <row r="62" spans="1:17" x14ac:dyDescent="0.3">
      <c r="C62" s="1192" t="s">
        <v>582</v>
      </c>
      <c r="D62" s="1193"/>
      <c r="E62" s="1193"/>
      <c r="F62" s="1193"/>
      <c r="G62" s="1194"/>
      <c r="H62" s="110">
        <f>SUMIF($G$5:$G$49,"Kt",H$5:H$49)</f>
        <v>32</v>
      </c>
      <c r="I62" s="110">
        <f>SUMIF($G$5:$G$49,"Kt",J$5:J$49)</f>
        <v>37</v>
      </c>
      <c r="J62" s="110">
        <f>SUMIF($G$5:$G$49,"Kt",J$5:J$49)</f>
        <v>37</v>
      </c>
    </row>
    <row r="63" spans="1:17" x14ac:dyDescent="0.25">
      <c r="C63" s="1195" t="s">
        <v>583</v>
      </c>
      <c r="D63" s="1196"/>
      <c r="E63" s="1196"/>
      <c r="F63" s="1196"/>
      <c r="G63" s="1197"/>
      <c r="H63" s="110">
        <f>SUMIF($G$5:$G$49,"SAARP",H$5:H$49)</f>
        <v>0</v>
      </c>
      <c r="I63" s="110">
        <f>SUMIF($G$5:$G$49,"SAARP",I$5:I$49)</f>
        <v>0</v>
      </c>
      <c r="J63" s="110">
        <f>SUMIF($G$5:$G$49,"SAARP",J$5:J$49)</f>
        <v>0</v>
      </c>
    </row>
    <row r="64" spans="1:17" ht="13.8" thickBot="1" x14ac:dyDescent="0.3">
      <c r="C64" s="1198" t="s">
        <v>584</v>
      </c>
      <c r="D64" s="1199"/>
      <c r="E64" s="1199"/>
      <c r="F64" s="1199"/>
      <c r="G64" s="1200"/>
      <c r="H64" s="110">
        <f>SUMIF($G$5:$G$49,"KPP",H$5:H$49)</f>
        <v>0</v>
      </c>
      <c r="I64" s="110">
        <f>SUMIF($G$5:$G$49,"KPP",I$5:I$49)</f>
        <v>0</v>
      </c>
      <c r="J64" s="110">
        <f>SUMIF($G$5:$G$49,"KPP",J$5:J$49)</f>
        <v>0</v>
      </c>
    </row>
    <row r="65" spans="3:10" ht="13.8" thickBot="1" x14ac:dyDescent="0.35">
      <c r="C65" s="1219" t="s">
        <v>585</v>
      </c>
      <c r="D65" s="1220"/>
      <c r="E65" s="1220"/>
      <c r="F65" s="1220"/>
      <c r="G65" s="1221"/>
      <c r="H65" s="122">
        <f>SUM(H55,H58)</f>
        <v>3787.1</v>
      </c>
      <c r="I65" s="121">
        <f>SUM(I55,I58)</f>
        <v>3773</v>
      </c>
      <c r="J65" s="121">
        <f>SUM(J55,J58)</f>
        <v>3653.5</v>
      </c>
    </row>
  </sheetData>
  <mergeCells count="71">
    <mergeCell ref="B5:Q5"/>
    <mergeCell ref="B6:Q6"/>
    <mergeCell ref="B7:Q7"/>
    <mergeCell ref="F9:F11"/>
    <mergeCell ref="G9:G11"/>
    <mergeCell ref="H9:H11"/>
    <mergeCell ref="I9:I11"/>
    <mergeCell ref="K9:N9"/>
    <mergeCell ref="P9:Q10"/>
    <mergeCell ref="K10:K11"/>
    <mergeCell ref="L10:L11"/>
    <mergeCell ref="M10:M11"/>
    <mergeCell ref="O9:O11"/>
    <mergeCell ref="J9:J11"/>
    <mergeCell ref="N10:N11"/>
    <mergeCell ref="A9:A11"/>
    <mergeCell ref="B9:B11"/>
    <mergeCell ref="C9:C11"/>
    <mergeCell ref="D9:D11"/>
    <mergeCell ref="E9:E11"/>
    <mergeCell ref="F25:G25"/>
    <mergeCell ref="K25:Q25"/>
    <mergeCell ref="O16:O24"/>
    <mergeCell ref="Q16:Q22"/>
    <mergeCell ref="P16:P22"/>
    <mergeCell ref="P46:P48"/>
    <mergeCell ref="C62:G62"/>
    <mergeCell ref="C57:G57"/>
    <mergeCell ref="C58:G58"/>
    <mergeCell ref="C59:G59"/>
    <mergeCell ref="C46:C50"/>
    <mergeCell ref="D49:G49"/>
    <mergeCell ref="K49:Q49"/>
    <mergeCell ref="E50:G50"/>
    <mergeCell ref="K50:L50"/>
    <mergeCell ref="O36:O48"/>
    <mergeCell ref="Q36:Q42"/>
    <mergeCell ref="K40:K41"/>
    <mergeCell ref="L40:L41"/>
    <mergeCell ref="Q46:Q48"/>
    <mergeCell ref="Q43:Q44"/>
    <mergeCell ref="C63:G63"/>
    <mergeCell ref="C64:G64"/>
    <mergeCell ref="C65:G65"/>
    <mergeCell ref="C15:C45"/>
    <mergeCell ref="D15:Q15"/>
    <mergeCell ref="C60:G60"/>
    <mergeCell ref="C51:G51"/>
    <mergeCell ref="K51:L51"/>
    <mergeCell ref="C52:G52"/>
    <mergeCell ref="K52:L52"/>
    <mergeCell ref="B53:L53"/>
    <mergeCell ref="C54:G54"/>
    <mergeCell ref="B14:B51"/>
    <mergeCell ref="C55:G55"/>
    <mergeCell ref="C56:G56"/>
    <mergeCell ref="C61:G61"/>
    <mergeCell ref="P43:P44"/>
    <mergeCell ref="P31:P34"/>
    <mergeCell ref="P29:P30"/>
    <mergeCell ref="N40:N41"/>
    <mergeCell ref="D26:Q26"/>
    <mergeCell ref="Q29:Q30"/>
    <mergeCell ref="Q31:Q34"/>
    <mergeCell ref="E32:E33"/>
    <mergeCell ref="F32:F33"/>
    <mergeCell ref="O27:O34"/>
    <mergeCell ref="E36:E42"/>
    <mergeCell ref="F36:F42"/>
    <mergeCell ref="M40:M41"/>
    <mergeCell ref="P40:P41"/>
  </mergeCells>
  <phoneticPr fontId="31" type="noConversion"/>
  <pageMargins left="0.25" right="0.25" top="0.75" bottom="0.75" header="0.3" footer="0.3"/>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E474-F628-4206-929B-75262DCB6180}">
  <sheetPr>
    <pageSetUpPr fitToPage="1"/>
  </sheetPr>
  <dimension ref="A1:V269"/>
  <sheetViews>
    <sheetView zoomScale="85" zoomScaleNormal="85" zoomScaleSheetLayoutView="85" workbookViewId="0">
      <selection activeCell="L1" sqref="L1:L3"/>
    </sheetView>
  </sheetViews>
  <sheetFormatPr defaultColWidth="9.109375" defaultRowHeight="13.2" x14ac:dyDescent="0.3"/>
  <cols>
    <col min="1" max="2" width="3.6640625" style="315" customWidth="1"/>
    <col min="3" max="3" width="4.109375" style="315" customWidth="1"/>
    <col min="4" max="4" width="5.109375" style="315" customWidth="1"/>
    <col min="5" max="5" width="11" style="315" bestFit="1" customWidth="1"/>
    <col min="6" max="6" width="37.6640625" style="315" customWidth="1"/>
    <col min="7" max="7" width="9.5546875" style="317" customWidth="1"/>
    <col min="8" max="9" width="9.44140625" style="352" customWidth="1"/>
    <col min="10" max="10" width="9.88671875" style="352" customWidth="1"/>
    <col min="11" max="11" width="23.44140625" style="315" customWidth="1"/>
    <col min="12" max="15" width="7.33203125" style="318" customWidth="1"/>
    <col min="16" max="16" width="14" style="318" customWidth="1"/>
    <col min="17" max="17" width="17.33203125" style="315" customWidth="1"/>
    <col min="18" max="16384" width="9.109375" style="315"/>
  </cols>
  <sheetData>
    <row r="1" spans="1:17" ht="15.6" x14ac:dyDescent="0.3">
      <c r="L1" s="373" t="s">
        <v>1384</v>
      </c>
      <c r="M1" s="373"/>
    </row>
    <row r="2" spans="1:17" ht="15.6" x14ac:dyDescent="0.3">
      <c r="L2" s="374" t="s">
        <v>1385</v>
      </c>
      <c r="M2" s="374"/>
    </row>
    <row r="3" spans="1:17" ht="15.6" x14ac:dyDescent="0.3">
      <c r="L3" s="374" t="s">
        <v>1386</v>
      </c>
      <c r="M3" s="374"/>
    </row>
    <row r="4" spans="1:17" ht="16.2" thickBot="1" x14ac:dyDescent="0.35">
      <c r="L4" s="374"/>
      <c r="M4" s="374"/>
    </row>
    <row r="5" spans="1:17" x14ac:dyDescent="0.3">
      <c r="A5" s="384"/>
      <c r="B5" s="385"/>
      <c r="C5" s="1467" t="s">
        <v>1145</v>
      </c>
      <c r="D5" s="1467"/>
      <c r="E5" s="1467"/>
      <c r="F5" s="1467"/>
      <c r="G5" s="1467"/>
      <c r="H5" s="1467"/>
      <c r="I5" s="1467"/>
      <c r="J5" s="1467"/>
      <c r="K5" s="1467"/>
      <c r="L5" s="1467"/>
      <c r="M5" s="1467"/>
      <c r="N5" s="1467"/>
      <c r="O5" s="1467"/>
      <c r="P5" s="1467"/>
      <c r="Q5" s="1468"/>
    </row>
    <row r="6" spans="1:17" x14ac:dyDescent="0.3">
      <c r="A6" s="386"/>
      <c r="B6" s="387"/>
      <c r="C6" s="1469" t="s">
        <v>216</v>
      </c>
      <c r="D6" s="1469"/>
      <c r="E6" s="1469"/>
      <c r="F6" s="1469"/>
      <c r="G6" s="1469"/>
      <c r="H6" s="1469"/>
      <c r="I6" s="1469"/>
      <c r="J6" s="1469"/>
      <c r="K6" s="1469"/>
      <c r="L6" s="1469"/>
      <c r="M6" s="1469"/>
      <c r="N6" s="1469"/>
      <c r="O6" s="1469"/>
      <c r="P6" s="1469"/>
      <c r="Q6" s="1470"/>
    </row>
    <row r="7" spans="1:17" x14ac:dyDescent="0.3">
      <c r="A7" s="386"/>
      <c r="B7" s="387"/>
      <c r="C7" s="1471" t="s">
        <v>0</v>
      </c>
      <c r="D7" s="1471"/>
      <c r="E7" s="1471"/>
      <c r="F7" s="1471"/>
      <c r="G7" s="1471"/>
      <c r="H7" s="1471"/>
      <c r="I7" s="1471"/>
      <c r="J7" s="1471"/>
      <c r="K7" s="1471"/>
      <c r="L7" s="1471"/>
      <c r="M7" s="1471"/>
      <c r="N7" s="1471"/>
      <c r="O7" s="1471"/>
      <c r="P7" s="1471"/>
      <c r="Q7" s="1472"/>
    </row>
    <row r="8" spans="1:17" ht="13.8" thickBot="1" x14ac:dyDescent="0.35">
      <c r="A8" s="388"/>
      <c r="B8" s="389"/>
      <c r="C8" s="390"/>
      <c r="D8" s="390"/>
      <c r="E8" s="390"/>
      <c r="F8" s="390"/>
      <c r="G8" s="391"/>
      <c r="H8" s="392"/>
      <c r="I8" s="392"/>
      <c r="J8" s="392"/>
      <c r="K8" s="390"/>
      <c r="L8" s="450"/>
      <c r="M8" s="407"/>
      <c r="N8" s="391"/>
      <c r="O8" s="391"/>
      <c r="P8" s="391"/>
      <c r="Q8" s="393"/>
    </row>
    <row r="9" spans="1:17" x14ac:dyDescent="0.3">
      <c r="A9" s="1511" t="s">
        <v>554</v>
      </c>
      <c r="B9" s="1514" t="s">
        <v>550</v>
      </c>
      <c r="C9" s="1517" t="s">
        <v>551</v>
      </c>
      <c r="D9" s="1517" t="s">
        <v>552</v>
      </c>
      <c r="E9" s="1520" t="s">
        <v>1</v>
      </c>
      <c r="F9" s="1523" t="s">
        <v>555</v>
      </c>
      <c r="G9" s="1535" t="s">
        <v>3</v>
      </c>
      <c r="H9" s="1538" t="s">
        <v>162</v>
      </c>
      <c r="I9" s="1532" t="s">
        <v>222</v>
      </c>
      <c r="J9" s="1532" t="s">
        <v>1143</v>
      </c>
      <c r="K9" s="1541" t="s">
        <v>749</v>
      </c>
      <c r="L9" s="1541"/>
      <c r="M9" s="1541"/>
      <c r="N9" s="1541"/>
      <c r="O9" s="1496" t="s">
        <v>372</v>
      </c>
      <c r="P9" s="1526" t="s">
        <v>4</v>
      </c>
      <c r="Q9" s="1527"/>
    </row>
    <row r="10" spans="1:17" x14ac:dyDescent="0.3">
      <c r="A10" s="1512"/>
      <c r="B10" s="1515"/>
      <c r="C10" s="1518"/>
      <c r="D10" s="1518"/>
      <c r="E10" s="1521"/>
      <c r="F10" s="1524"/>
      <c r="G10" s="1536"/>
      <c r="H10" s="1539"/>
      <c r="I10" s="1533"/>
      <c r="J10" s="1533"/>
      <c r="K10" s="1530" t="s">
        <v>2</v>
      </c>
      <c r="L10" s="1497" t="s">
        <v>163</v>
      </c>
      <c r="M10" s="1497" t="s">
        <v>221</v>
      </c>
      <c r="N10" s="1497" t="s">
        <v>1144</v>
      </c>
      <c r="O10" s="1497"/>
      <c r="P10" s="1528"/>
      <c r="Q10" s="1529"/>
    </row>
    <row r="11" spans="1:17" ht="13.8" thickBot="1" x14ac:dyDescent="0.35">
      <c r="A11" s="1513"/>
      <c r="B11" s="1516"/>
      <c r="C11" s="1519"/>
      <c r="D11" s="1519"/>
      <c r="E11" s="1522"/>
      <c r="F11" s="1525"/>
      <c r="G11" s="1537"/>
      <c r="H11" s="1540"/>
      <c r="I11" s="1534"/>
      <c r="J11" s="1534"/>
      <c r="K11" s="1531"/>
      <c r="L11" s="1498"/>
      <c r="M11" s="1498"/>
      <c r="N11" s="1498"/>
      <c r="O11" s="1498"/>
      <c r="P11" s="893" t="s">
        <v>558</v>
      </c>
      <c r="Q11" s="285" t="s">
        <v>559</v>
      </c>
    </row>
    <row r="12" spans="1:17" ht="13.8" thickBot="1" x14ac:dyDescent="0.35">
      <c r="A12" s="286" t="s">
        <v>378</v>
      </c>
      <c r="B12" s="287"/>
      <c r="C12" s="287"/>
      <c r="D12" s="288"/>
      <c r="E12" s="288"/>
      <c r="F12" s="288"/>
      <c r="G12" s="288"/>
      <c r="H12" s="337"/>
      <c r="I12" s="337"/>
      <c r="J12" s="337"/>
      <c r="K12" s="288"/>
      <c r="L12" s="288"/>
      <c r="M12" s="288"/>
      <c r="N12" s="288"/>
      <c r="O12" s="288"/>
      <c r="P12" s="288"/>
      <c r="Q12" s="289"/>
    </row>
    <row r="13" spans="1:17" s="316" customFormat="1" ht="13.8" thickBot="1" x14ac:dyDescent="0.3">
      <c r="A13" s="290"/>
      <c r="B13" s="291" t="s">
        <v>655</v>
      </c>
      <c r="C13" s="292"/>
      <c r="D13" s="292"/>
      <c r="E13" s="292"/>
      <c r="F13" s="292"/>
      <c r="G13" s="292"/>
      <c r="H13" s="338"/>
      <c r="I13" s="338"/>
      <c r="J13" s="338"/>
      <c r="K13" s="292"/>
      <c r="L13" s="292"/>
      <c r="M13" s="292"/>
      <c r="N13" s="292"/>
      <c r="O13" s="292"/>
      <c r="P13" s="292"/>
      <c r="Q13" s="293"/>
    </row>
    <row r="14" spans="1:17" ht="13.8" thickBot="1" x14ac:dyDescent="0.35">
      <c r="A14" s="294"/>
      <c r="B14" s="295"/>
      <c r="C14" s="1504" t="s">
        <v>905</v>
      </c>
      <c r="D14" s="1507" t="s">
        <v>906</v>
      </c>
      <c r="E14" s="1507"/>
      <c r="F14" s="1507"/>
      <c r="G14" s="1507"/>
      <c r="H14" s="1507"/>
      <c r="I14" s="1507"/>
      <c r="J14" s="1507"/>
      <c r="K14" s="1507"/>
      <c r="L14" s="1507"/>
      <c r="M14" s="1507"/>
      <c r="N14" s="1507"/>
      <c r="O14" s="1507"/>
      <c r="P14" s="1507"/>
      <c r="Q14" s="1508"/>
    </row>
    <row r="15" spans="1:17" ht="13.8" thickBot="1" x14ac:dyDescent="0.35">
      <c r="A15" s="294"/>
      <c r="B15" s="295"/>
      <c r="C15" s="1505"/>
      <c r="D15" s="588" t="s">
        <v>907</v>
      </c>
      <c r="E15" s="439"/>
      <c r="F15" s="439"/>
      <c r="G15" s="439"/>
      <c r="H15" s="439"/>
      <c r="I15" s="439"/>
      <c r="J15" s="439"/>
      <c r="K15" s="439"/>
      <c r="L15" s="439"/>
      <c r="M15" s="439"/>
      <c r="N15" s="439"/>
      <c r="O15" s="439"/>
      <c r="P15" s="1502"/>
      <c r="Q15" s="1503"/>
    </row>
    <row r="16" spans="1:17" x14ac:dyDescent="0.3">
      <c r="A16" s="294"/>
      <c r="B16" s="295"/>
      <c r="C16" s="1505"/>
      <c r="D16" s="589"/>
      <c r="E16" s="1509" t="s">
        <v>908</v>
      </c>
      <c r="F16" s="1491" t="s">
        <v>1078</v>
      </c>
      <c r="G16" s="905" t="s">
        <v>6</v>
      </c>
      <c r="H16" s="643">
        <v>54</v>
      </c>
      <c r="I16" s="535">
        <v>0</v>
      </c>
      <c r="J16" s="895">
        <v>0</v>
      </c>
      <c r="K16" s="1489" t="s">
        <v>19</v>
      </c>
      <c r="L16" s="1491">
        <v>100</v>
      </c>
      <c r="M16" s="1491">
        <v>0</v>
      </c>
      <c r="N16" s="1544">
        <v>0</v>
      </c>
      <c r="O16" s="1510" t="s">
        <v>512</v>
      </c>
      <c r="P16" s="1495" t="s">
        <v>452</v>
      </c>
      <c r="Q16" s="1473" t="s">
        <v>1215</v>
      </c>
    </row>
    <row r="17" spans="1:22" x14ac:dyDescent="0.3">
      <c r="A17" s="294"/>
      <c r="B17" s="295"/>
      <c r="C17" s="1505"/>
      <c r="D17" s="326"/>
      <c r="E17" s="1476"/>
      <c r="F17" s="1510"/>
      <c r="G17" s="920" t="s">
        <v>5</v>
      </c>
      <c r="H17" s="525">
        <v>138</v>
      </c>
      <c r="I17" s="538">
        <v>0</v>
      </c>
      <c r="J17" s="488">
        <v>0</v>
      </c>
      <c r="K17" s="1486"/>
      <c r="L17" s="1488"/>
      <c r="M17" s="1488"/>
      <c r="N17" s="1500"/>
      <c r="O17" s="1510"/>
      <c r="P17" s="1545"/>
      <c r="Q17" s="1474"/>
    </row>
    <row r="18" spans="1:22" ht="26.4" x14ac:dyDescent="0.3">
      <c r="A18" s="294"/>
      <c r="B18" s="295"/>
      <c r="C18" s="1505"/>
      <c r="D18" s="326"/>
      <c r="E18" s="939" t="s">
        <v>909</v>
      </c>
      <c r="F18" s="920" t="s">
        <v>1079</v>
      </c>
      <c r="G18" s="929" t="s">
        <v>6</v>
      </c>
      <c r="H18" s="938">
        <v>55</v>
      </c>
      <c r="I18" s="538">
        <v>150</v>
      </c>
      <c r="J18" s="488">
        <v>0</v>
      </c>
      <c r="K18" s="940" t="s">
        <v>19</v>
      </c>
      <c r="L18" s="917">
        <v>27</v>
      </c>
      <c r="M18" s="917">
        <v>100</v>
      </c>
      <c r="N18" s="531">
        <v>0</v>
      </c>
      <c r="O18" s="1510"/>
      <c r="P18" s="920" t="s">
        <v>452</v>
      </c>
      <c r="Q18" s="1474"/>
    </row>
    <row r="19" spans="1:22" x14ac:dyDescent="0.3">
      <c r="A19" s="294"/>
      <c r="B19" s="295"/>
      <c r="C19" s="1505"/>
      <c r="D19" s="326"/>
      <c r="E19" s="1475" t="s">
        <v>910</v>
      </c>
      <c r="F19" s="1477" t="s">
        <v>379</v>
      </c>
      <c r="G19" s="1479" t="s">
        <v>6</v>
      </c>
      <c r="H19" s="1481">
        <v>15</v>
      </c>
      <c r="I19" s="1483">
        <v>0</v>
      </c>
      <c r="J19" s="1542">
        <v>0</v>
      </c>
      <c r="K19" s="1485" t="s">
        <v>19</v>
      </c>
      <c r="L19" s="1487">
        <v>100</v>
      </c>
      <c r="M19" s="1487">
        <v>0</v>
      </c>
      <c r="N19" s="1499">
        <v>0</v>
      </c>
      <c r="O19" s="1510"/>
      <c r="P19" s="1545" t="s">
        <v>452</v>
      </c>
      <c r="Q19" s="1474"/>
      <c r="V19" s="440"/>
    </row>
    <row r="20" spans="1:22" x14ac:dyDescent="0.3">
      <c r="A20" s="294"/>
      <c r="B20" s="295"/>
      <c r="C20" s="1505"/>
      <c r="D20" s="326"/>
      <c r="E20" s="1476"/>
      <c r="F20" s="1478"/>
      <c r="G20" s="1480"/>
      <c r="H20" s="1482"/>
      <c r="I20" s="1484"/>
      <c r="J20" s="1543"/>
      <c r="K20" s="1486"/>
      <c r="L20" s="1488"/>
      <c r="M20" s="1488"/>
      <c r="N20" s="1500"/>
      <c r="O20" s="1510"/>
      <c r="P20" s="1545"/>
      <c r="Q20" s="1474"/>
    </row>
    <row r="21" spans="1:22" x14ac:dyDescent="0.3">
      <c r="A21" s="294"/>
      <c r="B21" s="295"/>
      <c r="C21" s="1505"/>
      <c r="D21" s="326"/>
      <c r="E21" s="1475" t="s">
        <v>911</v>
      </c>
      <c r="F21" s="1479" t="s">
        <v>1210</v>
      </c>
      <c r="G21" s="1479" t="s">
        <v>6</v>
      </c>
      <c r="H21" s="1481">
        <v>20</v>
      </c>
      <c r="I21" s="1483">
        <v>100</v>
      </c>
      <c r="J21" s="1542">
        <v>100</v>
      </c>
      <c r="K21" s="1485" t="s">
        <v>1211</v>
      </c>
      <c r="L21" s="1487">
        <v>1</v>
      </c>
      <c r="M21" s="1487">
        <v>50</v>
      </c>
      <c r="N21" s="1499">
        <v>100</v>
      </c>
      <c r="O21" s="1510"/>
      <c r="P21" s="1545" t="s">
        <v>1216</v>
      </c>
      <c r="Q21" s="1474"/>
    </row>
    <row r="22" spans="1:22" x14ac:dyDescent="0.3">
      <c r="A22" s="294"/>
      <c r="B22" s="295"/>
      <c r="C22" s="1505"/>
      <c r="D22" s="326"/>
      <c r="E22" s="1476"/>
      <c r="F22" s="1495"/>
      <c r="G22" s="1480"/>
      <c r="H22" s="1482"/>
      <c r="I22" s="1484"/>
      <c r="J22" s="1543"/>
      <c r="K22" s="1486"/>
      <c r="L22" s="1488"/>
      <c r="M22" s="1488"/>
      <c r="N22" s="1500"/>
      <c r="O22" s="1510"/>
      <c r="P22" s="1545"/>
      <c r="Q22" s="1474"/>
    </row>
    <row r="23" spans="1:22" x14ac:dyDescent="0.3">
      <c r="A23" s="294"/>
      <c r="B23" s="295"/>
      <c r="C23" s="1505"/>
      <c r="D23" s="326"/>
      <c r="E23" s="1475" t="s">
        <v>912</v>
      </c>
      <c r="F23" s="1479" t="s">
        <v>123</v>
      </c>
      <c r="G23" s="929" t="s">
        <v>6</v>
      </c>
      <c r="H23" s="941">
        <v>150</v>
      </c>
      <c r="I23" s="488">
        <v>50</v>
      </c>
      <c r="J23" s="488">
        <v>0</v>
      </c>
      <c r="K23" s="1493" t="s">
        <v>1212</v>
      </c>
      <c r="L23" s="1487" t="s">
        <v>1213</v>
      </c>
      <c r="M23" s="1487">
        <v>100</v>
      </c>
      <c r="N23" s="1499">
        <v>0</v>
      </c>
      <c r="O23" s="1510"/>
      <c r="P23" s="1545" t="s">
        <v>1214</v>
      </c>
      <c r="Q23" s="1474"/>
    </row>
    <row r="24" spans="1:22" ht="13.8" thickBot="1" x14ac:dyDescent="0.35">
      <c r="A24" s="294"/>
      <c r="B24" s="295"/>
      <c r="C24" s="1505"/>
      <c r="D24" s="326"/>
      <c r="E24" s="1490"/>
      <c r="F24" s="1492"/>
      <c r="G24" s="597" t="s">
        <v>5</v>
      </c>
      <c r="H24" s="942">
        <v>0</v>
      </c>
      <c r="I24" s="583">
        <v>0</v>
      </c>
      <c r="J24" s="894">
        <v>0</v>
      </c>
      <c r="K24" s="1494"/>
      <c r="L24" s="1491"/>
      <c r="M24" s="1491"/>
      <c r="N24" s="1501"/>
      <c r="O24" s="1510"/>
      <c r="P24" s="1479"/>
      <c r="Q24" s="1474"/>
    </row>
    <row r="25" spans="1:22" ht="13.8" thickBot="1" x14ac:dyDescent="0.35">
      <c r="A25" s="294"/>
      <c r="B25" s="295"/>
      <c r="C25" s="1505"/>
      <c r="D25" s="326"/>
      <c r="E25" s="1546" t="s">
        <v>13</v>
      </c>
      <c r="F25" s="1546"/>
      <c r="G25" s="1547"/>
      <c r="H25" s="339">
        <f>SUM(H16:H24)</f>
        <v>432</v>
      </c>
      <c r="I25" s="339">
        <f>SUM(I16:I24)</f>
        <v>300</v>
      </c>
      <c r="J25" s="342">
        <f>SUM(J16:J24)</f>
        <v>100</v>
      </c>
      <c r="K25" s="1548"/>
      <c r="L25" s="1549"/>
      <c r="M25" s="1549"/>
      <c r="N25" s="1549"/>
      <c r="O25" s="1549"/>
      <c r="P25" s="1549"/>
      <c r="Q25" s="1550"/>
    </row>
    <row r="26" spans="1:22" ht="13.8" thickBot="1" x14ac:dyDescent="0.35">
      <c r="A26" s="294"/>
      <c r="B26" s="336"/>
      <c r="C26" s="1506"/>
      <c r="D26" s="1551" t="s">
        <v>9</v>
      </c>
      <c r="E26" s="1551"/>
      <c r="F26" s="1551"/>
      <c r="G26" s="1552"/>
      <c r="H26" s="340">
        <f>SUM(H16:H25)/2</f>
        <v>432</v>
      </c>
      <c r="I26" s="340">
        <f>SUM(J16:J25)/2</f>
        <v>100</v>
      </c>
      <c r="J26" s="340">
        <f>SUM(K16:K25)/2</f>
        <v>0</v>
      </c>
      <c r="K26" s="1553"/>
      <c r="L26" s="1554"/>
      <c r="M26" s="1554"/>
      <c r="N26" s="1554"/>
      <c r="O26" s="1554"/>
      <c r="P26" s="1554"/>
      <c r="Q26" s="1555"/>
    </row>
    <row r="27" spans="1:22" ht="13.8" thickBot="1" x14ac:dyDescent="0.35">
      <c r="A27" s="294"/>
      <c r="B27" s="296"/>
      <c r="C27" s="297"/>
      <c r="D27" s="898"/>
      <c r="E27" s="898"/>
      <c r="F27" s="1556" t="s">
        <v>586</v>
      </c>
      <c r="G27" s="1557"/>
      <c r="H27" s="341">
        <f t="shared" ref="H27" si="0">H26</f>
        <v>432</v>
      </c>
      <c r="I27" s="341">
        <f>I26</f>
        <v>100</v>
      </c>
      <c r="J27" s="341">
        <f>J26</f>
        <v>0</v>
      </c>
      <c r="K27" s="283"/>
      <c r="L27" s="284"/>
      <c r="M27" s="284"/>
      <c r="N27" s="284"/>
      <c r="O27" s="284"/>
      <c r="P27" s="284"/>
      <c r="Q27" s="282"/>
    </row>
    <row r="28" spans="1:22" ht="13.8" thickBot="1" x14ac:dyDescent="0.35">
      <c r="A28" s="294"/>
      <c r="B28" s="291" t="s">
        <v>624</v>
      </c>
      <c r="C28" s="295"/>
      <c r="D28" s="292"/>
      <c r="E28" s="292"/>
      <c r="F28" s="292"/>
      <c r="G28" s="292"/>
      <c r="H28" s="338"/>
      <c r="I28" s="338"/>
      <c r="J28" s="338"/>
      <c r="K28" s="292"/>
      <c r="L28" s="292"/>
      <c r="M28" s="292"/>
      <c r="N28" s="292"/>
      <c r="O28" s="292"/>
      <c r="P28" s="292"/>
      <c r="Q28" s="293"/>
    </row>
    <row r="29" spans="1:22" ht="13.8" thickBot="1" x14ac:dyDescent="0.35">
      <c r="A29" s="294"/>
      <c r="B29" s="295"/>
      <c r="C29" s="1504" t="s">
        <v>913</v>
      </c>
      <c r="D29" s="1559" t="s">
        <v>914</v>
      </c>
      <c r="E29" s="1559"/>
      <c r="F29" s="1559"/>
      <c r="G29" s="1559"/>
      <c r="H29" s="1559"/>
      <c r="I29" s="1559"/>
      <c r="J29" s="1559"/>
      <c r="K29" s="1559"/>
      <c r="L29" s="1559"/>
      <c r="M29" s="1559"/>
      <c r="N29" s="1559"/>
      <c r="O29" s="1559"/>
      <c r="P29" s="1559"/>
      <c r="Q29" s="1560"/>
    </row>
    <row r="30" spans="1:22" ht="13.8" thickBot="1" x14ac:dyDescent="0.35">
      <c r="A30" s="294"/>
      <c r="B30" s="295"/>
      <c r="C30" s="1558"/>
      <c r="D30" s="1561" t="s">
        <v>915</v>
      </c>
      <c r="E30" s="1562"/>
      <c r="F30" s="1562"/>
      <c r="G30" s="1562"/>
      <c r="H30" s="1562"/>
      <c r="I30" s="1562"/>
      <c r="J30" s="1562"/>
      <c r="K30" s="1562"/>
      <c r="L30" s="1562"/>
      <c r="M30" s="1562"/>
      <c r="N30" s="1562"/>
      <c r="O30" s="1562"/>
      <c r="P30" s="1562"/>
      <c r="Q30" s="1563"/>
    </row>
    <row r="31" spans="1:22" x14ac:dyDescent="0.3">
      <c r="A31" s="294"/>
      <c r="B31" s="295"/>
      <c r="C31" s="1558"/>
      <c r="D31" s="589"/>
      <c r="E31" s="1564" t="s">
        <v>916</v>
      </c>
      <c r="F31" s="1480" t="s">
        <v>1158</v>
      </c>
      <c r="G31" s="943" t="s">
        <v>6</v>
      </c>
      <c r="H31" s="486">
        <v>5</v>
      </c>
      <c r="I31" s="486">
        <v>5</v>
      </c>
      <c r="J31" s="895">
        <v>5</v>
      </c>
      <c r="K31" s="1495" t="s">
        <v>609</v>
      </c>
      <c r="L31" s="1579">
        <v>1</v>
      </c>
      <c r="M31" s="1579">
        <v>1</v>
      </c>
      <c r="N31" s="1584">
        <v>1</v>
      </c>
      <c r="O31" s="1581" t="s">
        <v>514</v>
      </c>
      <c r="P31" s="1581" t="s">
        <v>392</v>
      </c>
      <c r="Q31" s="1567" t="s">
        <v>744</v>
      </c>
    </row>
    <row r="32" spans="1:22" ht="13.8" thickBot="1" x14ac:dyDescent="0.35">
      <c r="A32" s="294"/>
      <c r="B32" s="295"/>
      <c r="C32" s="1558"/>
      <c r="D32" s="326"/>
      <c r="E32" s="1565" t="s">
        <v>457</v>
      </c>
      <c r="F32" s="1566"/>
      <c r="G32" s="944" t="s">
        <v>11</v>
      </c>
      <c r="H32" s="487">
        <v>10</v>
      </c>
      <c r="I32" s="487">
        <v>10</v>
      </c>
      <c r="J32" s="894">
        <v>10</v>
      </c>
      <c r="K32" s="1566"/>
      <c r="L32" s="1580"/>
      <c r="M32" s="1580"/>
      <c r="N32" s="1585"/>
      <c r="O32" s="1582"/>
      <c r="P32" s="1582"/>
      <c r="Q32" s="1568"/>
    </row>
    <row r="33" spans="1:17" ht="13.8" thickBot="1" x14ac:dyDescent="0.35">
      <c r="A33" s="294"/>
      <c r="B33" s="295"/>
      <c r="C33" s="1558"/>
      <c r="D33" s="1569" t="s">
        <v>13</v>
      </c>
      <c r="E33" s="1546"/>
      <c r="F33" s="1546"/>
      <c r="G33" s="1547"/>
      <c r="H33" s="339">
        <f t="shared" ref="H33" si="1">SUM(H31:H32)</f>
        <v>15</v>
      </c>
      <c r="I33" s="339">
        <v>25</v>
      </c>
      <c r="J33" s="342">
        <v>25</v>
      </c>
      <c r="K33" s="327"/>
      <c r="L33" s="327"/>
      <c r="M33" s="1583"/>
      <c r="N33" s="1583"/>
      <c r="O33" s="1583"/>
      <c r="P33" s="1583"/>
      <c r="Q33" s="328"/>
    </row>
    <row r="34" spans="1:17" ht="13.5" customHeight="1" thickBot="1" x14ac:dyDescent="0.35">
      <c r="A34" s="294"/>
      <c r="B34" s="295"/>
      <c r="C34" s="1505"/>
      <c r="D34" s="1696" t="s">
        <v>1319</v>
      </c>
      <c r="E34" s="1697"/>
      <c r="F34" s="1697"/>
      <c r="G34" s="1697"/>
      <c r="H34" s="1697"/>
      <c r="I34" s="1697"/>
      <c r="J34" s="1697"/>
      <c r="K34" s="1697"/>
      <c r="L34" s="1697"/>
      <c r="M34" s="1697"/>
      <c r="N34" s="1697"/>
      <c r="O34" s="1697"/>
      <c r="P34" s="1697"/>
      <c r="Q34" s="1698"/>
    </row>
    <row r="35" spans="1:17" x14ac:dyDescent="0.3">
      <c r="A35" s="294"/>
      <c r="B35" s="295"/>
      <c r="C35" s="1505"/>
      <c r="D35" s="592"/>
      <c r="E35" s="1570" t="s">
        <v>917</v>
      </c>
      <c r="F35" s="1572" t="s">
        <v>224</v>
      </c>
      <c r="G35" s="298" t="s">
        <v>6</v>
      </c>
      <c r="H35" s="613">
        <v>80.2</v>
      </c>
      <c r="I35" s="613">
        <v>40.270000000000003</v>
      </c>
      <c r="J35" s="831">
        <v>6</v>
      </c>
      <c r="K35" s="1573" t="s">
        <v>426</v>
      </c>
      <c r="L35" s="1575">
        <v>5</v>
      </c>
      <c r="M35" s="1577">
        <v>2</v>
      </c>
      <c r="N35" s="1665">
        <v>1</v>
      </c>
      <c r="O35" s="945"/>
      <c r="P35" s="945"/>
      <c r="Q35" s="1708" t="s">
        <v>1045</v>
      </c>
    </row>
    <row r="36" spans="1:17" x14ac:dyDescent="0.3">
      <c r="A36" s="294"/>
      <c r="B36" s="295"/>
      <c r="C36" s="1505"/>
      <c r="D36" s="592"/>
      <c r="E36" s="1571"/>
      <c r="F36" s="1545"/>
      <c r="G36" s="920" t="s">
        <v>5</v>
      </c>
      <c r="H36" s="525">
        <v>395.6</v>
      </c>
      <c r="I36" s="525">
        <v>161.1</v>
      </c>
      <c r="J36" s="488">
        <v>30</v>
      </c>
      <c r="K36" s="1574"/>
      <c r="L36" s="1576"/>
      <c r="M36" s="1578"/>
      <c r="N36" s="1500"/>
      <c r="O36" s="1090" t="s">
        <v>513</v>
      </c>
      <c r="P36" s="299" t="s">
        <v>425</v>
      </c>
      <c r="Q36" s="1855"/>
    </row>
    <row r="37" spans="1:17" x14ac:dyDescent="0.3">
      <c r="A37" s="294"/>
      <c r="B37" s="295"/>
      <c r="C37" s="1505"/>
      <c r="D37" s="592"/>
      <c r="E37" s="1691" t="s">
        <v>918</v>
      </c>
      <c r="F37" s="1479" t="s">
        <v>1172</v>
      </c>
      <c r="G37" s="920" t="s">
        <v>11</v>
      </c>
      <c r="H37" s="525">
        <v>198</v>
      </c>
      <c r="I37" s="525">
        <v>0</v>
      </c>
      <c r="J37" s="488">
        <v>0</v>
      </c>
      <c r="K37" s="1487" t="s">
        <v>426</v>
      </c>
      <c r="L37" s="1629">
        <v>1</v>
      </c>
      <c r="M37" s="1629">
        <v>0</v>
      </c>
      <c r="N37" s="1499">
        <v>0</v>
      </c>
      <c r="O37" s="1631" t="s">
        <v>513</v>
      </c>
      <c r="P37" s="1631" t="s">
        <v>388</v>
      </c>
      <c r="Q37" s="1633" t="s">
        <v>1044</v>
      </c>
    </row>
    <row r="38" spans="1:17" ht="15" customHeight="1" thickBot="1" x14ac:dyDescent="0.35">
      <c r="A38" s="294"/>
      <c r="B38" s="295"/>
      <c r="C38" s="1505"/>
      <c r="D38" s="592"/>
      <c r="E38" s="1856"/>
      <c r="F38" s="1835"/>
      <c r="G38" s="597" t="s">
        <v>5</v>
      </c>
      <c r="H38" s="585">
        <v>84</v>
      </c>
      <c r="I38" s="585">
        <v>0</v>
      </c>
      <c r="J38" s="583">
        <v>0</v>
      </c>
      <c r="K38" s="1616"/>
      <c r="L38" s="1630"/>
      <c r="M38" s="1630"/>
      <c r="N38" s="1501"/>
      <c r="O38" s="1632"/>
      <c r="P38" s="1632"/>
      <c r="Q38" s="1634"/>
    </row>
    <row r="39" spans="1:17" ht="13.8" thickBot="1" x14ac:dyDescent="0.35">
      <c r="A39" s="294"/>
      <c r="B39" s="295"/>
      <c r="C39" s="1505"/>
      <c r="D39" s="593"/>
      <c r="E39" s="1586" t="s">
        <v>13</v>
      </c>
      <c r="F39" s="1586"/>
      <c r="G39" s="1587"/>
      <c r="H39" s="342">
        <f>SUM(H35:H38)</f>
        <v>757.8</v>
      </c>
      <c r="I39" s="342">
        <f>SUM(I35:I38)</f>
        <v>201.37</v>
      </c>
      <c r="J39" s="342">
        <f>SUM(J35:J38)</f>
        <v>36</v>
      </c>
      <c r="K39" s="897"/>
      <c r="L39" s="909"/>
      <c r="M39" s="909"/>
      <c r="N39" s="909"/>
      <c r="O39" s="909"/>
      <c r="P39" s="909"/>
      <c r="Q39" s="281"/>
    </row>
    <row r="40" spans="1:17" ht="13.8" thickBot="1" x14ac:dyDescent="0.35">
      <c r="A40" s="294"/>
      <c r="B40" s="295"/>
      <c r="C40" s="1506"/>
      <c r="D40" s="1551" t="s">
        <v>9</v>
      </c>
      <c r="E40" s="1551"/>
      <c r="F40" s="1551"/>
      <c r="G40" s="1552"/>
      <c r="H40" s="343">
        <f>SUM(H35:H39)/2</f>
        <v>757.8</v>
      </c>
      <c r="I40" s="343">
        <f>SUM(I35:I39)/2</f>
        <v>201.37</v>
      </c>
      <c r="J40" s="343">
        <f>SUM(J35:J39)/2</f>
        <v>36</v>
      </c>
      <c r="K40" s="1553"/>
      <c r="L40" s="1554"/>
      <c r="M40" s="1554"/>
      <c r="N40" s="1554"/>
      <c r="O40" s="1554"/>
      <c r="P40" s="1554"/>
      <c r="Q40" s="1555"/>
    </row>
    <row r="41" spans="1:17" ht="13.8" thickBot="1" x14ac:dyDescent="0.35">
      <c r="A41" s="294"/>
      <c r="B41" s="295"/>
      <c r="C41" s="1504" t="s">
        <v>919</v>
      </c>
      <c r="D41" s="1599" t="s">
        <v>389</v>
      </c>
      <c r="E41" s="1599"/>
      <c r="F41" s="1599"/>
      <c r="G41" s="1599"/>
      <c r="H41" s="1599"/>
      <c r="I41" s="1599"/>
      <c r="J41" s="1599"/>
      <c r="K41" s="1599"/>
      <c r="L41" s="1599"/>
      <c r="M41" s="1599"/>
      <c r="N41" s="1599"/>
      <c r="O41" s="1599"/>
      <c r="P41" s="1599"/>
      <c r="Q41" s="1600"/>
    </row>
    <row r="42" spans="1:17" ht="13.8" thickBot="1" x14ac:dyDescent="0.35">
      <c r="A42" s="294"/>
      <c r="B42" s="295"/>
      <c r="C42" s="1558"/>
      <c r="D42" s="1601" t="s">
        <v>699</v>
      </c>
      <c r="E42" s="1602"/>
      <c r="F42" s="1602"/>
      <c r="G42" s="1602"/>
      <c r="H42" s="1602"/>
      <c r="I42" s="1602"/>
      <c r="J42" s="1602"/>
      <c r="K42" s="1602"/>
      <c r="L42" s="1602"/>
      <c r="M42" s="1602"/>
      <c r="N42" s="1602"/>
      <c r="O42" s="1602"/>
      <c r="P42" s="1602"/>
      <c r="Q42" s="1603"/>
    </row>
    <row r="43" spans="1:17" ht="26.4" customHeight="1" x14ac:dyDescent="0.3">
      <c r="A43" s="294"/>
      <c r="B43" s="295"/>
      <c r="C43" s="1558"/>
      <c r="D43" s="1094"/>
      <c r="E43" s="1130" t="s">
        <v>920</v>
      </c>
      <c r="F43" s="946" t="s">
        <v>1240</v>
      </c>
      <c r="G43" s="1089" t="s">
        <v>6</v>
      </c>
      <c r="H43" s="1125">
        <v>30</v>
      </c>
      <c r="I43" s="1125">
        <v>10</v>
      </c>
      <c r="J43" s="1138">
        <v>10</v>
      </c>
      <c r="K43" s="1124" t="s">
        <v>390</v>
      </c>
      <c r="L43" s="947">
        <v>3</v>
      </c>
      <c r="M43" s="948">
        <v>2</v>
      </c>
      <c r="N43" s="1139">
        <v>2</v>
      </c>
      <c r="O43" s="1615" t="s">
        <v>570</v>
      </c>
      <c r="P43" s="1610" t="s">
        <v>1378</v>
      </c>
      <c r="Q43" s="1613" t="s">
        <v>1379</v>
      </c>
    </row>
    <row r="44" spans="1:17" ht="26.4" x14ac:dyDescent="0.3">
      <c r="A44" s="294"/>
      <c r="B44" s="295"/>
      <c r="C44" s="1558"/>
      <c r="D44" s="1094"/>
      <c r="E44" s="1096" t="s">
        <v>921</v>
      </c>
      <c r="F44" s="1091" t="s">
        <v>240</v>
      </c>
      <c r="G44" s="1132" t="s">
        <v>6</v>
      </c>
      <c r="H44" s="1121">
        <v>45</v>
      </c>
      <c r="I44" s="1121">
        <v>0</v>
      </c>
      <c r="J44" s="1115">
        <v>0</v>
      </c>
      <c r="K44" s="1117" t="s">
        <v>1279</v>
      </c>
      <c r="L44" s="1118">
        <v>100</v>
      </c>
      <c r="M44" s="1116">
        <v>0</v>
      </c>
      <c r="N44" s="1122">
        <v>0</v>
      </c>
      <c r="O44" s="1510"/>
      <c r="P44" s="1611"/>
      <c r="Q44" s="1593"/>
    </row>
    <row r="45" spans="1:17" ht="13.2" customHeight="1" x14ac:dyDescent="0.3">
      <c r="A45" s="294"/>
      <c r="B45" s="295"/>
      <c r="C45" s="1558"/>
      <c r="D45" s="1094"/>
      <c r="E45" s="1093" t="s">
        <v>922</v>
      </c>
      <c r="F45" s="949" t="s">
        <v>208</v>
      </c>
      <c r="G45" s="1132" t="s">
        <v>6</v>
      </c>
      <c r="H45" s="1121">
        <v>0</v>
      </c>
      <c r="I45" s="1121">
        <v>65</v>
      </c>
      <c r="J45" s="1115">
        <v>0</v>
      </c>
      <c r="K45" s="950" t="s">
        <v>209</v>
      </c>
      <c r="L45" s="1116">
        <v>0</v>
      </c>
      <c r="M45" s="1116">
        <v>1</v>
      </c>
      <c r="N45" s="1122">
        <v>0</v>
      </c>
      <c r="O45" s="1510"/>
      <c r="P45" s="1611"/>
      <c r="Q45" s="1593"/>
    </row>
    <row r="46" spans="1:17" ht="26.4" x14ac:dyDescent="0.3">
      <c r="A46" s="294"/>
      <c r="B46" s="295"/>
      <c r="C46" s="1558"/>
      <c r="D46" s="1094"/>
      <c r="E46" s="1169" t="s">
        <v>923</v>
      </c>
      <c r="F46" s="1091" t="s">
        <v>151</v>
      </c>
      <c r="G46" s="1132" t="s">
        <v>6</v>
      </c>
      <c r="H46" s="1121">
        <v>20</v>
      </c>
      <c r="I46" s="1121">
        <v>15</v>
      </c>
      <c r="J46" s="1115">
        <v>0</v>
      </c>
      <c r="K46" s="950" t="s">
        <v>397</v>
      </c>
      <c r="L46" s="1116">
        <v>57</v>
      </c>
      <c r="M46" s="1116">
        <v>100</v>
      </c>
      <c r="N46" s="1122">
        <v>0</v>
      </c>
      <c r="O46" s="1510"/>
      <c r="P46" s="1611"/>
      <c r="Q46" s="1593"/>
    </row>
    <row r="47" spans="1:17" s="1092" customFormat="1" ht="40.200000000000003" thickBot="1" x14ac:dyDescent="0.35">
      <c r="A47" s="1087"/>
      <c r="B47" s="1088"/>
      <c r="C47" s="1558"/>
      <c r="D47" s="1094"/>
      <c r="E47" s="1163" t="s">
        <v>1366</v>
      </c>
      <c r="F47" s="1170" t="s">
        <v>1367</v>
      </c>
      <c r="G47" s="1171" t="s">
        <v>5</v>
      </c>
      <c r="H47" s="1172">
        <v>31</v>
      </c>
      <c r="I47" s="1172">
        <v>20</v>
      </c>
      <c r="J47" s="1172">
        <v>0</v>
      </c>
      <c r="K47" s="1171" t="s">
        <v>1361</v>
      </c>
      <c r="L47" s="1173">
        <v>4</v>
      </c>
      <c r="M47" s="1173">
        <v>2</v>
      </c>
      <c r="N47" s="1173">
        <v>0</v>
      </c>
      <c r="O47" s="1492"/>
      <c r="P47" s="1612"/>
      <c r="Q47" s="1614"/>
    </row>
    <row r="48" spans="1:17" ht="13.2" customHeight="1" thickBot="1" x14ac:dyDescent="0.35">
      <c r="A48" s="294"/>
      <c r="B48" s="295"/>
      <c r="C48" s="1558"/>
      <c r="D48" s="1569" t="s">
        <v>13</v>
      </c>
      <c r="E48" s="1604"/>
      <c r="F48" s="1604"/>
      <c r="G48" s="1605"/>
      <c r="H48" s="345">
        <f>SUM(H43:H47)</f>
        <v>126</v>
      </c>
      <c r="I48" s="1095">
        <f t="shared" ref="I48:J48" si="2">SUM(I43:I47)</f>
        <v>110</v>
      </c>
      <c r="J48" s="1095">
        <f t="shared" si="2"/>
        <v>10</v>
      </c>
      <c r="K48" s="598"/>
      <c r="L48" s="332"/>
      <c r="M48" s="332"/>
      <c r="N48" s="332"/>
      <c r="O48" s="332"/>
      <c r="P48" s="332"/>
      <c r="Q48" s="333"/>
    </row>
    <row r="49" spans="1:17" ht="13.8" thickBot="1" x14ac:dyDescent="0.35">
      <c r="A49" s="294"/>
      <c r="B49" s="295"/>
      <c r="C49" s="1558"/>
      <c r="D49" s="1606" t="s">
        <v>924</v>
      </c>
      <c r="E49" s="1607"/>
      <c r="F49" s="1607"/>
      <c r="G49" s="1607"/>
      <c r="H49" s="1607"/>
      <c r="I49" s="1607"/>
      <c r="J49" s="1607"/>
      <c r="K49" s="1607"/>
      <c r="L49" s="1607"/>
      <c r="M49" s="1607"/>
      <c r="N49" s="1607"/>
      <c r="O49" s="1607"/>
      <c r="P49" s="1607"/>
      <c r="Q49" s="1608"/>
    </row>
    <row r="50" spans="1:17" ht="26.4" x14ac:dyDescent="0.3">
      <c r="A50" s="294"/>
      <c r="B50" s="295"/>
      <c r="C50" s="1558"/>
      <c r="D50" s="591"/>
      <c r="E50" s="952" t="s">
        <v>727</v>
      </c>
      <c r="F50" s="953" t="s">
        <v>1159</v>
      </c>
      <c r="G50" s="953" t="s">
        <v>6</v>
      </c>
      <c r="H50" s="524">
        <v>30</v>
      </c>
      <c r="I50" s="524">
        <v>30</v>
      </c>
      <c r="J50" s="895">
        <v>20</v>
      </c>
      <c r="K50" s="526" t="s">
        <v>1217</v>
      </c>
      <c r="L50" s="526">
        <v>37</v>
      </c>
      <c r="M50" s="526">
        <v>37</v>
      </c>
      <c r="N50" s="526">
        <v>26</v>
      </c>
      <c r="O50" s="1626" t="s">
        <v>570</v>
      </c>
      <c r="P50" s="954" t="s">
        <v>1218</v>
      </c>
      <c r="Q50" s="1609" t="s">
        <v>1219</v>
      </c>
    </row>
    <row r="51" spans="1:17" ht="39.6" x14ac:dyDescent="0.3">
      <c r="A51" s="294"/>
      <c r="B51" s="295"/>
      <c r="C51" s="1558"/>
      <c r="D51" s="330"/>
      <c r="E51" s="360" t="s">
        <v>728</v>
      </c>
      <c r="F51" s="363" t="s">
        <v>546</v>
      </c>
      <c r="G51" s="355" t="s">
        <v>6</v>
      </c>
      <c r="H51" s="488">
        <v>5</v>
      </c>
      <c r="I51" s="488">
        <v>40</v>
      </c>
      <c r="J51" s="488">
        <v>40</v>
      </c>
      <c r="K51" s="922" t="s">
        <v>1160</v>
      </c>
      <c r="L51" s="489">
        <v>1</v>
      </c>
      <c r="M51" s="489">
        <v>20</v>
      </c>
      <c r="N51" s="531">
        <v>20</v>
      </c>
      <c r="O51" s="1627"/>
      <c r="P51" s="955" t="s">
        <v>392</v>
      </c>
      <c r="Q51" s="1609"/>
    </row>
    <row r="52" spans="1:17" ht="26.4" x14ac:dyDescent="0.3">
      <c r="A52" s="294"/>
      <c r="B52" s="295"/>
      <c r="C52" s="1558"/>
      <c r="D52" s="330"/>
      <c r="E52" s="1475" t="s">
        <v>723</v>
      </c>
      <c r="F52" s="1624" t="s">
        <v>533</v>
      </c>
      <c r="G52" s="355" t="s">
        <v>6</v>
      </c>
      <c r="H52" s="488">
        <v>0</v>
      </c>
      <c r="I52" s="488">
        <v>20</v>
      </c>
      <c r="J52" s="488">
        <v>0</v>
      </c>
      <c r="K52" s="922" t="s">
        <v>1161</v>
      </c>
      <c r="L52" s="489">
        <v>0</v>
      </c>
      <c r="M52" s="489">
        <v>1</v>
      </c>
      <c r="N52" s="531">
        <v>0</v>
      </c>
      <c r="O52" s="1627"/>
      <c r="P52" s="955" t="s">
        <v>406</v>
      </c>
      <c r="Q52" s="1609"/>
    </row>
    <row r="53" spans="1:17" ht="26.4" x14ac:dyDescent="0.3">
      <c r="A53" s="294"/>
      <c r="B53" s="295"/>
      <c r="C53" s="1558"/>
      <c r="D53" s="330"/>
      <c r="E53" s="1623"/>
      <c r="F53" s="1625"/>
      <c r="G53" s="355" t="s">
        <v>11</v>
      </c>
      <c r="H53" s="525">
        <v>0</v>
      </c>
      <c r="I53" s="525">
        <v>115</v>
      </c>
      <c r="J53" s="488">
        <v>110</v>
      </c>
      <c r="K53" s="922" t="s">
        <v>534</v>
      </c>
      <c r="L53" s="922"/>
      <c r="M53" s="922">
        <v>50</v>
      </c>
      <c r="N53" s="531">
        <v>100</v>
      </c>
      <c r="O53" s="1627"/>
      <c r="P53" s="920" t="s">
        <v>399</v>
      </c>
      <c r="Q53" s="1609"/>
    </row>
    <row r="54" spans="1:17" ht="39.6" x14ac:dyDescent="0.3">
      <c r="A54" s="294"/>
      <c r="B54" s="295"/>
      <c r="C54" s="1558"/>
      <c r="D54" s="330"/>
      <c r="E54" s="360" t="s">
        <v>724</v>
      </c>
      <c r="F54" s="355" t="s">
        <v>535</v>
      </c>
      <c r="G54" s="355" t="s">
        <v>7</v>
      </c>
      <c r="H54" s="525">
        <v>3</v>
      </c>
      <c r="I54" s="525">
        <v>3</v>
      </c>
      <c r="J54" s="488">
        <v>0</v>
      </c>
      <c r="K54" s="922" t="s">
        <v>536</v>
      </c>
      <c r="L54" s="922">
        <v>1</v>
      </c>
      <c r="M54" s="922">
        <v>1</v>
      </c>
      <c r="N54" s="531">
        <v>0</v>
      </c>
      <c r="O54" s="1627"/>
      <c r="P54" s="920" t="s">
        <v>407</v>
      </c>
      <c r="Q54" s="1609"/>
    </row>
    <row r="55" spans="1:17" ht="26.4" x14ac:dyDescent="0.3">
      <c r="A55" s="294"/>
      <c r="B55" s="295"/>
      <c r="C55" s="1558"/>
      <c r="D55" s="330"/>
      <c r="E55" s="360" t="s">
        <v>725</v>
      </c>
      <c r="F55" s="920" t="s">
        <v>1166</v>
      </c>
      <c r="G55" s="920" t="s">
        <v>6</v>
      </c>
      <c r="H55" s="525">
        <v>10</v>
      </c>
      <c r="I55" s="525">
        <v>160</v>
      </c>
      <c r="J55" s="488">
        <v>0</v>
      </c>
      <c r="K55" s="922" t="s">
        <v>1167</v>
      </c>
      <c r="L55" s="922">
        <v>1</v>
      </c>
      <c r="M55" s="922">
        <v>100</v>
      </c>
      <c r="N55" s="531">
        <v>0</v>
      </c>
      <c r="O55" s="1627"/>
      <c r="P55" s="920" t="s">
        <v>406</v>
      </c>
      <c r="Q55" s="1609"/>
    </row>
    <row r="56" spans="1:17" ht="40.200000000000003" thickBot="1" x14ac:dyDescent="0.35">
      <c r="A56" s="294"/>
      <c r="B56" s="295"/>
      <c r="C56" s="1558"/>
      <c r="D56" s="330"/>
      <c r="E56" s="424" t="s">
        <v>726</v>
      </c>
      <c r="F56" s="307" t="s">
        <v>1162</v>
      </c>
      <c r="G56" s="929" t="s">
        <v>6</v>
      </c>
      <c r="H56" s="894">
        <v>8</v>
      </c>
      <c r="I56" s="894">
        <v>20</v>
      </c>
      <c r="J56" s="894">
        <v>20</v>
      </c>
      <c r="K56" s="523" t="s">
        <v>1280</v>
      </c>
      <c r="L56" s="891">
        <v>1</v>
      </c>
      <c r="M56" s="891">
        <v>0.4</v>
      </c>
      <c r="N56" s="891">
        <v>1</v>
      </c>
      <c r="O56" s="1628"/>
      <c r="P56" s="425" t="s">
        <v>406</v>
      </c>
      <c r="Q56" s="1609"/>
    </row>
    <row r="57" spans="1:17" ht="13.8" thickBot="1" x14ac:dyDescent="0.35">
      <c r="A57" s="294"/>
      <c r="B57" s="295"/>
      <c r="C57" s="1558"/>
      <c r="D57" s="331"/>
      <c r="E57" s="903"/>
      <c r="F57" s="1586" t="s">
        <v>13</v>
      </c>
      <c r="G57" s="1587"/>
      <c r="H57" s="344">
        <f>SUM(H50:H56)</f>
        <v>56</v>
      </c>
      <c r="I57" s="344">
        <f>SUM(I50:I56)</f>
        <v>388</v>
      </c>
      <c r="J57" s="344">
        <f>SUM(J50:J56)</f>
        <v>190</v>
      </c>
      <c r="K57" s="903"/>
      <c r="L57" s="903"/>
      <c r="M57" s="903"/>
      <c r="N57" s="903"/>
      <c r="O57" s="903"/>
      <c r="P57" s="903"/>
      <c r="Q57" s="904"/>
    </row>
    <row r="58" spans="1:17" ht="13.5" customHeight="1" thickBot="1" x14ac:dyDescent="0.35">
      <c r="A58" s="294"/>
      <c r="B58" s="295"/>
      <c r="C58" s="1558"/>
      <c r="D58" s="1696" t="s">
        <v>1320</v>
      </c>
      <c r="E58" s="1697"/>
      <c r="F58" s="1697"/>
      <c r="G58" s="1697"/>
      <c r="H58" s="1697"/>
      <c r="I58" s="1697"/>
      <c r="J58" s="1697"/>
      <c r="K58" s="1697"/>
      <c r="L58" s="1697"/>
      <c r="M58" s="1697"/>
      <c r="N58" s="1697"/>
      <c r="O58" s="1697"/>
      <c r="P58" s="1697"/>
      <c r="Q58" s="1698"/>
    </row>
    <row r="59" spans="1:17" ht="39.6" x14ac:dyDescent="0.3">
      <c r="A59" s="294"/>
      <c r="B59" s="295"/>
      <c r="C59" s="1558"/>
      <c r="D59" s="592"/>
      <c r="E59" s="830" t="s">
        <v>925</v>
      </c>
      <c r="F59" s="956" t="s">
        <v>394</v>
      </c>
      <c r="G59" s="298" t="s">
        <v>6</v>
      </c>
      <c r="H59" s="613">
        <v>0</v>
      </c>
      <c r="I59" s="613">
        <v>30</v>
      </c>
      <c r="J59" s="831">
        <v>30</v>
      </c>
      <c r="K59" s="580" t="s">
        <v>395</v>
      </c>
      <c r="L59" s="948">
        <v>0</v>
      </c>
      <c r="M59" s="579">
        <v>0.4</v>
      </c>
      <c r="N59" s="915">
        <v>0.4</v>
      </c>
      <c r="O59" s="1621" t="s">
        <v>516</v>
      </c>
      <c r="P59" s="1617" t="s">
        <v>1220</v>
      </c>
      <c r="Q59" s="1619" t="s">
        <v>391</v>
      </c>
    </row>
    <row r="60" spans="1:17" ht="39.6" x14ac:dyDescent="0.3">
      <c r="A60" s="294"/>
      <c r="B60" s="295"/>
      <c r="C60" s="1558"/>
      <c r="D60" s="592"/>
      <c r="E60" s="901" t="s">
        <v>926</v>
      </c>
      <c r="F60" s="539" t="s">
        <v>1221</v>
      </c>
      <c r="G60" s="920" t="s">
        <v>6</v>
      </c>
      <c r="H60" s="957">
        <v>20</v>
      </c>
      <c r="I60" s="525">
        <v>20</v>
      </c>
      <c r="J60" s="488">
        <v>20</v>
      </c>
      <c r="K60" s="958" t="s">
        <v>396</v>
      </c>
      <c r="L60" s="921">
        <v>1</v>
      </c>
      <c r="M60" s="921">
        <v>1</v>
      </c>
      <c r="N60" s="531">
        <v>1</v>
      </c>
      <c r="O60" s="1622"/>
      <c r="P60" s="1618"/>
      <c r="Q60" s="1620"/>
    </row>
    <row r="61" spans="1:17" x14ac:dyDescent="0.3">
      <c r="A61" s="294"/>
      <c r="B61" s="295"/>
      <c r="C61" s="1558"/>
      <c r="D61" s="592"/>
      <c r="E61" s="901" t="s">
        <v>927</v>
      </c>
      <c r="F61" s="539" t="s">
        <v>26</v>
      </c>
      <c r="G61" s="920" t="s">
        <v>6</v>
      </c>
      <c r="H61" s="957">
        <v>3</v>
      </c>
      <c r="I61" s="524">
        <v>3</v>
      </c>
      <c r="J61" s="488">
        <v>3</v>
      </c>
      <c r="K61" s="919" t="s">
        <v>27</v>
      </c>
      <c r="L61" s="935">
        <v>3</v>
      </c>
      <c r="M61" s="935">
        <v>3</v>
      </c>
      <c r="N61" s="531">
        <v>3</v>
      </c>
      <c r="O61" s="1622"/>
      <c r="P61" s="1618"/>
      <c r="Q61" s="1620"/>
    </row>
    <row r="62" spans="1:17" ht="40.200000000000003" thickBot="1" x14ac:dyDescent="0.35">
      <c r="A62" s="294"/>
      <c r="B62" s="295"/>
      <c r="C62" s="1558"/>
      <c r="D62" s="592"/>
      <c r="E62" s="901" t="s">
        <v>928</v>
      </c>
      <c r="F62" s="363" t="s">
        <v>1222</v>
      </c>
      <c r="G62" s="959" t="s">
        <v>6</v>
      </c>
      <c r="H62" s="488">
        <v>15</v>
      </c>
      <c r="I62" s="524">
        <v>30</v>
      </c>
      <c r="J62" s="488">
        <v>100</v>
      </c>
      <c r="K62" s="960" t="s">
        <v>1163</v>
      </c>
      <c r="L62" s="935">
        <v>1</v>
      </c>
      <c r="M62" s="935">
        <v>1</v>
      </c>
      <c r="N62" s="531">
        <v>10</v>
      </c>
      <c r="O62" s="1622"/>
      <c r="P62" s="961" t="s">
        <v>392</v>
      </c>
      <c r="Q62" s="1620"/>
    </row>
    <row r="63" spans="1:17" ht="13.8" thickBot="1" x14ac:dyDescent="0.35">
      <c r="A63" s="294"/>
      <c r="B63" s="295"/>
      <c r="C63" s="1558"/>
      <c r="D63" s="593"/>
      <c r="E63" s="1546" t="s">
        <v>13</v>
      </c>
      <c r="F63" s="1546"/>
      <c r="G63" s="1547"/>
      <c r="H63" s="344">
        <f>SUM(H59:H62)</f>
        <v>38</v>
      </c>
      <c r="I63" s="344">
        <f>SUM(I59:I62)</f>
        <v>83</v>
      </c>
      <c r="J63" s="344">
        <f>SUM(J59:J62)</f>
        <v>153</v>
      </c>
      <c r="K63" s="897"/>
      <c r="L63" s="909"/>
      <c r="M63" s="909"/>
      <c r="N63" s="909"/>
      <c r="O63" s="909"/>
      <c r="P63" s="909"/>
      <c r="Q63" s="281"/>
    </row>
    <row r="64" spans="1:17" ht="13.8" thickBot="1" x14ac:dyDescent="0.35">
      <c r="A64" s="294"/>
      <c r="B64" s="295"/>
      <c r="C64" s="1598"/>
      <c r="D64" s="1551" t="s">
        <v>9</v>
      </c>
      <c r="E64" s="1551"/>
      <c r="F64" s="1551"/>
      <c r="G64" s="1552"/>
      <c r="H64" s="343">
        <f>H48+H63</f>
        <v>164</v>
      </c>
      <c r="I64" s="343">
        <f>I48+I63</f>
        <v>193</v>
      </c>
      <c r="J64" s="343">
        <f>J48+J63</f>
        <v>163</v>
      </c>
      <c r="K64" s="1553"/>
      <c r="L64" s="1554"/>
      <c r="M64" s="1554"/>
      <c r="N64" s="1554"/>
      <c r="O64" s="1554"/>
      <c r="P64" s="1554"/>
      <c r="Q64" s="1555"/>
    </row>
    <row r="65" spans="1:17" ht="13.8" thickBot="1" x14ac:dyDescent="0.35">
      <c r="A65" s="294"/>
      <c r="B65" s="296"/>
      <c r="C65" s="962"/>
      <c r="D65" s="932"/>
      <c r="E65" s="300"/>
      <c r="F65" s="1850" t="s">
        <v>586</v>
      </c>
      <c r="G65" s="1851"/>
      <c r="H65" s="346">
        <f>H40+H64</f>
        <v>921.8</v>
      </c>
      <c r="I65" s="347">
        <f>I40+I64</f>
        <v>394.37</v>
      </c>
      <c r="J65" s="347">
        <f>J40+J64</f>
        <v>199</v>
      </c>
      <c r="K65" s="1852"/>
      <c r="L65" s="1853"/>
      <c r="M65" s="1853"/>
      <c r="N65" s="1853"/>
      <c r="O65" s="1853"/>
      <c r="P65" s="1853"/>
      <c r="Q65" s="1854"/>
    </row>
    <row r="66" spans="1:17" x14ac:dyDescent="0.3">
      <c r="A66" s="294"/>
      <c r="B66" s="301" t="s">
        <v>587</v>
      </c>
      <c r="C66" s="302" t="s">
        <v>929</v>
      </c>
      <c r="D66" s="963"/>
      <c r="E66" s="303"/>
      <c r="F66" s="964"/>
      <c r="G66" s="964"/>
      <c r="H66" s="965"/>
      <c r="I66" s="965"/>
      <c r="J66" s="965"/>
      <c r="K66" s="964"/>
      <c r="L66" s="964"/>
      <c r="M66" s="964"/>
      <c r="N66" s="964"/>
      <c r="O66" s="964"/>
      <c r="P66" s="964"/>
      <c r="Q66" s="966"/>
    </row>
    <row r="67" spans="1:17" ht="13.8" thickBot="1" x14ac:dyDescent="0.35">
      <c r="A67" s="294"/>
      <c r="B67" s="295"/>
      <c r="C67" s="304" t="s">
        <v>930</v>
      </c>
      <c r="D67" s="1599" t="s">
        <v>398</v>
      </c>
      <c r="E67" s="1599"/>
      <c r="F67" s="1599"/>
      <c r="G67" s="1599"/>
      <c r="H67" s="1599"/>
      <c r="I67" s="1599"/>
      <c r="J67" s="1599"/>
      <c r="K67" s="1599"/>
      <c r="L67" s="1599"/>
      <c r="M67" s="1599"/>
      <c r="N67" s="1599"/>
      <c r="O67" s="1599"/>
      <c r="P67" s="1599"/>
      <c r="Q67" s="1600"/>
    </row>
    <row r="68" spans="1:17" ht="13.5" customHeight="1" thickBot="1" x14ac:dyDescent="0.35">
      <c r="A68" s="294"/>
      <c r="B68" s="295"/>
      <c r="C68" s="967"/>
      <c r="D68" s="1696" t="s">
        <v>1321</v>
      </c>
      <c r="E68" s="1697"/>
      <c r="F68" s="1697"/>
      <c r="G68" s="1697"/>
      <c r="H68" s="1697"/>
      <c r="I68" s="1697"/>
      <c r="J68" s="1697"/>
      <c r="K68" s="1697"/>
      <c r="L68" s="1697"/>
      <c r="M68" s="1697"/>
      <c r="N68" s="1697"/>
      <c r="O68" s="1697"/>
      <c r="P68" s="1697"/>
      <c r="Q68" s="1698"/>
    </row>
    <row r="69" spans="1:17" ht="26.4" x14ac:dyDescent="0.3">
      <c r="A69" s="294"/>
      <c r="B69" s="295"/>
      <c r="C69" s="967"/>
      <c r="D69" s="594"/>
      <c r="E69" s="900" t="s">
        <v>931</v>
      </c>
      <c r="F69" s="956" t="s">
        <v>400</v>
      </c>
      <c r="G69" s="298" t="s">
        <v>6</v>
      </c>
      <c r="H69" s="968">
        <v>90</v>
      </c>
      <c r="I69" s="613">
        <v>0</v>
      </c>
      <c r="J69" s="831">
        <v>0</v>
      </c>
      <c r="K69" s="611" t="s">
        <v>29</v>
      </c>
      <c r="L69" s="969">
        <v>0.8</v>
      </c>
      <c r="M69" s="969">
        <v>0</v>
      </c>
      <c r="N69" s="835">
        <v>0</v>
      </c>
      <c r="O69" s="1590" t="s">
        <v>517</v>
      </c>
      <c r="P69" s="970" t="s">
        <v>416</v>
      </c>
      <c r="Q69" s="1473" t="s">
        <v>415</v>
      </c>
    </row>
    <row r="70" spans="1:17" ht="26.4" x14ac:dyDescent="0.3">
      <c r="A70" s="294"/>
      <c r="B70" s="295"/>
      <c r="C70" s="967"/>
      <c r="D70" s="594"/>
      <c r="E70" s="901" t="s">
        <v>932</v>
      </c>
      <c r="F70" s="539" t="s">
        <v>401</v>
      </c>
      <c r="G70" s="920" t="s">
        <v>11</v>
      </c>
      <c r="H70" s="971">
        <v>30</v>
      </c>
      <c r="I70" s="525">
        <v>0</v>
      </c>
      <c r="J70" s="488">
        <v>0</v>
      </c>
      <c r="K70" s="492" t="s">
        <v>29</v>
      </c>
      <c r="L70" s="972">
        <v>0.35</v>
      </c>
      <c r="M70" s="973">
        <v>0</v>
      </c>
      <c r="N70" s="531">
        <v>0</v>
      </c>
      <c r="O70" s="1591"/>
      <c r="P70" s="1594" t="s">
        <v>1223</v>
      </c>
      <c r="Q70" s="1474"/>
    </row>
    <row r="71" spans="1:17" ht="26.4" x14ac:dyDescent="0.3">
      <c r="A71" s="294"/>
      <c r="B71" s="295"/>
      <c r="C71" s="967"/>
      <c r="D71" s="594"/>
      <c r="E71" s="901" t="s">
        <v>1345</v>
      </c>
      <c r="F71" s="539" t="s">
        <v>402</v>
      </c>
      <c r="G71" s="920" t="s">
        <v>11</v>
      </c>
      <c r="H71" s="971">
        <v>0</v>
      </c>
      <c r="I71" s="525">
        <v>25</v>
      </c>
      <c r="J71" s="488">
        <v>0</v>
      </c>
      <c r="K71" s="490" t="s">
        <v>29</v>
      </c>
      <c r="L71" s="972">
        <v>0</v>
      </c>
      <c r="M71" s="974">
        <v>0.25</v>
      </c>
      <c r="N71" s="531">
        <v>0</v>
      </c>
      <c r="O71" s="1591"/>
      <c r="P71" s="1595"/>
      <c r="Q71" s="1474"/>
    </row>
    <row r="72" spans="1:17" ht="26.4" x14ac:dyDescent="0.3">
      <c r="A72" s="294"/>
      <c r="B72" s="295"/>
      <c r="C72" s="967"/>
      <c r="D72" s="594"/>
      <c r="E72" s="928" t="s">
        <v>933</v>
      </c>
      <c r="F72" s="925" t="s">
        <v>403</v>
      </c>
      <c r="G72" s="920" t="s">
        <v>11</v>
      </c>
      <c r="H72" s="971">
        <v>25</v>
      </c>
      <c r="I72" s="525">
        <v>0</v>
      </c>
      <c r="J72" s="488">
        <v>0</v>
      </c>
      <c r="K72" s="490" t="s">
        <v>29</v>
      </c>
      <c r="L72" s="972">
        <v>0.27</v>
      </c>
      <c r="M72" s="973">
        <v>0</v>
      </c>
      <c r="N72" s="531">
        <v>0</v>
      </c>
      <c r="O72" s="1592"/>
      <c r="P72" s="1596"/>
      <c r="Q72" s="1474"/>
    </row>
    <row r="73" spans="1:17" x14ac:dyDescent="0.3">
      <c r="A73" s="294"/>
      <c r="B73" s="295"/>
      <c r="C73" s="967"/>
      <c r="D73" s="594"/>
      <c r="E73" s="1691" t="s">
        <v>934</v>
      </c>
      <c r="F73" s="1479" t="s">
        <v>404</v>
      </c>
      <c r="G73" s="920" t="s">
        <v>11</v>
      </c>
      <c r="H73" s="975">
        <v>100</v>
      </c>
      <c r="I73" s="525">
        <v>0</v>
      </c>
      <c r="J73" s="488">
        <v>0</v>
      </c>
      <c r="K73" s="1485" t="s">
        <v>29</v>
      </c>
      <c r="L73" s="1588">
        <v>1.5</v>
      </c>
      <c r="M73" s="1588">
        <v>0</v>
      </c>
      <c r="N73" s="1499">
        <v>0</v>
      </c>
      <c r="O73" s="1591"/>
      <c r="P73" s="1594" t="s">
        <v>1224</v>
      </c>
      <c r="Q73" s="1593"/>
    </row>
    <row r="74" spans="1:17" x14ac:dyDescent="0.3">
      <c r="A74" s="294"/>
      <c r="B74" s="295"/>
      <c r="C74" s="967"/>
      <c r="D74" s="594"/>
      <c r="E74" s="1828"/>
      <c r="F74" s="1510"/>
      <c r="G74" s="920" t="s">
        <v>5</v>
      </c>
      <c r="H74" s="975">
        <v>85</v>
      </c>
      <c r="I74" s="525">
        <v>0</v>
      </c>
      <c r="J74" s="488">
        <v>0</v>
      </c>
      <c r="K74" s="1486"/>
      <c r="L74" s="1589"/>
      <c r="M74" s="1589"/>
      <c r="N74" s="1500"/>
      <c r="O74" s="1591"/>
      <c r="P74" s="1595"/>
      <c r="Q74" s="1593"/>
    </row>
    <row r="75" spans="1:17" x14ac:dyDescent="0.3">
      <c r="A75" s="294"/>
      <c r="B75" s="295"/>
      <c r="C75" s="967"/>
      <c r="D75" s="594"/>
      <c r="E75" s="1691" t="s">
        <v>935</v>
      </c>
      <c r="F75" s="1479" t="s">
        <v>262</v>
      </c>
      <c r="G75" s="920" t="s">
        <v>6</v>
      </c>
      <c r="H75" s="938">
        <v>46</v>
      </c>
      <c r="I75" s="525">
        <v>0</v>
      </c>
      <c r="J75" s="488">
        <v>0</v>
      </c>
      <c r="K75" s="1485" t="s">
        <v>30</v>
      </c>
      <c r="L75" s="1826">
        <v>70</v>
      </c>
      <c r="M75" s="1629">
        <v>0</v>
      </c>
      <c r="N75" s="1499">
        <v>0</v>
      </c>
      <c r="O75" s="1591"/>
      <c r="P75" s="1595"/>
      <c r="Q75" s="1593"/>
    </row>
    <row r="76" spans="1:17" x14ac:dyDescent="0.3">
      <c r="A76" s="294"/>
      <c r="B76" s="295"/>
      <c r="C76" s="967"/>
      <c r="D76" s="594"/>
      <c r="E76" s="1828"/>
      <c r="F76" s="1510"/>
      <c r="G76" s="920" t="s">
        <v>8</v>
      </c>
      <c r="H76" s="975">
        <v>96</v>
      </c>
      <c r="I76" s="525">
        <v>0</v>
      </c>
      <c r="J76" s="488">
        <v>0</v>
      </c>
      <c r="K76" s="1486"/>
      <c r="L76" s="1827"/>
      <c r="M76" s="1578"/>
      <c r="N76" s="1500"/>
      <c r="O76" s="1591"/>
      <c r="P76" s="1596"/>
      <c r="Q76" s="1593"/>
    </row>
    <row r="77" spans="1:17" ht="26.4" x14ac:dyDescent="0.3">
      <c r="A77" s="294"/>
      <c r="B77" s="295"/>
      <c r="C77" s="967"/>
      <c r="D77" s="594"/>
      <c r="E77" s="674" t="s">
        <v>936</v>
      </c>
      <c r="F77" s="920" t="s">
        <v>410</v>
      </c>
      <c r="G77" s="920" t="s">
        <v>11</v>
      </c>
      <c r="H77" s="975">
        <v>0</v>
      </c>
      <c r="I77" s="525">
        <v>85</v>
      </c>
      <c r="J77" s="488">
        <v>0</v>
      </c>
      <c r="K77" s="976" t="s">
        <v>414</v>
      </c>
      <c r="L77" s="972">
        <v>0</v>
      </c>
      <c r="M77" s="958">
        <v>0.33500000000000002</v>
      </c>
      <c r="N77" s="531">
        <v>0</v>
      </c>
      <c r="O77" s="1591"/>
      <c r="P77" s="1594" t="s">
        <v>1223</v>
      </c>
      <c r="Q77" s="1593"/>
    </row>
    <row r="78" spans="1:17" ht="26.4" x14ac:dyDescent="0.3">
      <c r="A78" s="294"/>
      <c r="B78" s="295"/>
      <c r="C78" s="967"/>
      <c r="D78" s="594"/>
      <c r="E78" s="674" t="s">
        <v>937</v>
      </c>
      <c r="F78" s="920" t="s">
        <v>411</v>
      </c>
      <c r="G78" s="920" t="s">
        <v>11</v>
      </c>
      <c r="H78" s="975">
        <v>70</v>
      </c>
      <c r="I78" s="525">
        <v>0</v>
      </c>
      <c r="J78" s="488">
        <v>0</v>
      </c>
      <c r="K78" s="977" t="s">
        <v>414</v>
      </c>
      <c r="L78" s="978">
        <v>0.36</v>
      </c>
      <c r="M78" s="935">
        <v>0</v>
      </c>
      <c r="N78" s="531">
        <v>0</v>
      </c>
      <c r="O78" s="1591"/>
      <c r="P78" s="1595"/>
      <c r="Q78" s="1593"/>
    </row>
    <row r="79" spans="1:17" ht="26.4" x14ac:dyDescent="0.3">
      <c r="A79" s="294"/>
      <c r="B79" s="295"/>
      <c r="C79" s="967"/>
      <c r="D79" s="594"/>
      <c r="E79" s="334" t="s">
        <v>938</v>
      </c>
      <c r="F79" s="306" t="s">
        <v>412</v>
      </c>
      <c r="G79" s="920" t="s">
        <v>11</v>
      </c>
      <c r="H79" s="975">
        <v>40</v>
      </c>
      <c r="I79" s="525">
        <v>0</v>
      </c>
      <c r="J79" s="488">
        <v>0</v>
      </c>
      <c r="K79" s="976" t="s">
        <v>413</v>
      </c>
      <c r="L79" s="972">
        <v>0.01</v>
      </c>
      <c r="M79" s="921">
        <v>0</v>
      </c>
      <c r="N79" s="531">
        <v>0</v>
      </c>
      <c r="O79" s="1591"/>
      <c r="P79" s="1596"/>
      <c r="Q79" s="1593"/>
    </row>
    <row r="80" spans="1:17" ht="26.4" x14ac:dyDescent="0.3">
      <c r="A80" s="294"/>
      <c r="B80" s="295"/>
      <c r="C80" s="967"/>
      <c r="D80" s="594"/>
      <c r="E80" s="557" t="s">
        <v>939</v>
      </c>
      <c r="F80" s="305" t="s">
        <v>160</v>
      </c>
      <c r="G80" s="929" t="s">
        <v>6</v>
      </c>
      <c r="H80" s="938">
        <v>0</v>
      </c>
      <c r="I80" s="918">
        <v>25</v>
      </c>
      <c r="J80" s="488">
        <v>0</v>
      </c>
      <c r="K80" s="492" t="s">
        <v>19</v>
      </c>
      <c r="L80" s="921">
        <v>0</v>
      </c>
      <c r="M80" s="921">
        <v>100</v>
      </c>
      <c r="N80" s="531">
        <v>0</v>
      </c>
      <c r="O80" s="1591"/>
      <c r="P80" s="1594" t="s">
        <v>406</v>
      </c>
      <c r="Q80" s="1593"/>
    </row>
    <row r="81" spans="1:17" ht="26.4" x14ac:dyDescent="0.3">
      <c r="A81" s="294"/>
      <c r="B81" s="295"/>
      <c r="C81" s="967"/>
      <c r="D81" s="594"/>
      <c r="E81" s="674" t="s">
        <v>940</v>
      </c>
      <c r="F81" s="307" t="s">
        <v>1173</v>
      </c>
      <c r="G81" s="920" t="s">
        <v>6</v>
      </c>
      <c r="H81" s="525">
        <v>65</v>
      </c>
      <c r="I81" s="525">
        <v>0</v>
      </c>
      <c r="J81" s="488">
        <v>0</v>
      </c>
      <c r="K81" s="492" t="s">
        <v>19</v>
      </c>
      <c r="L81" s="921">
        <v>100</v>
      </c>
      <c r="M81" s="921">
        <v>0</v>
      </c>
      <c r="N81" s="531">
        <v>0</v>
      </c>
      <c r="O81" s="1592"/>
      <c r="P81" s="1597"/>
      <c r="Q81" s="1593"/>
    </row>
    <row r="82" spans="1:17" ht="26.4" x14ac:dyDescent="0.3">
      <c r="A82" s="294"/>
      <c r="B82" s="295"/>
      <c r="C82" s="967"/>
      <c r="D82" s="594"/>
      <c r="E82" s="901" t="s">
        <v>941</v>
      </c>
      <c r="F82" s="305" t="s">
        <v>201</v>
      </c>
      <c r="G82" s="926" t="s">
        <v>6</v>
      </c>
      <c r="H82" s="525">
        <v>20</v>
      </c>
      <c r="I82" s="525">
        <v>20</v>
      </c>
      <c r="J82" s="488">
        <v>20</v>
      </c>
      <c r="K82" s="492" t="s">
        <v>405</v>
      </c>
      <c r="L82" s="921">
        <v>20</v>
      </c>
      <c r="M82" s="921">
        <v>20</v>
      </c>
      <c r="N82" s="531">
        <v>20</v>
      </c>
      <c r="O82" s="979" t="s">
        <v>518</v>
      </c>
      <c r="P82" s="980" t="s">
        <v>407</v>
      </c>
      <c r="Q82" s="1593"/>
    </row>
    <row r="83" spans="1:17" ht="13.8" thickBot="1" x14ac:dyDescent="0.3">
      <c r="A83" s="294"/>
      <c r="B83" s="295"/>
      <c r="C83" s="967"/>
      <c r="D83" s="595"/>
      <c r="E83" s="1546" t="s">
        <v>13</v>
      </c>
      <c r="F83" s="1546"/>
      <c r="G83" s="1547"/>
      <c r="H83" s="345">
        <f>SUM(H69:H82)</f>
        <v>667</v>
      </c>
      <c r="I83" s="345">
        <f>SUM(I69:I82)</f>
        <v>155</v>
      </c>
      <c r="J83" s="345">
        <f>SUM(J69:J82)</f>
        <v>20</v>
      </c>
      <c r="K83" s="1807"/>
      <c r="L83" s="1808"/>
      <c r="M83" s="1808"/>
      <c r="N83" s="1808"/>
      <c r="O83" s="1808"/>
      <c r="P83" s="332"/>
      <c r="Q83" s="333"/>
    </row>
    <row r="84" spans="1:17" ht="13.8" thickBot="1" x14ac:dyDescent="0.3">
      <c r="A84" s="294"/>
      <c r="B84" s="295"/>
      <c r="C84" s="967"/>
      <c r="D84" s="1606" t="s">
        <v>942</v>
      </c>
      <c r="E84" s="1846"/>
      <c r="F84" s="1846"/>
      <c r="G84" s="1846"/>
      <c r="H84" s="1846"/>
      <c r="I84" s="1846"/>
      <c r="J84" s="1846"/>
      <c r="K84" s="1846"/>
      <c r="L84" s="1846"/>
      <c r="M84" s="1846"/>
      <c r="N84" s="1846"/>
      <c r="O84" s="1846"/>
      <c r="P84" s="1846"/>
      <c r="Q84" s="1847"/>
    </row>
    <row r="85" spans="1:17" ht="27" thickBot="1" x14ac:dyDescent="0.35">
      <c r="A85" s="294"/>
      <c r="B85" s="295"/>
      <c r="C85" s="967"/>
      <c r="D85" s="329"/>
      <c r="E85" s="602" t="s">
        <v>943</v>
      </c>
      <c r="F85" s="603" t="s">
        <v>408</v>
      </c>
      <c r="G85" s="604" t="s">
        <v>11</v>
      </c>
      <c r="H85" s="605">
        <v>1100</v>
      </c>
      <c r="I85" s="605">
        <v>2400</v>
      </c>
      <c r="J85" s="605">
        <v>2100</v>
      </c>
      <c r="K85" s="606" t="s">
        <v>409</v>
      </c>
      <c r="L85" s="606">
        <v>6</v>
      </c>
      <c r="M85" s="606">
        <v>8</v>
      </c>
      <c r="N85" s="836">
        <v>7</v>
      </c>
      <c r="O85" s="607" t="s">
        <v>519</v>
      </c>
      <c r="P85" s="608" t="s">
        <v>417</v>
      </c>
      <c r="Q85" s="609" t="s">
        <v>568</v>
      </c>
    </row>
    <row r="86" spans="1:17" ht="13.8" thickBot="1" x14ac:dyDescent="0.3">
      <c r="A86" s="294"/>
      <c r="B86" s="295"/>
      <c r="C86" s="967"/>
      <c r="D86" s="1569" t="s">
        <v>13</v>
      </c>
      <c r="E86" s="1604"/>
      <c r="F86" s="1604"/>
      <c r="G86" s="1604"/>
      <c r="H86" s="599">
        <f>H85</f>
        <v>1100</v>
      </c>
      <c r="I86" s="345">
        <f>I85</f>
        <v>2400</v>
      </c>
      <c r="J86" s="345">
        <f>J85</f>
        <v>2100</v>
      </c>
      <c r="K86" s="1848"/>
      <c r="L86" s="1849"/>
      <c r="M86" s="1849"/>
      <c r="N86" s="1849"/>
      <c r="O86" s="1849"/>
      <c r="P86" s="600"/>
      <c r="Q86" s="601"/>
    </row>
    <row r="87" spans="1:17" ht="13.8" thickBot="1" x14ac:dyDescent="0.35">
      <c r="A87" s="294"/>
      <c r="B87" s="295"/>
      <c r="C87" s="967"/>
      <c r="D87" s="1696" t="s">
        <v>944</v>
      </c>
      <c r="E87" s="1815"/>
      <c r="F87" s="1815"/>
      <c r="G87" s="1815"/>
      <c r="H87" s="1815"/>
      <c r="I87" s="1815"/>
      <c r="J87" s="1815"/>
      <c r="K87" s="1815"/>
      <c r="L87" s="1815"/>
      <c r="M87" s="1815"/>
      <c r="N87" s="1815"/>
      <c r="O87" s="1815"/>
      <c r="P87" s="1815"/>
      <c r="Q87" s="1816"/>
    </row>
    <row r="88" spans="1:17" ht="26.4" x14ac:dyDescent="0.3">
      <c r="A88" s="294"/>
      <c r="B88" s="295"/>
      <c r="C88" s="967"/>
      <c r="D88" s="329"/>
      <c r="E88" s="557" t="s">
        <v>945</v>
      </c>
      <c r="F88" s="981" t="s">
        <v>32</v>
      </c>
      <c r="G88" s="423" t="s">
        <v>6</v>
      </c>
      <c r="H88" s="982">
        <v>670</v>
      </c>
      <c r="I88" s="643">
        <v>500</v>
      </c>
      <c r="J88" s="895">
        <v>500</v>
      </c>
      <c r="K88" s="917" t="s">
        <v>1139</v>
      </c>
      <c r="L88" s="983">
        <v>40</v>
      </c>
      <c r="M88" s="935">
        <v>70</v>
      </c>
      <c r="N88" s="892">
        <v>100</v>
      </c>
      <c r="O88" s="984" t="s">
        <v>734</v>
      </c>
      <c r="P88" s="985" t="s">
        <v>406</v>
      </c>
      <c r="Q88" s="1644" t="s">
        <v>1349</v>
      </c>
    </row>
    <row r="89" spans="1:17" x14ac:dyDescent="0.3">
      <c r="A89" s="294"/>
      <c r="B89" s="295"/>
      <c r="C89" s="967"/>
      <c r="D89" s="329"/>
      <c r="E89" s="1571" t="s">
        <v>946</v>
      </c>
      <c r="F89" s="1648" t="s">
        <v>241</v>
      </c>
      <c r="G89" s="355" t="s">
        <v>6</v>
      </c>
      <c r="H89" s="525">
        <v>260</v>
      </c>
      <c r="I89" s="957">
        <v>50</v>
      </c>
      <c r="J89" s="488">
        <v>50</v>
      </c>
      <c r="K89" s="1487" t="s">
        <v>1140</v>
      </c>
      <c r="L89" s="1629">
        <v>1200</v>
      </c>
      <c r="M89" s="1629">
        <v>50</v>
      </c>
      <c r="N89" s="1499">
        <v>50</v>
      </c>
      <c r="O89" s="1624" t="s">
        <v>520</v>
      </c>
      <c r="P89" s="1817" t="s">
        <v>425</v>
      </c>
      <c r="Q89" s="1645"/>
    </row>
    <row r="90" spans="1:17" ht="28.5" customHeight="1" x14ac:dyDescent="0.3">
      <c r="A90" s="294"/>
      <c r="B90" s="295"/>
      <c r="C90" s="967"/>
      <c r="D90" s="329"/>
      <c r="E90" s="1647"/>
      <c r="F90" s="1649"/>
      <c r="G90" s="355" t="s">
        <v>5</v>
      </c>
      <c r="H90" s="525">
        <v>249</v>
      </c>
      <c r="I90" s="957">
        <v>0</v>
      </c>
      <c r="J90" s="488">
        <v>0</v>
      </c>
      <c r="K90" s="1650"/>
      <c r="L90" s="1650"/>
      <c r="M90" s="1650"/>
      <c r="N90" s="1500"/>
      <c r="O90" s="1597"/>
      <c r="P90" s="1818"/>
      <c r="Q90" s="1645"/>
    </row>
    <row r="91" spans="1:17" x14ac:dyDescent="0.3">
      <c r="A91" s="294"/>
      <c r="B91" s="295"/>
      <c r="C91" s="967"/>
      <c r="D91" s="329"/>
      <c r="E91" s="1640" t="s">
        <v>947</v>
      </c>
      <c r="F91" s="1642" t="s">
        <v>419</v>
      </c>
      <c r="G91" s="929" t="s">
        <v>6</v>
      </c>
      <c r="H91" s="918">
        <v>20</v>
      </c>
      <c r="I91" s="937">
        <v>0</v>
      </c>
      <c r="J91" s="488">
        <v>0</v>
      </c>
      <c r="K91" s="917" t="s">
        <v>196</v>
      </c>
      <c r="L91" s="1629">
        <v>1</v>
      </c>
      <c r="M91" s="1629">
        <v>0</v>
      </c>
      <c r="N91" s="1499">
        <v>0</v>
      </c>
      <c r="O91" s="1624" t="s">
        <v>734</v>
      </c>
      <c r="P91" s="1638" t="s">
        <v>1220</v>
      </c>
      <c r="Q91" s="1645"/>
    </row>
    <row r="92" spans="1:17" x14ac:dyDescent="0.3">
      <c r="A92" s="294"/>
      <c r="B92" s="295"/>
      <c r="C92" s="967"/>
      <c r="D92" s="329"/>
      <c r="E92" s="1641" t="s">
        <v>418</v>
      </c>
      <c r="F92" s="1643"/>
      <c r="G92" s="920" t="s">
        <v>11</v>
      </c>
      <c r="H92" s="525">
        <v>0</v>
      </c>
      <c r="I92" s="957">
        <v>0</v>
      </c>
      <c r="J92" s="488">
        <v>0</v>
      </c>
      <c r="K92" s="922" t="s">
        <v>197</v>
      </c>
      <c r="L92" s="1578"/>
      <c r="M92" s="1578"/>
      <c r="N92" s="1500"/>
      <c r="O92" s="1842"/>
      <c r="P92" s="1639"/>
      <c r="Q92" s="1645"/>
    </row>
    <row r="93" spans="1:17" x14ac:dyDescent="0.3">
      <c r="A93" s="294"/>
      <c r="B93" s="295"/>
      <c r="C93" s="967"/>
      <c r="D93" s="329"/>
      <c r="E93" s="1819" t="s">
        <v>1225</v>
      </c>
      <c r="F93" s="1642" t="s">
        <v>1226</v>
      </c>
      <c r="G93" s="929" t="s">
        <v>6</v>
      </c>
      <c r="H93" s="918">
        <v>12</v>
      </c>
      <c r="I93" s="525">
        <v>15</v>
      </c>
      <c r="J93" s="488">
        <v>15</v>
      </c>
      <c r="K93" s="1487" t="s">
        <v>1139</v>
      </c>
      <c r="L93" s="934">
        <v>1</v>
      </c>
      <c r="M93" s="934">
        <v>50</v>
      </c>
      <c r="N93" s="891">
        <v>100</v>
      </c>
      <c r="O93" s="1842"/>
      <c r="P93" s="1639"/>
      <c r="Q93" s="1645"/>
    </row>
    <row r="94" spans="1:17" x14ac:dyDescent="0.3">
      <c r="A94" s="294"/>
      <c r="B94" s="295"/>
      <c r="C94" s="967"/>
      <c r="D94" s="329"/>
      <c r="E94" s="1829"/>
      <c r="F94" s="1625"/>
      <c r="G94" s="929" t="s">
        <v>5</v>
      </c>
      <c r="H94" s="918">
        <v>0</v>
      </c>
      <c r="I94" s="643">
        <v>85</v>
      </c>
      <c r="J94" s="488">
        <v>85</v>
      </c>
      <c r="K94" s="1625"/>
      <c r="L94" s="935"/>
      <c r="M94" s="935"/>
      <c r="N94" s="892"/>
      <c r="O94" s="1842"/>
      <c r="P94" s="1639"/>
      <c r="Q94" s="1645"/>
    </row>
    <row r="95" spans="1:17" ht="26.4" x14ac:dyDescent="0.3">
      <c r="A95" s="294"/>
      <c r="B95" s="295"/>
      <c r="C95" s="967"/>
      <c r="D95" s="329"/>
      <c r="E95" s="923" t="s">
        <v>1228</v>
      </c>
      <c r="F95" s="912" t="s">
        <v>1227</v>
      </c>
      <c r="G95" s="929" t="s">
        <v>6</v>
      </c>
      <c r="H95" s="918">
        <v>0</v>
      </c>
      <c r="I95" s="525">
        <v>12</v>
      </c>
      <c r="J95" s="488">
        <v>15</v>
      </c>
      <c r="K95" s="922" t="s">
        <v>1139</v>
      </c>
      <c r="L95" s="934">
        <v>0</v>
      </c>
      <c r="M95" s="934">
        <v>1</v>
      </c>
      <c r="N95" s="891">
        <v>50</v>
      </c>
      <c r="O95" s="1842"/>
      <c r="P95" s="1639"/>
      <c r="Q95" s="1645"/>
    </row>
    <row r="96" spans="1:17" x14ac:dyDescent="0.3">
      <c r="A96" s="294"/>
      <c r="B96" s="295"/>
      <c r="C96" s="967"/>
      <c r="D96" s="329"/>
      <c r="E96" s="911"/>
      <c r="F96" s="913"/>
      <c r="G96" s="929" t="s">
        <v>5</v>
      </c>
      <c r="H96" s="918">
        <v>0</v>
      </c>
      <c r="I96" s="525">
        <v>0</v>
      </c>
      <c r="J96" s="488">
        <v>85</v>
      </c>
      <c r="K96" s="922"/>
      <c r="L96" s="935"/>
      <c r="M96" s="935"/>
      <c r="N96" s="892"/>
      <c r="O96" s="1842"/>
      <c r="P96" s="1639"/>
      <c r="Q96" s="1645"/>
    </row>
    <row r="97" spans="1:17" ht="26.4" x14ac:dyDescent="0.3">
      <c r="A97" s="294"/>
      <c r="B97" s="295"/>
      <c r="C97" s="967"/>
      <c r="D97" s="329"/>
      <c r="E97" s="924" t="s">
        <v>1229</v>
      </c>
      <c r="F97" s="925" t="s">
        <v>1281</v>
      </c>
      <c r="G97" s="929" t="s">
        <v>6</v>
      </c>
      <c r="H97" s="918">
        <v>0</v>
      </c>
      <c r="I97" s="643">
        <v>0</v>
      </c>
      <c r="J97" s="488">
        <v>12</v>
      </c>
      <c r="K97" s="922" t="s">
        <v>1139</v>
      </c>
      <c r="L97" s="934">
        <v>0</v>
      </c>
      <c r="M97" s="936">
        <v>0</v>
      </c>
      <c r="N97" s="896">
        <v>1</v>
      </c>
      <c r="O97" s="1842"/>
      <c r="P97" s="1639"/>
      <c r="Q97" s="1645"/>
    </row>
    <row r="98" spans="1:17" x14ac:dyDescent="0.3">
      <c r="A98" s="294"/>
      <c r="B98" s="295"/>
      <c r="C98" s="967"/>
      <c r="D98" s="329"/>
      <c r="E98" s="924"/>
      <c r="F98" s="925"/>
      <c r="G98" s="929" t="s">
        <v>5</v>
      </c>
      <c r="H98" s="918">
        <v>0</v>
      </c>
      <c r="I98" s="525">
        <v>0</v>
      </c>
      <c r="J98" s="488">
        <v>0</v>
      </c>
      <c r="K98" s="922"/>
      <c r="L98" s="935"/>
      <c r="M98" s="936"/>
      <c r="N98" s="896"/>
      <c r="O98" s="1842"/>
      <c r="P98" s="1639"/>
      <c r="Q98" s="1645"/>
    </row>
    <row r="99" spans="1:17" ht="26.4" x14ac:dyDescent="0.3">
      <c r="A99" s="294"/>
      <c r="B99" s="295"/>
      <c r="C99" s="967"/>
      <c r="D99" s="329"/>
      <c r="E99" s="923" t="s">
        <v>1230</v>
      </c>
      <c r="F99" s="912" t="s">
        <v>1231</v>
      </c>
      <c r="G99" s="929" t="s">
        <v>6</v>
      </c>
      <c r="H99" s="918">
        <v>0</v>
      </c>
      <c r="I99" s="643">
        <v>0</v>
      </c>
      <c r="J99" s="488">
        <v>12</v>
      </c>
      <c r="K99" s="922" t="s">
        <v>1139</v>
      </c>
      <c r="L99" s="936">
        <v>0</v>
      </c>
      <c r="M99" s="934">
        <v>0</v>
      </c>
      <c r="N99" s="891">
        <v>1</v>
      </c>
      <c r="O99" s="1842"/>
      <c r="P99" s="1639"/>
      <c r="Q99" s="1645"/>
    </row>
    <row r="100" spans="1:17" x14ac:dyDescent="0.3">
      <c r="A100" s="294"/>
      <c r="B100" s="295"/>
      <c r="C100" s="967"/>
      <c r="D100" s="329"/>
      <c r="E100" s="911"/>
      <c r="F100" s="913"/>
      <c r="G100" s="929" t="s">
        <v>5</v>
      </c>
      <c r="H100" s="918">
        <v>0</v>
      </c>
      <c r="I100" s="525">
        <v>0</v>
      </c>
      <c r="J100" s="488">
        <v>0</v>
      </c>
      <c r="K100" s="922"/>
      <c r="L100" s="936"/>
      <c r="M100" s="935"/>
      <c r="N100" s="892"/>
      <c r="O100" s="1842"/>
      <c r="P100" s="1639"/>
      <c r="Q100" s="1645"/>
    </row>
    <row r="101" spans="1:17" ht="26.4" x14ac:dyDescent="0.3">
      <c r="A101" s="294"/>
      <c r="B101" s="295"/>
      <c r="C101" s="967"/>
      <c r="D101" s="329"/>
      <c r="E101" s="924" t="s">
        <v>1232</v>
      </c>
      <c r="F101" s="925" t="s">
        <v>1348</v>
      </c>
      <c r="G101" s="929" t="s">
        <v>6</v>
      </c>
      <c r="H101" s="918">
        <v>90</v>
      </c>
      <c r="I101" s="525">
        <v>198</v>
      </c>
      <c r="J101" s="488">
        <v>0</v>
      </c>
      <c r="K101" s="922" t="s">
        <v>464</v>
      </c>
      <c r="L101" s="921">
        <v>31</v>
      </c>
      <c r="M101" s="936">
        <v>100</v>
      </c>
      <c r="N101" s="896">
        <v>0</v>
      </c>
      <c r="O101" s="1842"/>
      <c r="P101" s="1639"/>
      <c r="Q101" s="1645"/>
    </row>
    <row r="102" spans="1:17" x14ac:dyDescent="0.3">
      <c r="A102" s="294"/>
      <c r="B102" s="295"/>
      <c r="C102" s="967"/>
      <c r="D102" s="329"/>
      <c r="E102" s="1819" t="s">
        <v>1282</v>
      </c>
      <c r="F102" s="1642" t="s">
        <v>420</v>
      </c>
      <c r="G102" s="929" t="s">
        <v>6</v>
      </c>
      <c r="H102" s="918">
        <v>30</v>
      </c>
      <c r="I102" s="937">
        <v>0</v>
      </c>
      <c r="J102" s="488">
        <v>0</v>
      </c>
      <c r="K102" s="922" t="s">
        <v>196</v>
      </c>
      <c r="L102" s="1629">
        <v>1</v>
      </c>
      <c r="M102" s="1629">
        <v>0</v>
      </c>
      <c r="N102" s="1499">
        <v>0</v>
      </c>
      <c r="O102" s="1842"/>
      <c r="P102" s="1639"/>
      <c r="Q102" s="1645"/>
    </row>
    <row r="103" spans="1:17" x14ac:dyDescent="0.3">
      <c r="A103" s="294"/>
      <c r="B103" s="295"/>
      <c r="C103" s="967"/>
      <c r="D103" s="329"/>
      <c r="E103" s="1820"/>
      <c r="F103" s="1821"/>
      <c r="G103" s="929" t="s">
        <v>11</v>
      </c>
      <c r="H103" s="918">
        <v>0</v>
      </c>
      <c r="I103" s="938">
        <v>0</v>
      </c>
      <c r="J103" s="894">
        <v>0</v>
      </c>
      <c r="K103" s="523" t="s">
        <v>197</v>
      </c>
      <c r="L103" s="1651"/>
      <c r="M103" s="1651"/>
      <c r="N103" s="1500"/>
      <c r="O103" s="1842"/>
      <c r="P103" s="1639"/>
      <c r="Q103" s="1646"/>
    </row>
    <row r="104" spans="1:17" ht="66.599999999999994" thickBot="1" x14ac:dyDescent="0.35">
      <c r="A104" s="335"/>
      <c r="B104" s="295"/>
      <c r="C104" s="967"/>
      <c r="D104" s="329"/>
      <c r="E104" s="923" t="s">
        <v>1326</v>
      </c>
      <c r="F104" s="912" t="s">
        <v>1283</v>
      </c>
      <c r="G104" s="929" t="s">
        <v>6</v>
      </c>
      <c r="H104" s="918">
        <v>12</v>
      </c>
      <c r="I104" s="918">
        <v>15</v>
      </c>
      <c r="J104" s="894">
        <v>100</v>
      </c>
      <c r="K104" s="523" t="s">
        <v>1284</v>
      </c>
      <c r="L104" s="934">
        <v>1</v>
      </c>
      <c r="M104" s="934">
        <v>1</v>
      </c>
      <c r="N104" s="837">
        <v>20</v>
      </c>
      <c r="O104" s="986"/>
      <c r="P104" s="987"/>
      <c r="Q104" s="988"/>
    </row>
    <row r="105" spans="1:17" ht="13.8" thickBot="1" x14ac:dyDescent="0.3">
      <c r="A105" s="335"/>
      <c r="B105" s="295"/>
      <c r="C105" s="989"/>
      <c r="D105" s="1569" t="s">
        <v>13</v>
      </c>
      <c r="E105" s="1652"/>
      <c r="F105" s="1652"/>
      <c r="G105" s="1653"/>
      <c r="H105" s="344">
        <f>SUM(H88:H103)</f>
        <v>1331</v>
      </c>
      <c r="I105" s="344">
        <f>SUM(I88:I103)</f>
        <v>860</v>
      </c>
      <c r="J105" s="344">
        <f>SUM(J88:J104)</f>
        <v>874</v>
      </c>
      <c r="K105" s="1548"/>
      <c r="L105" s="1549"/>
      <c r="M105" s="1549"/>
      <c r="N105" s="1549"/>
      <c r="O105" s="1550"/>
      <c r="P105" s="1635"/>
      <c r="Q105" s="1636"/>
    </row>
    <row r="106" spans="1:17" ht="13.8" thickBot="1" x14ac:dyDescent="0.35">
      <c r="A106" s="294"/>
      <c r="B106" s="295"/>
      <c r="C106" s="967"/>
      <c r="D106" s="1606" t="s">
        <v>948</v>
      </c>
      <c r="E106" s="1607"/>
      <c r="F106" s="1607"/>
      <c r="G106" s="1607"/>
      <c r="H106" s="1607"/>
      <c r="I106" s="1607"/>
      <c r="J106" s="1607"/>
      <c r="K106" s="1637"/>
      <c r="L106" s="1637"/>
      <c r="M106" s="1637"/>
      <c r="N106" s="1637"/>
      <c r="O106" s="1637"/>
      <c r="P106" s="1607"/>
      <c r="Q106" s="1608"/>
    </row>
    <row r="107" spans="1:17" x14ac:dyDescent="0.3">
      <c r="A107" s="294"/>
      <c r="B107" s="295"/>
      <c r="C107" s="967"/>
      <c r="D107" s="559"/>
      <c r="E107" s="1667" t="s">
        <v>949</v>
      </c>
      <c r="F107" s="1615" t="s">
        <v>1174</v>
      </c>
      <c r="G107" s="1615" t="s">
        <v>11</v>
      </c>
      <c r="H107" s="1668">
        <v>309</v>
      </c>
      <c r="I107" s="1668">
        <v>0</v>
      </c>
      <c r="J107" s="1664">
        <v>0</v>
      </c>
      <c r="K107" s="1671" t="s">
        <v>1234</v>
      </c>
      <c r="L107" s="1672" t="s">
        <v>1235</v>
      </c>
      <c r="M107" s="1577">
        <v>0</v>
      </c>
      <c r="N107" s="1665">
        <v>0</v>
      </c>
      <c r="O107" s="1610" t="s">
        <v>512</v>
      </c>
      <c r="P107" s="1659" t="s">
        <v>1044</v>
      </c>
      <c r="Q107" s="1613" t="s">
        <v>424</v>
      </c>
    </row>
    <row r="108" spans="1:17" x14ac:dyDescent="0.3">
      <c r="A108" s="294"/>
      <c r="B108" s="295"/>
      <c r="C108" s="967"/>
      <c r="D108" s="559"/>
      <c r="E108" s="1663"/>
      <c r="F108" s="1495"/>
      <c r="G108" s="1495"/>
      <c r="H108" s="1669"/>
      <c r="I108" s="1670"/>
      <c r="J108" s="1543"/>
      <c r="K108" s="1666"/>
      <c r="L108" s="1673"/>
      <c r="M108" s="1578"/>
      <c r="N108" s="1500"/>
      <c r="O108" s="1611"/>
      <c r="P108" s="1611"/>
      <c r="Q108" s="1660"/>
    </row>
    <row r="109" spans="1:17" x14ac:dyDescent="0.3">
      <c r="A109" s="294"/>
      <c r="B109" s="295"/>
      <c r="C109" s="967"/>
      <c r="D109" s="559"/>
      <c r="E109" s="1662" t="s">
        <v>950</v>
      </c>
      <c r="F109" s="1479" t="s">
        <v>1175</v>
      </c>
      <c r="G109" s="1479" t="s">
        <v>11</v>
      </c>
      <c r="H109" s="1675">
        <v>7</v>
      </c>
      <c r="I109" s="1675">
        <v>0</v>
      </c>
      <c r="J109" s="1542">
        <v>0</v>
      </c>
      <c r="K109" s="1485" t="s">
        <v>422</v>
      </c>
      <c r="L109" s="1629">
        <v>1</v>
      </c>
      <c r="M109" s="1629">
        <v>0</v>
      </c>
      <c r="N109" s="1499">
        <v>0</v>
      </c>
      <c r="O109" s="1611"/>
      <c r="P109" s="1611"/>
      <c r="Q109" s="1660"/>
    </row>
    <row r="110" spans="1:17" x14ac:dyDescent="0.3">
      <c r="A110" s="294"/>
      <c r="B110" s="295"/>
      <c r="C110" s="967"/>
      <c r="D110" s="559"/>
      <c r="E110" s="1663"/>
      <c r="F110" s="1495"/>
      <c r="G110" s="1495"/>
      <c r="H110" s="1669"/>
      <c r="I110" s="1670"/>
      <c r="J110" s="1543"/>
      <c r="K110" s="1666"/>
      <c r="L110" s="1578"/>
      <c r="M110" s="1578"/>
      <c r="N110" s="1500"/>
      <c r="O110" s="1611"/>
      <c r="P110" s="1611"/>
      <c r="Q110" s="1660"/>
    </row>
    <row r="111" spans="1:17" x14ac:dyDescent="0.3">
      <c r="A111" s="294"/>
      <c r="B111" s="295"/>
      <c r="C111" s="967"/>
      <c r="D111" s="559"/>
      <c r="E111" s="1662" t="s">
        <v>951</v>
      </c>
      <c r="F111" s="1479" t="s">
        <v>1176</v>
      </c>
      <c r="G111" s="1479" t="s">
        <v>11</v>
      </c>
      <c r="H111" s="1675">
        <v>45</v>
      </c>
      <c r="I111" s="1675">
        <v>0</v>
      </c>
      <c r="J111" s="1542">
        <v>0</v>
      </c>
      <c r="K111" s="1485" t="s">
        <v>422</v>
      </c>
      <c r="L111" s="1629">
        <v>1</v>
      </c>
      <c r="M111" s="1629">
        <v>0</v>
      </c>
      <c r="N111" s="1499">
        <v>0</v>
      </c>
      <c r="O111" s="1611"/>
      <c r="P111" s="1611"/>
      <c r="Q111" s="1660"/>
    </row>
    <row r="112" spans="1:17" x14ac:dyDescent="0.3">
      <c r="A112" s="294"/>
      <c r="B112" s="295"/>
      <c r="C112" s="967"/>
      <c r="D112" s="559"/>
      <c r="E112" s="1674"/>
      <c r="F112" s="1510" t="s">
        <v>421</v>
      </c>
      <c r="G112" s="1495"/>
      <c r="H112" s="1669"/>
      <c r="I112" s="1670"/>
      <c r="J112" s="1543"/>
      <c r="K112" s="1666"/>
      <c r="L112" s="1578"/>
      <c r="M112" s="1578"/>
      <c r="N112" s="1500"/>
      <c r="O112" s="1611"/>
      <c r="P112" s="1611"/>
      <c r="Q112" s="1660"/>
    </row>
    <row r="113" spans="1:17" ht="26.4" x14ac:dyDescent="0.3">
      <c r="A113" s="294"/>
      <c r="B113" s="295"/>
      <c r="C113" s="967"/>
      <c r="D113" s="559"/>
      <c r="E113" s="990" t="s">
        <v>952</v>
      </c>
      <c r="F113" s="929" t="s">
        <v>124</v>
      </c>
      <c r="G113" s="929" t="s">
        <v>11</v>
      </c>
      <c r="H113" s="918">
        <v>0</v>
      </c>
      <c r="I113" s="918">
        <v>0</v>
      </c>
      <c r="J113" s="488">
        <v>45</v>
      </c>
      <c r="K113" s="991" t="s">
        <v>35</v>
      </c>
      <c r="L113" s="934">
        <v>0</v>
      </c>
      <c r="M113" s="934">
        <v>0</v>
      </c>
      <c r="N113" s="531">
        <v>1</v>
      </c>
      <c r="O113" s="1611"/>
      <c r="P113" s="1480"/>
      <c r="Q113" s="1660"/>
    </row>
    <row r="114" spans="1:17" ht="26.4" x14ac:dyDescent="0.3">
      <c r="A114" s="294"/>
      <c r="B114" s="295"/>
      <c r="C114" s="967"/>
      <c r="D114" s="559"/>
      <c r="E114" s="910" t="s">
        <v>953</v>
      </c>
      <c r="F114" s="912" t="s">
        <v>152</v>
      </c>
      <c r="G114" s="929" t="s">
        <v>6</v>
      </c>
      <c r="H114" s="918">
        <v>0</v>
      </c>
      <c r="I114" s="918">
        <v>8</v>
      </c>
      <c r="J114" s="488">
        <v>0</v>
      </c>
      <c r="K114" s="991" t="s">
        <v>33</v>
      </c>
      <c r="L114" s="934">
        <v>0</v>
      </c>
      <c r="M114" s="934">
        <v>1</v>
      </c>
      <c r="N114" s="531">
        <v>0</v>
      </c>
      <c r="O114" s="1611"/>
      <c r="P114" s="1841" t="s">
        <v>1141</v>
      </c>
      <c r="Q114" s="1660"/>
    </row>
    <row r="115" spans="1:17" ht="26.4" x14ac:dyDescent="0.3">
      <c r="A115" s="294"/>
      <c r="B115" s="295"/>
      <c r="C115" s="967"/>
      <c r="D115" s="559"/>
      <c r="E115" s="674" t="s">
        <v>954</v>
      </c>
      <c r="F115" s="539" t="s">
        <v>225</v>
      </c>
      <c r="G115" s="920" t="s">
        <v>6</v>
      </c>
      <c r="H115" s="525">
        <v>10</v>
      </c>
      <c r="I115" s="525">
        <v>50</v>
      </c>
      <c r="J115" s="488">
        <v>0</v>
      </c>
      <c r="K115" s="492" t="s">
        <v>423</v>
      </c>
      <c r="L115" s="494">
        <v>1</v>
      </c>
      <c r="M115" s="921">
        <v>100</v>
      </c>
      <c r="N115" s="531">
        <v>0</v>
      </c>
      <c r="O115" s="1611"/>
      <c r="P115" s="1842"/>
      <c r="Q115" s="1660"/>
    </row>
    <row r="116" spans="1:17" ht="26.4" x14ac:dyDescent="0.3">
      <c r="A116" s="294"/>
      <c r="B116" s="295"/>
      <c r="C116" s="967"/>
      <c r="D116" s="559"/>
      <c r="E116" s="674" t="s">
        <v>955</v>
      </c>
      <c r="F116" s="539" t="s">
        <v>34</v>
      </c>
      <c r="G116" s="920" t="s">
        <v>6</v>
      </c>
      <c r="H116" s="525">
        <v>7</v>
      </c>
      <c r="I116" s="525">
        <v>0</v>
      </c>
      <c r="J116" s="488">
        <v>0</v>
      </c>
      <c r="K116" s="492" t="s">
        <v>35</v>
      </c>
      <c r="L116" s="494">
        <v>1</v>
      </c>
      <c r="M116" s="921">
        <v>0</v>
      </c>
      <c r="N116" s="531">
        <v>0</v>
      </c>
      <c r="O116" s="1611"/>
      <c r="P116" s="1842"/>
      <c r="Q116" s="1660"/>
    </row>
    <row r="117" spans="1:17" ht="26.4" x14ac:dyDescent="0.3">
      <c r="A117" s="294"/>
      <c r="B117" s="295"/>
      <c r="C117" s="967"/>
      <c r="D117" s="559"/>
      <c r="E117" s="674" t="s">
        <v>1238</v>
      </c>
      <c r="F117" s="992" t="s">
        <v>1236</v>
      </c>
      <c r="G117" s="929" t="s">
        <v>11</v>
      </c>
      <c r="H117" s="918">
        <v>45</v>
      </c>
      <c r="I117" s="918">
        <v>0</v>
      </c>
      <c r="J117" s="894">
        <v>0</v>
      </c>
      <c r="K117" s="991" t="s">
        <v>168</v>
      </c>
      <c r="L117" s="993">
        <v>98</v>
      </c>
      <c r="M117" s="934">
        <v>0</v>
      </c>
      <c r="N117" s="891">
        <v>0</v>
      </c>
      <c r="O117" s="1611"/>
      <c r="P117" s="1842"/>
      <c r="Q117" s="1660"/>
    </row>
    <row r="118" spans="1:17" ht="40.200000000000003" thickBot="1" x14ac:dyDescent="0.35">
      <c r="A118" s="294"/>
      <c r="B118" s="295"/>
      <c r="C118" s="967"/>
      <c r="D118" s="559"/>
      <c r="E118" s="994" t="s">
        <v>1239</v>
      </c>
      <c r="F118" s="995" t="s">
        <v>1237</v>
      </c>
      <c r="G118" s="597" t="s">
        <v>11</v>
      </c>
      <c r="H118" s="585">
        <v>10</v>
      </c>
      <c r="I118" s="585">
        <v>0</v>
      </c>
      <c r="J118" s="583">
        <v>0</v>
      </c>
      <c r="K118" s="996" t="s">
        <v>19</v>
      </c>
      <c r="L118" s="997">
        <v>100</v>
      </c>
      <c r="M118" s="998">
        <v>0</v>
      </c>
      <c r="N118" s="614">
        <v>0</v>
      </c>
      <c r="O118" s="1612"/>
      <c r="P118" s="1843"/>
      <c r="Q118" s="1661"/>
    </row>
    <row r="119" spans="1:17" ht="13.8" thickBot="1" x14ac:dyDescent="0.35">
      <c r="A119" s="294"/>
      <c r="B119" s="295"/>
      <c r="C119" s="989"/>
      <c r="D119" s="1676" t="s">
        <v>13</v>
      </c>
      <c r="E119" s="1834"/>
      <c r="F119" s="1834"/>
      <c r="G119" s="1834"/>
      <c r="H119" s="563">
        <f>SUM(H107:H118)</f>
        <v>433</v>
      </c>
      <c r="I119" s="563">
        <f>SUM(I107:I118)</f>
        <v>58</v>
      </c>
      <c r="J119" s="344">
        <f>SUM(J107:J118)</f>
        <v>45</v>
      </c>
      <c r="K119" s="1548"/>
      <c r="L119" s="1549"/>
      <c r="M119" s="1549"/>
      <c r="N119" s="1549"/>
      <c r="O119" s="1549"/>
      <c r="P119" s="1549"/>
      <c r="Q119" s="1550"/>
    </row>
    <row r="120" spans="1:17" ht="13.8" thickBot="1" x14ac:dyDescent="0.35">
      <c r="A120" s="294"/>
      <c r="B120" s="295"/>
      <c r="C120" s="1654" t="s">
        <v>9</v>
      </c>
      <c r="D120" s="1655"/>
      <c r="E120" s="1655"/>
      <c r="F120" s="1655"/>
      <c r="G120" s="1656"/>
      <c r="H120" s="343">
        <f>H83+H86+H105+H119</f>
        <v>3531</v>
      </c>
      <c r="I120" s="343">
        <f>I83+I86+I105+I119</f>
        <v>3473</v>
      </c>
      <c r="J120" s="343">
        <f>J83+J86+J105+J119</f>
        <v>3039</v>
      </c>
      <c r="K120" s="1553"/>
      <c r="L120" s="1657"/>
      <c r="M120" s="1657"/>
      <c r="N120" s="1657"/>
      <c r="O120" s="1657"/>
      <c r="P120" s="1657"/>
      <c r="Q120" s="1658"/>
    </row>
    <row r="121" spans="1:17" ht="13.8" thickBot="1" x14ac:dyDescent="0.3">
      <c r="A121" s="294"/>
      <c r="B121" s="308"/>
      <c r="C121" s="999" t="s">
        <v>956</v>
      </c>
      <c r="D121" s="1831" t="s">
        <v>427</v>
      </c>
      <c r="E121" s="1832"/>
      <c r="F121" s="1832"/>
      <c r="G121" s="1832"/>
      <c r="H121" s="1832"/>
      <c r="I121" s="1832"/>
      <c r="J121" s="1832"/>
      <c r="K121" s="1832"/>
      <c r="L121" s="1832"/>
      <c r="M121" s="1832"/>
      <c r="N121" s="1832"/>
      <c r="O121" s="1832"/>
      <c r="P121" s="1832"/>
      <c r="Q121" s="1833"/>
    </row>
    <row r="122" spans="1:17" ht="13.5" customHeight="1" thickBot="1" x14ac:dyDescent="0.35">
      <c r="A122" s="294"/>
      <c r="B122" s="308"/>
      <c r="C122" s="967"/>
      <c r="D122" s="1696" t="s">
        <v>1318</v>
      </c>
      <c r="E122" s="1697"/>
      <c r="F122" s="1697"/>
      <c r="G122" s="1697"/>
      <c r="H122" s="1697"/>
      <c r="I122" s="1697"/>
      <c r="J122" s="1697"/>
      <c r="K122" s="1697"/>
      <c r="L122" s="1697"/>
      <c r="M122" s="1697"/>
      <c r="N122" s="1697"/>
      <c r="O122" s="1697"/>
      <c r="P122" s="1697"/>
      <c r="Q122" s="1698"/>
    </row>
    <row r="123" spans="1:17" ht="26.4" x14ac:dyDescent="0.3">
      <c r="A123" s="294"/>
      <c r="B123" s="308"/>
      <c r="C123" s="967"/>
      <c r="D123" s="559"/>
      <c r="E123" s="900" t="s">
        <v>957</v>
      </c>
      <c r="F123" s="956" t="s">
        <v>36</v>
      </c>
      <c r="G123" s="298" t="s">
        <v>31</v>
      </c>
      <c r="H123" s="610">
        <v>55</v>
      </c>
      <c r="I123" s="610">
        <v>60</v>
      </c>
      <c r="J123" s="831">
        <v>60</v>
      </c>
      <c r="K123" s="611" t="s">
        <v>37</v>
      </c>
      <c r="L123" s="612">
        <v>720</v>
      </c>
      <c r="M123" s="612">
        <v>720</v>
      </c>
      <c r="N123" s="835">
        <v>730</v>
      </c>
      <c r="O123" s="1844" t="s">
        <v>521</v>
      </c>
      <c r="P123" s="1844" t="s">
        <v>416</v>
      </c>
      <c r="Q123" s="1836" t="s">
        <v>380</v>
      </c>
    </row>
    <row r="124" spans="1:17" ht="39.6" x14ac:dyDescent="0.3">
      <c r="A124" s="294"/>
      <c r="B124" s="308"/>
      <c r="C124" s="967"/>
      <c r="D124" s="559"/>
      <c r="E124" s="928" t="s">
        <v>958</v>
      </c>
      <c r="F124" s="539" t="s">
        <v>38</v>
      </c>
      <c r="G124" s="920" t="s">
        <v>31</v>
      </c>
      <c r="H124" s="491">
        <v>30</v>
      </c>
      <c r="I124" s="491">
        <v>30</v>
      </c>
      <c r="J124" s="488">
        <v>30</v>
      </c>
      <c r="K124" s="492" t="s">
        <v>39</v>
      </c>
      <c r="L124" s="493">
        <v>1.5</v>
      </c>
      <c r="M124" s="493">
        <v>1.5</v>
      </c>
      <c r="N124" s="531">
        <v>1.5</v>
      </c>
      <c r="O124" s="1682"/>
      <c r="P124" s="1682"/>
      <c r="Q124" s="1837"/>
    </row>
    <row r="125" spans="1:17" ht="26.4" x14ac:dyDescent="0.3">
      <c r="A125" s="294"/>
      <c r="B125" s="308"/>
      <c r="C125" s="967"/>
      <c r="D125" s="559"/>
      <c r="E125" s="901" t="s">
        <v>959</v>
      </c>
      <c r="F125" s="539" t="s">
        <v>40</v>
      </c>
      <c r="G125" s="920" t="s">
        <v>31</v>
      </c>
      <c r="H125" s="491">
        <v>10</v>
      </c>
      <c r="I125" s="491">
        <v>10</v>
      </c>
      <c r="J125" s="488">
        <v>10</v>
      </c>
      <c r="K125" s="492" t="s">
        <v>41</v>
      </c>
      <c r="L125" s="494">
        <v>10</v>
      </c>
      <c r="M125" s="494">
        <v>10</v>
      </c>
      <c r="N125" s="531">
        <v>10</v>
      </c>
      <c r="O125" s="1682"/>
      <c r="P125" s="1682"/>
      <c r="Q125" s="1837"/>
    </row>
    <row r="126" spans="1:17" ht="26.4" x14ac:dyDescent="0.3">
      <c r="A126" s="294"/>
      <c r="B126" s="308"/>
      <c r="C126" s="967"/>
      <c r="D126" s="559"/>
      <c r="E126" s="928" t="s">
        <v>960</v>
      </c>
      <c r="F126" s="539" t="s">
        <v>42</v>
      </c>
      <c r="G126" s="920" t="s">
        <v>31</v>
      </c>
      <c r="H126" s="491">
        <v>200</v>
      </c>
      <c r="I126" s="491">
        <v>250</v>
      </c>
      <c r="J126" s="488">
        <v>250</v>
      </c>
      <c r="K126" s="492" t="s">
        <v>588</v>
      </c>
      <c r="L126" s="494">
        <v>15000</v>
      </c>
      <c r="M126" s="494">
        <v>15000</v>
      </c>
      <c r="N126" s="531">
        <v>15000</v>
      </c>
      <c r="O126" s="1682"/>
      <c r="P126" s="1682"/>
      <c r="Q126" s="1837"/>
    </row>
    <row r="127" spans="1:17" x14ac:dyDescent="0.3">
      <c r="A127" s="294"/>
      <c r="B127" s="308"/>
      <c r="C127" s="967"/>
      <c r="D127" s="559"/>
      <c r="E127" s="901" t="s">
        <v>961</v>
      </c>
      <c r="F127" s="539" t="s">
        <v>122</v>
      </c>
      <c r="G127" s="920" t="s">
        <v>31</v>
      </c>
      <c r="H127" s="491">
        <v>30</v>
      </c>
      <c r="I127" s="491">
        <v>30</v>
      </c>
      <c r="J127" s="488">
        <v>30</v>
      </c>
      <c r="K127" s="492" t="s">
        <v>589</v>
      </c>
      <c r="L127" s="494">
        <v>6</v>
      </c>
      <c r="M127" s="494">
        <v>6</v>
      </c>
      <c r="N127" s="531">
        <v>6</v>
      </c>
      <c r="O127" s="1682"/>
      <c r="P127" s="1682"/>
      <c r="Q127" s="1837"/>
    </row>
    <row r="128" spans="1:17" ht="26.4" x14ac:dyDescent="0.3">
      <c r="A128" s="294"/>
      <c r="B128" s="308"/>
      <c r="C128" s="967"/>
      <c r="D128" s="559"/>
      <c r="E128" s="901" t="s">
        <v>962</v>
      </c>
      <c r="F128" s="539" t="s">
        <v>1233</v>
      </c>
      <c r="G128" s="920" t="s">
        <v>31</v>
      </c>
      <c r="H128" s="491">
        <v>0</v>
      </c>
      <c r="I128" s="491">
        <v>40</v>
      </c>
      <c r="J128" s="488">
        <v>0</v>
      </c>
      <c r="K128" s="492" t="s">
        <v>245</v>
      </c>
      <c r="L128" s="494">
        <v>0</v>
      </c>
      <c r="M128" s="1000">
        <v>0.2</v>
      </c>
      <c r="N128" s="531">
        <v>0</v>
      </c>
      <c r="O128" s="1682"/>
      <c r="P128" s="1682"/>
      <c r="Q128" s="1837"/>
    </row>
    <row r="129" spans="1:17" ht="39.6" x14ac:dyDescent="0.3">
      <c r="A129" s="294"/>
      <c r="B129" s="308"/>
      <c r="C129" s="967"/>
      <c r="D129" s="559"/>
      <c r="E129" s="901" t="s">
        <v>963</v>
      </c>
      <c r="F129" s="922" t="s">
        <v>191</v>
      </c>
      <c r="G129" s="922" t="s">
        <v>31</v>
      </c>
      <c r="H129" s="491">
        <v>600</v>
      </c>
      <c r="I129" s="491">
        <v>600</v>
      </c>
      <c r="J129" s="488">
        <v>0</v>
      </c>
      <c r="K129" s="492" t="s">
        <v>158</v>
      </c>
      <c r="L129" s="494">
        <v>50</v>
      </c>
      <c r="M129" s="494">
        <v>100</v>
      </c>
      <c r="N129" s="531">
        <v>0</v>
      </c>
      <c r="O129" s="1845" t="s">
        <v>522</v>
      </c>
      <c r="P129" s="1732"/>
      <c r="Q129" s="1837"/>
    </row>
    <row r="130" spans="1:17" x14ac:dyDescent="0.3">
      <c r="A130" s="294"/>
      <c r="B130" s="308"/>
      <c r="C130" s="967"/>
      <c r="D130" s="559"/>
      <c r="E130" s="1691" t="s">
        <v>964</v>
      </c>
      <c r="F130" s="1642" t="s">
        <v>226</v>
      </c>
      <c r="G130" s="1479" t="s">
        <v>31</v>
      </c>
      <c r="H130" s="1824">
        <v>0</v>
      </c>
      <c r="I130" s="1824">
        <v>230</v>
      </c>
      <c r="J130" s="1542">
        <v>230</v>
      </c>
      <c r="K130" s="492" t="s">
        <v>158</v>
      </c>
      <c r="L130" s="494">
        <v>0</v>
      </c>
      <c r="M130" s="494">
        <v>50</v>
      </c>
      <c r="N130" s="531">
        <v>100</v>
      </c>
      <c r="O130" s="1845"/>
      <c r="P130" s="1732"/>
      <c r="Q130" s="1837"/>
    </row>
    <row r="131" spans="1:17" x14ac:dyDescent="0.3">
      <c r="A131" s="294"/>
      <c r="B131" s="308"/>
      <c r="C131" s="967"/>
      <c r="D131" s="559"/>
      <c r="E131" s="1692"/>
      <c r="F131" s="1480"/>
      <c r="G131" s="1480"/>
      <c r="H131" s="1830"/>
      <c r="I131" s="1830"/>
      <c r="J131" s="1543"/>
      <c r="K131" s="837"/>
      <c r="L131" s="494"/>
      <c r="M131" s="494"/>
      <c r="N131" s="531"/>
      <c r="O131" s="1845"/>
      <c r="P131" s="1732"/>
      <c r="Q131" s="1837"/>
    </row>
    <row r="132" spans="1:17" ht="26.4" x14ac:dyDescent="0.3">
      <c r="A132" s="294"/>
      <c r="B132" s="308"/>
      <c r="C132" s="967"/>
      <c r="D132" s="559"/>
      <c r="E132" s="901" t="s">
        <v>965</v>
      </c>
      <c r="F132" s="539" t="s">
        <v>1271</v>
      </c>
      <c r="G132" s="920" t="s">
        <v>31</v>
      </c>
      <c r="H132" s="491">
        <v>300</v>
      </c>
      <c r="I132" s="491">
        <v>300</v>
      </c>
      <c r="J132" s="488">
        <v>0</v>
      </c>
      <c r="K132" s="492" t="s">
        <v>464</v>
      </c>
      <c r="L132" s="493">
        <v>50</v>
      </c>
      <c r="M132" s="493">
        <v>100</v>
      </c>
      <c r="N132" s="531">
        <v>0</v>
      </c>
      <c r="O132" s="1631" t="s">
        <v>521</v>
      </c>
      <c r="P132" s="1682"/>
      <c r="Q132" s="1837"/>
    </row>
    <row r="133" spans="1:17" ht="18" customHeight="1" x14ac:dyDescent="0.3">
      <c r="A133" s="294"/>
      <c r="B133" s="308"/>
      <c r="C133" s="967"/>
      <c r="D133" s="559"/>
      <c r="E133" s="927" t="s">
        <v>966</v>
      </c>
      <c r="F133" s="912" t="s">
        <v>43</v>
      </c>
      <c r="G133" s="929" t="s">
        <v>31</v>
      </c>
      <c r="H133" s="1001">
        <v>0</v>
      </c>
      <c r="I133" s="1001">
        <v>230</v>
      </c>
      <c r="J133" s="894">
        <v>200</v>
      </c>
      <c r="K133" s="490" t="s">
        <v>158</v>
      </c>
      <c r="L133" s="494">
        <v>0</v>
      </c>
      <c r="M133" s="494">
        <v>52</v>
      </c>
      <c r="N133" s="531">
        <v>100</v>
      </c>
      <c r="O133" s="1682"/>
      <c r="P133" s="1682"/>
      <c r="Q133" s="1837"/>
    </row>
    <row r="134" spans="1:17" ht="26.4" x14ac:dyDescent="0.3">
      <c r="A134" s="294"/>
      <c r="B134" s="308"/>
      <c r="C134" s="967"/>
      <c r="D134" s="559"/>
      <c r="E134" s="901" t="s">
        <v>967</v>
      </c>
      <c r="F134" s="539" t="s">
        <v>227</v>
      </c>
      <c r="G134" s="920" t="s">
        <v>31</v>
      </c>
      <c r="H134" s="491">
        <v>7</v>
      </c>
      <c r="I134" s="525">
        <v>0</v>
      </c>
      <c r="J134" s="488">
        <v>200</v>
      </c>
      <c r="K134" s="490" t="s">
        <v>591</v>
      </c>
      <c r="L134" s="494">
        <v>1</v>
      </c>
      <c r="M134" s="494">
        <v>0</v>
      </c>
      <c r="N134" s="531">
        <v>50</v>
      </c>
      <c r="O134" s="1682"/>
      <c r="P134" s="1682"/>
      <c r="Q134" s="1837"/>
    </row>
    <row r="135" spans="1:17" ht="26.4" x14ac:dyDescent="0.3">
      <c r="A135" s="294"/>
      <c r="B135" s="308"/>
      <c r="C135" s="967"/>
      <c r="D135" s="559"/>
      <c r="E135" s="928" t="s">
        <v>968</v>
      </c>
      <c r="F135" s="539" t="s">
        <v>1285</v>
      </c>
      <c r="G135" s="920" t="s">
        <v>6</v>
      </c>
      <c r="H135" s="491">
        <v>0</v>
      </c>
      <c r="I135" s="491">
        <v>60</v>
      </c>
      <c r="J135" s="488">
        <v>0</v>
      </c>
      <c r="K135" s="492" t="s">
        <v>19</v>
      </c>
      <c r="L135" s="493">
        <v>0</v>
      </c>
      <c r="M135" s="493">
        <v>100</v>
      </c>
      <c r="N135" s="531"/>
      <c r="O135" s="1682"/>
      <c r="P135" s="1682"/>
      <c r="Q135" s="1837"/>
    </row>
    <row r="136" spans="1:17" x14ac:dyDescent="0.3">
      <c r="A136" s="294"/>
      <c r="B136" s="308"/>
      <c r="C136" s="967"/>
      <c r="D136" s="559"/>
      <c r="E136" s="1691" t="s">
        <v>969</v>
      </c>
      <c r="F136" s="1642" t="s">
        <v>1241</v>
      </c>
      <c r="G136" s="1479" t="s">
        <v>31</v>
      </c>
      <c r="H136" s="1824">
        <v>33</v>
      </c>
      <c r="I136" s="1675">
        <v>0</v>
      </c>
      <c r="J136" s="1542">
        <v>0</v>
      </c>
      <c r="K136" s="492"/>
      <c r="L136" s="494"/>
      <c r="M136" s="494"/>
      <c r="N136" s="531"/>
      <c r="O136" s="1682"/>
      <c r="P136" s="1682"/>
      <c r="Q136" s="1837"/>
    </row>
    <row r="137" spans="1:17" x14ac:dyDescent="0.3">
      <c r="A137" s="294"/>
      <c r="B137" s="308"/>
      <c r="C137" s="967"/>
      <c r="D137" s="559"/>
      <c r="E137" s="1762"/>
      <c r="F137" s="1643"/>
      <c r="G137" s="1495"/>
      <c r="H137" s="1825"/>
      <c r="I137" s="1669"/>
      <c r="J137" s="1543"/>
      <c r="K137" s="492" t="s">
        <v>158</v>
      </c>
      <c r="L137" s="494">
        <v>100</v>
      </c>
      <c r="M137" s="494"/>
      <c r="N137" s="531"/>
      <c r="O137" s="1682"/>
      <c r="P137" s="1682"/>
      <c r="Q137" s="1837"/>
    </row>
    <row r="138" spans="1:17" ht="26.4" x14ac:dyDescent="0.3">
      <c r="A138" s="294"/>
      <c r="B138" s="308"/>
      <c r="C138" s="967"/>
      <c r="D138" s="559"/>
      <c r="E138" s="927" t="s">
        <v>970</v>
      </c>
      <c r="F138" s="1002" t="s">
        <v>243</v>
      </c>
      <c r="G138" s="1002" t="s">
        <v>31</v>
      </c>
      <c r="H138" s="1001">
        <v>103</v>
      </c>
      <c r="I138" s="1001">
        <v>0</v>
      </c>
      <c r="J138" s="488">
        <v>0</v>
      </c>
      <c r="K138" s="991" t="s">
        <v>590</v>
      </c>
      <c r="L138" s="1003">
        <v>0.2</v>
      </c>
      <c r="M138" s="1003">
        <v>0</v>
      </c>
      <c r="N138" s="531"/>
      <c r="O138" s="1730"/>
      <c r="P138" s="1682"/>
      <c r="Q138" s="1837"/>
    </row>
    <row r="139" spans="1:17" ht="26.4" x14ac:dyDescent="0.3">
      <c r="A139" s="294"/>
      <c r="B139" s="308"/>
      <c r="C139" s="967"/>
      <c r="D139" s="559"/>
      <c r="E139" s="901" t="s">
        <v>971</v>
      </c>
      <c r="F139" s="539" t="s">
        <v>239</v>
      </c>
      <c r="G139" s="920" t="s">
        <v>31</v>
      </c>
      <c r="H139" s="525">
        <v>9</v>
      </c>
      <c r="I139" s="491">
        <v>0</v>
      </c>
      <c r="J139" s="488">
        <v>0</v>
      </c>
      <c r="K139" s="492" t="s">
        <v>591</v>
      </c>
      <c r="L139" s="921">
        <v>1</v>
      </c>
      <c r="M139" s="494">
        <v>0</v>
      </c>
      <c r="N139" s="531">
        <v>0</v>
      </c>
      <c r="O139" s="1730"/>
      <c r="P139" s="1682"/>
      <c r="Q139" s="1837"/>
    </row>
    <row r="140" spans="1:17" ht="26.4" x14ac:dyDescent="0.3">
      <c r="A140" s="294"/>
      <c r="B140" s="308"/>
      <c r="C140" s="967"/>
      <c r="D140" s="559"/>
      <c r="E140" s="930" t="s">
        <v>972</v>
      </c>
      <c r="F140" s="355" t="s">
        <v>44</v>
      </c>
      <c r="G140" s="920" t="s">
        <v>31</v>
      </c>
      <c r="H140" s="491">
        <v>0</v>
      </c>
      <c r="I140" s="491">
        <v>6</v>
      </c>
      <c r="J140" s="488">
        <v>0</v>
      </c>
      <c r="K140" s="492" t="s">
        <v>45</v>
      </c>
      <c r="L140" s="494">
        <v>0</v>
      </c>
      <c r="M140" s="494">
        <v>1</v>
      </c>
      <c r="N140" s="531">
        <v>0</v>
      </c>
      <c r="O140" s="1730"/>
      <c r="P140" s="1682"/>
      <c r="Q140" s="1837"/>
    </row>
    <row r="141" spans="1:17" ht="26.4" x14ac:dyDescent="0.3">
      <c r="A141" s="294"/>
      <c r="B141" s="308"/>
      <c r="C141" s="967"/>
      <c r="D141" s="559"/>
      <c r="E141" s="901" t="s">
        <v>973</v>
      </c>
      <c r="F141" s="355" t="s">
        <v>193</v>
      </c>
      <c r="G141" s="929" t="s">
        <v>31</v>
      </c>
      <c r="H141" s="491">
        <v>68</v>
      </c>
      <c r="I141" s="491">
        <v>0</v>
      </c>
      <c r="J141" s="488">
        <v>0</v>
      </c>
      <c r="K141" s="492" t="s">
        <v>148</v>
      </c>
      <c r="L141" s="1000">
        <v>0.9</v>
      </c>
      <c r="M141" s="1000">
        <v>0</v>
      </c>
      <c r="N141" s="531">
        <v>0</v>
      </c>
      <c r="O141" s="1730"/>
      <c r="P141" s="1682"/>
      <c r="Q141" s="1837"/>
    </row>
    <row r="142" spans="1:17" x14ac:dyDescent="0.3">
      <c r="A142" s="294"/>
      <c r="B142" s="308"/>
      <c r="C142" s="967"/>
      <c r="D142" s="559"/>
      <c r="E142" s="1691" t="s">
        <v>974</v>
      </c>
      <c r="F142" s="1642" t="s">
        <v>244</v>
      </c>
      <c r="G142" s="1479" t="s">
        <v>31</v>
      </c>
      <c r="H142" s="1675">
        <v>8</v>
      </c>
      <c r="I142" s="1675">
        <v>0</v>
      </c>
      <c r="J142" s="1542">
        <v>300</v>
      </c>
      <c r="K142" s="492" t="s">
        <v>245</v>
      </c>
      <c r="L142" s="493">
        <v>0</v>
      </c>
      <c r="M142" s="494">
        <v>0</v>
      </c>
      <c r="N142" s="531">
        <v>0.7</v>
      </c>
      <c r="O142" s="1730"/>
      <c r="P142" s="1682"/>
      <c r="Q142" s="1837"/>
    </row>
    <row r="143" spans="1:17" x14ac:dyDescent="0.3">
      <c r="A143" s="294"/>
      <c r="B143" s="308"/>
      <c r="C143" s="967"/>
      <c r="D143" s="559"/>
      <c r="E143" s="1692"/>
      <c r="F143" s="1480"/>
      <c r="G143" s="1480"/>
      <c r="H143" s="1669"/>
      <c r="I143" s="1669"/>
      <c r="J143" s="1543"/>
      <c r="K143" s="492" t="s">
        <v>47</v>
      </c>
      <c r="L143" s="494">
        <v>1</v>
      </c>
      <c r="M143" s="494">
        <v>0</v>
      </c>
      <c r="N143" s="531">
        <v>0</v>
      </c>
      <c r="O143" s="1730"/>
      <c r="P143" s="1682"/>
      <c r="Q143" s="1837"/>
    </row>
    <row r="144" spans="1:17" x14ac:dyDescent="0.3">
      <c r="A144" s="294"/>
      <c r="B144" s="308"/>
      <c r="C144" s="967"/>
      <c r="D144" s="559"/>
      <c r="E144" s="1691" t="s">
        <v>975</v>
      </c>
      <c r="F144" s="1766" t="s">
        <v>1244</v>
      </c>
      <c r="G144" s="1479" t="s">
        <v>31</v>
      </c>
      <c r="H144" s="1824">
        <v>8</v>
      </c>
      <c r="I144" s="1675">
        <v>0</v>
      </c>
      <c r="J144" s="1542">
        <v>100</v>
      </c>
      <c r="K144" s="492" t="s">
        <v>202</v>
      </c>
      <c r="L144" s="493">
        <v>1</v>
      </c>
      <c r="M144" s="494">
        <v>0</v>
      </c>
      <c r="N144" s="531">
        <v>0</v>
      </c>
      <c r="O144" s="1730"/>
      <c r="P144" s="1682"/>
      <c r="Q144" s="1837"/>
    </row>
    <row r="145" spans="1:17" x14ac:dyDescent="0.3">
      <c r="A145" s="294"/>
      <c r="B145" s="308"/>
      <c r="C145" s="967"/>
      <c r="D145" s="559"/>
      <c r="E145" s="1762"/>
      <c r="F145" s="1766"/>
      <c r="G145" s="1495"/>
      <c r="H145" s="1825"/>
      <c r="I145" s="1669"/>
      <c r="J145" s="1543"/>
      <c r="K145" s="492" t="s">
        <v>148</v>
      </c>
      <c r="L145" s="494">
        <v>0</v>
      </c>
      <c r="M145" s="494">
        <v>0</v>
      </c>
      <c r="N145" s="531">
        <v>0.5</v>
      </c>
      <c r="O145" s="1730"/>
      <c r="P145" s="1682"/>
      <c r="Q145" s="1837"/>
    </row>
    <row r="146" spans="1:17" ht="26.4" x14ac:dyDescent="0.3">
      <c r="A146" s="294"/>
      <c r="B146" s="308"/>
      <c r="C146" s="967"/>
      <c r="D146" s="559"/>
      <c r="E146" s="901" t="s">
        <v>976</v>
      </c>
      <c r="F146" s="355" t="s">
        <v>1242</v>
      </c>
      <c r="G146" s="355" t="s">
        <v>31</v>
      </c>
      <c r="H146" s="525">
        <v>8</v>
      </c>
      <c r="I146" s="491">
        <v>200</v>
      </c>
      <c r="J146" s="488">
        <v>0</v>
      </c>
      <c r="K146" s="492" t="s">
        <v>428</v>
      </c>
      <c r="L146" s="1004">
        <v>1</v>
      </c>
      <c r="M146" s="1000">
        <v>0.85</v>
      </c>
      <c r="N146" s="531">
        <v>0</v>
      </c>
      <c r="O146" s="1730"/>
      <c r="P146" s="1682"/>
      <c r="Q146" s="1837"/>
    </row>
    <row r="147" spans="1:17" ht="26.4" x14ac:dyDescent="0.3">
      <c r="A147" s="294"/>
      <c r="B147" s="308"/>
      <c r="C147" s="967"/>
      <c r="D147" s="559"/>
      <c r="E147" s="901" t="s">
        <v>977</v>
      </c>
      <c r="F147" s="539" t="s">
        <v>1243</v>
      </c>
      <c r="G147" s="920" t="s">
        <v>31</v>
      </c>
      <c r="H147" s="525">
        <v>0</v>
      </c>
      <c r="I147" s="491">
        <v>8</v>
      </c>
      <c r="J147" s="488">
        <v>200</v>
      </c>
      <c r="K147" s="492" t="s">
        <v>428</v>
      </c>
      <c r="L147" s="1000">
        <v>0</v>
      </c>
      <c r="M147" s="1000">
        <v>1</v>
      </c>
      <c r="N147" s="531">
        <v>0.85</v>
      </c>
      <c r="O147" s="1730"/>
      <c r="P147" s="1682"/>
      <c r="Q147" s="1837"/>
    </row>
    <row r="148" spans="1:17" ht="26.4" x14ac:dyDescent="0.3">
      <c r="A148" s="294"/>
      <c r="B148" s="308"/>
      <c r="C148" s="967"/>
      <c r="D148" s="559"/>
      <c r="E148" s="901" t="s">
        <v>978</v>
      </c>
      <c r="F148" s="539" t="s">
        <v>246</v>
      </c>
      <c r="G148" s="920" t="s">
        <v>31</v>
      </c>
      <c r="H148" s="525">
        <v>8</v>
      </c>
      <c r="I148" s="491">
        <v>0</v>
      </c>
      <c r="J148" s="488">
        <v>100</v>
      </c>
      <c r="K148" s="492" t="s">
        <v>429</v>
      </c>
      <c r="L148" s="1000">
        <v>1</v>
      </c>
      <c r="M148" s="1000">
        <v>0.7</v>
      </c>
      <c r="N148" s="531">
        <v>0</v>
      </c>
      <c r="O148" s="1730"/>
      <c r="P148" s="1682"/>
      <c r="Q148" s="1837"/>
    </row>
    <row r="149" spans="1:17" ht="26.4" x14ac:dyDescent="0.3">
      <c r="A149" s="294"/>
      <c r="B149" s="308"/>
      <c r="C149" s="967"/>
      <c r="D149" s="559"/>
      <c r="E149" s="901" t="s">
        <v>979</v>
      </c>
      <c r="F149" s="539" t="s">
        <v>1245</v>
      </c>
      <c r="G149" s="920" t="s">
        <v>31</v>
      </c>
      <c r="H149" s="525">
        <v>10</v>
      </c>
      <c r="I149" s="491">
        <v>0</v>
      </c>
      <c r="J149" s="488">
        <v>100</v>
      </c>
      <c r="K149" s="492" t="s">
        <v>200</v>
      </c>
      <c r="L149" s="1000">
        <v>1</v>
      </c>
      <c r="M149" s="493">
        <v>0.7</v>
      </c>
      <c r="N149" s="531">
        <v>0</v>
      </c>
      <c r="O149" s="1730"/>
      <c r="P149" s="1682"/>
      <c r="Q149" s="1837"/>
    </row>
    <row r="150" spans="1:17" ht="26.4" x14ac:dyDescent="0.3">
      <c r="A150" s="294"/>
      <c r="B150" s="308"/>
      <c r="C150" s="967"/>
      <c r="D150" s="559"/>
      <c r="E150" s="930" t="s">
        <v>980</v>
      </c>
      <c r="F150" s="539" t="s">
        <v>247</v>
      </c>
      <c r="G150" s="920" t="s">
        <v>31</v>
      </c>
      <c r="H150" s="525">
        <v>0</v>
      </c>
      <c r="I150" s="491">
        <v>10</v>
      </c>
      <c r="J150" s="488">
        <v>0</v>
      </c>
      <c r="K150" s="492" t="s">
        <v>200</v>
      </c>
      <c r="L150" s="494">
        <v>0</v>
      </c>
      <c r="M150" s="494">
        <v>1</v>
      </c>
      <c r="N150" s="531">
        <v>0</v>
      </c>
      <c r="O150" s="1730"/>
      <c r="P150" s="1682"/>
      <c r="Q150" s="1837"/>
    </row>
    <row r="151" spans="1:17" ht="26.4" x14ac:dyDescent="0.3">
      <c r="A151" s="294"/>
      <c r="B151" s="308"/>
      <c r="C151" s="967"/>
      <c r="D151" s="559"/>
      <c r="E151" s="901" t="s">
        <v>981</v>
      </c>
      <c r="F151" s="912" t="s">
        <v>143</v>
      </c>
      <c r="G151" s="929" t="s">
        <v>31</v>
      </c>
      <c r="H151" s="918">
        <v>0</v>
      </c>
      <c r="I151" s="918">
        <v>0</v>
      </c>
      <c r="J151" s="488">
        <v>0</v>
      </c>
      <c r="K151" s="991" t="s">
        <v>144</v>
      </c>
      <c r="L151" s="993">
        <v>100</v>
      </c>
      <c r="M151" s="993">
        <v>100</v>
      </c>
      <c r="N151" s="531">
        <v>100</v>
      </c>
      <c r="O151" s="1730"/>
      <c r="P151" s="305" t="s">
        <v>592</v>
      </c>
      <c r="Q151" s="1837"/>
    </row>
    <row r="152" spans="1:17" ht="26.4" x14ac:dyDescent="0.3">
      <c r="A152" s="294"/>
      <c r="B152" s="308"/>
      <c r="C152" s="967"/>
      <c r="D152" s="559"/>
      <c r="E152" s="361" t="s">
        <v>982</v>
      </c>
      <c r="F152" s="912" t="s">
        <v>430</v>
      </c>
      <c r="G152" s="929" t="s">
        <v>31</v>
      </c>
      <c r="H152" s="918">
        <v>20</v>
      </c>
      <c r="I152" s="918">
        <v>0</v>
      </c>
      <c r="J152" s="488">
        <v>50</v>
      </c>
      <c r="K152" s="991" t="s">
        <v>1286</v>
      </c>
      <c r="L152" s="993">
        <v>1</v>
      </c>
      <c r="M152" s="993">
        <v>0</v>
      </c>
      <c r="N152" s="531">
        <v>20</v>
      </c>
      <c r="O152" s="1730"/>
      <c r="P152" s="1618" t="s">
        <v>416</v>
      </c>
      <c r="Q152" s="1837"/>
    </row>
    <row r="153" spans="1:17" ht="26.4" x14ac:dyDescent="0.3">
      <c r="A153" s="294"/>
      <c r="B153" s="308"/>
      <c r="C153" s="967"/>
      <c r="D153" s="559"/>
      <c r="E153" s="927" t="s">
        <v>983</v>
      </c>
      <c r="F153" s="929" t="s">
        <v>1081</v>
      </c>
      <c r="G153" s="929" t="s">
        <v>31</v>
      </c>
      <c r="H153" s="918">
        <v>60</v>
      </c>
      <c r="I153" s="918">
        <v>0</v>
      </c>
      <c r="J153" s="488">
        <v>0</v>
      </c>
      <c r="K153" s="991" t="s">
        <v>1082</v>
      </c>
      <c r="L153" s="993">
        <v>4</v>
      </c>
      <c r="M153" s="993">
        <v>0</v>
      </c>
      <c r="N153" s="531">
        <v>0</v>
      </c>
      <c r="O153" s="1730"/>
      <c r="P153" s="1618"/>
      <c r="Q153" s="1837"/>
    </row>
    <row r="154" spans="1:17" ht="39.6" x14ac:dyDescent="0.3">
      <c r="A154" s="294"/>
      <c r="B154" s="308"/>
      <c r="C154" s="967"/>
      <c r="D154" s="559"/>
      <c r="E154" s="927" t="s">
        <v>984</v>
      </c>
      <c r="F154" s="929" t="s">
        <v>1181</v>
      </c>
      <c r="G154" s="929" t="s">
        <v>31</v>
      </c>
      <c r="H154" s="918">
        <v>0</v>
      </c>
      <c r="I154" s="918">
        <v>28</v>
      </c>
      <c r="J154" s="894">
        <v>0</v>
      </c>
      <c r="K154" s="991" t="s">
        <v>148</v>
      </c>
      <c r="L154" s="1005">
        <v>0</v>
      </c>
      <c r="M154" s="1005">
        <v>0.23</v>
      </c>
      <c r="N154" s="891">
        <v>0</v>
      </c>
      <c r="O154" s="1730"/>
      <c r="P154" s="1839"/>
      <c r="Q154" s="1633"/>
    </row>
    <row r="155" spans="1:17" ht="39.6" x14ac:dyDescent="0.3">
      <c r="A155" s="294"/>
      <c r="B155" s="308"/>
      <c r="C155" s="967"/>
      <c r="D155" s="559"/>
      <c r="E155" s="927" t="s">
        <v>985</v>
      </c>
      <c r="F155" s="929" t="s">
        <v>1287</v>
      </c>
      <c r="G155" s="929" t="s">
        <v>31</v>
      </c>
      <c r="H155" s="918">
        <v>40</v>
      </c>
      <c r="I155" s="918">
        <v>0</v>
      </c>
      <c r="J155" s="894">
        <v>0</v>
      </c>
      <c r="K155" s="991" t="s">
        <v>148</v>
      </c>
      <c r="L155" s="1005">
        <v>0.34</v>
      </c>
      <c r="M155" s="1005">
        <v>0</v>
      </c>
      <c r="N155" s="891">
        <v>0</v>
      </c>
      <c r="O155" s="1730"/>
      <c r="P155" s="1839"/>
      <c r="Q155" s="1633"/>
    </row>
    <row r="156" spans="1:17" ht="26.4" x14ac:dyDescent="0.3">
      <c r="A156" s="294"/>
      <c r="B156" s="308"/>
      <c r="C156" s="967"/>
      <c r="D156" s="559"/>
      <c r="E156" s="927" t="s">
        <v>986</v>
      </c>
      <c r="F156" s="929" t="s">
        <v>1177</v>
      </c>
      <c r="G156" s="929" t="s">
        <v>31</v>
      </c>
      <c r="H156" s="918">
        <v>0</v>
      </c>
      <c r="I156" s="918">
        <v>30</v>
      </c>
      <c r="J156" s="894">
        <v>0</v>
      </c>
      <c r="K156" s="991" t="s">
        <v>148</v>
      </c>
      <c r="L156" s="1005">
        <v>0</v>
      </c>
      <c r="M156" s="1005">
        <v>0.25</v>
      </c>
      <c r="N156" s="891">
        <v>0</v>
      </c>
      <c r="O156" s="1730"/>
      <c r="P156" s="1839"/>
      <c r="Q156" s="1633"/>
    </row>
    <row r="157" spans="1:17" ht="39.6" x14ac:dyDescent="0.3">
      <c r="A157" s="294"/>
      <c r="B157" s="308"/>
      <c r="C157" s="967"/>
      <c r="D157" s="559"/>
      <c r="E157" s="927" t="s">
        <v>987</v>
      </c>
      <c r="F157" s="929" t="s">
        <v>1182</v>
      </c>
      <c r="G157" s="929" t="s">
        <v>31</v>
      </c>
      <c r="H157" s="918">
        <v>0</v>
      </c>
      <c r="I157" s="918">
        <v>0</v>
      </c>
      <c r="J157" s="894">
        <v>85</v>
      </c>
      <c r="K157" s="991" t="s">
        <v>148</v>
      </c>
      <c r="L157" s="1005">
        <v>0</v>
      </c>
      <c r="M157" s="1005">
        <v>0</v>
      </c>
      <c r="N157" s="891">
        <v>0.94</v>
      </c>
      <c r="O157" s="1730"/>
      <c r="P157" s="1839"/>
      <c r="Q157" s="1633"/>
    </row>
    <row r="158" spans="1:17" ht="39.6" x14ac:dyDescent="0.3">
      <c r="A158" s="294"/>
      <c r="B158" s="308"/>
      <c r="C158" s="967"/>
      <c r="D158" s="559"/>
      <c r="E158" s="927" t="s">
        <v>988</v>
      </c>
      <c r="F158" s="929" t="s">
        <v>1183</v>
      </c>
      <c r="G158" s="929" t="s">
        <v>31</v>
      </c>
      <c r="H158" s="918">
        <v>0</v>
      </c>
      <c r="I158" s="918">
        <v>40</v>
      </c>
      <c r="J158" s="894">
        <v>0</v>
      </c>
      <c r="K158" s="991" t="s">
        <v>148</v>
      </c>
      <c r="L158" s="1005">
        <v>0</v>
      </c>
      <c r="M158" s="1005">
        <v>0.36</v>
      </c>
      <c r="N158" s="891">
        <v>0</v>
      </c>
      <c r="O158" s="1730"/>
      <c r="P158" s="1839"/>
      <c r="Q158" s="1633"/>
    </row>
    <row r="159" spans="1:17" ht="39.6" x14ac:dyDescent="0.3">
      <c r="A159" s="294"/>
      <c r="B159" s="308"/>
      <c r="C159" s="967"/>
      <c r="D159" s="559"/>
      <c r="E159" s="927" t="s">
        <v>989</v>
      </c>
      <c r="F159" s="929" t="s">
        <v>1184</v>
      </c>
      <c r="G159" s="929" t="s">
        <v>31</v>
      </c>
      <c r="H159" s="918">
        <v>0</v>
      </c>
      <c r="I159" s="918">
        <v>0</v>
      </c>
      <c r="J159" s="894">
        <v>45</v>
      </c>
      <c r="K159" s="991" t="s">
        <v>148</v>
      </c>
      <c r="L159" s="1005">
        <v>0</v>
      </c>
      <c r="M159" s="1005">
        <v>0</v>
      </c>
      <c r="N159" s="891">
        <v>0.4</v>
      </c>
      <c r="O159" s="1730"/>
      <c r="P159" s="1839"/>
      <c r="Q159" s="1633"/>
    </row>
    <row r="160" spans="1:17" ht="39.6" x14ac:dyDescent="0.3">
      <c r="A160" s="294"/>
      <c r="B160" s="308"/>
      <c r="C160" s="967"/>
      <c r="D160" s="559"/>
      <c r="E160" s="927" t="s">
        <v>1080</v>
      </c>
      <c r="F160" s="929" t="s">
        <v>1185</v>
      </c>
      <c r="G160" s="929" t="s">
        <v>31</v>
      </c>
      <c r="H160" s="918">
        <v>30</v>
      </c>
      <c r="I160" s="918">
        <v>0</v>
      </c>
      <c r="J160" s="894">
        <v>0</v>
      </c>
      <c r="K160" s="991" t="s">
        <v>148</v>
      </c>
      <c r="L160" s="1005">
        <v>0.23</v>
      </c>
      <c r="M160" s="1005">
        <v>0</v>
      </c>
      <c r="N160" s="891">
        <v>0</v>
      </c>
      <c r="O160" s="1730"/>
      <c r="P160" s="1839"/>
      <c r="Q160" s="1633"/>
    </row>
    <row r="161" spans="1:17" ht="39.6" x14ac:dyDescent="0.3">
      <c r="A161" s="294"/>
      <c r="B161" s="308"/>
      <c r="C161" s="967"/>
      <c r="D161" s="559"/>
      <c r="E161" s="927" t="s">
        <v>1083</v>
      </c>
      <c r="F161" s="929" t="s">
        <v>1186</v>
      </c>
      <c r="G161" s="929" t="s">
        <v>31</v>
      </c>
      <c r="H161" s="918">
        <v>0</v>
      </c>
      <c r="I161" s="918">
        <v>0</v>
      </c>
      <c r="J161" s="894">
        <v>70</v>
      </c>
      <c r="K161" s="991" t="s">
        <v>148</v>
      </c>
      <c r="L161" s="1005">
        <v>0</v>
      </c>
      <c r="M161" s="1005">
        <v>0</v>
      </c>
      <c r="N161" s="891">
        <v>0.6</v>
      </c>
      <c r="O161" s="1730"/>
      <c r="P161" s="1839"/>
      <c r="Q161" s="1633"/>
    </row>
    <row r="162" spans="1:17" ht="39.6" x14ac:dyDescent="0.3">
      <c r="A162" s="294"/>
      <c r="B162" s="308"/>
      <c r="C162" s="967"/>
      <c r="D162" s="559"/>
      <c r="E162" s="927" t="s">
        <v>1130</v>
      </c>
      <c r="F162" s="929" t="s">
        <v>1350</v>
      </c>
      <c r="G162" s="929" t="s">
        <v>31</v>
      </c>
      <c r="H162" s="918">
        <v>45</v>
      </c>
      <c r="I162" s="918">
        <v>0</v>
      </c>
      <c r="J162" s="894">
        <v>0</v>
      </c>
      <c r="K162" s="991" t="s">
        <v>148</v>
      </c>
      <c r="L162" s="1005">
        <v>0.38</v>
      </c>
      <c r="M162" s="1005">
        <v>0</v>
      </c>
      <c r="N162" s="891">
        <v>0</v>
      </c>
      <c r="O162" s="1730"/>
      <c r="P162" s="1839"/>
      <c r="Q162" s="1633"/>
    </row>
    <row r="163" spans="1:17" ht="39.6" x14ac:dyDescent="0.3">
      <c r="A163" s="294"/>
      <c r="B163" s="308"/>
      <c r="C163" s="967"/>
      <c r="D163" s="559"/>
      <c r="E163" s="927" t="s">
        <v>1178</v>
      </c>
      <c r="F163" s="929" t="s">
        <v>1187</v>
      </c>
      <c r="G163" s="929" t="s">
        <v>31</v>
      </c>
      <c r="H163" s="918">
        <v>25</v>
      </c>
      <c r="I163" s="918">
        <v>0</v>
      </c>
      <c r="J163" s="894">
        <v>0</v>
      </c>
      <c r="K163" s="991" t="s">
        <v>148</v>
      </c>
      <c r="L163" s="1005">
        <v>0.2</v>
      </c>
      <c r="M163" s="1005">
        <v>0</v>
      </c>
      <c r="N163" s="891">
        <v>0</v>
      </c>
      <c r="O163" s="1730"/>
      <c r="P163" s="1839"/>
      <c r="Q163" s="1633"/>
    </row>
    <row r="164" spans="1:17" ht="39.6" x14ac:dyDescent="0.3">
      <c r="A164" s="294"/>
      <c r="B164" s="308"/>
      <c r="C164" s="967"/>
      <c r="D164" s="559"/>
      <c r="E164" s="927" t="s">
        <v>1179</v>
      </c>
      <c r="F164" s="929" t="s">
        <v>1246</v>
      </c>
      <c r="G164" s="929" t="s">
        <v>31</v>
      </c>
      <c r="H164" s="918">
        <v>20</v>
      </c>
      <c r="I164" s="918">
        <v>0</v>
      </c>
      <c r="J164" s="894">
        <v>0</v>
      </c>
      <c r="K164" s="991" t="s">
        <v>148</v>
      </c>
      <c r="L164" s="1005">
        <v>0.16</v>
      </c>
      <c r="M164" s="1005">
        <v>0</v>
      </c>
      <c r="N164" s="891">
        <v>0</v>
      </c>
      <c r="O164" s="1730"/>
      <c r="P164" s="1839"/>
      <c r="Q164" s="1633"/>
    </row>
    <row r="165" spans="1:17" ht="39.6" x14ac:dyDescent="0.3">
      <c r="A165" s="294"/>
      <c r="B165" s="308"/>
      <c r="C165" s="967"/>
      <c r="D165" s="559"/>
      <c r="E165" s="927" t="s">
        <v>1180</v>
      </c>
      <c r="F165" s="929" t="s">
        <v>1188</v>
      </c>
      <c r="G165" s="929" t="s">
        <v>31</v>
      </c>
      <c r="H165" s="918">
        <v>27</v>
      </c>
      <c r="I165" s="918">
        <v>0</v>
      </c>
      <c r="J165" s="894">
        <v>0</v>
      </c>
      <c r="K165" s="991" t="s">
        <v>148</v>
      </c>
      <c r="L165" s="1005">
        <v>0.23</v>
      </c>
      <c r="M165" s="1005">
        <v>0</v>
      </c>
      <c r="N165" s="891">
        <v>0</v>
      </c>
      <c r="O165" s="1730"/>
      <c r="P165" s="1839"/>
      <c r="Q165" s="1633"/>
    </row>
    <row r="166" spans="1:17" ht="27" thickBot="1" x14ac:dyDescent="0.35">
      <c r="A166" s="294"/>
      <c r="B166" s="308"/>
      <c r="C166" s="967"/>
      <c r="D166" s="559"/>
      <c r="E166" s="1006" t="s">
        <v>1288</v>
      </c>
      <c r="F166" s="617" t="s">
        <v>1189</v>
      </c>
      <c r="G166" s="617" t="s">
        <v>31</v>
      </c>
      <c r="H166" s="585">
        <v>26</v>
      </c>
      <c r="I166" s="585">
        <v>0</v>
      </c>
      <c r="J166" s="583">
        <v>0</v>
      </c>
      <c r="K166" s="996" t="s">
        <v>148</v>
      </c>
      <c r="L166" s="1007">
        <v>0.17</v>
      </c>
      <c r="M166" s="1008">
        <v>0</v>
      </c>
      <c r="N166" s="614">
        <v>0</v>
      </c>
      <c r="O166" s="1835"/>
      <c r="P166" s="1840"/>
      <c r="Q166" s="1838"/>
    </row>
    <row r="167" spans="1:17" ht="13.8" thickBot="1" x14ac:dyDescent="0.35">
      <c r="A167" s="294"/>
      <c r="B167" s="308"/>
      <c r="C167" s="967"/>
      <c r="D167" s="1676" t="s">
        <v>13</v>
      </c>
      <c r="E167" s="1677"/>
      <c r="F167" s="1677"/>
      <c r="G167" s="1678"/>
      <c r="H167" s="345">
        <f>SUM(H123:H166)</f>
        <v>1780</v>
      </c>
      <c r="I167" s="345">
        <f>SUM(I123:I166)</f>
        <v>2162</v>
      </c>
      <c r="J167" s="345">
        <f>SUM(J123:J166)</f>
        <v>2060</v>
      </c>
      <c r="K167" s="1679"/>
      <c r="L167" s="1680"/>
      <c r="M167" s="1680"/>
      <c r="N167" s="1680"/>
      <c r="O167" s="1680"/>
      <c r="P167" s="1680"/>
      <c r="Q167" s="1681"/>
    </row>
    <row r="168" spans="1:17" ht="26.25" customHeight="1" x14ac:dyDescent="0.3">
      <c r="A168" s="294"/>
      <c r="B168" s="308"/>
      <c r="C168" s="967"/>
      <c r="D168" s="1696" t="s">
        <v>1313</v>
      </c>
      <c r="E168" s="1697"/>
      <c r="F168" s="1697"/>
      <c r="G168" s="1697"/>
      <c r="H168" s="1697"/>
      <c r="I168" s="1697"/>
      <c r="J168" s="1697"/>
      <c r="K168" s="1697"/>
      <c r="L168" s="1697"/>
      <c r="M168" s="1697"/>
      <c r="N168" s="1697"/>
      <c r="O168" s="1697"/>
      <c r="P168" s="1697"/>
      <c r="Q168" s="1698"/>
    </row>
    <row r="169" spans="1:17" ht="26.4" x14ac:dyDescent="0.3">
      <c r="A169" s="294"/>
      <c r="B169" s="308"/>
      <c r="C169" s="967"/>
      <c r="D169" s="329"/>
      <c r="E169" s="930" t="s">
        <v>990</v>
      </c>
      <c r="F169" s="1009" t="s">
        <v>46</v>
      </c>
      <c r="G169" s="931" t="s">
        <v>31</v>
      </c>
      <c r="H169" s="982">
        <v>10</v>
      </c>
      <c r="I169" s="524">
        <v>10</v>
      </c>
      <c r="J169" s="895">
        <v>10</v>
      </c>
      <c r="K169" s="490" t="s">
        <v>593</v>
      </c>
      <c r="L169" s="1010">
        <v>6</v>
      </c>
      <c r="M169" s="935">
        <v>4</v>
      </c>
      <c r="N169" s="892">
        <v>4</v>
      </c>
      <c r="O169" s="1631" t="s">
        <v>523</v>
      </c>
      <c r="P169" s="1631" t="s">
        <v>416</v>
      </c>
      <c r="Q169" s="1593" t="s">
        <v>380</v>
      </c>
    </row>
    <row r="170" spans="1:17" x14ac:dyDescent="0.3">
      <c r="A170" s="294"/>
      <c r="B170" s="295"/>
      <c r="C170" s="967"/>
      <c r="D170" s="329"/>
      <c r="E170" s="1683" t="s">
        <v>991</v>
      </c>
      <c r="F170" s="1685" t="s">
        <v>249</v>
      </c>
      <c r="G170" s="1545" t="s">
        <v>31</v>
      </c>
      <c r="H170" s="1483">
        <v>5</v>
      </c>
      <c r="I170" s="1483">
        <v>5</v>
      </c>
      <c r="J170" s="1542">
        <v>5</v>
      </c>
      <c r="K170" s="1695" t="s">
        <v>594</v>
      </c>
      <c r="L170" s="1576">
        <v>35</v>
      </c>
      <c r="M170" s="1576">
        <v>35</v>
      </c>
      <c r="N170" s="1499">
        <v>30</v>
      </c>
      <c r="O170" s="1682"/>
      <c r="P170" s="1611"/>
      <c r="Q170" s="1660"/>
    </row>
    <row r="171" spans="1:17" x14ac:dyDescent="0.3">
      <c r="A171" s="294"/>
      <c r="B171" s="295"/>
      <c r="C171" s="967"/>
      <c r="D171" s="329"/>
      <c r="E171" s="1684"/>
      <c r="F171" s="1686"/>
      <c r="G171" s="1545"/>
      <c r="H171" s="1483"/>
      <c r="I171" s="1483"/>
      <c r="J171" s="1543"/>
      <c r="K171" s="1695"/>
      <c r="L171" s="1576"/>
      <c r="M171" s="1576"/>
      <c r="N171" s="1500"/>
      <c r="O171" s="1682"/>
      <c r="P171" s="1611"/>
      <c r="Q171" s="1660"/>
    </row>
    <row r="172" spans="1:17" ht="26.4" x14ac:dyDescent="0.3">
      <c r="A172" s="294"/>
      <c r="B172" s="295"/>
      <c r="C172" s="967"/>
      <c r="D172" s="329"/>
      <c r="E172" s="1011" t="s">
        <v>992</v>
      </c>
      <c r="F172" s="1012" t="s">
        <v>248</v>
      </c>
      <c r="G172" s="920" t="s">
        <v>31</v>
      </c>
      <c r="H172" s="491">
        <v>7</v>
      </c>
      <c r="I172" s="525">
        <v>7.5</v>
      </c>
      <c r="J172" s="488">
        <v>7.5</v>
      </c>
      <c r="K172" s="492" t="s">
        <v>595</v>
      </c>
      <c r="L172" s="496">
        <v>1800</v>
      </c>
      <c r="M172" s="489">
        <v>1800</v>
      </c>
      <c r="N172" s="531">
        <v>1800</v>
      </c>
      <c r="O172" s="1682"/>
      <c r="P172" s="1611"/>
      <c r="Q172" s="1660"/>
    </row>
    <row r="173" spans="1:17" x14ac:dyDescent="0.3">
      <c r="A173" s="294"/>
      <c r="B173" s="295"/>
      <c r="C173" s="967"/>
      <c r="D173" s="329"/>
      <c r="E173" s="1691" t="s">
        <v>993</v>
      </c>
      <c r="F173" s="1688" t="s">
        <v>1190</v>
      </c>
      <c r="G173" s="920" t="s">
        <v>11</v>
      </c>
      <c r="H173" s="491">
        <v>27</v>
      </c>
      <c r="I173" s="525">
        <v>0</v>
      </c>
      <c r="J173" s="488">
        <v>0</v>
      </c>
      <c r="K173" s="1485" t="s">
        <v>596</v>
      </c>
      <c r="L173" s="1693">
        <v>70</v>
      </c>
      <c r="M173" s="1629">
        <v>0</v>
      </c>
      <c r="N173" s="1499">
        <v>0</v>
      </c>
      <c r="O173" s="1611"/>
      <c r="P173" s="1611"/>
      <c r="Q173" s="1660"/>
    </row>
    <row r="174" spans="1:17" x14ac:dyDescent="0.3">
      <c r="A174" s="294"/>
      <c r="B174" s="295"/>
      <c r="C174" s="967"/>
      <c r="D174" s="329"/>
      <c r="E174" s="1692"/>
      <c r="F174" s="1690"/>
      <c r="G174" s="920" t="s">
        <v>31</v>
      </c>
      <c r="H174" s="525">
        <v>2</v>
      </c>
      <c r="I174" s="524">
        <v>0</v>
      </c>
      <c r="J174" s="488">
        <v>0</v>
      </c>
      <c r="K174" s="1486"/>
      <c r="L174" s="1694"/>
      <c r="M174" s="1578"/>
      <c r="N174" s="1500"/>
      <c r="O174" s="1611"/>
      <c r="P174" s="1611"/>
      <c r="Q174" s="1660"/>
    </row>
    <row r="175" spans="1:17" ht="26.4" x14ac:dyDescent="0.3">
      <c r="A175" s="294"/>
      <c r="B175" s="295"/>
      <c r="C175" s="967"/>
      <c r="D175" s="329"/>
      <c r="E175" s="1683" t="s">
        <v>994</v>
      </c>
      <c r="F175" s="1688" t="s">
        <v>431</v>
      </c>
      <c r="G175" s="920" t="s">
        <v>6</v>
      </c>
      <c r="H175" s="1013">
        <v>2.5</v>
      </c>
      <c r="I175" s="525">
        <v>0</v>
      </c>
      <c r="J175" s="488">
        <v>0</v>
      </c>
      <c r="K175" s="492" t="s">
        <v>597</v>
      </c>
      <c r="L175" s="921">
        <v>2</v>
      </c>
      <c r="M175" s="921">
        <v>0</v>
      </c>
      <c r="N175" s="531">
        <v>0</v>
      </c>
      <c r="O175" s="1611"/>
      <c r="P175" s="1611"/>
      <c r="Q175" s="1660"/>
    </row>
    <row r="176" spans="1:17" x14ac:dyDescent="0.3">
      <c r="A176" s="294"/>
      <c r="B176" s="295"/>
      <c r="C176" s="967"/>
      <c r="D176" s="329"/>
      <c r="E176" s="1687"/>
      <c r="F176" s="1689"/>
      <c r="G176" s="920" t="s">
        <v>5</v>
      </c>
      <c r="H176" s="933">
        <v>34</v>
      </c>
      <c r="I176" s="525">
        <v>0</v>
      </c>
      <c r="J176" s="488">
        <v>0</v>
      </c>
      <c r="K176" s="1485" t="s">
        <v>432</v>
      </c>
      <c r="L176" s="1629">
        <v>150</v>
      </c>
      <c r="M176" s="1629">
        <v>0</v>
      </c>
      <c r="N176" s="1499">
        <v>0</v>
      </c>
      <c r="O176" s="1611"/>
      <c r="P176" s="1611"/>
      <c r="Q176" s="1660"/>
    </row>
    <row r="177" spans="1:17" x14ac:dyDescent="0.3">
      <c r="A177" s="294"/>
      <c r="B177" s="295"/>
      <c r="C177" s="967"/>
      <c r="D177" s="329"/>
      <c r="E177" s="1684"/>
      <c r="F177" s="1690"/>
      <c r="G177" s="920" t="s">
        <v>31</v>
      </c>
      <c r="H177" s="1013">
        <v>2.5</v>
      </c>
      <c r="I177" s="525">
        <v>0</v>
      </c>
      <c r="J177" s="488">
        <v>0</v>
      </c>
      <c r="K177" s="1486"/>
      <c r="L177" s="1578"/>
      <c r="M177" s="1578"/>
      <c r="N177" s="1500"/>
      <c r="O177" s="1611"/>
      <c r="P177" s="1611"/>
      <c r="Q177" s="1660"/>
    </row>
    <row r="178" spans="1:17" ht="26.4" x14ac:dyDescent="0.3">
      <c r="A178" s="294"/>
      <c r="B178" s="295"/>
      <c r="C178" s="967"/>
      <c r="D178" s="329"/>
      <c r="E178" s="1014" t="s">
        <v>995</v>
      </c>
      <c r="F178" s="1012" t="s">
        <v>195</v>
      </c>
      <c r="G178" s="920" t="s">
        <v>6</v>
      </c>
      <c r="H178" s="491">
        <v>10</v>
      </c>
      <c r="I178" s="525">
        <v>0</v>
      </c>
      <c r="J178" s="488">
        <v>0</v>
      </c>
      <c r="K178" s="492" t="s">
        <v>242</v>
      </c>
      <c r="L178" s="494">
        <v>1</v>
      </c>
      <c r="M178" s="921">
        <v>0</v>
      </c>
      <c r="N178" s="531">
        <v>0</v>
      </c>
      <c r="O178" s="1611"/>
      <c r="P178" s="1611"/>
      <c r="Q178" s="1660"/>
    </row>
    <row r="179" spans="1:17" ht="26.4" x14ac:dyDescent="0.3">
      <c r="A179" s="294"/>
      <c r="B179" s="295"/>
      <c r="C179" s="967"/>
      <c r="D179" s="329"/>
      <c r="E179" s="1011" t="s">
        <v>996</v>
      </c>
      <c r="F179" s="1012" t="s">
        <v>238</v>
      </c>
      <c r="G179" s="920" t="s">
        <v>6</v>
      </c>
      <c r="H179" s="491">
        <v>30</v>
      </c>
      <c r="I179" s="525">
        <v>0</v>
      </c>
      <c r="J179" s="488">
        <v>0</v>
      </c>
      <c r="K179" s="492" t="s">
        <v>158</v>
      </c>
      <c r="L179" s="494">
        <v>100</v>
      </c>
      <c r="M179" s="921">
        <v>0</v>
      </c>
      <c r="N179" s="531">
        <v>0</v>
      </c>
      <c r="O179" s="1611"/>
      <c r="P179" s="1611"/>
      <c r="Q179" s="1660"/>
    </row>
    <row r="180" spans="1:17" ht="26.4" x14ac:dyDescent="0.3">
      <c r="A180" s="294"/>
      <c r="B180" s="295"/>
      <c r="C180" s="967"/>
      <c r="D180" s="559"/>
      <c r="E180" s="1015" t="s">
        <v>997</v>
      </c>
      <c r="F180" s="907" t="s">
        <v>1164</v>
      </c>
      <c r="G180" s="355" t="s">
        <v>6</v>
      </c>
      <c r="H180" s="525">
        <v>25</v>
      </c>
      <c r="I180" s="525">
        <v>30</v>
      </c>
      <c r="J180" s="488">
        <v>30</v>
      </c>
      <c r="K180" s="523" t="s">
        <v>1165</v>
      </c>
      <c r="L180" s="1016">
        <v>1</v>
      </c>
      <c r="M180" s="934">
        <v>33</v>
      </c>
      <c r="N180" s="891">
        <v>66</v>
      </c>
      <c r="O180" s="1611"/>
      <c r="P180" s="1611"/>
      <c r="Q180" s="1660"/>
    </row>
    <row r="181" spans="1:17" ht="13.8" thickBot="1" x14ac:dyDescent="0.35">
      <c r="A181" s="294"/>
      <c r="B181" s="295"/>
      <c r="C181" s="967"/>
      <c r="D181" s="559"/>
      <c r="E181" s="1017"/>
      <c r="F181" s="1018"/>
      <c r="G181" s="423" t="s">
        <v>5</v>
      </c>
      <c r="H181" s="643">
        <v>0</v>
      </c>
      <c r="I181" s="524">
        <v>170</v>
      </c>
      <c r="J181" s="895">
        <v>170</v>
      </c>
      <c r="K181" s="919"/>
      <c r="L181" s="1019"/>
      <c r="M181" s="935"/>
      <c r="N181" s="892"/>
      <c r="O181" s="1020"/>
      <c r="P181" s="1020"/>
      <c r="Q181" s="1021"/>
    </row>
    <row r="182" spans="1:17" ht="13.8" thickBot="1" x14ac:dyDescent="0.3">
      <c r="A182" s="294"/>
      <c r="B182" s="295"/>
      <c r="C182" s="967"/>
      <c r="D182" s="560"/>
      <c r="E182" s="1546" t="s">
        <v>13</v>
      </c>
      <c r="F182" s="1546"/>
      <c r="G182" s="1547"/>
      <c r="H182" s="342">
        <f t="shared" ref="H182" si="3">SUM(H169:H180)</f>
        <v>155</v>
      </c>
      <c r="I182" s="339">
        <f>SUM(I169:I180)</f>
        <v>52.5</v>
      </c>
      <c r="J182" s="339">
        <f>SUM(J169:J180)</f>
        <v>52.5</v>
      </c>
      <c r="K182" s="598"/>
      <c r="L182" s="1706"/>
      <c r="M182" s="1707"/>
      <c r="N182" s="1707"/>
      <c r="O182" s="1707"/>
      <c r="P182" s="1707"/>
      <c r="Q182" s="1636"/>
    </row>
    <row r="183" spans="1:17" ht="15.75" customHeight="1" thickBot="1" x14ac:dyDescent="0.35">
      <c r="A183" s="294"/>
      <c r="B183" s="295"/>
      <c r="C183" s="967"/>
      <c r="D183" s="1606" t="s">
        <v>1314</v>
      </c>
      <c r="E183" s="1711"/>
      <c r="F183" s="1711"/>
      <c r="G183" s="1711"/>
      <c r="H183" s="1711"/>
      <c r="I183" s="1711"/>
      <c r="J183" s="1711"/>
      <c r="K183" s="1711"/>
      <c r="L183" s="1711"/>
      <c r="M183" s="1711"/>
      <c r="N183" s="1711"/>
      <c r="O183" s="1711"/>
      <c r="P183" s="1711"/>
      <c r="Q183" s="1712"/>
    </row>
    <row r="184" spans="1:17" x14ac:dyDescent="0.3">
      <c r="A184" s="294"/>
      <c r="B184" s="295"/>
      <c r="C184" s="967"/>
      <c r="D184" s="329"/>
      <c r="E184" s="838" t="s">
        <v>998</v>
      </c>
      <c r="F184" s="839" t="s">
        <v>194</v>
      </c>
      <c r="G184" s="839" t="s">
        <v>6</v>
      </c>
      <c r="H184" s="831">
        <v>5</v>
      </c>
      <c r="I184" s="831">
        <v>5</v>
      </c>
      <c r="J184" s="831">
        <v>5</v>
      </c>
      <c r="K184" s="611" t="s">
        <v>598</v>
      </c>
      <c r="L184" s="580">
        <v>1</v>
      </c>
      <c r="M184" s="580">
        <v>1</v>
      </c>
      <c r="N184" s="835">
        <v>1</v>
      </c>
      <c r="O184" s="840" t="s">
        <v>515</v>
      </c>
      <c r="P184" s="298" t="s">
        <v>433</v>
      </c>
      <c r="Q184" s="1708" t="s">
        <v>380</v>
      </c>
    </row>
    <row r="185" spans="1:17" ht="26.4" x14ac:dyDescent="0.3">
      <c r="A185" s="294"/>
      <c r="B185" s="295"/>
      <c r="C185" s="967"/>
      <c r="D185" s="329"/>
      <c r="E185" s="841" t="s">
        <v>999</v>
      </c>
      <c r="F185" s="842" t="s">
        <v>1248</v>
      </c>
      <c r="G185" s="843" t="s">
        <v>6</v>
      </c>
      <c r="H185" s="488">
        <v>5</v>
      </c>
      <c r="I185" s="488">
        <v>20</v>
      </c>
      <c r="J185" s="488">
        <v>20</v>
      </c>
      <c r="K185" s="492" t="s">
        <v>1247</v>
      </c>
      <c r="L185" s="922">
        <v>1</v>
      </c>
      <c r="M185" s="922">
        <v>1</v>
      </c>
      <c r="N185" s="531">
        <v>1</v>
      </c>
      <c r="O185" s="1022" t="s">
        <v>570</v>
      </c>
      <c r="P185" s="920" t="s">
        <v>392</v>
      </c>
      <c r="Q185" s="1620"/>
    </row>
    <row r="186" spans="1:17" ht="40.200000000000003" thickBot="1" x14ac:dyDescent="0.35">
      <c r="A186" s="294"/>
      <c r="B186" s="295"/>
      <c r="C186" s="967"/>
      <c r="D186" s="329"/>
      <c r="E186" s="844" t="s">
        <v>1000</v>
      </c>
      <c r="F186" s="845" t="s">
        <v>10</v>
      </c>
      <c r="G186" s="846" t="s">
        <v>11</v>
      </c>
      <c r="H186" s="847">
        <v>60</v>
      </c>
      <c r="I186" s="847">
        <v>60</v>
      </c>
      <c r="J186" s="583">
        <v>60</v>
      </c>
      <c r="K186" s="1023" t="s">
        <v>121</v>
      </c>
      <c r="L186" s="1024">
        <v>2</v>
      </c>
      <c r="M186" s="1024">
        <v>2</v>
      </c>
      <c r="N186" s="614">
        <v>2</v>
      </c>
      <c r="O186" s="902" t="s">
        <v>513</v>
      </c>
      <c r="P186" s="906" t="s">
        <v>425</v>
      </c>
      <c r="Q186" s="1705"/>
    </row>
    <row r="187" spans="1:17" ht="13.8" thickBot="1" x14ac:dyDescent="0.3">
      <c r="A187" s="294"/>
      <c r="B187" s="295"/>
      <c r="C187" s="967"/>
      <c r="D187" s="560"/>
      <c r="E187" s="1586" t="s">
        <v>13</v>
      </c>
      <c r="F187" s="1709"/>
      <c r="G187" s="1710"/>
      <c r="H187" s="344">
        <f>SUM(H184:H186)</f>
        <v>70</v>
      </c>
      <c r="I187" s="344">
        <f>SUM(I184:I186)</f>
        <v>85</v>
      </c>
      <c r="J187" s="344">
        <f>SUM(J184:J186)</f>
        <v>85</v>
      </c>
      <c r="K187" s="1548"/>
      <c r="L187" s="1706"/>
      <c r="M187" s="1706"/>
      <c r="N187" s="1706"/>
      <c r="O187" s="1706"/>
      <c r="P187" s="1706"/>
      <c r="Q187" s="1636"/>
    </row>
    <row r="188" spans="1:17" ht="13.8" thickBot="1" x14ac:dyDescent="0.35">
      <c r="A188" s="294"/>
      <c r="B188" s="295"/>
      <c r="C188" s="1025"/>
      <c r="D188" s="1026"/>
      <c r="E188" s="1026"/>
      <c r="F188" s="1699" t="s">
        <v>9</v>
      </c>
      <c r="G188" s="1700"/>
      <c r="H188" s="343">
        <f>H167+H182+H187</f>
        <v>2005</v>
      </c>
      <c r="I188" s="343">
        <f>I167+I182+I187</f>
        <v>2299.5</v>
      </c>
      <c r="J188" s="343">
        <f>J167+J182+J187</f>
        <v>2197.5</v>
      </c>
      <c r="K188" s="1553"/>
      <c r="L188" s="1657"/>
      <c r="M188" s="1657"/>
      <c r="N188" s="1657"/>
      <c r="O188" s="1657"/>
      <c r="P188" s="1657"/>
      <c r="Q188" s="1658"/>
    </row>
    <row r="189" spans="1:17" ht="13.8" thickBot="1" x14ac:dyDescent="0.3">
      <c r="A189" s="294"/>
      <c r="B189" s="295"/>
      <c r="C189" s="967" t="s">
        <v>435</v>
      </c>
      <c r="D189" s="1701" t="s">
        <v>434</v>
      </c>
      <c r="E189" s="1702"/>
      <c r="F189" s="1702"/>
      <c r="G189" s="1702"/>
      <c r="H189" s="1702"/>
      <c r="I189" s="1702"/>
      <c r="J189" s="1702"/>
      <c r="K189" s="1702"/>
      <c r="L189" s="1702"/>
      <c r="M189" s="1702"/>
      <c r="N189" s="1702"/>
      <c r="O189" s="1702"/>
      <c r="P189" s="1702"/>
      <c r="Q189" s="1703"/>
    </row>
    <row r="190" spans="1:17" ht="13.5" customHeight="1" thickBot="1" x14ac:dyDescent="0.35">
      <c r="A190" s="294"/>
      <c r="B190" s="295"/>
      <c r="C190" s="967"/>
      <c r="D190" s="1696" t="s">
        <v>1315</v>
      </c>
      <c r="E190" s="1697"/>
      <c r="F190" s="1697"/>
      <c r="G190" s="1697"/>
      <c r="H190" s="1697"/>
      <c r="I190" s="1697"/>
      <c r="J190" s="1697"/>
      <c r="K190" s="1697"/>
      <c r="L190" s="1697"/>
      <c r="M190" s="1697"/>
      <c r="N190" s="1697"/>
      <c r="O190" s="1697"/>
      <c r="P190" s="1697"/>
      <c r="Q190" s="1698"/>
    </row>
    <row r="191" spans="1:17" x14ac:dyDescent="0.3">
      <c r="A191" s="294"/>
      <c r="B191" s="295"/>
      <c r="C191" s="967"/>
      <c r="D191" s="329"/>
      <c r="E191" s="1027" t="s">
        <v>1001</v>
      </c>
      <c r="F191" s="1028" t="s">
        <v>436</v>
      </c>
      <c r="G191" s="1028" t="s">
        <v>11</v>
      </c>
      <c r="H191" s="613">
        <v>10</v>
      </c>
      <c r="I191" s="613">
        <v>0</v>
      </c>
      <c r="J191" s="831">
        <v>0</v>
      </c>
      <c r="K191" s="580" t="s">
        <v>147</v>
      </c>
      <c r="L191" s="1029">
        <v>1</v>
      </c>
      <c r="M191" s="1029">
        <v>0</v>
      </c>
      <c r="N191" s="835">
        <v>0</v>
      </c>
      <c r="O191" s="1030" t="s">
        <v>524</v>
      </c>
      <c r="P191" s="1610" t="s">
        <v>407</v>
      </c>
      <c r="Q191" s="1704" t="s">
        <v>380</v>
      </c>
    </row>
    <row r="192" spans="1:17" ht="52.8" x14ac:dyDescent="0.3">
      <c r="A192" s="294"/>
      <c r="B192" s="295"/>
      <c r="C192" s="967"/>
      <c r="D192" s="329"/>
      <c r="E192" s="1031" t="s">
        <v>1002</v>
      </c>
      <c r="F192" s="305" t="s">
        <v>250</v>
      </c>
      <c r="G192" s="949" t="s">
        <v>7</v>
      </c>
      <c r="H192" s="525">
        <v>22</v>
      </c>
      <c r="I192" s="525">
        <v>25</v>
      </c>
      <c r="J192" s="488">
        <v>25</v>
      </c>
      <c r="K192" s="922" t="s">
        <v>251</v>
      </c>
      <c r="L192" s="972">
        <v>100</v>
      </c>
      <c r="M192" s="972">
        <v>100</v>
      </c>
      <c r="N192" s="531">
        <v>100</v>
      </c>
      <c r="O192" s="305" t="s">
        <v>730</v>
      </c>
      <c r="P192" s="1611"/>
      <c r="Q192" s="1620"/>
    </row>
    <row r="193" spans="1:17" ht="26.4" x14ac:dyDescent="0.3">
      <c r="A193" s="294"/>
      <c r="B193" s="295"/>
      <c r="C193" s="967"/>
      <c r="D193" s="329"/>
      <c r="E193" s="1031" t="s">
        <v>1003</v>
      </c>
      <c r="F193" s="305" t="s">
        <v>14</v>
      </c>
      <c r="G193" s="949" t="s">
        <v>7</v>
      </c>
      <c r="H193" s="525">
        <v>1</v>
      </c>
      <c r="I193" s="525">
        <v>1</v>
      </c>
      <c r="J193" s="488">
        <v>1</v>
      </c>
      <c r="K193" s="922" t="s">
        <v>437</v>
      </c>
      <c r="L193" s="972">
        <v>1</v>
      </c>
      <c r="M193" s="972">
        <v>1</v>
      </c>
      <c r="N193" s="531">
        <v>1</v>
      </c>
      <c r="O193" s="1611" t="s">
        <v>524</v>
      </c>
      <c r="P193" s="1611"/>
      <c r="Q193" s="1620"/>
    </row>
    <row r="194" spans="1:17" x14ac:dyDescent="0.3">
      <c r="A194" s="294"/>
      <c r="B194" s="295"/>
      <c r="C194" s="967"/>
      <c r="D194" s="329"/>
      <c r="E194" s="1031" t="s">
        <v>1004</v>
      </c>
      <c r="F194" s="949" t="s">
        <v>438</v>
      </c>
      <c r="G194" s="949" t="s">
        <v>7</v>
      </c>
      <c r="H194" s="525">
        <v>3</v>
      </c>
      <c r="I194" s="525">
        <v>3</v>
      </c>
      <c r="J194" s="488">
        <v>3</v>
      </c>
      <c r="K194" s="922" t="s">
        <v>439</v>
      </c>
      <c r="L194" s="972">
        <v>1</v>
      </c>
      <c r="M194" s="972">
        <v>2</v>
      </c>
      <c r="N194" s="531">
        <v>2</v>
      </c>
      <c r="O194" s="1611"/>
      <c r="P194" s="1611"/>
      <c r="Q194" s="1620"/>
    </row>
    <row r="195" spans="1:17" ht="26.4" x14ac:dyDescent="0.3">
      <c r="A195" s="294"/>
      <c r="B195" s="295"/>
      <c r="C195" s="967"/>
      <c r="D195" s="329"/>
      <c r="E195" s="1031" t="s">
        <v>1005</v>
      </c>
      <c r="F195" s="305" t="s">
        <v>445</v>
      </c>
      <c r="G195" s="949" t="s">
        <v>7</v>
      </c>
      <c r="H195" s="525">
        <v>4</v>
      </c>
      <c r="I195" s="525">
        <v>5</v>
      </c>
      <c r="J195" s="488">
        <v>5</v>
      </c>
      <c r="K195" s="922" t="s">
        <v>440</v>
      </c>
      <c r="L195" s="972">
        <v>5</v>
      </c>
      <c r="M195" s="972">
        <v>5</v>
      </c>
      <c r="N195" s="531">
        <v>5</v>
      </c>
      <c r="O195" s="1611"/>
      <c r="P195" s="1611"/>
      <c r="Q195" s="1620"/>
    </row>
    <row r="196" spans="1:17" ht="26.4" x14ac:dyDescent="0.3">
      <c r="A196" s="294"/>
      <c r="B196" s="295"/>
      <c r="C196" s="967"/>
      <c r="D196" s="329"/>
      <c r="E196" s="1031" t="s">
        <v>1006</v>
      </c>
      <c r="F196" s="305" t="s">
        <v>442</v>
      </c>
      <c r="G196" s="949" t="s">
        <v>7</v>
      </c>
      <c r="H196" s="525">
        <v>2</v>
      </c>
      <c r="I196" s="525">
        <v>3</v>
      </c>
      <c r="J196" s="488">
        <v>3</v>
      </c>
      <c r="K196" s="922" t="s">
        <v>441</v>
      </c>
      <c r="L196" s="972">
        <v>2</v>
      </c>
      <c r="M196" s="972">
        <v>2</v>
      </c>
      <c r="N196" s="531">
        <v>2</v>
      </c>
      <c r="O196" s="1611"/>
      <c r="P196" s="1611"/>
      <c r="Q196" s="1620"/>
    </row>
    <row r="197" spans="1:17" ht="39.6" x14ac:dyDescent="0.3">
      <c r="A197" s="294"/>
      <c r="B197" s="295"/>
      <c r="C197" s="967"/>
      <c r="D197" s="329"/>
      <c r="E197" s="1031" t="s">
        <v>1007</v>
      </c>
      <c r="F197" s="363" t="s">
        <v>443</v>
      </c>
      <c r="G197" s="364" t="s">
        <v>7</v>
      </c>
      <c r="H197" s="525">
        <v>2</v>
      </c>
      <c r="I197" s="525">
        <v>2</v>
      </c>
      <c r="J197" s="488">
        <v>2</v>
      </c>
      <c r="K197" s="922" t="s">
        <v>444</v>
      </c>
      <c r="L197" s="972">
        <v>1</v>
      </c>
      <c r="M197" s="972">
        <v>1</v>
      </c>
      <c r="N197" s="531">
        <v>1</v>
      </c>
      <c r="O197" s="1611"/>
      <c r="P197" s="1611"/>
      <c r="Q197" s="1620"/>
    </row>
    <row r="198" spans="1:17" ht="26.4" x14ac:dyDescent="0.3">
      <c r="A198" s="294"/>
      <c r="B198" s="295"/>
      <c r="C198" s="967"/>
      <c r="D198" s="329"/>
      <c r="E198" s="1031" t="s">
        <v>1008</v>
      </c>
      <c r="F198" s="363" t="s">
        <v>446</v>
      </c>
      <c r="G198" s="949" t="s">
        <v>7</v>
      </c>
      <c r="H198" s="525">
        <v>1</v>
      </c>
      <c r="I198" s="525">
        <v>1</v>
      </c>
      <c r="J198" s="488">
        <v>1</v>
      </c>
      <c r="K198" s="922" t="s">
        <v>447</v>
      </c>
      <c r="L198" s="972">
        <v>1</v>
      </c>
      <c r="M198" s="972">
        <v>1</v>
      </c>
      <c r="N198" s="531">
        <v>1</v>
      </c>
      <c r="O198" s="1611"/>
      <c r="P198" s="1611"/>
      <c r="Q198" s="1620"/>
    </row>
    <row r="199" spans="1:17" ht="39.6" x14ac:dyDescent="0.3">
      <c r="A199" s="294"/>
      <c r="B199" s="295"/>
      <c r="C199" s="967"/>
      <c r="D199" s="329"/>
      <c r="E199" s="1031" t="s">
        <v>1009</v>
      </c>
      <c r="F199" s="305" t="s">
        <v>448</v>
      </c>
      <c r="G199" s="949" t="s">
        <v>7</v>
      </c>
      <c r="H199" s="525">
        <v>3</v>
      </c>
      <c r="I199" s="525">
        <v>5</v>
      </c>
      <c r="J199" s="488">
        <v>5</v>
      </c>
      <c r="K199" s="922" t="s">
        <v>158</v>
      </c>
      <c r="L199" s="972">
        <v>100</v>
      </c>
      <c r="M199" s="972">
        <v>100</v>
      </c>
      <c r="N199" s="531">
        <v>100</v>
      </c>
      <c r="O199" s="1611"/>
      <c r="P199" s="1611"/>
      <c r="Q199" s="1620"/>
    </row>
    <row r="200" spans="1:17" ht="66" x14ac:dyDescent="0.3">
      <c r="A200" s="294"/>
      <c r="B200" s="295"/>
      <c r="C200" s="967"/>
      <c r="D200" s="329"/>
      <c r="E200" s="1031" t="s">
        <v>1010</v>
      </c>
      <c r="F200" s="305" t="s">
        <v>449</v>
      </c>
      <c r="G200" s="949" t="s">
        <v>6</v>
      </c>
      <c r="H200" s="525">
        <v>10</v>
      </c>
      <c r="I200" s="525">
        <v>10</v>
      </c>
      <c r="J200" s="488">
        <v>10</v>
      </c>
      <c r="K200" s="922" t="s">
        <v>158</v>
      </c>
      <c r="L200" s="972">
        <v>100</v>
      </c>
      <c r="M200" s="972">
        <v>100</v>
      </c>
      <c r="N200" s="531">
        <v>100</v>
      </c>
      <c r="O200" s="1611"/>
      <c r="P200" s="1611"/>
      <c r="Q200" s="1620"/>
    </row>
    <row r="201" spans="1:17" ht="39.6" x14ac:dyDescent="0.3">
      <c r="A201" s="294"/>
      <c r="B201" s="295"/>
      <c r="C201" s="967"/>
      <c r="D201" s="329"/>
      <c r="E201" s="1031" t="s">
        <v>1011</v>
      </c>
      <c r="F201" s="305" t="s">
        <v>450</v>
      </c>
      <c r="G201" s="949" t="s">
        <v>7</v>
      </c>
      <c r="H201" s="525">
        <v>2</v>
      </c>
      <c r="I201" s="525">
        <v>5</v>
      </c>
      <c r="J201" s="488">
        <v>5</v>
      </c>
      <c r="K201" s="922" t="s">
        <v>158</v>
      </c>
      <c r="L201" s="972">
        <v>100</v>
      </c>
      <c r="M201" s="972">
        <v>100</v>
      </c>
      <c r="N201" s="531">
        <v>100</v>
      </c>
      <c r="O201" s="1611"/>
      <c r="P201" s="1611"/>
      <c r="Q201" s="1620"/>
    </row>
    <row r="202" spans="1:17" ht="27" thickBot="1" x14ac:dyDescent="0.35">
      <c r="A202" s="294"/>
      <c r="B202" s="295"/>
      <c r="C202" s="967"/>
      <c r="D202" s="329"/>
      <c r="E202" s="1032" t="s">
        <v>1012</v>
      </c>
      <c r="F202" s="596" t="s">
        <v>15</v>
      </c>
      <c r="G202" s="1033" t="s">
        <v>6</v>
      </c>
      <c r="H202" s="585">
        <v>15</v>
      </c>
      <c r="I202" s="585">
        <v>0</v>
      </c>
      <c r="J202" s="583">
        <v>0</v>
      </c>
      <c r="K202" s="577" t="s">
        <v>599</v>
      </c>
      <c r="L202" s="1034">
        <v>100</v>
      </c>
      <c r="M202" s="1034">
        <v>0</v>
      </c>
      <c r="N202" s="614">
        <v>0</v>
      </c>
      <c r="O202" s="1612"/>
      <c r="P202" s="1612"/>
      <c r="Q202" s="1705"/>
    </row>
    <row r="203" spans="1:17" ht="13.8" thickBot="1" x14ac:dyDescent="0.3">
      <c r="A203" s="294"/>
      <c r="B203" s="295"/>
      <c r="C203" s="967"/>
      <c r="D203" s="560"/>
      <c r="E203" s="1586" t="s">
        <v>13</v>
      </c>
      <c r="F203" s="1709"/>
      <c r="G203" s="1710"/>
      <c r="H203" s="344">
        <f>SUM(H191:H202)</f>
        <v>75</v>
      </c>
      <c r="I203" s="344">
        <f>SUM(I191:I202)</f>
        <v>60</v>
      </c>
      <c r="J203" s="344">
        <f>SUM(J191:J202)</f>
        <v>60</v>
      </c>
      <c r="K203" s="1548"/>
      <c r="L203" s="1706"/>
      <c r="M203" s="1706"/>
      <c r="N203" s="1706"/>
      <c r="O203" s="1706"/>
      <c r="P203" s="1706"/>
      <c r="Q203" s="1636"/>
    </row>
    <row r="204" spans="1:17" ht="15.75" customHeight="1" thickBot="1" x14ac:dyDescent="0.35">
      <c r="A204" s="294"/>
      <c r="B204" s="295"/>
      <c r="C204" s="967"/>
      <c r="D204" s="1716" t="s">
        <v>1317</v>
      </c>
      <c r="E204" s="1717"/>
      <c r="F204" s="1717"/>
      <c r="G204" s="1717"/>
      <c r="H204" s="1717"/>
      <c r="I204" s="1717"/>
      <c r="J204" s="1717"/>
      <c r="K204" s="1717"/>
      <c r="L204" s="1717"/>
      <c r="M204" s="1717"/>
      <c r="N204" s="1717"/>
      <c r="O204" s="1717"/>
      <c r="P204" s="1717"/>
      <c r="Q204" s="1718"/>
    </row>
    <row r="205" spans="1:17" x14ac:dyDescent="0.3">
      <c r="A205" s="294"/>
      <c r="B205" s="295"/>
      <c r="C205" s="967"/>
      <c r="D205" s="329"/>
      <c r="E205" s="1719" t="s">
        <v>1013</v>
      </c>
      <c r="F205" s="1610" t="s">
        <v>451</v>
      </c>
      <c r="G205" s="1035" t="s">
        <v>6</v>
      </c>
      <c r="H205" s="615">
        <v>10</v>
      </c>
      <c r="I205" s="615">
        <v>10</v>
      </c>
      <c r="J205" s="831">
        <v>10</v>
      </c>
      <c r="K205" s="1723" t="s">
        <v>149</v>
      </c>
      <c r="L205" s="1724">
        <v>1</v>
      </c>
      <c r="M205" s="1724">
        <v>1</v>
      </c>
      <c r="N205" s="1665">
        <v>1</v>
      </c>
      <c r="O205" s="1726" t="s">
        <v>515</v>
      </c>
      <c r="P205" s="1726" t="s">
        <v>1254</v>
      </c>
      <c r="Q205" s="1704" t="s">
        <v>381</v>
      </c>
    </row>
    <row r="206" spans="1:17" x14ac:dyDescent="0.3">
      <c r="A206" s="294"/>
      <c r="B206" s="295"/>
      <c r="C206" s="967"/>
      <c r="D206" s="329"/>
      <c r="E206" s="1720"/>
      <c r="F206" s="1611"/>
      <c r="G206" s="1728" t="s">
        <v>5</v>
      </c>
      <c r="H206" s="1675">
        <v>0</v>
      </c>
      <c r="I206" s="1675">
        <v>0</v>
      </c>
      <c r="J206" s="1542"/>
      <c r="K206" s="1491"/>
      <c r="L206" s="1725"/>
      <c r="M206" s="1725"/>
      <c r="N206" s="1544"/>
      <c r="O206" s="1727"/>
      <c r="P206" s="1727"/>
      <c r="Q206" s="1620"/>
    </row>
    <row r="207" spans="1:17" x14ac:dyDescent="0.3">
      <c r="A207" s="294"/>
      <c r="B207" s="295"/>
      <c r="C207" s="967"/>
      <c r="D207" s="329"/>
      <c r="E207" s="1721"/>
      <c r="F207" s="1722"/>
      <c r="G207" s="1729"/>
      <c r="H207" s="1730"/>
      <c r="I207" s="1730"/>
      <c r="J207" s="1729"/>
      <c r="K207" s="1491"/>
      <c r="L207" s="1725"/>
      <c r="M207" s="1725"/>
      <c r="N207" s="1544"/>
      <c r="O207" s="1727"/>
      <c r="P207" s="1727"/>
      <c r="Q207" s="1620"/>
    </row>
    <row r="208" spans="1:17" ht="13.8" thickBot="1" x14ac:dyDescent="0.35">
      <c r="A208" s="294"/>
      <c r="B208" s="295"/>
      <c r="C208" s="967"/>
      <c r="D208" s="329"/>
      <c r="E208" s="1036" t="s">
        <v>1255</v>
      </c>
      <c r="F208" s="1033" t="s">
        <v>1253</v>
      </c>
      <c r="G208" s="1033" t="s">
        <v>11</v>
      </c>
      <c r="H208" s="585">
        <v>29.3</v>
      </c>
      <c r="I208" s="585">
        <v>0</v>
      </c>
      <c r="J208" s="583">
        <v>30</v>
      </c>
      <c r="K208" s="577" t="s">
        <v>440</v>
      </c>
      <c r="L208" s="1034">
        <v>170</v>
      </c>
      <c r="M208" s="1034">
        <v>0</v>
      </c>
      <c r="N208" s="614">
        <v>150</v>
      </c>
      <c r="O208" s="1037"/>
      <c r="P208" s="596" t="s">
        <v>407</v>
      </c>
      <c r="Q208" s="988"/>
    </row>
    <row r="209" spans="1:17" ht="13.8" thickBot="1" x14ac:dyDescent="0.35">
      <c r="A209" s="294"/>
      <c r="B209" s="295"/>
      <c r="C209" s="967"/>
      <c r="D209" s="559"/>
      <c r="E209" s="1713" t="s">
        <v>13</v>
      </c>
      <c r="F209" s="1714"/>
      <c r="G209" s="1715"/>
      <c r="H209" s="532">
        <f>SUM(H205:H206)</f>
        <v>10</v>
      </c>
      <c r="I209" s="348">
        <f>SUM(I205:I206)</f>
        <v>10</v>
      </c>
      <c r="J209" s="532">
        <f>SUM(J205:J207)</f>
        <v>10</v>
      </c>
      <c r="K209" s="533"/>
      <c r="L209" s="1038"/>
      <c r="M209" s="1038"/>
      <c r="N209" s="1038"/>
      <c r="O209" s="1038"/>
      <c r="P209" s="1038"/>
      <c r="Q209" s="1039"/>
    </row>
    <row r="210" spans="1:17" ht="15.75" customHeight="1" thickBot="1" x14ac:dyDescent="0.35">
      <c r="A210" s="294"/>
      <c r="B210" s="295"/>
      <c r="C210" s="967"/>
      <c r="D210" s="1716" t="s">
        <v>1316</v>
      </c>
      <c r="E210" s="1717"/>
      <c r="F210" s="1717"/>
      <c r="G210" s="1717"/>
      <c r="H210" s="1717"/>
      <c r="I210" s="1717"/>
      <c r="J210" s="1717"/>
      <c r="K210" s="1717"/>
      <c r="L210" s="1717"/>
      <c r="M210" s="1717"/>
      <c r="N210" s="1717"/>
      <c r="O210" s="1717"/>
      <c r="P210" s="1717"/>
      <c r="Q210" s="1718"/>
    </row>
    <row r="211" spans="1:17" ht="26.4" x14ac:dyDescent="0.3">
      <c r="A211" s="294"/>
      <c r="B211" s="295"/>
      <c r="C211" s="967"/>
      <c r="D211" s="1040"/>
      <c r="E211" s="1027" t="s">
        <v>1014</v>
      </c>
      <c r="F211" s="1041" t="s">
        <v>1249</v>
      </c>
      <c r="G211" s="1042" t="s">
        <v>11</v>
      </c>
      <c r="H211" s="615">
        <v>34.700000000000003</v>
      </c>
      <c r="I211" s="615">
        <v>8</v>
      </c>
      <c r="J211" s="831">
        <v>10</v>
      </c>
      <c r="K211" s="580" t="s">
        <v>1252</v>
      </c>
      <c r="L211" s="1029">
        <v>700</v>
      </c>
      <c r="M211" s="1029">
        <v>200</v>
      </c>
      <c r="N211" s="835">
        <v>200</v>
      </c>
      <c r="O211" s="1610" t="s">
        <v>752</v>
      </c>
      <c r="P211" s="1610" t="s">
        <v>1250</v>
      </c>
      <c r="Q211" s="1704" t="s">
        <v>1251</v>
      </c>
    </row>
    <row r="212" spans="1:17" ht="27" thickBot="1" x14ac:dyDescent="0.35">
      <c r="A212" s="294"/>
      <c r="B212" s="295"/>
      <c r="C212" s="967"/>
      <c r="D212" s="1040"/>
      <c r="E212" s="1032" t="s">
        <v>1015</v>
      </c>
      <c r="F212" s="1043" t="s">
        <v>453</v>
      </c>
      <c r="G212" s="1044" t="s">
        <v>11</v>
      </c>
      <c r="H212" s="585">
        <v>5</v>
      </c>
      <c r="I212" s="585">
        <v>3</v>
      </c>
      <c r="J212" s="583">
        <v>3</v>
      </c>
      <c r="K212" s="577" t="s">
        <v>751</v>
      </c>
      <c r="L212" s="1034">
        <v>200</v>
      </c>
      <c r="M212" s="1034">
        <v>100</v>
      </c>
      <c r="N212" s="614">
        <v>100</v>
      </c>
      <c r="O212" s="1612"/>
      <c r="P212" s="1612"/>
      <c r="Q212" s="1705"/>
    </row>
    <row r="213" spans="1:17" ht="13.8" thickBot="1" x14ac:dyDescent="0.35">
      <c r="A213" s="294"/>
      <c r="B213" s="295"/>
      <c r="C213" s="967"/>
      <c r="D213" s="1045"/>
      <c r="E213" s="1811" t="s">
        <v>13</v>
      </c>
      <c r="F213" s="1811"/>
      <c r="G213" s="1811"/>
      <c r="H213" s="348">
        <f>SUM(H211:H212)</f>
        <v>39.700000000000003</v>
      </c>
      <c r="I213" s="348">
        <f>SUM(I211:I212)</f>
        <v>11</v>
      </c>
      <c r="J213" s="348">
        <f>SUM(J211:J212)</f>
        <v>13</v>
      </c>
      <c r="K213" s="1548"/>
      <c r="L213" s="1549"/>
      <c r="M213" s="1549"/>
      <c r="N213" s="1549"/>
      <c r="O213" s="1549"/>
      <c r="P213" s="1549"/>
      <c r="Q213" s="1550"/>
    </row>
    <row r="214" spans="1:17" ht="13.8" thickBot="1" x14ac:dyDescent="0.35">
      <c r="A214" s="294"/>
      <c r="B214" s="295"/>
      <c r="C214" s="967"/>
      <c r="D214" s="1759" t="s">
        <v>1016</v>
      </c>
      <c r="E214" s="1812"/>
      <c r="F214" s="1813"/>
      <c r="G214" s="1812"/>
      <c r="H214" s="1812"/>
      <c r="I214" s="1812"/>
      <c r="J214" s="1812"/>
      <c r="K214" s="1812"/>
      <c r="L214" s="1812"/>
      <c r="M214" s="1812"/>
      <c r="N214" s="1812"/>
      <c r="O214" s="1813"/>
      <c r="P214" s="1813"/>
      <c r="Q214" s="1814"/>
    </row>
    <row r="215" spans="1:17" x14ac:dyDescent="0.3">
      <c r="A215" s="294"/>
      <c r="B215" s="295"/>
      <c r="C215" s="967"/>
      <c r="D215" s="590"/>
      <c r="E215" s="1570" t="s">
        <v>1017</v>
      </c>
      <c r="F215" s="1822" t="s">
        <v>52</v>
      </c>
      <c r="G215" s="578" t="s">
        <v>6</v>
      </c>
      <c r="H215" s="579">
        <v>80</v>
      </c>
      <c r="I215" s="579">
        <v>50</v>
      </c>
      <c r="J215" s="914">
        <v>50</v>
      </c>
      <c r="K215" s="916"/>
      <c r="L215" s="916">
        <v>70</v>
      </c>
      <c r="M215" s="916">
        <v>80</v>
      </c>
      <c r="N215" s="915">
        <v>90</v>
      </c>
      <c r="O215" s="1731" t="s">
        <v>515</v>
      </c>
      <c r="P215" s="1615" t="s">
        <v>406</v>
      </c>
      <c r="Q215" s="1733" t="s">
        <v>381</v>
      </c>
    </row>
    <row r="216" spans="1:17" x14ac:dyDescent="0.3">
      <c r="A216" s="294"/>
      <c r="B216" s="295"/>
      <c r="C216" s="967"/>
      <c r="D216" s="309"/>
      <c r="E216" s="1571"/>
      <c r="F216" s="1823"/>
      <c r="G216" s="534"/>
      <c r="H216" s="535"/>
      <c r="I216" s="535"/>
      <c r="J216" s="848"/>
      <c r="K216" s="1491" t="s">
        <v>158</v>
      </c>
      <c r="L216" s="1491"/>
      <c r="M216" s="1491"/>
      <c r="N216" s="1544"/>
      <c r="O216" s="1732"/>
      <c r="P216" s="1611"/>
      <c r="Q216" s="1734"/>
    </row>
    <row r="217" spans="1:17" x14ac:dyDescent="0.3">
      <c r="A217" s="294"/>
      <c r="B217" s="295"/>
      <c r="C217" s="967"/>
      <c r="D217" s="309"/>
      <c r="E217" s="1571"/>
      <c r="F217" s="1823"/>
      <c r="G217" s="558"/>
      <c r="H217" s="524"/>
      <c r="I217" s="524"/>
      <c r="J217" s="895"/>
      <c r="K217" s="1488"/>
      <c r="L217" s="1488"/>
      <c r="M217" s="1488"/>
      <c r="N217" s="1500"/>
      <c r="O217" s="1732"/>
      <c r="P217" s="1046"/>
      <c r="Q217" s="1734"/>
    </row>
    <row r="218" spans="1:17" ht="39.6" x14ac:dyDescent="0.3">
      <c r="A218" s="294"/>
      <c r="B218" s="295"/>
      <c r="C218" s="967"/>
      <c r="D218" s="309"/>
      <c r="E218" s="901" t="s">
        <v>1018</v>
      </c>
      <c r="F218" s="539" t="s">
        <v>49</v>
      </c>
      <c r="G218" s="920" t="s">
        <v>6</v>
      </c>
      <c r="H218" s="524">
        <v>290</v>
      </c>
      <c r="I218" s="524">
        <v>290</v>
      </c>
      <c r="J218" s="895">
        <v>300</v>
      </c>
      <c r="K218" s="490" t="s">
        <v>600</v>
      </c>
      <c r="L218" s="935">
        <v>2750</v>
      </c>
      <c r="M218" s="935">
        <v>2750</v>
      </c>
      <c r="N218" s="892">
        <v>2760</v>
      </c>
      <c r="O218" s="1682"/>
      <c r="P218" s="1047"/>
      <c r="Q218" s="1734"/>
    </row>
    <row r="219" spans="1:17" ht="26.4" x14ac:dyDescent="0.3">
      <c r="A219" s="294"/>
      <c r="B219" s="295"/>
      <c r="C219" s="967"/>
      <c r="D219" s="309"/>
      <c r="E219" s="901" t="s">
        <v>1019</v>
      </c>
      <c r="F219" s="539" t="s">
        <v>454</v>
      </c>
      <c r="G219" s="920" t="s">
        <v>6</v>
      </c>
      <c r="H219" s="525">
        <v>180</v>
      </c>
      <c r="I219" s="525">
        <v>180</v>
      </c>
      <c r="J219" s="488">
        <v>200</v>
      </c>
      <c r="K219" s="492" t="s">
        <v>601</v>
      </c>
      <c r="L219" s="921">
        <v>46</v>
      </c>
      <c r="M219" s="921">
        <v>47</v>
      </c>
      <c r="N219" s="531">
        <v>48</v>
      </c>
      <c r="O219" s="1682"/>
      <c r="P219" s="954"/>
      <c r="Q219" s="1734"/>
    </row>
    <row r="220" spans="1:17" ht="26.4" x14ac:dyDescent="0.3">
      <c r="A220" s="294"/>
      <c r="B220" s="295"/>
      <c r="C220" s="967"/>
      <c r="D220" s="309"/>
      <c r="E220" s="901" t="s">
        <v>1020</v>
      </c>
      <c r="F220" s="539" t="s">
        <v>50</v>
      </c>
      <c r="G220" s="920" t="s">
        <v>6</v>
      </c>
      <c r="H220" s="525">
        <v>120</v>
      </c>
      <c r="I220" s="525">
        <v>110</v>
      </c>
      <c r="J220" s="488">
        <v>115</v>
      </c>
      <c r="K220" s="492" t="s">
        <v>602</v>
      </c>
      <c r="L220" s="489">
        <v>2350</v>
      </c>
      <c r="M220" s="489">
        <v>2340</v>
      </c>
      <c r="N220" s="531">
        <v>2360</v>
      </c>
      <c r="O220" s="1682"/>
      <c r="P220" s="954" t="s">
        <v>425</v>
      </c>
      <c r="Q220" s="1734"/>
    </row>
    <row r="221" spans="1:17" ht="26.4" x14ac:dyDescent="0.3">
      <c r="A221" s="294"/>
      <c r="B221" s="295"/>
      <c r="C221" s="967"/>
      <c r="D221" s="309"/>
      <c r="E221" s="901" t="s">
        <v>1021</v>
      </c>
      <c r="F221" s="539" t="s">
        <v>236</v>
      </c>
      <c r="G221" s="920" t="s">
        <v>6</v>
      </c>
      <c r="H221" s="525">
        <v>20</v>
      </c>
      <c r="I221" s="525">
        <v>20</v>
      </c>
      <c r="J221" s="488">
        <v>0</v>
      </c>
      <c r="K221" s="492" t="s">
        <v>237</v>
      </c>
      <c r="L221" s="489">
        <v>1</v>
      </c>
      <c r="M221" s="489">
        <v>1</v>
      </c>
      <c r="N221" s="531">
        <v>0</v>
      </c>
      <c r="O221" s="1682"/>
      <c r="P221" s="1048" t="s">
        <v>392</v>
      </c>
      <c r="Q221" s="1734"/>
    </row>
    <row r="222" spans="1:17" x14ac:dyDescent="0.3">
      <c r="A222" s="294"/>
      <c r="B222" s="295"/>
      <c r="C222" s="967"/>
      <c r="D222" s="309"/>
      <c r="E222" s="930" t="s">
        <v>1022</v>
      </c>
      <c r="F222" s="913" t="s">
        <v>51</v>
      </c>
      <c r="G222" s="920" t="s">
        <v>6</v>
      </c>
      <c r="H222" s="525">
        <v>70</v>
      </c>
      <c r="I222" s="525">
        <v>70</v>
      </c>
      <c r="J222" s="488">
        <v>75</v>
      </c>
      <c r="K222" s="490" t="s">
        <v>603</v>
      </c>
      <c r="L222" s="495">
        <v>42</v>
      </c>
      <c r="M222" s="489">
        <v>42</v>
      </c>
      <c r="N222" s="531">
        <v>42.5</v>
      </c>
      <c r="O222" s="1682"/>
      <c r="P222" s="310" t="s">
        <v>1257</v>
      </c>
      <c r="Q222" s="1734"/>
    </row>
    <row r="223" spans="1:17" ht="26.4" x14ac:dyDescent="0.3">
      <c r="A223" s="294"/>
      <c r="B223" s="295"/>
      <c r="C223" s="967"/>
      <c r="D223" s="309"/>
      <c r="E223" s="901" t="s">
        <v>1023</v>
      </c>
      <c r="F223" s="355" t="s">
        <v>525</v>
      </c>
      <c r="G223" s="355" t="s">
        <v>6</v>
      </c>
      <c r="H223" s="525">
        <v>30</v>
      </c>
      <c r="I223" s="525">
        <v>30</v>
      </c>
      <c r="J223" s="488">
        <v>30</v>
      </c>
      <c r="K223" s="492" t="s">
        <v>605</v>
      </c>
      <c r="L223" s="496">
        <v>2</v>
      </c>
      <c r="M223" s="489">
        <v>2</v>
      </c>
      <c r="N223" s="531">
        <v>2</v>
      </c>
      <c r="O223" s="1682"/>
      <c r="P223" s="954" t="s">
        <v>406</v>
      </c>
      <c r="Q223" s="1734"/>
    </row>
    <row r="224" spans="1:17" x14ac:dyDescent="0.3">
      <c r="A224" s="294"/>
      <c r="B224" s="295"/>
      <c r="C224" s="967"/>
      <c r="D224" s="309"/>
      <c r="E224" s="901" t="s">
        <v>1024</v>
      </c>
      <c r="F224" s="842" t="s">
        <v>161</v>
      </c>
      <c r="G224" s="355" t="s">
        <v>6</v>
      </c>
      <c r="H224" s="525">
        <v>140</v>
      </c>
      <c r="I224" s="525">
        <v>140</v>
      </c>
      <c r="J224" s="488">
        <v>0</v>
      </c>
      <c r="K224" s="492" t="s">
        <v>158</v>
      </c>
      <c r="L224" s="496">
        <v>50</v>
      </c>
      <c r="M224" s="489">
        <v>100</v>
      </c>
      <c r="N224" s="531">
        <v>0</v>
      </c>
      <c r="O224" s="1682"/>
      <c r="P224" s="1047" t="s">
        <v>1256</v>
      </c>
      <c r="Q224" s="1734"/>
    </row>
    <row r="225" spans="1:17" x14ac:dyDescent="0.3">
      <c r="A225" s="294"/>
      <c r="B225" s="295"/>
      <c r="C225" s="967"/>
      <c r="D225" s="309"/>
      <c r="E225" s="901" t="s">
        <v>1025</v>
      </c>
      <c r="F225" s="355" t="s">
        <v>153</v>
      </c>
      <c r="G225" s="355" t="s">
        <v>6</v>
      </c>
      <c r="H225" s="525">
        <v>0</v>
      </c>
      <c r="I225" s="525">
        <v>60</v>
      </c>
      <c r="J225" s="488">
        <v>60</v>
      </c>
      <c r="K225" s="492" t="s">
        <v>158</v>
      </c>
      <c r="L225" s="496"/>
      <c r="M225" s="489">
        <v>50</v>
      </c>
      <c r="N225" s="531">
        <v>100</v>
      </c>
      <c r="O225" s="1682"/>
      <c r="P225" s="954"/>
      <c r="Q225" s="1734"/>
    </row>
    <row r="226" spans="1:17" x14ac:dyDescent="0.3">
      <c r="A226" s="294"/>
      <c r="B226" s="295"/>
      <c r="C226" s="967"/>
      <c r="D226" s="309"/>
      <c r="E226" s="927" t="s">
        <v>1026</v>
      </c>
      <c r="F226" s="355" t="s">
        <v>231</v>
      </c>
      <c r="G226" s="355" t="s">
        <v>6</v>
      </c>
      <c r="H226" s="525">
        <v>8</v>
      </c>
      <c r="I226" s="525">
        <v>0</v>
      </c>
      <c r="J226" s="488">
        <v>0</v>
      </c>
      <c r="K226" s="492" t="s">
        <v>200</v>
      </c>
      <c r="L226" s="496">
        <v>1</v>
      </c>
      <c r="M226" s="489">
        <v>0</v>
      </c>
      <c r="N226" s="531">
        <v>0</v>
      </c>
      <c r="O226" s="1682"/>
      <c r="P226" s="1048" t="s">
        <v>392</v>
      </c>
      <c r="Q226" s="1734"/>
    </row>
    <row r="227" spans="1:17" ht="13.8" thickBot="1" x14ac:dyDescent="0.35">
      <c r="A227" s="294"/>
      <c r="B227" s="295"/>
      <c r="C227" s="967"/>
      <c r="D227" s="309"/>
      <c r="E227" s="1006" t="s">
        <v>1027</v>
      </c>
      <c r="F227" s="616" t="s">
        <v>232</v>
      </c>
      <c r="G227" s="617" t="s">
        <v>6</v>
      </c>
      <c r="H227" s="585">
        <v>110</v>
      </c>
      <c r="I227" s="585">
        <v>110</v>
      </c>
      <c r="J227" s="583">
        <v>0</v>
      </c>
      <c r="K227" s="996" t="s">
        <v>604</v>
      </c>
      <c r="L227" s="1049">
        <v>50</v>
      </c>
      <c r="M227" s="951">
        <v>100</v>
      </c>
      <c r="N227" s="614">
        <v>0</v>
      </c>
      <c r="O227" s="1632"/>
      <c r="P227" s="906" t="s">
        <v>1256</v>
      </c>
      <c r="Q227" s="1735"/>
    </row>
    <row r="228" spans="1:17" ht="13.8" thickBot="1" x14ac:dyDescent="0.3">
      <c r="A228" s="294"/>
      <c r="B228" s="295"/>
      <c r="C228" s="967"/>
      <c r="D228" s="1736" t="s">
        <v>13</v>
      </c>
      <c r="E228" s="1737"/>
      <c r="F228" s="1737"/>
      <c r="G228" s="1738"/>
      <c r="H228" s="532">
        <f>SUM(H215:H227)</f>
        <v>1048</v>
      </c>
      <c r="I228" s="532">
        <f>SUM(I215:I227)</f>
        <v>1060</v>
      </c>
      <c r="J228" s="532">
        <f>SUM(J215:J227)</f>
        <v>830</v>
      </c>
      <c r="K228" s="1739"/>
      <c r="L228" s="1740"/>
      <c r="M228" s="1740"/>
      <c r="N228" s="1707"/>
      <c r="O228" s="1707"/>
      <c r="P228" s="1707"/>
      <c r="Q228" s="1758"/>
    </row>
    <row r="229" spans="1:17" ht="13.8" thickBot="1" x14ac:dyDescent="0.3">
      <c r="A229" s="294"/>
      <c r="B229" s="295"/>
      <c r="C229" s="967"/>
      <c r="D229" s="1759" t="s">
        <v>1028</v>
      </c>
      <c r="E229" s="1760"/>
      <c r="F229" s="1760"/>
      <c r="G229" s="1760"/>
      <c r="H229" s="1760"/>
      <c r="I229" s="1760"/>
      <c r="J229" s="1760"/>
      <c r="K229" s="1760"/>
      <c r="L229" s="1760"/>
      <c r="M229" s="1760"/>
      <c r="N229" s="1760"/>
      <c r="O229" s="1760"/>
      <c r="P229" s="1760"/>
      <c r="Q229" s="1761"/>
    </row>
    <row r="230" spans="1:17" ht="26.4" x14ac:dyDescent="0.3">
      <c r="A230" s="294"/>
      <c r="B230" s="295"/>
      <c r="C230" s="967"/>
      <c r="D230" s="590"/>
      <c r="E230" s="1762" t="s">
        <v>1029</v>
      </c>
      <c r="F230" s="1495" t="s">
        <v>229</v>
      </c>
      <c r="G230" s="931" t="s">
        <v>6</v>
      </c>
      <c r="H230" s="524">
        <v>9</v>
      </c>
      <c r="I230" s="524">
        <v>75</v>
      </c>
      <c r="J230" s="895">
        <v>75</v>
      </c>
      <c r="K230" s="919" t="s">
        <v>1289</v>
      </c>
      <c r="L230" s="935">
        <v>1</v>
      </c>
      <c r="M230" s="935">
        <v>50</v>
      </c>
      <c r="N230" s="892">
        <v>100</v>
      </c>
      <c r="O230" s="1763" t="s">
        <v>515</v>
      </c>
      <c r="P230" s="1763" t="s">
        <v>452</v>
      </c>
      <c r="Q230" s="1734" t="s">
        <v>381</v>
      </c>
    </row>
    <row r="231" spans="1:17" x14ac:dyDescent="0.3">
      <c r="A231" s="294"/>
      <c r="B231" s="295"/>
      <c r="C231" s="967"/>
      <c r="D231" s="309"/>
      <c r="E231" s="1571"/>
      <c r="F231" s="1545"/>
      <c r="G231" s="920" t="s">
        <v>5</v>
      </c>
      <c r="H231" s="525">
        <v>0</v>
      </c>
      <c r="I231" s="525">
        <v>425</v>
      </c>
      <c r="J231" s="488">
        <v>425</v>
      </c>
      <c r="K231" s="1574" t="s">
        <v>48</v>
      </c>
      <c r="L231" s="1576">
        <v>0</v>
      </c>
      <c r="M231" s="1629">
        <v>1.5</v>
      </c>
      <c r="N231" s="1499">
        <v>2</v>
      </c>
      <c r="O231" s="1611"/>
      <c r="P231" s="1611"/>
      <c r="Q231" s="1734"/>
    </row>
    <row r="232" spans="1:17" x14ac:dyDescent="0.3">
      <c r="A232" s="294"/>
      <c r="B232" s="295"/>
      <c r="C232" s="967"/>
      <c r="D232" s="309"/>
      <c r="E232" s="1571"/>
      <c r="F232" s="1545"/>
      <c r="G232" s="920" t="s">
        <v>8</v>
      </c>
      <c r="H232" s="525">
        <v>0</v>
      </c>
      <c r="I232" s="525">
        <v>40</v>
      </c>
      <c r="J232" s="488">
        <v>40</v>
      </c>
      <c r="K232" s="1574"/>
      <c r="L232" s="1576"/>
      <c r="M232" s="1650"/>
      <c r="N232" s="1500"/>
      <c r="O232" s="1611"/>
      <c r="P232" s="1611"/>
      <c r="Q232" s="1734"/>
    </row>
    <row r="233" spans="1:17" x14ac:dyDescent="0.3">
      <c r="A233" s="294"/>
      <c r="B233" s="295"/>
      <c r="C233" s="967"/>
      <c r="D233" s="309"/>
      <c r="E233" s="1571" t="s">
        <v>1030</v>
      </c>
      <c r="F233" s="1545" t="s">
        <v>230</v>
      </c>
      <c r="G233" s="920" t="s">
        <v>6</v>
      </c>
      <c r="H233" s="525">
        <v>0</v>
      </c>
      <c r="I233" s="525">
        <v>30</v>
      </c>
      <c r="J233" s="488">
        <v>30</v>
      </c>
      <c r="K233" s="922" t="s">
        <v>604</v>
      </c>
      <c r="L233" s="921">
        <v>0</v>
      </c>
      <c r="M233" s="921">
        <v>50</v>
      </c>
      <c r="N233" s="531">
        <v>100</v>
      </c>
      <c r="O233" s="1611"/>
      <c r="P233" s="1631" t="s">
        <v>406</v>
      </c>
      <c r="Q233" s="1734"/>
    </row>
    <row r="234" spans="1:17" x14ac:dyDescent="0.3">
      <c r="A234" s="294"/>
      <c r="B234" s="295"/>
      <c r="C234" s="967"/>
      <c r="D234" s="309"/>
      <c r="E234" s="1571"/>
      <c r="F234" s="1545"/>
      <c r="G234" s="920" t="s">
        <v>5</v>
      </c>
      <c r="H234" s="525">
        <v>0</v>
      </c>
      <c r="I234" s="525">
        <v>150</v>
      </c>
      <c r="J234" s="488">
        <v>160</v>
      </c>
      <c r="K234" s="1574" t="s">
        <v>48</v>
      </c>
      <c r="L234" s="1576">
        <v>0</v>
      </c>
      <c r="M234" s="1588">
        <v>0.45</v>
      </c>
      <c r="N234" s="1499">
        <v>0.45</v>
      </c>
      <c r="O234" s="1611"/>
      <c r="P234" s="1611"/>
      <c r="Q234" s="1734"/>
    </row>
    <row r="235" spans="1:17" x14ac:dyDescent="0.3">
      <c r="A235" s="294"/>
      <c r="B235" s="295"/>
      <c r="C235" s="967"/>
      <c r="D235" s="309"/>
      <c r="E235" s="1571"/>
      <c r="F235" s="1545"/>
      <c r="G235" s="920" t="s">
        <v>8</v>
      </c>
      <c r="H235" s="525">
        <v>0</v>
      </c>
      <c r="I235" s="525">
        <v>15</v>
      </c>
      <c r="J235" s="488">
        <v>15</v>
      </c>
      <c r="K235" s="1574"/>
      <c r="L235" s="1576"/>
      <c r="M235" s="1765"/>
      <c r="N235" s="1500"/>
      <c r="O235" s="1611"/>
      <c r="P235" s="1480"/>
      <c r="Q235" s="1734"/>
    </row>
    <row r="236" spans="1:17" x14ac:dyDescent="0.3">
      <c r="A236" s="294"/>
      <c r="B236" s="295"/>
      <c r="C236" s="967"/>
      <c r="D236" s="309"/>
      <c r="E236" s="1571" t="s">
        <v>1031</v>
      </c>
      <c r="F236" s="1766" t="s">
        <v>192</v>
      </c>
      <c r="G236" s="920" t="s">
        <v>6</v>
      </c>
      <c r="H236" s="525">
        <v>30</v>
      </c>
      <c r="I236" s="525">
        <v>30</v>
      </c>
      <c r="J236" s="488">
        <v>30</v>
      </c>
      <c r="K236" s="1574" t="s">
        <v>606</v>
      </c>
      <c r="L236" s="1576">
        <v>2</v>
      </c>
      <c r="M236" s="1576">
        <v>2</v>
      </c>
      <c r="N236" s="1499">
        <v>2</v>
      </c>
      <c r="O236" s="1611"/>
      <c r="P236" s="908" t="s">
        <v>399</v>
      </c>
      <c r="Q236" s="1734"/>
    </row>
    <row r="237" spans="1:17" x14ac:dyDescent="0.3">
      <c r="A237" s="294"/>
      <c r="B237" s="295"/>
      <c r="C237" s="967"/>
      <c r="D237" s="309"/>
      <c r="E237" s="1571"/>
      <c r="F237" s="1545"/>
      <c r="G237" s="920" t="s">
        <v>11</v>
      </c>
      <c r="H237" s="525">
        <v>6</v>
      </c>
      <c r="I237" s="525">
        <v>6</v>
      </c>
      <c r="J237" s="488">
        <v>6</v>
      </c>
      <c r="K237" s="1574"/>
      <c r="L237" s="1576"/>
      <c r="M237" s="1764"/>
      <c r="N237" s="1810"/>
      <c r="O237" s="1611"/>
      <c r="P237" s="1050"/>
      <c r="Q237" s="1734"/>
    </row>
    <row r="238" spans="1:17" ht="26.4" x14ac:dyDescent="0.3">
      <c r="A238" s="294"/>
      <c r="B238" s="295"/>
      <c r="C238" s="967"/>
      <c r="D238" s="309"/>
      <c r="E238" s="901" t="s">
        <v>1032</v>
      </c>
      <c r="F238" s="355" t="s">
        <v>1356</v>
      </c>
      <c r="G238" s="355" t="s">
        <v>31</v>
      </c>
      <c r="H238" s="525">
        <v>60</v>
      </c>
      <c r="I238" s="525">
        <v>40</v>
      </c>
      <c r="J238" s="488">
        <v>0</v>
      </c>
      <c r="K238" s="922" t="s">
        <v>606</v>
      </c>
      <c r="L238" s="921">
        <v>1</v>
      </c>
      <c r="M238" s="921">
        <v>1</v>
      </c>
      <c r="N238" s="531">
        <v>0</v>
      </c>
      <c r="O238" s="1611"/>
      <c r="P238" s="1051" t="s">
        <v>425</v>
      </c>
      <c r="Q238" s="1734"/>
    </row>
    <row r="239" spans="1:17" ht="39.6" x14ac:dyDescent="0.3">
      <c r="A239" s="294"/>
      <c r="B239" s="295"/>
      <c r="C239" s="967"/>
      <c r="D239" s="309"/>
      <c r="E239" s="927" t="s">
        <v>1033</v>
      </c>
      <c r="F239" s="929" t="s">
        <v>455</v>
      </c>
      <c r="G239" s="929" t="s">
        <v>6</v>
      </c>
      <c r="H239" s="918">
        <v>12</v>
      </c>
      <c r="I239" s="918">
        <v>0</v>
      </c>
      <c r="J239" s="488">
        <v>0</v>
      </c>
      <c r="K239" s="523" t="s">
        <v>200</v>
      </c>
      <c r="L239" s="934">
        <v>1</v>
      </c>
      <c r="M239" s="934">
        <v>0</v>
      </c>
      <c r="N239" s="531">
        <v>0</v>
      </c>
      <c r="O239" s="1611"/>
      <c r="P239" s="905" t="s">
        <v>392</v>
      </c>
      <c r="Q239" s="1734"/>
    </row>
    <row r="240" spans="1:17" ht="40.200000000000003" thickBot="1" x14ac:dyDescent="0.35">
      <c r="A240" s="294"/>
      <c r="B240" s="295"/>
      <c r="C240" s="967"/>
      <c r="D240" s="309"/>
      <c r="E240" s="1006" t="s">
        <v>1131</v>
      </c>
      <c r="F240" s="617" t="s">
        <v>1132</v>
      </c>
      <c r="G240" s="617" t="s">
        <v>31</v>
      </c>
      <c r="H240" s="585">
        <v>12</v>
      </c>
      <c r="I240" s="585">
        <v>0</v>
      </c>
      <c r="J240" s="894">
        <v>0</v>
      </c>
      <c r="K240" s="523" t="s">
        <v>606</v>
      </c>
      <c r="L240" s="934">
        <v>1</v>
      </c>
      <c r="M240" s="934">
        <v>0</v>
      </c>
      <c r="N240" s="891">
        <v>0</v>
      </c>
      <c r="O240" s="907"/>
      <c r="P240" s="1002" t="s">
        <v>425</v>
      </c>
      <c r="Q240" s="422"/>
    </row>
    <row r="241" spans="1:17" ht="13.8" thickBot="1" x14ac:dyDescent="0.3">
      <c r="A241" s="294"/>
      <c r="B241" s="295"/>
      <c r="C241" s="967"/>
      <c r="D241" s="1736" t="s">
        <v>13</v>
      </c>
      <c r="E241" s="1756"/>
      <c r="F241" s="1756"/>
      <c r="G241" s="1757"/>
      <c r="H241" s="532">
        <f>SUM(H230:H240)</f>
        <v>129</v>
      </c>
      <c r="I241" s="1052">
        <f>SUM(I230:I239)</f>
        <v>811</v>
      </c>
      <c r="J241" s="348">
        <f>SUM(J230:J240)</f>
        <v>781</v>
      </c>
      <c r="K241" s="1802"/>
      <c r="L241" s="1803"/>
      <c r="M241" s="1803"/>
      <c r="N241" s="1706"/>
      <c r="O241" s="1706"/>
      <c r="P241" s="1706"/>
      <c r="Q241" s="1636"/>
    </row>
    <row r="242" spans="1:17" ht="13.8" thickBot="1" x14ac:dyDescent="0.3">
      <c r="A242" s="294"/>
      <c r="B242" s="295"/>
      <c r="C242" s="967"/>
      <c r="D242" s="311" t="s">
        <v>1034</v>
      </c>
      <c r="E242" s="1053"/>
      <c r="F242" s="1054"/>
      <c r="G242" s="1054"/>
      <c r="H242" s="1055"/>
      <c r="I242" s="1809"/>
      <c r="J242" s="1809"/>
      <c r="K242" s="1809"/>
      <c r="L242" s="1056"/>
      <c r="M242" s="1056"/>
      <c r="N242" s="1056"/>
      <c r="O242" s="1056"/>
      <c r="P242" s="1056"/>
      <c r="Q242" s="1057"/>
    </row>
    <row r="243" spans="1:17" x14ac:dyDescent="0.3">
      <c r="A243" s="294"/>
      <c r="B243" s="295"/>
      <c r="C243" s="967"/>
      <c r="D243" s="309"/>
      <c r="E243" s="900" t="s">
        <v>1035</v>
      </c>
      <c r="F243" s="956" t="s">
        <v>393</v>
      </c>
      <c r="G243" s="298" t="s">
        <v>11</v>
      </c>
      <c r="H243" s="613">
        <v>5</v>
      </c>
      <c r="I243" s="613">
        <v>0</v>
      </c>
      <c r="J243" s="895">
        <v>0</v>
      </c>
      <c r="K243" s="919" t="s">
        <v>607</v>
      </c>
      <c r="L243" s="935">
        <v>1</v>
      </c>
      <c r="M243" s="935">
        <v>0</v>
      </c>
      <c r="N243" s="892">
        <v>0</v>
      </c>
      <c r="O243" s="1804" t="s">
        <v>514</v>
      </c>
      <c r="P243" s="1805" t="s">
        <v>392</v>
      </c>
      <c r="Q243" s="1609" t="s">
        <v>744</v>
      </c>
    </row>
    <row r="244" spans="1:17" x14ac:dyDescent="0.3">
      <c r="A244" s="294"/>
      <c r="B244" s="295"/>
      <c r="C244" s="967"/>
      <c r="D244" s="309"/>
      <c r="E244" s="901" t="s">
        <v>1036</v>
      </c>
      <c r="F244" s="355" t="s">
        <v>53</v>
      </c>
      <c r="G244" s="355" t="s">
        <v>6</v>
      </c>
      <c r="H244" s="525">
        <v>0</v>
      </c>
      <c r="I244" s="525">
        <v>30</v>
      </c>
      <c r="J244" s="488">
        <v>0</v>
      </c>
      <c r="K244" s="922" t="s">
        <v>607</v>
      </c>
      <c r="L244" s="489">
        <v>0</v>
      </c>
      <c r="M244" s="489">
        <v>1</v>
      </c>
      <c r="N244" s="531">
        <v>0</v>
      </c>
      <c r="O244" s="1804"/>
      <c r="P244" s="1805"/>
      <c r="Q244" s="1609"/>
    </row>
    <row r="245" spans="1:17" ht="26.4" x14ac:dyDescent="0.3">
      <c r="A245" s="294"/>
      <c r="B245" s="295"/>
      <c r="C245" s="967"/>
      <c r="D245" s="309"/>
      <c r="E245" s="928" t="s">
        <v>1037</v>
      </c>
      <c r="F245" s="355" t="s">
        <v>54</v>
      </c>
      <c r="G245" s="355" t="s">
        <v>6</v>
      </c>
      <c r="H245" s="525">
        <v>0</v>
      </c>
      <c r="I245" s="525">
        <v>0</v>
      </c>
      <c r="J245" s="488">
        <v>25</v>
      </c>
      <c r="K245" s="922" t="s">
        <v>607</v>
      </c>
      <c r="L245" s="489">
        <v>0</v>
      </c>
      <c r="M245" s="489">
        <v>0</v>
      </c>
      <c r="N245" s="531">
        <v>1</v>
      </c>
      <c r="O245" s="1804"/>
      <c r="P245" s="1805"/>
      <c r="Q245" s="1609"/>
    </row>
    <row r="246" spans="1:17" x14ac:dyDescent="0.3">
      <c r="A246" s="294"/>
      <c r="B246" s="295"/>
      <c r="C246" s="967"/>
      <c r="D246" s="309"/>
      <c r="E246" s="901" t="s">
        <v>1038</v>
      </c>
      <c r="F246" s="355" t="s">
        <v>55</v>
      </c>
      <c r="G246" s="355" t="s">
        <v>6</v>
      </c>
      <c r="H246" s="525">
        <v>0</v>
      </c>
      <c r="I246" s="525">
        <v>0</v>
      </c>
      <c r="J246" s="488">
        <v>20</v>
      </c>
      <c r="K246" s="922" t="s">
        <v>607</v>
      </c>
      <c r="L246" s="489">
        <v>0</v>
      </c>
      <c r="M246" s="489">
        <v>0</v>
      </c>
      <c r="N246" s="531">
        <v>1</v>
      </c>
      <c r="O246" s="1804"/>
      <c r="P246" s="1805"/>
      <c r="Q246" s="1609"/>
    </row>
    <row r="247" spans="1:17" ht="26.4" x14ac:dyDescent="0.3">
      <c r="A247" s="294"/>
      <c r="B247" s="295"/>
      <c r="C247" s="967"/>
      <c r="D247" s="309"/>
      <c r="E247" s="901" t="s">
        <v>1039</v>
      </c>
      <c r="F247" s="355" t="s">
        <v>56</v>
      </c>
      <c r="G247" s="355" t="s">
        <v>6</v>
      </c>
      <c r="H247" s="525">
        <v>2</v>
      </c>
      <c r="I247" s="525">
        <v>1.5</v>
      </c>
      <c r="J247" s="488">
        <v>1.5</v>
      </c>
      <c r="K247" s="922" t="s">
        <v>242</v>
      </c>
      <c r="L247" s="489">
        <v>4</v>
      </c>
      <c r="M247" s="489">
        <v>2</v>
      </c>
      <c r="N247" s="531">
        <v>2</v>
      </c>
      <c r="O247" s="1804"/>
      <c r="P247" s="1805"/>
      <c r="Q247" s="1609"/>
    </row>
    <row r="248" spans="1:17" ht="26.4" x14ac:dyDescent="0.3">
      <c r="A248" s="294"/>
      <c r="B248" s="295"/>
      <c r="C248" s="967"/>
      <c r="D248" s="309"/>
      <c r="E248" s="362" t="s">
        <v>1258</v>
      </c>
      <c r="F248" s="1058" t="s">
        <v>136</v>
      </c>
      <c r="G248" s="1058" t="s">
        <v>6</v>
      </c>
      <c r="H248" s="1059">
        <v>30</v>
      </c>
      <c r="I248" s="1059">
        <v>30</v>
      </c>
      <c r="J248" s="488">
        <v>0</v>
      </c>
      <c r="K248" s="1060" t="s">
        <v>234</v>
      </c>
      <c r="L248" s="1061">
        <v>50</v>
      </c>
      <c r="M248" s="1061">
        <v>100</v>
      </c>
      <c r="N248" s="531">
        <v>0</v>
      </c>
      <c r="O248" s="1804"/>
      <c r="P248" s="1805"/>
      <c r="Q248" s="1609"/>
    </row>
    <row r="249" spans="1:17" x14ac:dyDescent="0.3">
      <c r="A249" s="294"/>
      <c r="B249" s="295"/>
      <c r="C249" s="967"/>
      <c r="D249" s="309"/>
      <c r="E249" s="362" t="s">
        <v>1040</v>
      </c>
      <c r="F249" s="364" t="s">
        <v>198</v>
      </c>
      <c r="G249" s="1058" t="s">
        <v>6</v>
      </c>
      <c r="H249" s="1059">
        <v>14.5</v>
      </c>
      <c r="I249" s="1059">
        <v>0</v>
      </c>
      <c r="J249" s="488">
        <v>0</v>
      </c>
      <c r="K249" s="922" t="s">
        <v>607</v>
      </c>
      <c r="L249" s="1061">
        <v>1</v>
      </c>
      <c r="M249" s="1061">
        <v>0</v>
      </c>
      <c r="N249" s="531">
        <v>0</v>
      </c>
      <c r="O249" s="1804"/>
      <c r="P249" s="1805"/>
      <c r="Q249" s="1609"/>
    </row>
    <row r="250" spans="1:17" ht="26.4" x14ac:dyDescent="0.3">
      <c r="A250" s="294"/>
      <c r="B250" s="295"/>
      <c r="C250" s="967"/>
      <c r="D250" s="309"/>
      <c r="E250" s="362" t="s">
        <v>1041</v>
      </c>
      <c r="F250" s="363" t="s">
        <v>235</v>
      </c>
      <c r="G250" s="1058" t="s">
        <v>6</v>
      </c>
      <c r="H250" s="1059">
        <v>25</v>
      </c>
      <c r="I250" s="1059">
        <v>25</v>
      </c>
      <c r="J250" s="488">
        <v>0</v>
      </c>
      <c r="K250" s="922" t="s">
        <v>608</v>
      </c>
      <c r="L250" s="1061">
        <v>50</v>
      </c>
      <c r="M250" s="1061">
        <v>100</v>
      </c>
      <c r="N250" s="531">
        <v>0</v>
      </c>
      <c r="O250" s="1804"/>
      <c r="P250" s="1805"/>
      <c r="Q250" s="1609"/>
    </row>
    <row r="251" spans="1:17" ht="79.2" x14ac:dyDescent="0.3">
      <c r="A251" s="294"/>
      <c r="B251" s="295"/>
      <c r="C251" s="967"/>
      <c r="D251" s="309"/>
      <c r="E251" s="899" t="s">
        <v>1042</v>
      </c>
      <c r="F251" s="363" t="s">
        <v>233</v>
      </c>
      <c r="G251" s="1058" t="s">
        <v>6</v>
      </c>
      <c r="H251" s="1059">
        <v>0</v>
      </c>
      <c r="I251" s="1059">
        <v>10</v>
      </c>
      <c r="J251" s="488">
        <v>0</v>
      </c>
      <c r="K251" s="922" t="s">
        <v>199</v>
      </c>
      <c r="L251" s="1061">
        <v>0</v>
      </c>
      <c r="M251" s="1061">
        <v>0</v>
      </c>
      <c r="N251" s="531">
        <v>2</v>
      </c>
      <c r="O251" s="1804"/>
      <c r="P251" s="1805"/>
      <c r="Q251" s="1609"/>
    </row>
    <row r="252" spans="1:17" ht="27" thickBot="1" x14ac:dyDescent="0.35">
      <c r="A252" s="294"/>
      <c r="B252" s="295"/>
      <c r="C252" s="967"/>
      <c r="D252" s="309"/>
      <c r="E252" s="581" t="s">
        <v>1043</v>
      </c>
      <c r="F252" s="1043" t="s">
        <v>1259</v>
      </c>
      <c r="G252" s="582" t="s">
        <v>6</v>
      </c>
      <c r="H252" s="487">
        <v>3</v>
      </c>
      <c r="I252" s="487">
        <v>3</v>
      </c>
      <c r="J252" s="583">
        <v>3</v>
      </c>
      <c r="K252" s="577" t="s">
        <v>1290</v>
      </c>
      <c r="L252" s="584">
        <v>1</v>
      </c>
      <c r="M252" s="584">
        <v>1</v>
      </c>
      <c r="N252" s="614">
        <v>1</v>
      </c>
      <c r="O252" s="1033" t="s">
        <v>729</v>
      </c>
      <c r="P252" s="1806"/>
      <c r="Q252" s="1634"/>
    </row>
    <row r="253" spans="1:17" ht="13.8" thickBot="1" x14ac:dyDescent="0.3">
      <c r="A253" s="294"/>
      <c r="B253" s="295"/>
      <c r="C253" s="967"/>
      <c r="D253" s="1736" t="s">
        <v>13</v>
      </c>
      <c r="E253" s="1737"/>
      <c r="F253" s="1737"/>
      <c r="G253" s="1738"/>
      <c r="H253" s="532">
        <f>SUM(H243:H252)</f>
        <v>79.5</v>
      </c>
      <c r="I253" s="532">
        <f>SUM(I243:I252)</f>
        <v>99.5</v>
      </c>
      <c r="J253" s="532">
        <f>SUM(J243:J252)</f>
        <v>49.5</v>
      </c>
      <c r="K253" s="1739"/>
      <c r="L253" s="1740"/>
      <c r="M253" s="1740"/>
      <c r="N253" s="1741"/>
      <c r="O253" s="1741"/>
      <c r="P253" s="1741"/>
      <c r="Q253" s="1742"/>
    </row>
    <row r="254" spans="1:17" ht="13.8" thickBot="1" x14ac:dyDescent="0.35">
      <c r="A254" s="294"/>
      <c r="B254" s="295"/>
      <c r="C254" s="967"/>
      <c r="D254" s="1743" t="s">
        <v>9</v>
      </c>
      <c r="E254" s="1744"/>
      <c r="F254" s="1744"/>
      <c r="G254" s="1745"/>
      <c r="H254" s="1062">
        <f>SUM(H203+H209+H213+H228+H241+H253)</f>
        <v>1381.2</v>
      </c>
      <c r="I254" s="1062">
        <f>SUM(I203+I209+I213+I228+I241+I253)</f>
        <v>2051.5</v>
      </c>
      <c r="J254" s="1062">
        <f>SUM(J203+J209+J213+J228+J241+J253)</f>
        <v>1743.5</v>
      </c>
      <c r="K254" s="1746"/>
      <c r="L254" s="1747"/>
      <c r="M254" s="1747"/>
      <c r="N254" s="1748"/>
      <c r="O254" s="1748"/>
      <c r="P254" s="1748"/>
      <c r="Q254" s="1749"/>
    </row>
    <row r="255" spans="1:17" ht="13.8" thickBot="1" x14ac:dyDescent="0.3">
      <c r="A255" s="294"/>
      <c r="B255" s="312"/>
      <c r="C255" s="1750" t="s">
        <v>586</v>
      </c>
      <c r="D255" s="1751"/>
      <c r="E255" s="1751"/>
      <c r="F255" s="1751"/>
      <c r="G255" s="1752"/>
      <c r="H255" s="349">
        <f>H120+H188+H254</f>
        <v>6917.2</v>
      </c>
      <c r="I255" s="350">
        <f>I120+I188+I254</f>
        <v>7824</v>
      </c>
      <c r="J255" s="350">
        <f>J120+J188+J254</f>
        <v>6980</v>
      </c>
      <c r="K255" s="1753"/>
      <c r="L255" s="1754"/>
      <c r="M255" s="1754"/>
      <c r="N255" s="1754"/>
      <c r="O255" s="1754"/>
      <c r="P255" s="1754"/>
      <c r="Q255" s="1755"/>
    </row>
    <row r="256" spans="1:17" ht="13.8" thickBot="1" x14ac:dyDescent="0.35">
      <c r="A256" s="313"/>
      <c r="B256" s="314"/>
      <c r="C256" s="314"/>
      <c r="D256" s="314"/>
      <c r="E256" s="314"/>
      <c r="F256" s="1782" t="s">
        <v>16</v>
      </c>
      <c r="G256" s="1783"/>
      <c r="H256" s="351">
        <f>H27+H65+H255</f>
        <v>8271</v>
      </c>
      <c r="I256" s="351">
        <f>I27+I65+I255</f>
        <v>8318.3700000000008</v>
      </c>
      <c r="J256" s="351">
        <f>J27+J65+J255</f>
        <v>7179</v>
      </c>
      <c r="K256" s="1784"/>
      <c r="L256" s="1785"/>
      <c r="M256" s="1785"/>
      <c r="N256" s="1785"/>
      <c r="O256" s="1785"/>
      <c r="P256" s="1785"/>
      <c r="Q256" s="1786"/>
    </row>
    <row r="257" spans="3:10" ht="13.8" thickBot="1" x14ac:dyDescent="0.35"/>
    <row r="258" spans="3:10" ht="48.75" customHeight="1" thickBot="1" x14ac:dyDescent="0.35">
      <c r="C258" s="1787" t="s">
        <v>573</v>
      </c>
      <c r="D258" s="1788"/>
      <c r="E258" s="1788"/>
      <c r="F258" s="1788"/>
      <c r="G258" s="1789"/>
      <c r="H258" s="319" t="s">
        <v>574</v>
      </c>
      <c r="I258" s="515" t="s">
        <v>610</v>
      </c>
      <c r="J258" s="320" t="s">
        <v>1195</v>
      </c>
    </row>
    <row r="259" spans="3:10" x14ac:dyDescent="0.3">
      <c r="C259" s="1790" t="s">
        <v>575</v>
      </c>
      <c r="D259" s="1791"/>
      <c r="E259" s="1791"/>
      <c r="F259" s="1791"/>
      <c r="G259" s="1792"/>
      <c r="H259" s="322">
        <f>H260+H261</f>
        <v>3183.2</v>
      </c>
      <c r="I259" s="516">
        <f t="shared" ref="I259:J259" si="4">I260+I261</f>
        <v>3110.77</v>
      </c>
      <c r="J259" s="321">
        <f t="shared" si="4"/>
        <v>2167.5</v>
      </c>
    </row>
    <row r="260" spans="3:10" x14ac:dyDescent="0.3">
      <c r="C260" s="1793" t="s">
        <v>735</v>
      </c>
      <c r="D260" s="1794"/>
      <c r="E260" s="1794"/>
      <c r="F260" s="1794"/>
      <c r="G260" s="1795"/>
      <c r="H260" s="514">
        <f>SUMIF($G$5:$G$256,"SB",H$5:H$256)</f>
        <v>3183.2</v>
      </c>
      <c r="I260" s="514">
        <f>SUMIF($G$5:$G$256,"SB",I$5:I$256)</f>
        <v>3110.77</v>
      </c>
      <c r="J260" s="323">
        <f>SUMIF($G$5:$G$256,"SB",J$5:J$256)</f>
        <v>2167.5</v>
      </c>
    </row>
    <row r="261" spans="3:10" x14ac:dyDescent="0.3">
      <c r="C261" s="1796" t="s">
        <v>736</v>
      </c>
      <c r="D261" s="1797"/>
      <c r="E261" s="1797"/>
      <c r="F261" s="1797"/>
      <c r="G261" s="1798"/>
      <c r="H261" s="514">
        <f>SUMIF($G$5:$G$256,"SB (VB)",H$5:H$256)</f>
        <v>0</v>
      </c>
      <c r="I261" s="514">
        <f>SUMIF($G$5:$G$256,"SB (VB)",I$5:I$256)</f>
        <v>0</v>
      </c>
      <c r="J261" s="323">
        <f>SUMIF($G$5:$G$256,"SB (VB)",J$5:J$256)</f>
        <v>0</v>
      </c>
    </row>
    <row r="262" spans="3:10" ht="13.8" thickBot="1" x14ac:dyDescent="0.35">
      <c r="C262" s="1770" t="s">
        <v>578</v>
      </c>
      <c r="D262" s="1771"/>
      <c r="E262" s="1771"/>
      <c r="F262" s="1771"/>
      <c r="G262" s="1772"/>
      <c r="H262" s="564">
        <f>H263+H264+H265+H266+H267+H268</f>
        <v>5200.1000000000004</v>
      </c>
      <c r="I262" s="517">
        <f t="shared" ref="I262:J262" si="5">I263+I264+I265+I266+I267+I268</f>
        <v>5995.6</v>
      </c>
      <c r="J262" s="519">
        <f t="shared" si="5"/>
        <v>5516.5</v>
      </c>
    </row>
    <row r="263" spans="3:10" x14ac:dyDescent="0.3">
      <c r="C263" s="1773" t="s">
        <v>737</v>
      </c>
      <c r="D263" s="1774"/>
      <c r="E263" s="1774"/>
      <c r="F263" s="1774"/>
      <c r="G263" s="1775"/>
      <c r="H263" s="565">
        <f>SUMIF($G$5:$G$256,"VB",H$5:H$256)</f>
        <v>96</v>
      </c>
      <c r="I263" s="514">
        <f>SUMIF($G$5:$G$256,"VB",I$5:I$256)</f>
        <v>55</v>
      </c>
      <c r="J263" s="323">
        <f>SUMIF($G$5:$G$256,"VB",J$5:J$256)</f>
        <v>55</v>
      </c>
    </row>
    <row r="264" spans="3:10" x14ac:dyDescent="0.3">
      <c r="C264" s="1776" t="s">
        <v>738</v>
      </c>
      <c r="D264" s="1777"/>
      <c r="E264" s="1777"/>
      <c r="F264" s="1777"/>
      <c r="G264" s="1778"/>
      <c r="H264" s="514">
        <f>SUMIF($G$5:$G$256,"ES",H$5:H$256)</f>
        <v>1016.6</v>
      </c>
      <c r="I264" s="514">
        <f>SUMIF($G$5:$G$256,"ES",I$5:I$256)</f>
        <v>1011.1</v>
      </c>
      <c r="J264" s="323">
        <f>SUMIF($G$5:$G$256,"ES",J$5:J$256)</f>
        <v>955</v>
      </c>
    </row>
    <row r="265" spans="3:10" x14ac:dyDescent="0.3">
      <c r="C265" s="1776" t="s">
        <v>739</v>
      </c>
      <c r="D265" s="1777"/>
      <c r="E265" s="1777"/>
      <c r="F265" s="1777"/>
      <c r="G265" s="1778"/>
      <c r="H265" s="514">
        <f>SUMIF($G$5:$G$256,"SL",H$5:H$256)</f>
        <v>0</v>
      </c>
      <c r="I265" s="514">
        <f>SUMIF($G$5:$G$256,"SL",I$5:I$256)</f>
        <v>0</v>
      </c>
      <c r="J265" s="323">
        <f>SUMIF($G$5:$G$256,"SL",J$5:J$256)</f>
        <v>0</v>
      </c>
    </row>
    <row r="266" spans="3:10" x14ac:dyDescent="0.3">
      <c r="C266" s="1776" t="s">
        <v>740</v>
      </c>
      <c r="D266" s="1777"/>
      <c r="E266" s="1777"/>
      <c r="F266" s="1777"/>
      <c r="G266" s="1778"/>
      <c r="H266" s="514">
        <f>SUMIF($G$5:$G$256,"Kt",H$5:H$256)</f>
        <v>2166</v>
      </c>
      <c r="I266" s="514">
        <f>SUMIF($G$5:$G$256,"Kt",I$5:I$256)</f>
        <v>2712</v>
      </c>
      <c r="J266" s="323">
        <f>SUMIF($G$5:$G$256,"Kt",J$5:J$256)</f>
        <v>2374</v>
      </c>
    </row>
    <row r="267" spans="3:10" x14ac:dyDescent="0.25">
      <c r="C267" s="1779" t="s">
        <v>741</v>
      </c>
      <c r="D267" s="1780"/>
      <c r="E267" s="1780"/>
      <c r="F267" s="1780"/>
      <c r="G267" s="1781"/>
      <c r="H267" s="514">
        <f>SUMIF($G$5:$G$256,"SAARP",H$5:H$256)</f>
        <v>43</v>
      </c>
      <c r="I267" s="514">
        <f>SUMIF($G$5:$G$256,"SAARP",I$5:I$256)</f>
        <v>53</v>
      </c>
      <c r="J267" s="323">
        <f>SUMIF($G$5:$G$256,"SAARP",J$5:J$256)</f>
        <v>50</v>
      </c>
    </row>
    <row r="268" spans="3:10" ht="13.8" thickBot="1" x14ac:dyDescent="0.3">
      <c r="C268" s="1799" t="s">
        <v>742</v>
      </c>
      <c r="D268" s="1800"/>
      <c r="E268" s="1800"/>
      <c r="F268" s="1800"/>
      <c r="G268" s="1801"/>
      <c r="H268" s="514">
        <f>SUMIF($G$5:$G$256,"KPP",H$5:H$256)</f>
        <v>1878.5</v>
      </c>
      <c r="I268" s="514">
        <f>SUMIF($G$5:$G$256,"KPP",I$5:I$256)</f>
        <v>2164.5</v>
      </c>
      <c r="J268" s="323">
        <f>SUMIF($G$5:$G$256,"KPP",J$5:J$256)</f>
        <v>2082.5</v>
      </c>
    </row>
    <row r="269" spans="3:10" ht="13.8" thickBot="1" x14ac:dyDescent="0.35">
      <c r="C269" s="1767" t="s">
        <v>585</v>
      </c>
      <c r="D269" s="1768"/>
      <c r="E269" s="1768"/>
      <c r="F269" s="1768"/>
      <c r="G269" s="1769"/>
      <c r="H269" s="325">
        <f>SUM(H259,H262)</f>
        <v>8383.2999999999993</v>
      </c>
      <c r="I269" s="518">
        <f>SUM(I259,I262)</f>
        <v>9106.3700000000008</v>
      </c>
      <c r="J269" s="324">
        <f>SUM(J259,J262)</f>
        <v>7684</v>
      </c>
    </row>
  </sheetData>
  <mergeCells count="372">
    <mergeCell ref="D34:Q34"/>
    <mergeCell ref="D58:Q58"/>
    <mergeCell ref="D68:Q68"/>
    <mergeCell ref="L102:L103"/>
    <mergeCell ref="O91:O103"/>
    <mergeCell ref="D84:Q84"/>
    <mergeCell ref="D86:G86"/>
    <mergeCell ref="K86:O86"/>
    <mergeCell ref="F65:G65"/>
    <mergeCell ref="K65:Q65"/>
    <mergeCell ref="D67:Q67"/>
    <mergeCell ref="E73:E74"/>
    <mergeCell ref="F73:F74"/>
    <mergeCell ref="M75:M76"/>
    <mergeCell ref="P77:P79"/>
    <mergeCell ref="P73:P76"/>
    <mergeCell ref="O73:O81"/>
    <mergeCell ref="N73:N74"/>
    <mergeCell ref="N75:N76"/>
    <mergeCell ref="K40:Q40"/>
    <mergeCell ref="Q35:Q36"/>
    <mergeCell ref="N35:N36"/>
    <mergeCell ref="E37:E38"/>
    <mergeCell ref="F37:F38"/>
    <mergeCell ref="O132:O166"/>
    <mergeCell ref="Q123:Q166"/>
    <mergeCell ref="P152:P166"/>
    <mergeCell ref="N109:N110"/>
    <mergeCell ref="N111:N112"/>
    <mergeCell ref="J130:J131"/>
    <mergeCell ref="J136:J137"/>
    <mergeCell ref="M111:M112"/>
    <mergeCell ref="K109:K110"/>
    <mergeCell ref="L109:L110"/>
    <mergeCell ref="M109:M110"/>
    <mergeCell ref="J144:J145"/>
    <mergeCell ref="P114:P118"/>
    <mergeCell ref="O123:O128"/>
    <mergeCell ref="P123:P150"/>
    <mergeCell ref="O129:O131"/>
    <mergeCell ref="J109:J110"/>
    <mergeCell ref="J111:J112"/>
    <mergeCell ref="K119:Q119"/>
    <mergeCell ref="E144:E145"/>
    <mergeCell ref="F144:F145"/>
    <mergeCell ref="G144:G145"/>
    <mergeCell ref="I144:I145"/>
    <mergeCell ref="E142:E143"/>
    <mergeCell ref="F142:F143"/>
    <mergeCell ref="G142:G143"/>
    <mergeCell ref="H142:H143"/>
    <mergeCell ref="I142:I143"/>
    <mergeCell ref="H144:H145"/>
    <mergeCell ref="I111:I112"/>
    <mergeCell ref="J142:J143"/>
    <mergeCell ref="H136:H137"/>
    <mergeCell ref="I136:I137"/>
    <mergeCell ref="K75:K76"/>
    <mergeCell ref="L75:L76"/>
    <mergeCell ref="E75:E76"/>
    <mergeCell ref="H109:H110"/>
    <mergeCell ref="I109:I110"/>
    <mergeCell ref="F93:F94"/>
    <mergeCell ref="E93:E94"/>
    <mergeCell ref="K93:K94"/>
    <mergeCell ref="F75:F76"/>
    <mergeCell ref="E130:E131"/>
    <mergeCell ref="F130:F131"/>
    <mergeCell ref="G130:G131"/>
    <mergeCell ref="H130:H131"/>
    <mergeCell ref="I130:I131"/>
    <mergeCell ref="E136:E137"/>
    <mergeCell ref="F136:F137"/>
    <mergeCell ref="G136:G137"/>
    <mergeCell ref="D121:Q121"/>
    <mergeCell ref="D122:Q122"/>
    <mergeCell ref="D119:G119"/>
    <mergeCell ref="K241:Q241"/>
    <mergeCell ref="O243:O251"/>
    <mergeCell ref="P243:P252"/>
    <mergeCell ref="Q243:Q252"/>
    <mergeCell ref="E83:G83"/>
    <mergeCell ref="K83:O83"/>
    <mergeCell ref="I242:K242"/>
    <mergeCell ref="N234:N235"/>
    <mergeCell ref="K231:K232"/>
    <mergeCell ref="E233:E235"/>
    <mergeCell ref="F233:F235"/>
    <mergeCell ref="N236:N237"/>
    <mergeCell ref="P233:P235"/>
    <mergeCell ref="K234:K235"/>
    <mergeCell ref="L234:L235"/>
    <mergeCell ref="E213:G213"/>
    <mergeCell ref="K213:Q213"/>
    <mergeCell ref="D214:Q214"/>
    <mergeCell ref="E215:E217"/>
    <mergeCell ref="D87:Q87"/>
    <mergeCell ref="P89:P90"/>
    <mergeCell ref="E102:E103"/>
    <mergeCell ref="F102:F103"/>
    <mergeCell ref="F215:F217"/>
    <mergeCell ref="C269:G269"/>
    <mergeCell ref="C262:G262"/>
    <mergeCell ref="C263:G263"/>
    <mergeCell ref="C264:G264"/>
    <mergeCell ref="C265:G265"/>
    <mergeCell ref="C266:G266"/>
    <mergeCell ref="C267:G267"/>
    <mergeCell ref="F256:G256"/>
    <mergeCell ref="K256:Q256"/>
    <mergeCell ref="C258:G258"/>
    <mergeCell ref="C259:G259"/>
    <mergeCell ref="C260:G260"/>
    <mergeCell ref="C261:G261"/>
    <mergeCell ref="C268:G268"/>
    <mergeCell ref="D253:G253"/>
    <mergeCell ref="K253:Q253"/>
    <mergeCell ref="D254:G254"/>
    <mergeCell ref="K254:Q254"/>
    <mergeCell ref="C255:G255"/>
    <mergeCell ref="K255:Q255"/>
    <mergeCell ref="D241:G241"/>
    <mergeCell ref="D228:G228"/>
    <mergeCell ref="K228:Q228"/>
    <mergeCell ref="D229:Q229"/>
    <mergeCell ref="E230:E232"/>
    <mergeCell ref="F230:F232"/>
    <mergeCell ref="O230:O239"/>
    <mergeCell ref="P230:P232"/>
    <mergeCell ref="Q230:Q239"/>
    <mergeCell ref="M236:M237"/>
    <mergeCell ref="N231:N232"/>
    <mergeCell ref="M234:M235"/>
    <mergeCell ref="E236:E237"/>
    <mergeCell ref="F236:F237"/>
    <mergeCell ref="K236:K237"/>
    <mergeCell ref="L236:L237"/>
    <mergeCell ref="L231:L232"/>
    <mergeCell ref="M231:M232"/>
    <mergeCell ref="O215:O227"/>
    <mergeCell ref="P215:P216"/>
    <mergeCell ref="Q215:Q227"/>
    <mergeCell ref="K216:K217"/>
    <mergeCell ref="L216:L217"/>
    <mergeCell ref="M216:M217"/>
    <mergeCell ref="N216:N217"/>
    <mergeCell ref="P205:P207"/>
    <mergeCell ref="Q205:Q207"/>
    <mergeCell ref="E209:G209"/>
    <mergeCell ref="O211:O212"/>
    <mergeCell ref="P211:P212"/>
    <mergeCell ref="Q211:Q212"/>
    <mergeCell ref="D210:Q210"/>
    <mergeCell ref="E203:G203"/>
    <mergeCell ref="K203:Q203"/>
    <mergeCell ref="E205:E207"/>
    <mergeCell ref="F205:F207"/>
    <mergeCell ref="K205:K207"/>
    <mergeCell ref="L205:L207"/>
    <mergeCell ref="M205:M207"/>
    <mergeCell ref="O205:O207"/>
    <mergeCell ref="N205:N207"/>
    <mergeCell ref="G206:G207"/>
    <mergeCell ref="H206:H207"/>
    <mergeCell ref="I206:I207"/>
    <mergeCell ref="J206:J207"/>
    <mergeCell ref="D204:Q204"/>
    <mergeCell ref="F188:G188"/>
    <mergeCell ref="K188:Q188"/>
    <mergeCell ref="D189:Q189"/>
    <mergeCell ref="J170:J171"/>
    <mergeCell ref="N170:N171"/>
    <mergeCell ref="N173:N174"/>
    <mergeCell ref="N176:N177"/>
    <mergeCell ref="P191:P202"/>
    <mergeCell ref="Q191:Q202"/>
    <mergeCell ref="O193:O202"/>
    <mergeCell ref="E182:G182"/>
    <mergeCell ref="L182:Q182"/>
    <mergeCell ref="Q184:Q186"/>
    <mergeCell ref="E187:G187"/>
    <mergeCell ref="K187:Q187"/>
    <mergeCell ref="D183:Q183"/>
    <mergeCell ref="D190:Q190"/>
    <mergeCell ref="D167:G167"/>
    <mergeCell ref="K167:Q167"/>
    <mergeCell ref="O169:O180"/>
    <mergeCell ref="P169:P180"/>
    <mergeCell ref="Q169:Q180"/>
    <mergeCell ref="E170:E171"/>
    <mergeCell ref="F170:F171"/>
    <mergeCell ref="E175:E177"/>
    <mergeCell ref="F175:F177"/>
    <mergeCell ref="K176:K177"/>
    <mergeCell ref="L176:L177"/>
    <mergeCell ref="M176:M177"/>
    <mergeCell ref="L170:L171"/>
    <mergeCell ref="M170:M171"/>
    <mergeCell ref="E173:E174"/>
    <mergeCell ref="F173:F174"/>
    <mergeCell ref="K173:K174"/>
    <mergeCell ref="L173:L174"/>
    <mergeCell ref="M173:M174"/>
    <mergeCell ref="G170:G171"/>
    <mergeCell ref="H170:H171"/>
    <mergeCell ref="I170:I171"/>
    <mergeCell ref="K170:K171"/>
    <mergeCell ref="D168:Q168"/>
    <mergeCell ref="C120:G120"/>
    <mergeCell ref="K120:Q120"/>
    <mergeCell ref="O107:O118"/>
    <mergeCell ref="P107:P113"/>
    <mergeCell ref="Q107:Q118"/>
    <mergeCell ref="E109:E110"/>
    <mergeCell ref="J107:J108"/>
    <mergeCell ref="M107:M108"/>
    <mergeCell ref="N107:N108"/>
    <mergeCell ref="K111:K112"/>
    <mergeCell ref="L111:L112"/>
    <mergeCell ref="E107:E108"/>
    <mergeCell ref="F107:F108"/>
    <mergeCell ref="G107:G108"/>
    <mergeCell ref="H107:H108"/>
    <mergeCell ref="I107:I108"/>
    <mergeCell ref="K107:K108"/>
    <mergeCell ref="L107:L108"/>
    <mergeCell ref="E111:E112"/>
    <mergeCell ref="F111:F112"/>
    <mergeCell ref="G111:G112"/>
    <mergeCell ref="H111:H112"/>
    <mergeCell ref="F109:F110"/>
    <mergeCell ref="G109:G110"/>
    <mergeCell ref="P105:Q105"/>
    <mergeCell ref="D106:Q106"/>
    <mergeCell ref="P91:P103"/>
    <mergeCell ref="E91:E92"/>
    <mergeCell ref="F91:F92"/>
    <mergeCell ref="Q88:Q103"/>
    <mergeCell ref="E89:E90"/>
    <mergeCell ref="F89:F90"/>
    <mergeCell ref="K89:K90"/>
    <mergeCell ref="L89:L90"/>
    <mergeCell ref="M89:M90"/>
    <mergeCell ref="O89:O90"/>
    <mergeCell ref="M102:M103"/>
    <mergeCell ref="N89:N90"/>
    <mergeCell ref="N91:N92"/>
    <mergeCell ref="N102:N103"/>
    <mergeCell ref="D105:G105"/>
    <mergeCell ref="K105:O105"/>
    <mergeCell ref="L91:L92"/>
    <mergeCell ref="M91:M92"/>
    <mergeCell ref="K37:K38"/>
    <mergeCell ref="P59:P61"/>
    <mergeCell ref="Q59:Q62"/>
    <mergeCell ref="O59:O62"/>
    <mergeCell ref="E52:E53"/>
    <mergeCell ref="F52:F53"/>
    <mergeCell ref="O50:O56"/>
    <mergeCell ref="L37:L38"/>
    <mergeCell ref="M37:M38"/>
    <mergeCell ref="N37:N38"/>
    <mergeCell ref="O37:O38"/>
    <mergeCell ref="P37:P38"/>
    <mergeCell ref="Q37:Q38"/>
    <mergeCell ref="K73:K74"/>
    <mergeCell ref="L73:L74"/>
    <mergeCell ref="M73:M74"/>
    <mergeCell ref="O69:O72"/>
    <mergeCell ref="Q69:Q82"/>
    <mergeCell ref="P70:P72"/>
    <mergeCell ref="P80:P81"/>
    <mergeCell ref="C41:C64"/>
    <mergeCell ref="D41:Q41"/>
    <mergeCell ref="D42:Q42"/>
    <mergeCell ref="D48:G48"/>
    <mergeCell ref="D49:Q49"/>
    <mergeCell ref="Q50:Q56"/>
    <mergeCell ref="F57:G57"/>
    <mergeCell ref="D64:G64"/>
    <mergeCell ref="K64:Q64"/>
    <mergeCell ref="E63:G63"/>
    <mergeCell ref="P43:P47"/>
    <mergeCell ref="Q43:Q47"/>
    <mergeCell ref="O43:O47"/>
    <mergeCell ref="D26:G26"/>
    <mergeCell ref="K26:Q26"/>
    <mergeCell ref="F27:G27"/>
    <mergeCell ref="C29:C40"/>
    <mergeCell ref="D29:Q29"/>
    <mergeCell ref="D30:Q30"/>
    <mergeCell ref="E31:E32"/>
    <mergeCell ref="F31:F32"/>
    <mergeCell ref="Q31:Q32"/>
    <mergeCell ref="D33:G33"/>
    <mergeCell ref="E35:E36"/>
    <mergeCell ref="F35:F36"/>
    <mergeCell ref="K35:K36"/>
    <mergeCell ref="L35:L36"/>
    <mergeCell ref="M35:M36"/>
    <mergeCell ref="K31:K32"/>
    <mergeCell ref="L31:L32"/>
    <mergeCell ref="M31:M32"/>
    <mergeCell ref="O31:O32"/>
    <mergeCell ref="P31:P32"/>
    <mergeCell ref="M33:P33"/>
    <mergeCell ref="N31:N32"/>
    <mergeCell ref="E39:G39"/>
    <mergeCell ref="D40:G40"/>
    <mergeCell ref="N16:N17"/>
    <mergeCell ref="L23:L24"/>
    <mergeCell ref="M23:M24"/>
    <mergeCell ref="P23:P24"/>
    <mergeCell ref="E25:G25"/>
    <mergeCell ref="K25:Q25"/>
    <mergeCell ref="O16:O24"/>
    <mergeCell ref="P16:P17"/>
    <mergeCell ref="M19:M20"/>
    <mergeCell ref="P19:P20"/>
    <mergeCell ref="K21:K22"/>
    <mergeCell ref="L21:L22"/>
    <mergeCell ref="M21:M22"/>
    <mergeCell ref="P21:P22"/>
    <mergeCell ref="N19:N20"/>
    <mergeCell ref="P15:Q15"/>
    <mergeCell ref="C14:C26"/>
    <mergeCell ref="D14:Q14"/>
    <mergeCell ref="E16:E17"/>
    <mergeCell ref="F16:F17"/>
    <mergeCell ref="A9:A11"/>
    <mergeCell ref="B9:B11"/>
    <mergeCell ref="C9:C11"/>
    <mergeCell ref="D9:D11"/>
    <mergeCell ref="E9:E11"/>
    <mergeCell ref="F9:F11"/>
    <mergeCell ref="P9:Q10"/>
    <mergeCell ref="K10:K11"/>
    <mergeCell ref="L10:L11"/>
    <mergeCell ref="M10:M11"/>
    <mergeCell ref="J9:J11"/>
    <mergeCell ref="N10:N11"/>
    <mergeCell ref="G9:G11"/>
    <mergeCell ref="H9:H11"/>
    <mergeCell ref="I9:I11"/>
    <mergeCell ref="K9:N9"/>
    <mergeCell ref="J19:J20"/>
    <mergeCell ref="J21:J22"/>
    <mergeCell ref="M16:M17"/>
    <mergeCell ref="C5:Q5"/>
    <mergeCell ref="C6:Q6"/>
    <mergeCell ref="C7:Q7"/>
    <mergeCell ref="Q16:Q24"/>
    <mergeCell ref="E19:E20"/>
    <mergeCell ref="F19:F20"/>
    <mergeCell ref="G19:G20"/>
    <mergeCell ref="H19:H20"/>
    <mergeCell ref="I19:I20"/>
    <mergeCell ref="K19:K20"/>
    <mergeCell ref="L19:L20"/>
    <mergeCell ref="K16:K17"/>
    <mergeCell ref="E23:E24"/>
    <mergeCell ref="L16:L17"/>
    <mergeCell ref="F23:F24"/>
    <mergeCell ref="K23:K24"/>
    <mergeCell ref="E21:E22"/>
    <mergeCell ref="F21:F22"/>
    <mergeCell ref="G21:G22"/>
    <mergeCell ref="H21:H22"/>
    <mergeCell ref="O9:O11"/>
    <mergeCell ref="I21:I22"/>
    <mergeCell ref="N21:N22"/>
    <mergeCell ref="N23:N24"/>
  </mergeCells>
  <phoneticPr fontId="31" type="noConversion"/>
  <pageMargins left="0.25" right="0.25"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D3B0-E7EB-4B62-A6BE-C9667CD23B8D}">
  <sheetPr>
    <pageSetUpPr fitToPage="1"/>
  </sheetPr>
  <dimension ref="A1:Q106"/>
  <sheetViews>
    <sheetView showGridLines="0" zoomScale="70" zoomScaleNormal="70" zoomScaleSheetLayoutView="70" workbookViewId="0">
      <selection activeCell="L1" sqref="L1:L3"/>
    </sheetView>
  </sheetViews>
  <sheetFormatPr defaultColWidth="9.33203125" defaultRowHeight="13.2" x14ac:dyDescent="0.3"/>
  <cols>
    <col min="1" max="2" width="3.109375" style="17" customWidth="1"/>
    <col min="3" max="3" width="3.5546875" style="17" customWidth="1"/>
    <col min="4" max="4" width="4.44140625" style="17" customWidth="1"/>
    <col min="5" max="5" width="14.33203125" style="17" customWidth="1"/>
    <col min="6" max="6" width="34" style="17" customWidth="1"/>
    <col min="7" max="7" width="7.5546875" style="176" customWidth="1"/>
    <col min="8" max="9" width="10.33203125" style="225" customWidth="1"/>
    <col min="10" max="10" width="8.33203125" style="225" customWidth="1"/>
    <col min="11" max="11" width="22.33203125" style="17" customWidth="1"/>
    <col min="12" max="15" width="6.33203125" style="17" customWidth="1"/>
    <col min="16" max="16" width="15.109375" style="17" customWidth="1"/>
    <col min="17" max="17" width="15.44140625" style="17" customWidth="1"/>
    <col min="18" max="16384" width="9.33203125" style="17"/>
  </cols>
  <sheetData>
    <row r="1" spans="1:17" ht="15.6" x14ac:dyDescent="0.3">
      <c r="G1" s="369"/>
      <c r="L1" s="373" t="s">
        <v>1384</v>
      </c>
      <c r="M1" s="373"/>
    </row>
    <row r="2" spans="1:17" ht="15.6" x14ac:dyDescent="0.3">
      <c r="G2" s="369"/>
      <c r="L2" s="374" t="s">
        <v>1385</v>
      </c>
      <c r="M2" s="374"/>
    </row>
    <row r="3" spans="1:17" ht="15.6" x14ac:dyDescent="0.3">
      <c r="G3" s="369"/>
      <c r="L3" s="374" t="s">
        <v>1386</v>
      </c>
      <c r="M3" s="374"/>
    </row>
    <row r="4" spans="1:17" ht="16.2" thickBot="1" x14ac:dyDescent="0.35">
      <c r="G4" s="369"/>
      <c r="L4" s="374"/>
      <c r="M4" s="374"/>
    </row>
    <row r="5" spans="1:17" ht="15.6" x14ac:dyDescent="0.3">
      <c r="A5" s="1343" t="s">
        <v>1145</v>
      </c>
      <c r="B5" s="1344"/>
      <c r="C5" s="1344"/>
      <c r="D5" s="1344"/>
      <c r="E5" s="1344"/>
      <c r="F5" s="1344"/>
      <c r="G5" s="1344"/>
      <c r="H5" s="1344"/>
      <c r="I5" s="1344"/>
      <c r="J5" s="1344"/>
      <c r="K5" s="1344"/>
      <c r="L5" s="1344"/>
      <c r="M5" s="1344"/>
      <c r="N5" s="1344"/>
      <c r="O5" s="1344"/>
      <c r="P5" s="1344"/>
      <c r="Q5" s="1345"/>
    </row>
    <row r="6" spans="1:17" ht="15.6" x14ac:dyDescent="0.3">
      <c r="A6" s="2033" t="s">
        <v>217</v>
      </c>
      <c r="B6" s="2034"/>
      <c r="C6" s="2034"/>
      <c r="D6" s="2034"/>
      <c r="E6" s="2034"/>
      <c r="F6" s="2034"/>
      <c r="G6" s="2034"/>
      <c r="H6" s="2034"/>
      <c r="I6" s="2034"/>
      <c r="J6" s="2034"/>
      <c r="K6" s="2034"/>
      <c r="L6" s="2034"/>
      <c r="M6" s="2034"/>
      <c r="N6" s="2034"/>
      <c r="O6" s="2034"/>
      <c r="P6" s="2034"/>
      <c r="Q6" s="2035"/>
    </row>
    <row r="7" spans="1:17" ht="15.6" x14ac:dyDescent="0.3">
      <c r="A7" s="2036" t="s">
        <v>0</v>
      </c>
      <c r="B7" s="2037"/>
      <c r="C7" s="2037"/>
      <c r="D7" s="2037"/>
      <c r="E7" s="2037"/>
      <c r="F7" s="2037"/>
      <c r="G7" s="2037"/>
      <c r="H7" s="2037"/>
      <c r="I7" s="2037"/>
      <c r="J7" s="2037"/>
      <c r="K7" s="2037"/>
      <c r="L7" s="2037"/>
      <c r="M7" s="2037"/>
      <c r="N7" s="2037"/>
      <c r="O7" s="2037"/>
      <c r="P7" s="2037"/>
      <c r="Q7" s="2038"/>
    </row>
    <row r="8" spans="1:17" ht="16.2" thickBot="1" x14ac:dyDescent="0.35">
      <c r="A8" s="2039"/>
      <c r="B8" s="2040"/>
      <c r="C8" s="2040"/>
      <c r="D8" s="2040"/>
      <c r="E8" s="2040"/>
      <c r="F8" s="2040"/>
      <c r="G8" s="2040"/>
      <c r="H8" s="2040"/>
      <c r="I8" s="2040"/>
      <c r="J8" s="2040"/>
      <c r="K8" s="2040"/>
      <c r="L8" s="2040"/>
      <c r="M8" s="2040"/>
      <c r="N8" s="2040"/>
      <c r="O8" s="2040"/>
      <c r="P8" s="2040"/>
      <c r="Q8" s="2041"/>
    </row>
    <row r="9" spans="1:17" x14ac:dyDescent="0.3">
      <c r="A9" s="2042" t="s">
        <v>554</v>
      </c>
      <c r="B9" s="2045" t="s">
        <v>560</v>
      </c>
      <c r="C9" s="2022" t="s">
        <v>551</v>
      </c>
      <c r="D9" s="2022" t="s">
        <v>552</v>
      </c>
      <c r="E9" s="2022" t="s">
        <v>1</v>
      </c>
      <c r="F9" s="2048" t="s">
        <v>2</v>
      </c>
      <c r="G9" s="2022" t="s">
        <v>3</v>
      </c>
      <c r="H9" s="1452" t="s">
        <v>162</v>
      </c>
      <c r="I9" s="1452" t="s">
        <v>222</v>
      </c>
      <c r="J9" s="1452" t="s">
        <v>1143</v>
      </c>
      <c r="K9" s="2026" t="s">
        <v>749</v>
      </c>
      <c r="L9" s="2026"/>
      <c r="M9" s="2026"/>
      <c r="N9" s="2026"/>
      <c r="O9" s="1463" t="s">
        <v>372</v>
      </c>
      <c r="P9" s="2051" t="s">
        <v>4</v>
      </c>
      <c r="Q9" s="2052"/>
    </row>
    <row r="10" spans="1:17" x14ac:dyDescent="0.3">
      <c r="A10" s="2043"/>
      <c r="B10" s="2046"/>
      <c r="C10" s="2023"/>
      <c r="D10" s="2023"/>
      <c r="E10" s="2023"/>
      <c r="F10" s="2049"/>
      <c r="G10" s="2023"/>
      <c r="H10" s="1453"/>
      <c r="I10" s="1453"/>
      <c r="J10" s="1453"/>
      <c r="K10" s="1458" t="s">
        <v>2</v>
      </c>
      <c r="L10" s="1461" t="s">
        <v>163</v>
      </c>
      <c r="M10" s="1461" t="s">
        <v>221</v>
      </c>
      <c r="N10" s="1461" t="s">
        <v>1144</v>
      </c>
      <c r="O10" s="1461"/>
      <c r="P10" s="2053"/>
      <c r="Q10" s="2054"/>
    </row>
    <row r="11" spans="1:17" ht="88.2" customHeight="1" thickBot="1" x14ac:dyDescent="0.35">
      <c r="A11" s="2044"/>
      <c r="B11" s="2047"/>
      <c r="C11" s="2024"/>
      <c r="D11" s="2024"/>
      <c r="E11" s="2024"/>
      <c r="F11" s="2050"/>
      <c r="G11" s="2024"/>
      <c r="H11" s="2025"/>
      <c r="I11" s="2025"/>
      <c r="J11" s="2025"/>
      <c r="K11" s="2055"/>
      <c r="L11" s="1335"/>
      <c r="M11" s="1335"/>
      <c r="N11" s="1335"/>
      <c r="O11" s="1335"/>
      <c r="P11" s="52" t="s">
        <v>223</v>
      </c>
      <c r="Q11" s="25" t="s">
        <v>2</v>
      </c>
    </row>
    <row r="12" spans="1:17" s="7" customFormat="1" ht="13.8" thickBot="1" x14ac:dyDescent="0.3">
      <c r="A12" s="2019" t="s">
        <v>329</v>
      </c>
      <c r="B12" s="2020"/>
      <c r="C12" s="2020"/>
      <c r="D12" s="2020"/>
      <c r="E12" s="2020"/>
      <c r="F12" s="2020"/>
      <c r="G12" s="2020"/>
      <c r="H12" s="2020"/>
      <c r="I12" s="2020"/>
      <c r="J12" s="2020"/>
      <c r="K12" s="2020"/>
      <c r="L12" s="2020"/>
      <c r="M12" s="2020"/>
      <c r="N12" s="2020"/>
      <c r="O12" s="2020"/>
      <c r="P12" s="2020"/>
      <c r="Q12" s="2021"/>
    </row>
    <row r="13" spans="1:17" s="7" customFormat="1" ht="13.8" thickBot="1" x14ac:dyDescent="0.3">
      <c r="A13" s="53"/>
      <c r="B13" s="2027" t="s">
        <v>655</v>
      </c>
      <c r="C13" s="2028"/>
      <c r="D13" s="2028"/>
      <c r="E13" s="2028"/>
      <c r="F13" s="2028"/>
      <c r="G13" s="2028"/>
      <c r="H13" s="2028"/>
      <c r="I13" s="2028"/>
      <c r="J13" s="2028"/>
      <c r="K13" s="2028"/>
      <c r="L13" s="2028"/>
      <c r="M13" s="2028"/>
      <c r="N13" s="2028"/>
      <c r="O13" s="2028"/>
      <c r="P13" s="2028"/>
      <c r="Q13" s="2029"/>
    </row>
    <row r="14" spans="1:17" ht="13.8" thickBot="1" x14ac:dyDescent="0.3">
      <c r="A14" s="53"/>
      <c r="B14" s="54"/>
      <c r="C14" s="2030" t="s">
        <v>780</v>
      </c>
      <c r="D14" s="2031"/>
      <c r="E14" s="2031"/>
      <c r="F14" s="2031"/>
      <c r="G14" s="2031"/>
      <c r="H14" s="2031"/>
      <c r="I14" s="2031"/>
      <c r="J14" s="2031"/>
      <c r="K14" s="2031"/>
      <c r="L14" s="2031"/>
      <c r="M14" s="2031"/>
      <c r="N14" s="2031"/>
      <c r="O14" s="2031"/>
      <c r="P14" s="2031"/>
      <c r="Q14" s="2032"/>
    </row>
    <row r="15" spans="1:17" ht="13.8" thickBot="1" x14ac:dyDescent="0.3">
      <c r="A15" s="53"/>
      <c r="B15" s="54"/>
      <c r="C15" s="1966"/>
      <c r="D15" s="1395" t="s">
        <v>781</v>
      </c>
      <c r="E15" s="1968"/>
      <c r="F15" s="1968"/>
      <c r="G15" s="1968"/>
      <c r="H15" s="1968"/>
      <c r="I15" s="1968"/>
      <c r="J15" s="1968"/>
      <c r="K15" s="1968"/>
      <c r="L15" s="1968"/>
      <c r="M15" s="1968"/>
      <c r="N15" s="1968"/>
      <c r="O15" s="1968"/>
      <c r="P15" s="1968"/>
      <c r="Q15" s="1969"/>
    </row>
    <row r="16" spans="1:17" ht="39.6" x14ac:dyDescent="0.25">
      <c r="A16" s="53"/>
      <c r="B16" s="54"/>
      <c r="C16" s="1966"/>
      <c r="D16" s="1984"/>
      <c r="E16" s="624" t="s">
        <v>782</v>
      </c>
      <c r="F16" s="625" t="s">
        <v>335</v>
      </c>
      <c r="G16" s="626" t="s">
        <v>293</v>
      </c>
      <c r="H16" s="627">
        <v>80.7</v>
      </c>
      <c r="I16" s="627">
        <v>80.7</v>
      </c>
      <c r="J16" s="849">
        <v>80.7</v>
      </c>
      <c r="K16" s="628" t="s">
        <v>336</v>
      </c>
      <c r="L16" s="629">
        <v>320</v>
      </c>
      <c r="M16" s="629">
        <v>330</v>
      </c>
      <c r="N16" s="850">
        <v>340</v>
      </c>
      <c r="O16" s="630" t="s">
        <v>783</v>
      </c>
      <c r="P16" s="1991" t="s">
        <v>1101</v>
      </c>
      <c r="Q16" s="1993" t="s">
        <v>504</v>
      </c>
    </row>
    <row r="17" spans="1:17" ht="26.4" x14ac:dyDescent="0.25">
      <c r="A17" s="53"/>
      <c r="B17" s="54"/>
      <c r="C17" s="1966"/>
      <c r="D17" s="1984"/>
      <c r="E17" s="1976" t="s">
        <v>784</v>
      </c>
      <c r="F17" s="1995" t="s">
        <v>1088</v>
      </c>
      <c r="G17" s="1997" t="s">
        <v>293</v>
      </c>
      <c r="H17" s="1999">
        <v>51.9</v>
      </c>
      <c r="I17" s="1999">
        <v>51.9</v>
      </c>
      <c r="J17" s="2002">
        <v>51.9</v>
      </c>
      <c r="K17" s="683" t="s">
        <v>337</v>
      </c>
      <c r="L17" s="497">
        <v>3300</v>
      </c>
      <c r="M17" s="497">
        <v>3400</v>
      </c>
      <c r="N17" s="664">
        <v>3500</v>
      </c>
      <c r="O17" s="2012" t="s">
        <v>785</v>
      </c>
      <c r="P17" s="1992"/>
      <c r="Q17" s="1994"/>
    </row>
    <row r="18" spans="1:17" ht="26.4" x14ac:dyDescent="0.25">
      <c r="A18" s="53"/>
      <c r="B18" s="54"/>
      <c r="C18" s="1966"/>
      <c r="D18" s="1984"/>
      <c r="E18" s="1977"/>
      <c r="F18" s="1996"/>
      <c r="G18" s="1998"/>
      <c r="H18" s="2000"/>
      <c r="I18" s="2000"/>
      <c r="J18" s="2003"/>
      <c r="K18" s="683" t="s">
        <v>338</v>
      </c>
      <c r="L18" s="497">
        <v>1</v>
      </c>
      <c r="M18" s="497">
        <v>1</v>
      </c>
      <c r="N18" s="664">
        <v>1</v>
      </c>
      <c r="O18" s="2013"/>
      <c r="P18" s="1992"/>
      <c r="Q18" s="1994"/>
    </row>
    <row r="19" spans="1:17" ht="39.6" x14ac:dyDescent="0.25">
      <c r="A19" s="53"/>
      <c r="B19" s="54"/>
      <c r="C19" s="1966"/>
      <c r="D19" s="1984"/>
      <c r="E19" s="1977"/>
      <c r="F19" s="1996"/>
      <c r="G19" s="1998"/>
      <c r="H19" s="2000"/>
      <c r="I19" s="2001"/>
      <c r="J19" s="2004"/>
      <c r="K19" s="683" t="s">
        <v>339</v>
      </c>
      <c r="L19" s="497">
        <v>1</v>
      </c>
      <c r="M19" s="497">
        <v>0</v>
      </c>
      <c r="N19" s="664">
        <v>0</v>
      </c>
      <c r="O19" s="2014"/>
      <c r="P19" s="1992"/>
      <c r="Q19" s="1994"/>
    </row>
    <row r="20" spans="1:17" ht="26.4" x14ac:dyDescent="0.25">
      <c r="A20" s="53"/>
      <c r="B20" s="54"/>
      <c r="C20" s="1966"/>
      <c r="D20" s="1984"/>
      <c r="E20" s="1976" t="s">
        <v>786</v>
      </c>
      <c r="F20" s="2015" t="s">
        <v>340</v>
      </c>
      <c r="G20" s="1997" t="s">
        <v>293</v>
      </c>
      <c r="H20" s="1999">
        <v>33.1</v>
      </c>
      <c r="I20" s="1999">
        <v>33.1</v>
      </c>
      <c r="J20" s="2002">
        <v>33.1</v>
      </c>
      <c r="K20" s="683" t="s">
        <v>341</v>
      </c>
      <c r="L20" s="497">
        <v>4</v>
      </c>
      <c r="M20" s="497">
        <v>5</v>
      </c>
      <c r="N20" s="664">
        <v>6</v>
      </c>
      <c r="O20" s="2012" t="s">
        <v>787</v>
      </c>
      <c r="P20" s="1992"/>
      <c r="Q20" s="1994"/>
    </row>
    <row r="21" spans="1:17" ht="39.6" x14ac:dyDescent="0.25">
      <c r="A21" s="53"/>
      <c r="B21" s="54"/>
      <c r="C21" s="1966"/>
      <c r="D21" s="1984"/>
      <c r="E21" s="1977"/>
      <c r="F21" s="2016"/>
      <c r="G21" s="1998"/>
      <c r="H21" s="2000"/>
      <c r="I21" s="2000"/>
      <c r="J21" s="2003"/>
      <c r="K21" s="683" t="s">
        <v>342</v>
      </c>
      <c r="L21" s="497">
        <v>120</v>
      </c>
      <c r="M21" s="497">
        <v>140</v>
      </c>
      <c r="N21" s="664">
        <v>150</v>
      </c>
      <c r="O21" s="2013"/>
      <c r="P21" s="1992"/>
      <c r="Q21" s="1994"/>
    </row>
    <row r="22" spans="1:17" x14ac:dyDescent="0.25">
      <c r="A22" s="53"/>
      <c r="B22" s="54"/>
      <c r="C22" s="1966"/>
      <c r="D22" s="1984"/>
      <c r="E22" s="1977"/>
      <c r="F22" s="2016"/>
      <c r="G22" s="1998"/>
      <c r="H22" s="2000"/>
      <c r="I22" s="2000"/>
      <c r="J22" s="2003"/>
      <c r="K22" s="1975" t="s">
        <v>343</v>
      </c>
      <c r="L22" s="1981">
        <v>12</v>
      </c>
      <c r="M22" s="1981">
        <v>14</v>
      </c>
      <c r="N22" s="1377">
        <v>18</v>
      </c>
      <c r="O22" s="2013"/>
      <c r="P22" s="1992"/>
      <c r="Q22" s="1994"/>
    </row>
    <row r="23" spans="1:17" x14ac:dyDescent="0.25">
      <c r="A23" s="53"/>
      <c r="B23" s="54"/>
      <c r="C23" s="1966"/>
      <c r="D23" s="1984"/>
      <c r="E23" s="1977"/>
      <c r="F23" s="2016"/>
      <c r="G23" s="1998"/>
      <c r="H23" s="2000"/>
      <c r="I23" s="2000"/>
      <c r="J23" s="2003"/>
      <c r="K23" s="1303"/>
      <c r="L23" s="1982"/>
      <c r="M23" s="1982"/>
      <c r="N23" s="2005"/>
      <c r="O23" s="2013"/>
      <c r="P23" s="1992"/>
      <c r="Q23" s="1994"/>
    </row>
    <row r="24" spans="1:17" x14ac:dyDescent="0.25">
      <c r="A24" s="53"/>
      <c r="B24" s="54"/>
      <c r="C24" s="1966"/>
      <c r="D24" s="1984"/>
      <c r="E24" s="1958"/>
      <c r="F24" s="2017"/>
      <c r="G24" s="1960"/>
      <c r="H24" s="2001"/>
      <c r="I24" s="2001"/>
      <c r="J24" s="2004"/>
      <c r="K24" s="1305"/>
      <c r="L24" s="1983"/>
      <c r="M24" s="1983"/>
      <c r="N24" s="1378"/>
      <c r="O24" s="2014"/>
      <c r="P24" s="1992"/>
      <c r="Q24" s="1994"/>
    </row>
    <row r="25" spans="1:17" x14ac:dyDescent="0.25">
      <c r="A25" s="53"/>
      <c r="B25" s="54"/>
      <c r="C25" s="1966"/>
      <c r="D25" s="1984"/>
      <c r="E25" s="1976" t="s">
        <v>788</v>
      </c>
      <c r="F25" s="1978" t="s">
        <v>344</v>
      </c>
      <c r="G25" s="754" t="s">
        <v>5</v>
      </c>
      <c r="H25" s="685">
        <v>75.3</v>
      </c>
      <c r="I25" s="685">
        <v>32.200000000000003</v>
      </c>
      <c r="J25" s="482">
        <v>0</v>
      </c>
      <c r="K25" s="1975" t="s">
        <v>345</v>
      </c>
      <c r="L25" s="1981" t="s">
        <v>346</v>
      </c>
      <c r="M25" s="2006">
        <v>0</v>
      </c>
      <c r="N25" s="1377">
        <v>0</v>
      </c>
      <c r="O25" s="2009" t="s">
        <v>785</v>
      </c>
      <c r="P25" s="1992"/>
      <c r="Q25" s="1994"/>
    </row>
    <row r="26" spans="1:17" x14ac:dyDescent="0.25">
      <c r="A26" s="53"/>
      <c r="B26" s="54"/>
      <c r="C26" s="1966"/>
      <c r="D26" s="1984"/>
      <c r="E26" s="1977"/>
      <c r="F26" s="1979"/>
      <c r="G26" s="754" t="s">
        <v>6</v>
      </c>
      <c r="H26" s="498">
        <v>6.6</v>
      </c>
      <c r="I26" s="498">
        <v>2.8</v>
      </c>
      <c r="J26" s="482">
        <v>0</v>
      </c>
      <c r="K26" s="1303"/>
      <c r="L26" s="1982"/>
      <c r="M26" s="2007"/>
      <c r="N26" s="2005"/>
      <c r="O26" s="2010"/>
      <c r="P26" s="1992"/>
      <c r="Q26" s="1994"/>
    </row>
    <row r="27" spans="1:17" x14ac:dyDescent="0.25">
      <c r="A27" s="53"/>
      <c r="B27" s="54"/>
      <c r="C27" s="1966"/>
      <c r="D27" s="1984"/>
      <c r="E27" s="1958"/>
      <c r="F27" s="1980"/>
      <c r="G27" s="754" t="s">
        <v>8</v>
      </c>
      <c r="H27" s="685">
        <v>6.6</v>
      </c>
      <c r="I27" s="685">
        <v>2.8</v>
      </c>
      <c r="J27" s="482">
        <v>0</v>
      </c>
      <c r="K27" s="1305"/>
      <c r="L27" s="1983"/>
      <c r="M27" s="2008"/>
      <c r="N27" s="1378"/>
      <c r="O27" s="2011"/>
      <c r="P27" s="1992"/>
      <c r="Q27" s="1994"/>
    </row>
    <row r="28" spans="1:17" ht="39.6" x14ac:dyDescent="0.25">
      <c r="A28" s="53"/>
      <c r="B28" s="54"/>
      <c r="C28" s="1966"/>
      <c r="D28" s="1984"/>
      <c r="E28" s="689" t="s">
        <v>789</v>
      </c>
      <c r="F28" s="754" t="s">
        <v>347</v>
      </c>
      <c r="G28" s="167" t="s">
        <v>7</v>
      </c>
      <c r="H28" s="498">
        <v>5</v>
      </c>
      <c r="I28" s="498">
        <v>5</v>
      </c>
      <c r="J28" s="482">
        <v>5</v>
      </c>
      <c r="K28" s="683" t="s">
        <v>348</v>
      </c>
      <c r="L28" s="497">
        <v>3</v>
      </c>
      <c r="M28" s="497">
        <v>3</v>
      </c>
      <c r="N28" s="664">
        <v>4</v>
      </c>
      <c r="O28" s="2012" t="s">
        <v>790</v>
      </c>
      <c r="P28" s="1992"/>
      <c r="Q28" s="1994"/>
    </row>
    <row r="29" spans="1:17" ht="26.4" x14ac:dyDescent="0.25">
      <c r="A29" s="53"/>
      <c r="B29" s="54"/>
      <c r="C29" s="1966"/>
      <c r="D29" s="1984"/>
      <c r="E29" s="1976" t="s">
        <v>791</v>
      </c>
      <c r="F29" s="1978" t="s">
        <v>349</v>
      </c>
      <c r="G29" s="1978" t="s">
        <v>7</v>
      </c>
      <c r="H29" s="2018">
        <v>7</v>
      </c>
      <c r="I29" s="2018">
        <v>7</v>
      </c>
      <c r="J29" s="2002">
        <v>7</v>
      </c>
      <c r="K29" s="683" t="s">
        <v>350</v>
      </c>
      <c r="L29" s="497">
        <v>40</v>
      </c>
      <c r="M29" s="497">
        <v>40</v>
      </c>
      <c r="N29" s="664">
        <v>40</v>
      </c>
      <c r="O29" s="2013"/>
      <c r="P29" s="1992"/>
      <c r="Q29" s="1994"/>
    </row>
    <row r="30" spans="1:17" ht="39.6" x14ac:dyDescent="0.25">
      <c r="A30" s="53"/>
      <c r="B30" s="54"/>
      <c r="C30" s="1966"/>
      <c r="D30" s="1984"/>
      <c r="E30" s="1977"/>
      <c r="F30" s="1979"/>
      <c r="G30" s="1979"/>
      <c r="H30" s="1321"/>
      <c r="I30" s="1321"/>
      <c r="J30" s="2003"/>
      <c r="K30" s="683" t="s">
        <v>503</v>
      </c>
      <c r="L30" s="497">
        <v>1</v>
      </c>
      <c r="M30" s="497">
        <v>1</v>
      </c>
      <c r="N30" s="664">
        <v>1</v>
      </c>
      <c r="O30" s="2013"/>
      <c r="P30" s="1992"/>
      <c r="Q30" s="1994"/>
    </row>
    <row r="31" spans="1:17" ht="39.6" x14ac:dyDescent="0.25">
      <c r="A31" s="53"/>
      <c r="B31" s="54"/>
      <c r="C31" s="1966"/>
      <c r="D31" s="1984"/>
      <c r="E31" s="1977"/>
      <c r="F31" s="1979"/>
      <c r="G31" s="1979"/>
      <c r="H31" s="1321"/>
      <c r="I31" s="1321"/>
      <c r="J31" s="2003"/>
      <c r="K31" s="683" t="s">
        <v>351</v>
      </c>
      <c r="L31" s="497">
        <v>1</v>
      </c>
      <c r="M31" s="497">
        <v>1</v>
      </c>
      <c r="N31" s="664">
        <v>1</v>
      </c>
      <c r="O31" s="2013"/>
      <c r="P31" s="1992"/>
      <c r="Q31" s="1994"/>
    </row>
    <row r="32" spans="1:17" ht="26.4" x14ac:dyDescent="0.25">
      <c r="A32" s="53"/>
      <c r="B32" s="54"/>
      <c r="C32" s="1966"/>
      <c r="D32" s="1984"/>
      <c r="E32" s="1977"/>
      <c r="F32" s="1979"/>
      <c r="G32" s="1979"/>
      <c r="H32" s="1321"/>
      <c r="I32" s="1321"/>
      <c r="J32" s="2003"/>
      <c r="K32" s="683" t="s">
        <v>352</v>
      </c>
      <c r="L32" s="497">
        <v>40</v>
      </c>
      <c r="M32" s="497">
        <v>40</v>
      </c>
      <c r="N32" s="664">
        <v>40</v>
      </c>
      <c r="O32" s="2013"/>
      <c r="P32" s="1992"/>
      <c r="Q32" s="1994"/>
    </row>
    <row r="33" spans="1:17" x14ac:dyDescent="0.25">
      <c r="A33" s="53"/>
      <c r="B33" s="54"/>
      <c r="C33" s="1966"/>
      <c r="D33" s="1984"/>
      <c r="E33" s="1977"/>
      <c r="F33" s="1979"/>
      <c r="G33" s="1979"/>
      <c r="H33" s="1321"/>
      <c r="I33" s="1321"/>
      <c r="J33" s="2003"/>
      <c r="K33" s="1975" t="s">
        <v>353</v>
      </c>
      <c r="L33" s="1981">
        <v>1</v>
      </c>
      <c r="M33" s="1981">
        <v>1</v>
      </c>
      <c r="N33" s="1377">
        <v>1</v>
      </c>
      <c r="O33" s="2013"/>
      <c r="P33" s="1992"/>
      <c r="Q33" s="1994"/>
    </row>
    <row r="34" spans="1:17" x14ac:dyDescent="0.25">
      <c r="A34" s="53"/>
      <c r="B34" s="54"/>
      <c r="C34" s="1966"/>
      <c r="D34" s="1984"/>
      <c r="E34" s="1977"/>
      <c r="F34" s="1979"/>
      <c r="G34" s="1979"/>
      <c r="H34" s="1321"/>
      <c r="I34" s="1321"/>
      <c r="J34" s="2003"/>
      <c r="K34" s="1303"/>
      <c r="L34" s="1982"/>
      <c r="M34" s="1982"/>
      <c r="N34" s="2005"/>
      <c r="O34" s="2013"/>
      <c r="P34" s="1992"/>
      <c r="Q34" s="1994"/>
    </row>
    <row r="35" spans="1:17" ht="13.8" thickBot="1" x14ac:dyDescent="0.3">
      <c r="A35" s="53"/>
      <c r="B35" s="54"/>
      <c r="C35" s="1966"/>
      <c r="D35" s="1984"/>
      <c r="E35" s="1958"/>
      <c r="F35" s="1980"/>
      <c r="G35" s="1980"/>
      <c r="H35" s="1308"/>
      <c r="I35" s="1308"/>
      <c r="J35" s="2004"/>
      <c r="K35" s="1305"/>
      <c r="L35" s="1983"/>
      <c r="M35" s="1983"/>
      <c r="N35" s="1378"/>
      <c r="O35" s="2014"/>
      <c r="P35" s="1992"/>
      <c r="Q35" s="1994"/>
    </row>
    <row r="36" spans="1:17" ht="13.8" thickBot="1" x14ac:dyDescent="0.3">
      <c r="A36" s="53"/>
      <c r="B36" s="54"/>
      <c r="C36" s="1966"/>
      <c r="D36" s="1985"/>
      <c r="E36" s="1970" t="s">
        <v>13</v>
      </c>
      <c r="F36" s="1970"/>
      <c r="G36" s="1971"/>
      <c r="H36" s="215">
        <f>SUM(H16:H35)</f>
        <v>266.2</v>
      </c>
      <c r="I36" s="215">
        <f>SUM(I16:I35)</f>
        <v>215.5</v>
      </c>
      <c r="J36" s="215">
        <f>SUM(J16:J35)</f>
        <v>177.7</v>
      </c>
      <c r="K36" s="1972"/>
      <c r="L36" s="1973"/>
      <c r="M36" s="1973"/>
      <c r="N36" s="1973"/>
      <c r="O36" s="1973"/>
      <c r="P36" s="1973"/>
      <c r="Q36" s="1974"/>
    </row>
    <row r="37" spans="1:17" ht="13.8" thickBot="1" x14ac:dyDescent="0.3">
      <c r="A37" s="53"/>
      <c r="B37" s="54"/>
      <c r="C37" s="1966"/>
      <c r="D37" s="1379" t="s">
        <v>792</v>
      </c>
      <c r="E37" s="1380"/>
      <c r="F37" s="1380"/>
      <c r="G37" s="1380"/>
      <c r="H37" s="1380"/>
      <c r="I37" s="1380"/>
      <c r="J37" s="1380"/>
      <c r="K37" s="1380"/>
      <c r="L37" s="1380"/>
      <c r="M37" s="1380"/>
      <c r="N37" s="1380"/>
      <c r="O37" s="1380"/>
      <c r="P37" s="1380"/>
      <c r="Q37" s="1381"/>
    </row>
    <row r="38" spans="1:17" ht="26.4" x14ac:dyDescent="0.25">
      <c r="A38" s="53"/>
      <c r="B38" s="54"/>
      <c r="C38" s="1966"/>
      <c r="D38" s="618"/>
      <c r="E38" s="426" t="s">
        <v>793</v>
      </c>
      <c r="F38" s="652" t="s">
        <v>330</v>
      </c>
      <c r="G38" s="757" t="s">
        <v>6</v>
      </c>
      <c r="H38" s="688">
        <v>20</v>
      </c>
      <c r="I38" s="688">
        <v>0</v>
      </c>
      <c r="J38" s="832">
        <v>0</v>
      </c>
      <c r="K38" s="453" t="s">
        <v>331</v>
      </c>
      <c r="L38" s="665">
        <v>100</v>
      </c>
      <c r="M38" s="665">
        <v>0</v>
      </c>
      <c r="N38" s="753">
        <v>0</v>
      </c>
      <c r="O38" s="1371" t="s">
        <v>794</v>
      </c>
      <c r="P38" s="2057" t="s">
        <v>1101</v>
      </c>
      <c r="Q38" s="1383" t="s">
        <v>511</v>
      </c>
    </row>
    <row r="39" spans="1:17" ht="52.8" x14ac:dyDescent="0.25">
      <c r="A39" s="53"/>
      <c r="B39" s="54"/>
      <c r="C39" s="1966"/>
      <c r="D39" s="55"/>
      <c r="E39" s="1939" t="s">
        <v>795</v>
      </c>
      <c r="F39" s="2059" t="s">
        <v>561</v>
      </c>
      <c r="G39" s="2060" t="s">
        <v>510</v>
      </c>
      <c r="H39" s="1938">
        <v>0</v>
      </c>
      <c r="I39" s="1938">
        <v>0</v>
      </c>
      <c r="J39" s="2002">
        <v>0</v>
      </c>
      <c r="K39" s="679" t="s">
        <v>509</v>
      </c>
      <c r="L39" s="659">
        <v>0</v>
      </c>
      <c r="M39" s="659">
        <v>0</v>
      </c>
      <c r="N39" s="664">
        <v>0</v>
      </c>
      <c r="O39" s="1391"/>
      <c r="P39" s="2058"/>
      <c r="Q39" s="1384"/>
    </row>
    <row r="40" spans="1:17" ht="26.4" x14ac:dyDescent="0.25">
      <c r="A40" s="53"/>
      <c r="B40" s="54"/>
      <c r="C40" s="1966"/>
      <c r="D40" s="55"/>
      <c r="E40" s="1939"/>
      <c r="F40" s="2059"/>
      <c r="G40" s="2060"/>
      <c r="H40" s="1938"/>
      <c r="I40" s="1938"/>
      <c r="J40" s="2003"/>
      <c r="K40" s="679" t="s">
        <v>508</v>
      </c>
      <c r="L40" s="659">
        <v>0</v>
      </c>
      <c r="M40" s="659">
        <v>0</v>
      </c>
      <c r="N40" s="664">
        <v>0</v>
      </c>
      <c r="O40" s="1391"/>
      <c r="P40" s="2058"/>
      <c r="Q40" s="1384"/>
    </row>
    <row r="41" spans="1:17" ht="26.4" x14ac:dyDescent="0.25">
      <c r="A41" s="53"/>
      <c r="B41" s="54"/>
      <c r="C41" s="1966"/>
      <c r="D41" s="55"/>
      <c r="E41" s="1939"/>
      <c r="F41" s="2059"/>
      <c r="G41" s="2060"/>
      <c r="H41" s="1938"/>
      <c r="I41" s="1938"/>
      <c r="J41" s="2004"/>
      <c r="K41" s="679" t="s">
        <v>507</v>
      </c>
      <c r="L41" s="659">
        <v>0</v>
      </c>
      <c r="M41" s="659">
        <v>0</v>
      </c>
      <c r="N41" s="664">
        <v>0</v>
      </c>
      <c r="O41" s="1391"/>
      <c r="P41" s="2058"/>
      <c r="Q41" s="1384"/>
    </row>
    <row r="42" spans="1:17" x14ac:dyDescent="0.25">
      <c r="A42" s="53"/>
      <c r="B42" s="54"/>
      <c r="C42" s="1966"/>
      <c r="D42" s="55"/>
      <c r="E42" s="1939" t="s">
        <v>796</v>
      </c>
      <c r="F42" s="1940" t="s">
        <v>332</v>
      </c>
      <c r="G42" s="1389" t="s">
        <v>6</v>
      </c>
      <c r="H42" s="1938">
        <v>20</v>
      </c>
      <c r="I42" s="1938">
        <v>20</v>
      </c>
      <c r="J42" s="2002">
        <v>0</v>
      </c>
      <c r="K42" s="670" t="s">
        <v>462</v>
      </c>
      <c r="L42" s="659">
        <v>0</v>
      </c>
      <c r="M42" s="659">
        <v>0</v>
      </c>
      <c r="N42" s="664">
        <v>0</v>
      </c>
      <c r="O42" s="1391"/>
      <c r="P42" s="2058"/>
      <c r="Q42" s="1384"/>
    </row>
    <row r="43" spans="1:17" ht="26.4" x14ac:dyDescent="0.25">
      <c r="A43" s="53"/>
      <c r="B43" s="54"/>
      <c r="C43" s="1966"/>
      <c r="D43" s="55"/>
      <c r="E43" s="1939"/>
      <c r="F43" s="1941"/>
      <c r="G43" s="1389"/>
      <c r="H43" s="1938"/>
      <c r="I43" s="1938"/>
      <c r="J43" s="2003"/>
      <c r="K43" s="670" t="s">
        <v>461</v>
      </c>
      <c r="L43" s="659">
        <v>1</v>
      </c>
      <c r="M43" s="659">
        <v>0</v>
      </c>
      <c r="N43" s="664">
        <v>0</v>
      </c>
      <c r="O43" s="1391"/>
      <c r="P43" s="2058"/>
      <c r="Q43" s="1384"/>
    </row>
    <row r="44" spans="1:17" ht="26.4" x14ac:dyDescent="0.25">
      <c r="A44" s="53"/>
      <c r="B44" s="54"/>
      <c r="C44" s="1966"/>
      <c r="D44" s="55"/>
      <c r="E44" s="1939"/>
      <c r="F44" s="1941"/>
      <c r="G44" s="1389"/>
      <c r="H44" s="1938"/>
      <c r="I44" s="1938"/>
      <c r="J44" s="2004"/>
      <c r="K44" s="670" t="s">
        <v>1344</v>
      </c>
      <c r="L44" s="659">
        <v>0</v>
      </c>
      <c r="M44" s="659">
        <v>1</v>
      </c>
      <c r="N44" s="664">
        <v>0</v>
      </c>
      <c r="O44" s="1391"/>
      <c r="P44" s="2058"/>
      <c r="Q44" s="1384"/>
    </row>
    <row r="45" spans="1:17" ht="26.4" x14ac:dyDescent="0.25">
      <c r="A45" s="53"/>
      <c r="B45" s="54"/>
      <c r="C45" s="1966"/>
      <c r="D45" s="55"/>
      <c r="E45" s="1942" t="s">
        <v>797</v>
      </c>
      <c r="F45" s="2056" t="s">
        <v>460</v>
      </c>
      <c r="G45" s="1389" t="s">
        <v>6</v>
      </c>
      <c r="H45" s="1938">
        <v>0</v>
      </c>
      <c r="I45" s="1938">
        <v>0</v>
      </c>
      <c r="J45" s="2002">
        <v>0</v>
      </c>
      <c r="K45" s="720" t="s">
        <v>333</v>
      </c>
      <c r="L45" s="659">
        <v>0</v>
      </c>
      <c r="M45" s="659">
        <v>0</v>
      </c>
      <c r="N45" s="664">
        <v>0</v>
      </c>
      <c r="O45" s="1391"/>
      <c r="P45" s="2058"/>
      <c r="Q45" s="1384"/>
    </row>
    <row r="46" spans="1:17" ht="26.4" x14ac:dyDescent="0.25">
      <c r="A46" s="53"/>
      <c r="B46" s="54"/>
      <c r="C46" s="1966"/>
      <c r="D46" s="55"/>
      <c r="E46" s="1942"/>
      <c r="F46" s="2056"/>
      <c r="G46" s="1389"/>
      <c r="H46" s="1938"/>
      <c r="I46" s="1938"/>
      <c r="J46" s="2003"/>
      <c r="K46" s="720" t="s">
        <v>334</v>
      </c>
      <c r="L46" s="659">
        <v>0</v>
      </c>
      <c r="M46" s="659">
        <v>0</v>
      </c>
      <c r="N46" s="664">
        <v>0</v>
      </c>
      <c r="O46" s="1391"/>
      <c r="P46" s="2058"/>
      <c r="Q46" s="1384"/>
    </row>
    <row r="47" spans="1:17" ht="13.8" thickBot="1" x14ac:dyDescent="0.3">
      <c r="A47" s="53"/>
      <c r="B47" s="54"/>
      <c r="C47" s="1966"/>
      <c r="D47" s="55"/>
      <c r="E47" s="278" t="s">
        <v>1060</v>
      </c>
      <c r="F47" s="274" t="s">
        <v>1061</v>
      </c>
      <c r="G47" s="274" t="s">
        <v>6</v>
      </c>
      <c r="H47" s="499">
        <v>1</v>
      </c>
      <c r="I47" s="499">
        <v>1</v>
      </c>
      <c r="J47" s="833">
        <v>1</v>
      </c>
      <c r="K47" s="690" t="s">
        <v>1054</v>
      </c>
      <c r="L47" s="667">
        <v>1</v>
      </c>
      <c r="M47" s="667">
        <v>1</v>
      </c>
      <c r="N47" s="500">
        <v>1</v>
      </c>
      <c r="O47" s="412" t="s">
        <v>753</v>
      </c>
      <c r="P47" s="429" t="s">
        <v>1101</v>
      </c>
      <c r="Q47" s="661"/>
    </row>
    <row r="48" spans="1:17" ht="13.8" thickBot="1" x14ac:dyDescent="0.3">
      <c r="A48" s="53"/>
      <c r="B48" s="54"/>
      <c r="C48" s="1966"/>
      <c r="D48" s="56"/>
      <c r="E48" s="1956" t="s">
        <v>13</v>
      </c>
      <c r="F48" s="1956"/>
      <c r="G48" s="1957"/>
      <c r="H48" s="240">
        <f>SUM(H38:H47)</f>
        <v>41</v>
      </c>
      <c r="I48" s="240">
        <f>SUM(I38:I47)</f>
        <v>21</v>
      </c>
      <c r="J48" s="230">
        <f>SUM(J38:J47)</f>
        <v>1</v>
      </c>
      <c r="K48" s="1427"/>
      <c r="L48" s="1428"/>
      <c r="M48" s="1428"/>
      <c r="N48" s="1428"/>
      <c r="O48" s="1428"/>
      <c r="P48" s="1428"/>
      <c r="Q48" s="1429"/>
    </row>
    <row r="49" spans="1:17" ht="13.8" thickBot="1" x14ac:dyDescent="0.3">
      <c r="A49" s="53"/>
      <c r="B49" s="54"/>
      <c r="C49" s="1966"/>
      <c r="D49" s="1379" t="s">
        <v>798</v>
      </c>
      <c r="E49" s="1380"/>
      <c r="F49" s="1380"/>
      <c r="G49" s="1380"/>
      <c r="H49" s="1380"/>
      <c r="I49" s="1380"/>
      <c r="J49" s="1380"/>
      <c r="K49" s="1380"/>
      <c r="L49" s="1380"/>
      <c r="M49" s="1380"/>
      <c r="N49" s="1380"/>
      <c r="O49" s="1380"/>
      <c r="P49" s="1380"/>
      <c r="Q49" s="1381"/>
    </row>
    <row r="50" spans="1:17" ht="26.4" x14ac:dyDescent="0.25">
      <c r="A50" s="53"/>
      <c r="B50" s="54"/>
      <c r="C50" s="1966"/>
      <c r="D50" s="619"/>
      <c r="E50" s="1958" t="s">
        <v>799</v>
      </c>
      <c r="F50" s="1960" t="s">
        <v>562</v>
      </c>
      <c r="G50" s="757" t="s">
        <v>5</v>
      </c>
      <c r="H50" s="688">
        <v>26.9</v>
      </c>
      <c r="I50" s="688">
        <v>5</v>
      </c>
      <c r="J50" s="832">
        <v>0</v>
      </c>
      <c r="K50" s="453" t="s">
        <v>506</v>
      </c>
      <c r="L50" s="753">
        <v>75</v>
      </c>
      <c r="M50" s="753">
        <v>5</v>
      </c>
      <c r="N50" s="753">
        <v>0</v>
      </c>
      <c r="O50" s="1376" t="s">
        <v>794</v>
      </c>
      <c r="P50" s="1962" t="s">
        <v>1102</v>
      </c>
      <c r="Q50" s="1424" t="s">
        <v>1335</v>
      </c>
    </row>
    <row r="51" spans="1:17" ht="13.8" thickBot="1" x14ac:dyDescent="0.3">
      <c r="A51" s="53"/>
      <c r="B51" s="54"/>
      <c r="C51" s="1966"/>
      <c r="D51" s="168"/>
      <c r="E51" s="1959"/>
      <c r="F51" s="1961"/>
      <c r="G51" s="755" t="s">
        <v>6</v>
      </c>
      <c r="H51" s="499">
        <v>0</v>
      </c>
      <c r="I51" s="499">
        <v>0</v>
      </c>
      <c r="J51" s="833">
        <v>0</v>
      </c>
      <c r="K51" s="690" t="s">
        <v>505</v>
      </c>
      <c r="L51" s="667">
        <v>4</v>
      </c>
      <c r="M51" s="667">
        <v>2</v>
      </c>
      <c r="N51" s="500">
        <v>0</v>
      </c>
      <c r="O51" s="1375"/>
      <c r="P51" s="1962"/>
      <c r="Q51" s="1424"/>
    </row>
    <row r="52" spans="1:17" ht="13.8" thickBot="1" x14ac:dyDescent="0.3">
      <c r="A52" s="53"/>
      <c r="B52" s="54"/>
      <c r="C52" s="1966"/>
      <c r="D52" s="56"/>
      <c r="E52" s="1956" t="s">
        <v>13</v>
      </c>
      <c r="F52" s="1956"/>
      <c r="G52" s="1957"/>
      <c r="H52" s="240">
        <f t="shared" ref="H52" si="0">SUM(H50:H51)</f>
        <v>26.9</v>
      </c>
      <c r="I52" s="240">
        <f>SUM(I50:I51)</f>
        <v>5</v>
      </c>
      <c r="J52" s="230">
        <f>SUM(J50:J51)</f>
        <v>0</v>
      </c>
      <c r="K52" s="1427"/>
      <c r="L52" s="1428"/>
      <c r="M52" s="1428"/>
      <c r="N52" s="1428"/>
      <c r="O52" s="1428"/>
      <c r="P52" s="1428"/>
      <c r="Q52" s="1429"/>
    </row>
    <row r="53" spans="1:17" ht="13.8" thickBot="1" x14ac:dyDescent="0.3">
      <c r="A53" s="53"/>
      <c r="B53" s="54"/>
      <c r="C53" s="1967"/>
      <c r="D53" s="57"/>
      <c r="E53" s="1986" t="s">
        <v>9</v>
      </c>
      <c r="F53" s="1986"/>
      <c r="G53" s="1987"/>
      <c r="H53" s="241">
        <f>H48+H36+H52</f>
        <v>334.09999999999997</v>
      </c>
      <c r="I53" s="241">
        <f>I48+I36+I52</f>
        <v>241.5</v>
      </c>
      <c r="J53" s="241">
        <f>J48+J36+J52</f>
        <v>178.7</v>
      </c>
      <c r="K53" s="1988"/>
      <c r="L53" s="1989"/>
      <c r="M53" s="1989"/>
      <c r="N53" s="1989"/>
      <c r="O53" s="1989"/>
      <c r="P53" s="1989"/>
      <c r="Q53" s="1990"/>
    </row>
    <row r="54" spans="1:17" ht="13.8" thickBot="1" x14ac:dyDescent="0.3">
      <c r="A54" s="53"/>
      <c r="B54" s="54"/>
      <c r="C54" s="1963" t="s">
        <v>612</v>
      </c>
      <c r="D54" s="1964"/>
      <c r="E54" s="1964"/>
      <c r="F54" s="1964"/>
      <c r="G54" s="1964"/>
      <c r="H54" s="1964"/>
      <c r="I54" s="1964"/>
      <c r="J54" s="1964"/>
      <c r="K54" s="1964"/>
      <c r="L54" s="1964"/>
      <c r="M54" s="1964"/>
      <c r="N54" s="1964"/>
      <c r="O54" s="1964"/>
      <c r="P54" s="1964"/>
      <c r="Q54" s="1965"/>
    </row>
    <row r="55" spans="1:17" ht="13.8" thickBot="1" x14ac:dyDescent="0.3">
      <c r="A55" s="53"/>
      <c r="B55" s="54"/>
      <c r="C55" s="58"/>
      <c r="D55" s="1905" t="s">
        <v>800</v>
      </c>
      <c r="E55" s="1906"/>
      <c r="F55" s="1906"/>
      <c r="G55" s="1906"/>
      <c r="H55" s="1906"/>
      <c r="I55" s="1906"/>
      <c r="J55" s="1906"/>
      <c r="K55" s="1906"/>
      <c r="L55" s="1906"/>
      <c r="M55" s="1906"/>
      <c r="N55" s="1906"/>
      <c r="O55" s="1906"/>
      <c r="P55" s="1906"/>
      <c r="Q55" s="1907"/>
    </row>
    <row r="56" spans="1:17" ht="13.2" customHeight="1" x14ac:dyDescent="0.25">
      <c r="A56" s="53"/>
      <c r="B56" s="54"/>
      <c r="C56" s="58"/>
      <c r="D56" s="1080"/>
      <c r="E56" s="1953" t="s">
        <v>801</v>
      </c>
      <c r="F56" s="1948" t="s">
        <v>1192</v>
      </c>
      <c r="G56" s="1136" t="s">
        <v>6</v>
      </c>
      <c r="H56" s="1128">
        <v>15</v>
      </c>
      <c r="I56" s="1128">
        <v>20</v>
      </c>
      <c r="J56" s="1141">
        <v>20</v>
      </c>
      <c r="K56" s="1910" t="s">
        <v>1193</v>
      </c>
      <c r="L56" s="1857">
        <v>300</v>
      </c>
      <c r="M56" s="1954">
        <v>400</v>
      </c>
      <c r="N56" s="1955">
        <v>500</v>
      </c>
      <c r="O56" s="1948" t="s">
        <v>802</v>
      </c>
      <c r="P56" s="1857" t="s">
        <v>1380</v>
      </c>
      <c r="Q56" s="1860" t="s">
        <v>1381</v>
      </c>
    </row>
    <row r="57" spans="1:17" x14ac:dyDescent="0.25">
      <c r="A57" s="53"/>
      <c r="B57" s="54"/>
      <c r="C57" s="58"/>
      <c r="D57" s="60"/>
      <c r="E57" s="1951"/>
      <c r="F57" s="1949"/>
      <c r="G57" s="1082" t="s">
        <v>8</v>
      </c>
      <c r="H57" s="1109">
        <v>12</v>
      </c>
      <c r="I57" s="1109">
        <v>12</v>
      </c>
      <c r="J57" s="1114">
        <v>12</v>
      </c>
      <c r="K57" s="1912"/>
      <c r="L57" s="1263"/>
      <c r="M57" s="1261"/>
      <c r="N57" s="1378"/>
      <c r="O57" s="1949"/>
      <c r="P57" s="1858"/>
      <c r="Q57" s="1861"/>
    </row>
    <row r="58" spans="1:17" x14ac:dyDescent="0.25">
      <c r="A58" s="53"/>
      <c r="B58" s="54"/>
      <c r="C58" s="58"/>
      <c r="D58" s="60"/>
      <c r="E58" s="1950" t="s">
        <v>1203</v>
      </c>
      <c r="F58" s="1949" t="s">
        <v>1204</v>
      </c>
      <c r="G58" s="1082" t="s">
        <v>5</v>
      </c>
      <c r="H58" s="1109">
        <v>0</v>
      </c>
      <c r="I58" s="1109">
        <v>0</v>
      </c>
      <c r="J58" s="1114">
        <v>0</v>
      </c>
      <c r="K58" s="1949" t="s">
        <v>1205</v>
      </c>
      <c r="L58" s="1952">
        <v>0</v>
      </c>
      <c r="M58" s="1952">
        <v>1</v>
      </c>
      <c r="N58" s="1377">
        <v>0</v>
      </c>
      <c r="O58" s="1949"/>
      <c r="P58" s="1858"/>
      <c r="Q58" s="1861"/>
    </row>
    <row r="59" spans="1:17" x14ac:dyDescent="0.25">
      <c r="A59" s="53"/>
      <c r="B59" s="54"/>
      <c r="C59" s="58"/>
      <c r="D59" s="60"/>
      <c r="E59" s="1951"/>
      <c r="F59" s="1949"/>
      <c r="G59" s="1082" t="s">
        <v>6</v>
      </c>
      <c r="H59" s="1109">
        <v>0</v>
      </c>
      <c r="I59" s="1109">
        <v>15</v>
      </c>
      <c r="J59" s="1114">
        <v>0</v>
      </c>
      <c r="K59" s="1949"/>
      <c r="L59" s="1952"/>
      <c r="M59" s="1952"/>
      <c r="N59" s="1378"/>
      <c r="O59" s="1949"/>
      <c r="P59" s="1858"/>
      <c r="Q59" s="1861"/>
    </row>
    <row r="60" spans="1:17" s="1066" customFormat="1" ht="53.4" thickBot="1" x14ac:dyDescent="0.3">
      <c r="A60" s="1072"/>
      <c r="B60" s="1073"/>
      <c r="C60" s="1074"/>
      <c r="D60" s="1075"/>
      <c r="E60" s="1163" t="s">
        <v>1368</v>
      </c>
      <c r="F60" s="1131" t="s">
        <v>1369</v>
      </c>
      <c r="G60" s="1173" t="s">
        <v>5</v>
      </c>
      <c r="H60" s="1174">
        <v>16</v>
      </c>
      <c r="I60" s="1174">
        <v>35</v>
      </c>
      <c r="J60" s="1174">
        <v>0</v>
      </c>
      <c r="K60" s="1175" t="s">
        <v>1361</v>
      </c>
      <c r="L60" s="1176">
        <v>1</v>
      </c>
      <c r="M60" s="1176">
        <v>2</v>
      </c>
      <c r="N60" s="1176">
        <v>0</v>
      </c>
      <c r="O60" s="471"/>
      <c r="P60" s="1859"/>
      <c r="Q60" s="1862"/>
    </row>
    <row r="61" spans="1:17" ht="13.8" thickBot="1" x14ac:dyDescent="0.3">
      <c r="A61" s="53"/>
      <c r="B61" s="54"/>
      <c r="C61" s="58"/>
      <c r="D61" s="620"/>
      <c r="E61" s="1943" t="s">
        <v>13</v>
      </c>
      <c r="F61" s="1943"/>
      <c r="G61" s="1944"/>
      <c r="H61" s="427">
        <f>SUM(H56:H60)</f>
        <v>43</v>
      </c>
      <c r="I61" s="427">
        <f>SUM(I56:I60)</f>
        <v>82</v>
      </c>
      <c r="J61" s="427">
        <f>SUM(J56:J60)</f>
        <v>32</v>
      </c>
      <c r="K61" s="1945"/>
      <c r="L61" s="1946"/>
      <c r="M61" s="1946"/>
      <c r="N61" s="1946"/>
      <c r="O61" s="1946"/>
      <c r="P61" s="1946"/>
      <c r="Q61" s="1947"/>
    </row>
    <row r="62" spans="1:17" ht="13.8" thickBot="1" x14ac:dyDescent="0.3">
      <c r="A62" s="53"/>
      <c r="B62" s="54"/>
      <c r="C62" s="1923" t="s">
        <v>9</v>
      </c>
      <c r="D62" s="1924"/>
      <c r="E62" s="1924"/>
      <c r="F62" s="1924"/>
      <c r="G62" s="1925"/>
      <c r="H62" s="242">
        <f>H61</f>
        <v>43</v>
      </c>
      <c r="I62" s="243">
        <f>I61</f>
        <v>82</v>
      </c>
      <c r="J62" s="243">
        <f>J61</f>
        <v>32</v>
      </c>
      <c r="K62" s="1926"/>
      <c r="L62" s="1927"/>
      <c r="M62" s="1927"/>
      <c r="N62" s="1927"/>
      <c r="O62" s="1927"/>
      <c r="P62" s="1927"/>
      <c r="Q62" s="1928"/>
    </row>
    <row r="63" spans="1:17" ht="13.8" thickBot="1" x14ac:dyDescent="0.3">
      <c r="A63" s="53"/>
      <c r="B63" s="54"/>
      <c r="C63" s="1929" t="s">
        <v>803</v>
      </c>
      <c r="D63" s="1930"/>
      <c r="E63" s="1930"/>
      <c r="F63" s="1930"/>
      <c r="G63" s="1930"/>
      <c r="H63" s="1930"/>
      <c r="I63" s="1930"/>
      <c r="J63" s="1930"/>
      <c r="K63" s="1930"/>
      <c r="L63" s="1930"/>
      <c r="M63" s="1930"/>
      <c r="N63" s="1930"/>
      <c r="O63" s="1930"/>
      <c r="P63" s="1930"/>
      <c r="Q63" s="1931"/>
    </row>
    <row r="64" spans="1:17" ht="13.8" thickBot="1" x14ac:dyDescent="0.3">
      <c r="A64" s="53"/>
      <c r="B64" s="54"/>
      <c r="C64" s="58"/>
      <c r="D64" s="1905" t="s">
        <v>804</v>
      </c>
      <c r="E64" s="1932"/>
      <c r="F64" s="1932"/>
      <c r="G64" s="1932"/>
      <c r="H64" s="1932"/>
      <c r="I64" s="1932"/>
      <c r="J64" s="1932"/>
      <c r="K64" s="1932"/>
      <c r="L64" s="1932"/>
      <c r="M64" s="1932"/>
      <c r="N64" s="1932"/>
      <c r="O64" s="1932"/>
      <c r="P64" s="1932"/>
      <c r="Q64" s="1933"/>
    </row>
    <row r="65" spans="1:17" ht="52.8" customHeight="1" x14ac:dyDescent="0.25">
      <c r="A65" s="53"/>
      <c r="B65" s="54"/>
      <c r="C65" s="58"/>
      <c r="D65" s="59"/>
      <c r="E65" s="428" t="s">
        <v>805</v>
      </c>
      <c r="F65" s="677" t="s">
        <v>354</v>
      </c>
      <c r="G65" s="677" t="s">
        <v>6</v>
      </c>
      <c r="H65" s="473">
        <v>20</v>
      </c>
      <c r="I65" s="473">
        <v>25</v>
      </c>
      <c r="J65" s="832">
        <v>30</v>
      </c>
      <c r="K65" s="671" t="s">
        <v>78</v>
      </c>
      <c r="L65" s="681">
        <v>35</v>
      </c>
      <c r="M65" s="681">
        <v>35</v>
      </c>
      <c r="N65" s="753">
        <v>35</v>
      </c>
      <c r="O65" s="1936" t="s">
        <v>806</v>
      </c>
      <c r="P65" s="1934" t="s">
        <v>1107</v>
      </c>
      <c r="Q65" s="1863" t="s">
        <v>1373</v>
      </c>
    </row>
    <row r="66" spans="1:17" ht="66" x14ac:dyDescent="0.25">
      <c r="A66" s="53"/>
      <c r="B66" s="54"/>
      <c r="C66" s="58"/>
      <c r="D66" s="59"/>
      <c r="E66" s="108" t="s">
        <v>807</v>
      </c>
      <c r="F66" s="695" t="s">
        <v>355</v>
      </c>
      <c r="G66" s="695" t="s">
        <v>8</v>
      </c>
      <c r="H66" s="536">
        <v>13</v>
      </c>
      <c r="I66" s="536">
        <v>13</v>
      </c>
      <c r="J66" s="482">
        <v>13</v>
      </c>
      <c r="K66" s="695" t="s">
        <v>356</v>
      </c>
      <c r="L66" s="694">
        <v>15</v>
      </c>
      <c r="M66" s="694">
        <v>15</v>
      </c>
      <c r="N66" s="664">
        <v>15</v>
      </c>
      <c r="O66" s="1934"/>
      <c r="P66" s="1935"/>
      <c r="Q66" s="1864"/>
    </row>
    <row r="67" spans="1:17" ht="66.599999999999994" thickBot="1" x14ac:dyDescent="0.3">
      <c r="A67" s="53"/>
      <c r="B67" s="54"/>
      <c r="C67" s="58"/>
      <c r="D67" s="59"/>
      <c r="E67" s="415" t="s">
        <v>808</v>
      </c>
      <c r="F67" s="411" t="s">
        <v>1062</v>
      </c>
      <c r="G67" s="660" t="s">
        <v>6</v>
      </c>
      <c r="H67" s="687">
        <v>40</v>
      </c>
      <c r="I67" s="687">
        <v>40</v>
      </c>
      <c r="J67" s="833">
        <v>40</v>
      </c>
      <c r="K67" s="690" t="s">
        <v>78</v>
      </c>
      <c r="L67" s="500">
        <v>11</v>
      </c>
      <c r="M67" s="680">
        <v>11</v>
      </c>
      <c r="N67" s="500">
        <v>11</v>
      </c>
      <c r="O67" s="1937"/>
      <c r="P67" s="680" t="s">
        <v>1103</v>
      </c>
      <c r="Q67" s="1865"/>
    </row>
    <row r="68" spans="1:17" s="1066" customFormat="1" ht="40.200000000000003" thickBot="1" x14ac:dyDescent="0.3">
      <c r="A68" s="1072"/>
      <c r="B68" s="1073"/>
      <c r="C68" s="1074"/>
      <c r="D68" s="1080"/>
      <c r="E68" s="1146" t="s">
        <v>1370</v>
      </c>
      <c r="F68" s="1147" t="s">
        <v>1371</v>
      </c>
      <c r="G68" s="1146" t="s">
        <v>5</v>
      </c>
      <c r="H68" s="1148">
        <v>15</v>
      </c>
      <c r="I68" s="1148">
        <v>0</v>
      </c>
      <c r="J68" s="1148">
        <v>0</v>
      </c>
      <c r="K68" s="1147" t="s">
        <v>1372</v>
      </c>
      <c r="L68" s="1146">
        <v>1</v>
      </c>
      <c r="M68" s="1146">
        <v>0</v>
      </c>
      <c r="N68" s="1146">
        <v>0</v>
      </c>
      <c r="O68" s="1150"/>
      <c r="P68" s="1146" t="s">
        <v>1365</v>
      </c>
      <c r="Q68" s="1865"/>
    </row>
    <row r="69" spans="1:17" ht="13.8" thickBot="1" x14ac:dyDescent="0.3">
      <c r="A69" s="53"/>
      <c r="B69" s="54"/>
      <c r="C69" s="58"/>
      <c r="D69" s="620"/>
      <c r="E69" s="1918" t="s">
        <v>13</v>
      </c>
      <c r="F69" s="1918"/>
      <c r="G69" s="1919"/>
      <c r="H69" s="427">
        <f>SUM(H65:H67)</f>
        <v>73</v>
      </c>
      <c r="I69" s="427">
        <f>SUM(I65:I67)</f>
        <v>78</v>
      </c>
      <c r="J69" s="427">
        <f>SUM(J65:J67)</f>
        <v>83</v>
      </c>
      <c r="K69" s="1920"/>
      <c r="L69" s="1921"/>
      <c r="M69" s="1921"/>
      <c r="N69" s="1921"/>
      <c r="O69" s="1921"/>
      <c r="P69" s="1921"/>
      <c r="Q69" s="1922"/>
    </row>
    <row r="70" spans="1:17" ht="13.8" thickBot="1" x14ac:dyDescent="0.3">
      <c r="A70" s="53"/>
      <c r="B70" s="54"/>
      <c r="C70" s="58"/>
      <c r="D70" s="1905" t="s">
        <v>809</v>
      </c>
      <c r="E70" s="1906"/>
      <c r="F70" s="1906"/>
      <c r="G70" s="1906"/>
      <c r="H70" s="1906"/>
      <c r="I70" s="1906"/>
      <c r="J70" s="1906"/>
      <c r="K70" s="1906"/>
      <c r="L70" s="1906"/>
      <c r="M70" s="1906"/>
      <c r="N70" s="1906"/>
      <c r="O70" s="1906"/>
      <c r="P70" s="1906"/>
      <c r="Q70" s="1907"/>
    </row>
    <row r="71" spans="1:17" ht="26.4" x14ac:dyDescent="0.25">
      <c r="A71" s="53"/>
      <c r="B71" s="54"/>
      <c r="C71" s="58"/>
      <c r="D71" s="1908"/>
      <c r="E71" s="631" t="s">
        <v>810</v>
      </c>
      <c r="F71" s="632" t="s">
        <v>357</v>
      </c>
      <c r="G71" s="633" t="s">
        <v>6</v>
      </c>
      <c r="H71" s="634">
        <v>0</v>
      </c>
      <c r="I71" s="634">
        <v>0</v>
      </c>
      <c r="J71" s="849">
        <v>0</v>
      </c>
      <c r="K71" s="635" t="s">
        <v>358</v>
      </c>
      <c r="L71" s="636">
        <v>1</v>
      </c>
      <c r="M71" s="752">
        <v>0</v>
      </c>
      <c r="N71" s="850">
        <v>0</v>
      </c>
      <c r="O71" s="1910" t="s">
        <v>811</v>
      </c>
      <c r="P71" s="1910" t="s">
        <v>1104</v>
      </c>
      <c r="Q71" s="1860" t="s">
        <v>563</v>
      </c>
    </row>
    <row r="72" spans="1:17" ht="26.4" x14ac:dyDescent="0.25">
      <c r="A72" s="53"/>
      <c r="B72" s="54"/>
      <c r="C72" s="58"/>
      <c r="D72" s="1908"/>
      <c r="E72" s="698" t="s">
        <v>812</v>
      </c>
      <c r="F72" s="679" t="s">
        <v>359</v>
      </c>
      <c r="G72" s="754" t="s">
        <v>6</v>
      </c>
      <c r="H72" s="685">
        <v>3</v>
      </c>
      <c r="I72" s="685">
        <v>0</v>
      </c>
      <c r="J72" s="482">
        <v>0</v>
      </c>
      <c r="K72" s="679" t="s">
        <v>360</v>
      </c>
      <c r="L72" s="659">
        <v>1</v>
      </c>
      <c r="M72" s="664">
        <v>0</v>
      </c>
      <c r="N72" s="664">
        <v>0</v>
      </c>
      <c r="O72" s="1911"/>
      <c r="P72" s="1911"/>
      <c r="Q72" s="1861"/>
    </row>
    <row r="73" spans="1:17" ht="26.4" x14ac:dyDescent="0.25">
      <c r="A73" s="53"/>
      <c r="B73" s="54"/>
      <c r="C73" s="58"/>
      <c r="D73" s="1908"/>
      <c r="E73" s="698" t="s">
        <v>813</v>
      </c>
      <c r="F73" s="679" t="s">
        <v>361</v>
      </c>
      <c r="G73" s="754" t="s">
        <v>6</v>
      </c>
      <c r="H73" s="685">
        <v>6</v>
      </c>
      <c r="I73" s="685">
        <v>6</v>
      </c>
      <c r="J73" s="482">
        <v>6</v>
      </c>
      <c r="K73" s="679" t="s">
        <v>99</v>
      </c>
      <c r="L73" s="659">
        <v>3</v>
      </c>
      <c r="M73" s="695">
        <v>3</v>
      </c>
      <c r="N73" s="664">
        <v>3</v>
      </c>
      <c r="O73" s="1912"/>
      <c r="P73" s="1912"/>
      <c r="Q73" s="1861"/>
    </row>
    <row r="74" spans="1:17" ht="39.6" x14ac:dyDescent="0.25">
      <c r="A74" s="53"/>
      <c r="B74" s="54"/>
      <c r="C74" s="58"/>
      <c r="D74" s="1908"/>
      <c r="E74" s="698" t="s">
        <v>814</v>
      </c>
      <c r="F74" s="679" t="s">
        <v>1327</v>
      </c>
      <c r="G74" s="754" t="s">
        <v>8</v>
      </c>
      <c r="H74" s="685">
        <v>369</v>
      </c>
      <c r="I74" s="685">
        <v>0</v>
      </c>
      <c r="J74" s="482">
        <v>0</v>
      </c>
      <c r="K74" s="679" t="s">
        <v>1328</v>
      </c>
      <c r="L74" s="659">
        <v>7</v>
      </c>
      <c r="M74" s="695">
        <v>0</v>
      </c>
      <c r="N74" s="500">
        <v>0</v>
      </c>
      <c r="O74" s="1916" t="s">
        <v>753</v>
      </c>
      <c r="P74" s="676" t="s">
        <v>1105</v>
      </c>
      <c r="Q74" s="1861"/>
    </row>
    <row r="75" spans="1:17" ht="39.6" x14ac:dyDescent="0.25">
      <c r="A75" s="53"/>
      <c r="B75" s="54"/>
      <c r="C75" s="58"/>
      <c r="D75" s="1908"/>
      <c r="E75" s="698" t="s">
        <v>815</v>
      </c>
      <c r="F75" s="679" t="s">
        <v>1329</v>
      </c>
      <c r="G75" s="754" t="s">
        <v>8</v>
      </c>
      <c r="H75" s="685">
        <v>2</v>
      </c>
      <c r="I75" s="685">
        <v>0</v>
      </c>
      <c r="J75" s="482">
        <v>0</v>
      </c>
      <c r="K75" s="679" t="s">
        <v>1330</v>
      </c>
      <c r="L75" s="659">
        <v>3</v>
      </c>
      <c r="M75" s="695">
        <v>0</v>
      </c>
      <c r="N75" s="500">
        <v>0</v>
      </c>
      <c r="O75" s="1917"/>
      <c r="P75" s="676"/>
      <c r="Q75" s="1861"/>
    </row>
    <row r="76" spans="1:17" x14ac:dyDescent="0.25">
      <c r="A76" s="53"/>
      <c r="B76" s="54"/>
      <c r="C76" s="58"/>
      <c r="D76" s="1908"/>
      <c r="E76" s="698" t="s">
        <v>816</v>
      </c>
      <c r="F76" s="679" t="s">
        <v>1331</v>
      </c>
      <c r="G76" s="754" t="s">
        <v>8</v>
      </c>
      <c r="H76" s="685">
        <v>136</v>
      </c>
      <c r="I76" s="685">
        <v>0</v>
      </c>
      <c r="J76" s="482">
        <v>0</v>
      </c>
      <c r="K76" s="679" t="s">
        <v>1332</v>
      </c>
      <c r="L76" s="659">
        <v>2</v>
      </c>
      <c r="M76" s="695">
        <v>0</v>
      </c>
      <c r="N76" s="500">
        <v>0</v>
      </c>
      <c r="O76" s="1917"/>
      <c r="P76" s="644"/>
      <c r="Q76" s="1861"/>
    </row>
    <row r="77" spans="1:17" x14ac:dyDescent="0.25">
      <c r="A77" s="53"/>
      <c r="B77" s="54"/>
      <c r="C77" s="58"/>
      <c r="D77" s="1908"/>
      <c r="E77" s="1913" t="s">
        <v>1336</v>
      </c>
      <c r="F77" s="1389" t="s">
        <v>564</v>
      </c>
      <c r="G77" s="754" t="s">
        <v>6</v>
      </c>
      <c r="H77" s="685">
        <v>20</v>
      </c>
      <c r="I77" s="685">
        <v>45</v>
      </c>
      <c r="J77" s="482">
        <v>12</v>
      </c>
      <c r="K77" s="1915" t="s">
        <v>362</v>
      </c>
      <c r="L77" s="1390">
        <v>3</v>
      </c>
      <c r="M77" s="1390">
        <v>3</v>
      </c>
      <c r="N77" s="1377">
        <v>3</v>
      </c>
      <c r="O77" s="1917"/>
      <c r="P77" s="1916" t="s">
        <v>1105</v>
      </c>
      <c r="Q77" s="1861"/>
    </row>
    <row r="78" spans="1:17" x14ac:dyDescent="0.25">
      <c r="A78" s="53"/>
      <c r="B78" s="54"/>
      <c r="C78" s="58"/>
      <c r="D78" s="1908"/>
      <c r="E78" s="1914"/>
      <c r="F78" s="1389"/>
      <c r="G78" s="754" t="s">
        <v>8</v>
      </c>
      <c r="H78" s="685">
        <v>720</v>
      </c>
      <c r="I78" s="685">
        <v>720</v>
      </c>
      <c r="J78" s="482">
        <v>720</v>
      </c>
      <c r="K78" s="1915"/>
      <c r="L78" s="1387"/>
      <c r="M78" s="1431"/>
      <c r="N78" s="1378"/>
      <c r="O78" s="1917"/>
      <c r="P78" s="1917"/>
      <c r="Q78" s="1861"/>
    </row>
    <row r="79" spans="1:17" ht="26.4" x14ac:dyDescent="0.25">
      <c r="A79" s="53"/>
      <c r="B79" s="54"/>
      <c r="C79" s="58"/>
      <c r="D79" s="1908"/>
      <c r="E79" s="224" t="s">
        <v>1337</v>
      </c>
      <c r="F79" s="679" t="s">
        <v>363</v>
      </c>
      <c r="G79" s="754" t="s">
        <v>6</v>
      </c>
      <c r="H79" s="685">
        <v>1</v>
      </c>
      <c r="I79" s="685">
        <v>1</v>
      </c>
      <c r="J79" s="482">
        <v>1</v>
      </c>
      <c r="K79" s="679" t="s">
        <v>147</v>
      </c>
      <c r="L79" s="659">
        <v>1</v>
      </c>
      <c r="M79" s="659">
        <v>1</v>
      </c>
      <c r="N79" s="664">
        <v>1</v>
      </c>
      <c r="O79" s="1581"/>
      <c r="P79" s="1581"/>
      <c r="Q79" s="1861"/>
    </row>
    <row r="80" spans="1:17" ht="27" thickBot="1" x14ac:dyDescent="0.3">
      <c r="A80" s="53"/>
      <c r="B80" s="54"/>
      <c r="C80" s="58"/>
      <c r="D80" s="1908"/>
      <c r="E80" s="63" t="s">
        <v>1338</v>
      </c>
      <c r="F80" s="184" t="s">
        <v>502</v>
      </c>
      <c r="G80" s="755" t="s">
        <v>6</v>
      </c>
      <c r="H80" s="499">
        <v>5</v>
      </c>
      <c r="I80" s="499">
        <v>5</v>
      </c>
      <c r="J80" s="484">
        <v>5</v>
      </c>
      <c r="K80" s="184" t="s">
        <v>364</v>
      </c>
      <c r="L80" s="586">
        <v>35</v>
      </c>
      <c r="M80" s="586">
        <v>36</v>
      </c>
      <c r="N80" s="851">
        <v>37</v>
      </c>
      <c r="O80" s="637" t="s">
        <v>817</v>
      </c>
      <c r="P80" s="586" t="s">
        <v>1106</v>
      </c>
      <c r="Q80" s="1862"/>
    </row>
    <row r="81" spans="1:17" ht="13.8" thickBot="1" x14ac:dyDescent="0.3">
      <c r="A81" s="53"/>
      <c r="B81" s="54"/>
      <c r="C81" s="58"/>
      <c r="D81" s="1909"/>
      <c r="E81" s="1899" t="s">
        <v>13</v>
      </c>
      <c r="F81" s="1899"/>
      <c r="G81" s="1899"/>
      <c r="H81" s="214">
        <f>SUM(H71:H80)</f>
        <v>1262</v>
      </c>
      <c r="I81" s="215">
        <f>SUM(I71:I80)</f>
        <v>777</v>
      </c>
      <c r="J81" s="214">
        <f>SUM(J71:J80)</f>
        <v>744</v>
      </c>
      <c r="K81" s="1427"/>
      <c r="L81" s="1428"/>
      <c r="M81" s="1428"/>
      <c r="N81" s="1428"/>
      <c r="O81" s="1428"/>
      <c r="P81" s="1428"/>
      <c r="Q81" s="1429"/>
    </row>
    <row r="82" spans="1:17" ht="13.8" thickBot="1" x14ac:dyDescent="0.3">
      <c r="A82" s="53"/>
      <c r="B82" s="54"/>
      <c r="C82" s="64"/>
      <c r="D82" s="1900" t="s">
        <v>9</v>
      </c>
      <c r="E82" s="1900"/>
      <c r="F82" s="1900"/>
      <c r="G82" s="1901"/>
      <c r="H82" s="245">
        <f>H69+H81</f>
        <v>1335</v>
      </c>
      <c r="I82" s="244">
        <f>I69+I81</f>
        <v>855</v>
      </c>
      <c r="J82" s="244">
        <f>J69+J81</f>
        <v>827</v>
      </c>
      <c r="K82" s="1902"/>
      <c r="L82" s="1903"/>
      <c r="M82" s="1903"/>
      <c r="N82" s="1903"/>
      <c r="O82" s="1903"/>
      <c r="P82" s="1903"/>
      <c r="Q82" s="1904"/>
    </row>
    <row r="83" spans="1:17" ht="13.8" thickBot="1" x14ac:dyDescent="0.3">
      <c r="A83" s="53"/>
      <c r="B83" s="65"/>
      <c r="C83" s="1879" t="s">
        <v>565</v>
      </c>
      <c r="D83" s="1879"/>
      <c r="E83" s="1879"/>
      <c r="F83" s="1879"/>
      <c r="G83" s="1879"/>
      <c r="H83" s="247">
        <f>H62+H82+H53</f>
        <v>1712.1</v>
      </c>
      <c r="I83" s="246">
        <f>I62+I82+I53</f>
        <v>1178.5</v>
      </c>
      <c r="J83" s="246">
        <f>J62+J82+J53</f>
        <v>1037.7</v>
      </c>
      <c r="K83" s="1880"/>
      <c r="L83" s="1880"/>
      <c r="M83" s="1880"/>
      <c r="N83" s="1880"/>
      <c r="O83" s="1880"/>
      <c r="P83" s="1880"/>
      <c r="Q83" s="1881"/>
    </row>
    <row r="84" spans="1:17" ht="13.8" thickBot="1" x14ac:dyDescent="0.3">
      <c r="A84" s="53"/>
      <c r="B84" s="1882" t="s">
        <v>624</v>
      </c>
      <c r="C84" s="1883"/>
      <c r="D84" s="1883"/>
      <c r="E84" s="1883"/>
      <c r="F84" s="1883"/>
      <c r="G84" s="1883"/>
      <c r="H84" s="1883"/>
      <c r="I84" s="1883"/>
      <c r="J84" s="1883"/>
      <c r="K84" s="1883"/>
      <c r="L84" s="1883"/>
      <c r="M84" s="1883"/>
      <c r="N84" s="1883"/>
      <c r="O84" s="1883"/>
      <c r="P84" s="1883"/>
      <c r="Q84" s="1884"/>
    </row>
    <row r="85" spans="1:17" ht="13.8" thickBot="1" x14ac:dyDescent="0.3">
      <c r="A85" s="53"/>
      <c r="B85" s="1885"/>
      <c r="C85" s="66" t="s">
        <v>818</v>
      </c>
      <c r="D85" s="1887" t="s">
        <v>365</v>
      </c>
      <c r="E85" s="1887"/>
      <c r="F85" s="1887"/>
      <c r="G85" s="1887"/>
      <c r="H85" s="1887"/>
      <c r="I85" s="1887"/>
      <c r="J85" s="1887"/>
      <c r="K85" s="1887"/>
      <c r="L85" s="1887"/>
      <c r="M85" s="1887"/>
      <c r="N85" s="1887"/>
      <c r="O85" s="1887"/>
      <c r="P85" s="1887"/>
      <c r="Q85" s="1888"/>
    </row>
    <row r="86" spans="1:17" ht="13.8" thickBot="1" x14ac:dyDescent="0.3">
      <c r="A86" s="53"/>
      <c r="B86" s="1885"/>
      <c r="C86" s="1889"/>
      <c r="D86" s="1891" t="s">
        <v>819</v>
      </c>
      <c r="E86" s="1396" t="s">
        <v>366</v>
      </c>
      <c r="F86" s="1396"/>
      <c r="G86" s="1396"/>
      <c r="H86" s="1396"/>
      <c r="I86" s="1396"/>
      <c r="J86" s="1396"/>
      <c r="K86" s="1396"/>
      <c r="L86" s="1396"/>
      <c r="M86" s="1396"/>
      <c r="N86" s="1396"/>
      <c r="O86" s="1396"/>
      <c r="P86" s="1396"/>
      <c r="Q86" s="1397"/>
    </row>
    <row r="87" spans="1:17" ht="39.6" x14ac:dyDescent="0.25">
      <c r="A87" s="53"/>
      <c r="B87" s="1885"/>
      <c r="C87" s="1889"/>
      <c r="D87" s="1892"/>
      <c r="E87" s="183" t="s">
        <v>820</v>
      </c>
      <c r="F87" s="682" t="s">
        <v>1270</v>
      </c>
      <c r="G87" s="754" t="s">
        <v>6</v>
      </c>
      <c r="H87" s="685">
        <v>20</v>
      </c>
      <c r="I87" s="685">
        <v>30</v>
      </c>
      <c r="J87" s="482">
        <v>40</v>
      </c>
      <c r="K87" s="679" t="s">
        <v>75</v>
      </c>
      <c r="L87" s="659">
        <v>20</v>
      </c>
      <c r="M87" s="659">
        <v>30</v>
      </c>
      <c r="N87" s="664">
        <v>40</v>
      </c>
      <c r="O87" s="1893" t="s">
        <v>1347</v>
      </c>
      <c r="P87" s="1897" t="s">
        <v>1346</v>
      </c>
      <c r="Q87" s="1895"/>
    </row>
    <row r="88" spans="1:17" ht="27" thickBot="1" x14ac:dyDescent="0.3">
      <c r="A88" s="53"/>
      <c r="B88" s="1885"/>
      <c r="C88" s="1889"/>
      <c r="D88" s="1892"/>
      <c r="E88" s="67" t="s">
        <v>821</v>
      </c>
      <c r="F88" s="62" t="s">
        <v>368</v>
      </c>
      <c r="G88" s="755" t="s">
        <v>6</v>
      </c>
      <c r="H88" s="499">
        <v>5</v>
      </c>
      <c r="I88" s="499">
        <v>0</v>
      </c>
      <c r="J88" s="484">
        <v>5</v>
      </c>
      <c r="K88" s="184" t="s">
        <v>369</v>
      </c>
      <c r="L88" s="586">
        <v>1</v>
      </c>
      <c r="M88" s="586">
        <v>0</v>
      </c>
      <c r="N88" s="851">
        <v>1</v>
      </c>
      <c r="O88" s="1894"/>
      <c r="P88" s="1898"/>
      <c r="Q88" s="1896"/>
    </row>
    <row r="89" spans="1:17" ht="13.8" thickBot="1" x14ac:dyDescent="0.3">
      <c r="A89" s="53"/>
      <c r="B89" s="1885"/>
      <c r="C89" s="1889"/>
      <c r="D89" s="1892"/>
      <c r="E89" s="1869" t="s">
        <v>13</v>
      </c>
      <c r="F89" s="1869"/>
      <c r="G89" s="1870"/>
      <c r="H89" s="230">
        <f>SUM(H87:H88)</f>
        <v>25</v>
      </c>
      <c r="I89" s="240">
        <f>SUM(I87:I88)</f>
        <v>30</v>
      </c>
      <c r="J89" s="230">
        <f>SUM(J87:J88)</f>
        <v>45</v>
      </c>
      <c r="K89" s="1427" t="s">
        <v>1194</v>
      </c>
      <c r="L89" s="1428"/>
      <c r="M89" s="1428"/>
      <c r="N89" s="1428"/>
      <c r="O89" s="1428"/>
      <c r="P89" s="1428"/>
      <c r="Q89" s="1429"/>
    </row>
    <row r="90" spans="1:17" ht="13.8" thickBot="1" x14ac:dyDescent="0.3">
      <c r="A90" s="53"/>
      <c r="B90" s="1885"/>
      <c r="C90" s="1890"/>
      <c r="D90" s="1871" t="s">
        <v>9</v>
      </c>
      <c r="E90" s="1871"/>
      <c r="F90" s="1871"/>
      <c r="G90" s="1872"/>
      <c r="H90" s="248">
        <f t="shared" ref="H90:H91" si="1">H89</f>
        <v>25</v>
      </c>
      <c r="I90" s="248">
        <f>I89</f>
        <v>30</v>
      </c>
      <c r="J90" s="248">
        <f>J89</f>
        <v>45</v>
      </c>
      <c r="K90" s="1873"/>
      <c r="L90" s="1873"/>
      <c r="M90" s="1873"/>
      <c r="N90" s="1873"/>
      <c r="O90" s="1873"/>
      <c r="P90" s="1873"/>
      <c r="Q90" s="1874"/>
    </row>
    <row r="91" spans="1:17" ht="13.8" thickBot="1" x14ac:dyDescent="0.3">
      <c r="A91" s="53"/>
      <c r="B91" s="1886"/>
      <c r="C91" s="1875" t="s">
        <v>565</v>
      </c>
      <c r="D91" s="1875"/>
      <c r="E91" s="1875"/>
      <c r="F91" s="1875"/>
      <c r="G91" s="1876"/>
      <c r="H91" s="249">
        <f t="shared" si="1"/>
        <v>25</v>
      </c>
      <c r="I91" s="249">
        <f>I90</f>
        <v>30</v>
      </c>
      <c r="J91" s="249">
        <f>J90</f>
        <v>45</v>
      </c>
      <c r="K91" s="1877"/>
      <c r="L91" s="1877"/>
      <c r="M91" s="1877"/>
      <c r="N91" s="1877"/>
      <c r="O91" s="1877"/>
      <c r="P91" s="1877"/>
      <c r="Q91" s="1878"/>
    </row>
    <row r="92" spans="1:17" ht="13.8" thickBot="1" x14ac:dyDescent="0.3">
      <c r="A92" s="68"/>
      <c r="B92" s="1866" t="s">
        <v>16</v>
      </c>
      <c r="C92" s="1866"/>
      <c r="D92" s="1866"/>
      <c r="E92" s="1866"/>
      <c r="F92" s="1866"/>
      <c r="G92" s="1867"/>
      <c r="H92" s="250">
        <f>H83+H91</f>
        <v>1737.1</v>
      </c>
      <c r="I92" s="251">
        <f>I83+I91</f>
        <v>1208.5</v>
      </c>
      <c r="J92" s="251">
        <f>J83+J91</f>
        <v>1082.7</v>
      </c>
      <c r="K92" s="1404"/>
      <c r="L92" s="1405"/>
      <c r="M92" s="1405"/>
      <c r="N92" s="1405"/>
      <c r="O92" s="1405"/>
      <c r="P92" s="1405"/>
      <c r="Q92" s="1868"/>
    </row>
    <row r="94" spans="1:17" ht="13.8" thickBot="1" x14ac:dyDescent="0.35"/>
    <row r="95" spans="1:17" ht="40.200000000000003" thickBot="1" x14ac:dyDescent="0.35">
      <c r="C95" s="1230" t="s">
        <v>573</v>
      </c>
      <c r="D95" s="1231"/>
      <c r="E95" s="1231"/>
      <c r="F95" s="1231"/>
      <c r="G95" s="1232"/>
      <c r="H95" s="115" t="s">
        <v>574</v>
      </c>
      <c r="I95" s="116" t="s">
        <v>610</v>
      </c>
      <c r="J95" s="116" t="s">
        <v>1195</v>
      </c>
    </row>
    <row r="96" spans="1:17" x14ac:dyDescent="0.3">
      <c r="C96" s="1204" t="s">
        <v>575</v>
      </c>
      <c r="D96" s="1205"/>
      <c r="E96" s="1205"/>
      <c r="F96" s="1205"/>
      <c r="G96" s="1206"/>
      <c r="H96" s="118">
        <f>H97+H98</f>
        <v>348.29999999999995</v>
      </c>
      <c r="I96" s="117">
        <f t="shared" ref="I96:J96" si="2">I97+I98</f>
        <v>376.5</v>
      </c>
      <c r="J96" s="117">
        <f t="shared" si="2"/>
        <v>325.7</v>
      </c>
    </row>
    <row r="97" spans="3:10" x14ac:dyDescent="0.3">
      <c r="C97" s="1207" t="s">
        <v>576</v>
      </c>
      <c r="D97" s="1208"/>
      <c r="E97" s="1208"/>
      <c r="F97" s="1208"/>
      <c r="G97" s="1209"/>
      <c r="H97" s="520">
        <f>SUMIF($G$5:$G$224,"SB",H$5:H$224)</f>
        <v>182.6</v>
      </c>
      <c r="I97" s="110">
        <f>SUMIF($G$5:$G$224,"SB",I$5:I$224)</f>
        <v>210.8</v>
      </c>
      <c r="J97" s="110">
        <f>SUMIF($G$5:$G$224,"SB",J$5:J$224)</f>
        <v>160</v>
      </c>
    </row>
    <row r="98" spans="3:10" x14ac:dyDescent="0.3">
      <c r="C98" s="1210" t="s">
        <v>577</v>
      </c>
      <c r="D98" s="1211"/>
      <c r="E98" s="1211"/>
      <c r="F98" s="1211"/>
      <c r="G98" s="1212"/>
      <c r="H98" s="520">
        <f>SUMIF($G$5:$G$224,"SB (VB)",H$5:H$224)</f>
        <v>165.7</v>
      </c>
      <c r="I98" s="110">
        <f>SUMIF($G$5:$G$224,"SB (VB)",I$5:I$224)</f>
        <v>165.7</v>
      </c>
      <c r="J98" s="110">
        <f>SUMIF($G$5:$G$224,"SB (VB)",J$5:J$224)</f>
        <v>165.7</v>
      </c>
    </row>
    <row r="99" spans="3:10" x14ac:dyDescent="0.3">
      <c r="C99" s="1213" t="s">
        <v>578</v>
      </c>
      <c r="D99" s="1214"/>
      <c r="E99" s="1214"/>
      <c r="F99" s="1214"/>
      <c r="G99" s="1215"/>
      <c r="H99" s="120">
        <f>H100+H101+H102+H103+H104+H105</f>
        <v>1403.8</v>
      </c>
      <c r="I99" s="119">
        <f t="shared" ref="I99:J99" si="3">I100+I101+I102+I103+I104+I105</f>
        <v>832</v>
      </c>
      <c r="J99" s="119">
        <f t="shared" si="3"/>
        <v>757</v>
      </c>
    </row>
    <row r="100" spans="3:10" x14ac:dyDescent="0.3">
      <c r="C100" s="1216" t="s">
        <v>579</v>
      </c>
      <c r="D100" s="1217"/>
      <c r="E100" s="1217"/>
      <c r="F100" s="1217"/>
      <c r="G100" s="1218"/>
      <c r="H100" s="520">
        <f>SUMIF($G$5:$G$224,"VB",H$5:H$224)</f>
        <v>1258.5999999999999</v>
      </c>
      <c r="I100" s="110">
        <f>SUMIF($G$5:$G$224,"VB",I$5:I$224)</f>
        <v>747.8</v>
      </c>
      <c r="J100" s="110">
        <f>SUMIF($G$5:$G$224,"VB",J$5:J$224)</f>
        <v>745</v>
      </c>
    </row>
    <row r="101" spans="3:10" x14ac:dyDescent="0.3">
      <c r="C101" s="1192" t="s">
        <v>580</v>
      </c>
      <c r="D101" s="1193"/>
      <c r="E101" s="1193"/>
      <c r="F101" s="1193"/>
      <c r="G101" s="1194"/>
      <c r="H101" s="520">
        <f>SUMIF($G$5:$G$224,"ES",H$5:H$224)</f>
        <v>133.19999999999999</v>
      </c>
      <c r="I101" s="110">
        <f>SUMIF($G$5:$G$224,"ES",I$5:I$224)</f>
        <v>72.2</v>
      </c>
      <c r="J101" s="110">
        <f>SUMIF($G$5:$G$224,"ES",J$5:J$224)</f>
        <v>0</v>
      </c>
    </row>
    <row r="102" spans="3:10" x14ac:dyDescent="0.3">
      <c r="C102" s="1192" t="s">
        <v>581</v>
      </c>
      <c r="D102" s="1193"/>
      <c r="E102" s="1193"/>
      <c r="F102" s="1193"/>
      <c r="G102" s="1194"/>
      <c r="H102" s="520">
        <f>SUMIF($G$5:$G$224,"SL",H$5:H$224)</f>
        <v>0</v>
      </c>
      <c r="I102" s="110">
        <f>SUMIF($G$5:$G$224,"SL",I$5:I$224)</f>
        <v>0</v>
      </c>
      <c r="J102" s="110">
        <f>SUMIF($G$5:$G$224,"SL",J$5:J$224)</f>
        <v>0</v>
      </c>
    </row>
    <row r="103" spans="3:10" x14ac:dyDescent="0.3">
      <c r="C103" s="1192" t="s">
        <v>582</v>
      </c>
      <c r="D103" s="1193"/>
      <c r="E103" s="1193"/>
      <c r="F103" s="1193"/>
      <c r="G103" s="1194"/>
      <c r="H103" s="520">
        <f>SUMIF($G$5:$G$224,"Kt",H$5:H$224)</f>
        <v>0</v>
      </c>
      <c r="I103" s="110">
        <f>SUMIF($G$5:$G$224,"Kt",I$5:I$224)</f>
        <v>0</v>
      </c>
      <c r="J103" s="110">
        <f>SUMIF($G$5:$G$224,"Kt",J$5:J$224)</f>
        <v>0</v>
      </c>
    </row>
    <row r="104" spans="3:10" x14ac:dyDescent="0.25">
      <c r="C104" s="1195" t="s">
        <v>583</v>
      </c>
      <c r="D104" s="1196"/>
      <c r="E104" s="1196"/>
      <c r="F104" s="1196"/>
      <c r="G104" s="1197"/>
      <c r="H104" s="520">
        <f>SUMIF($G$5:$G$224,"SAARP",H$5:H$224)</f>
        <v>12</v>
      </c>
      <c r="I104" s="110">
        <f>SUMIF($G$5:$G$224,"SAARP",I$5:I$224)</f>
        <v>12</v>
      </c>
      <c r="J104" s="110">
        <f>SUMIF($G$5:$G$224,"SAARP",J$5:J$224)</f>
        <v>12</v>
      </c>
    </row>
    <row r="105" spans="3:10" ht="13.8" thickBot="1" x14ac:dyDescent="0.3">
      <c r="C105" s="1198" t="s">
        <v>584</v>
      </c>
      <c r="D105" s="1199"/>
      <c r="E105" s="1199"/>
      <c r="F105" s="1199"/>
      <c r="G105" s="1200"/>
      <c r="H105" s="520">
        <f>SUMIF($G$5:$G$224,"KPP",H$5:H$224)</f>
        <v>0</v>
      </c>
      <c r="I105" s="110">
        <f>SUMIF($G$5:$G$224,"KPP",I$5:I$224)</f>
        <v>0</v>
      </c>
      <c r="J105" s="110">
        <f>SUMIF($G$5:$G$224,"KPP",J$5:J$224)</f>
        <v>0</v>
      </c>
    </row>
    <row r="106" spans="3:10" ht="13.8" thickBot="1" x14ac:dyDescent="0.35">
      <c r="C106" s="1219" t="s">
        <v>585</v>
      </c>
      <c r="D106" s="1220"/>
      <c r="E106" s="1220"/>
      <c r="F106" s="1220"/>
      <c r="G106" s="1221"/>
      <c r="H106" s="122">
        <f>SUM(H96,H99)</f>
        <v>1752.1</v>
      </c>
      <c r="I106" s="121">
        <f t="shared" ref="I106:J106" si="4">SUM(I96,I99)</f>
        <v>1208.5</v>
      </c>
      <c r="J106" s="121">
        <f t="shared" si="4"/>
        <v>1082.7</v>
      </c>
    </row>
  </sheetData>
  <mergeCells count="177">
    <mergeCell ref="I45:I46"/>
    <mergeCell ref="L22:L24"/>
    <mergeCell ref="M22:M24"/>
    <mergeCell ref="F45:F46"/>
    <mergeCell ref="G45:G46"/>
    <mergeCell ref="H45:H46"/>
    <mergeCell ref="L33:L35"/>
    <mergeCell ref="J39:J41"/>
    <mergeCell ref="J42:J44"/>
    <mergeCell ref="J45:J46"/>
    <mergeCell ref="D37:Q37"/>
    <mergeCell ref="O38:O46"/>
    <mergeCell ref="P38:P46"/>
    <mergeCell ref="Q38:Q46"/>
    <mergeCell ref="E39:E41"/>
    <mergeCell ref="F39:F41"/>
    <mergeCell ref="G39:G41"/>
    <mergeCell ref="H39:H41"/>
    <mergeCell ref="A5:Q5"/>
    <mergeCell ref="A6:Q6"/>
    <mergeCell ref="A7:Q7"/>
    <mergeCell ref="A8:Q8"/>
    <mergeCell ref="A9:A11"/>
    <mergeCell ref="B9:B11"/>
    <mergeCell ref="C9:C11"/>
    <mergeCell ref="D9:D11"/>
    <mergeCell ref="E9:E11"/>
    <mergeCell ref="F9:F11"/>
    <mergeCell ref="P9:Q10"/>
    <mergeCell ref="K10:K11"/>
    <mergeCell ref="L10:L11"/>
    <mergeCell ref="M10:M11"/>
    <mergeCell ref="G20:G24"/>
    <mergeCell ref="H20:H24"/>
    <mergeCell ref="I20:I24"/>
    <mergeCell ref="M33:M35"/>
    <mergeCell ref="H29:H35"/>
    <mergeCell ref="I29:I35"/>
    <mergeCell ref="A12:Q12"/>
    <mergeCell ref="G9:G11"/>
    <mergeCell ref="H9:H11"/>
    <mergeCell ref="I9:I11"/>
    <mergeCell ref="K9:N9"/>
    <mergeCell ref="O9:O11"/>
    <mergeCell ref="B13:Q13"/>
    <mergeCell ref="C14:Q14"/>
    <mergeCell ref="J9:J11"/>
    <mergeCell ref="N10:N11"/>
    <mergeCell ref="O28:O35"/>
    <mergeCell ref="E29:E35"/>
    <mergeCell ref="F29:F35"/>
    <mergeCell ref="G29:G35"/>
    <mergeCell ref="O20:O24"/>
    <mergeCell ref="K22:K24"/>
    <mergeCell ref="L25:L27"/>
    <mergeCell ref="D16:D36"/>
    <mergeCell ref="E52:G52"/>
    <mergeCell ref="K52:Q52"/>
    <mergeCell ref="E53:G53"/>
    <mergeCell ref="K53:Q53"/>
    <mergeCell ref="P16:P35"/>
    <mergeCell ref="Q16:Q35"/>
    <mergeCell ref="E17:E19"/>
    <mergeCell ref="F17:F19"/>
    <mergeCell ref="G17:G19"/>
    <mergeCell ref="H17:H19"/>
    <mergeCell ref="I17:I19"/>
    <mergeCell ref="J17:J19"/>
    <mergeCell ref="J20:J24"/>
    <mergeCell ref="N22:N24"/>
    <mergeCell ref="N25:N27"/>
    <mergeCell ref="J29:J35"/>
    <mergeCell ref="N33:N35"/>
    <mergeCell ref="M25:M27"/>
    <mergeCell ref="O25:O27"/>
    <mergeCell ref="O17:O19"/>
    <mergeCell ref="E20:E24"/>
    <mergeCell ref="F20:F24"/>
    <mergeCell ref="F56:F57"/>
    <mergeCell ref="K56:K57"/>
    <mergeCell ref="L56:L57"/>
    <mergeCell ref="M56:M57"/>
    <mergeCell ref="N56:N57"/>
    <mergeCell ref="N58:N59"/>
    <mergeCell ref="D55:Q55"/>
    <mergeCell ref="E48:G48"/>
    <mergeCell ref="K48:Q48"/>
    <mergeCell ref="D49:Q49"/>
    <mergeCell ref="E50:E51"/>
    <mergeCell ref="F50:F51"/>
    <mergeCell ref="O50:O51"/>
    <mergeCell ref="P50:P51"/>
    <mergeCell ref="Q50:Q51"/>
    <mergeCell ref="C54:Q54"/>
    <mergeCell ref="C15:C53"/>
    <mergeCell ref="D15:Q15"/>
    <mergeCell ref="E36:G36"/>
    <mergeCell ref="K36:Q36"/>
    <mergeCell ref="K33:K35"/>
    <mergeCell ref="E25:E27"/>
    <mergeCell ref="F25:F27"/>
    <mergeCell ref="K25:K27"/>
    <mergeCell ref="E69:G69"/>
    <mergeCell ref="K69:Q69"/>
    <mergeCell ref="C62:G62"/>
    <mergeCell ref="K62:Q62"/>
    <mergeCell ref="C63:Q63"/>
    <mergeCell ref="D64:Q64"/>
    <mergeCell ref="P65:P66"/>
    <mergeCell ref="O65:O67"/>
    <mergeCell ref="I39:I41"/>
    <mergeCell ref="E42:E44"/>
    <mergeCell ref="F42:F44"/>
    <mergeCell ref="G42:G44"/>
    <mergeCell ref="H42:H44"/>
    <mergeCell ref="I42:I44"/>
    <mergeCell ref="E45:E46"/>
    <mergeCell ref="E61:G61"/>
    <mergeCell ref="K61:Q61"/>
    <mergeCell ref="O56:O59"/>
    <mergeCell ref="E58:E59"/>
    <mergeCell ref="F58:F59"/>
    <mergeCell ref="K58:K59"/>
    <mergeCell ref="L58:L59"/>
    <mergeCell ref="M58:M59"/>
    <mergeCell ref="E56:E57"/>
    <mergeCell ref="M77:M78"/>
    <mergeCell ref="E81:G81"/>
    <mergeCell ref="K81:Q81"/>
    <mergeCell ref="D82:G82"/>
    <mergeCell ref="K82:Q82"/>
    <mergeCell ref="D70:Q70"/>
    <mergeCell ref="D71:D81"/>
    <mergeCell ref="O71:O73"/>
    <mergeCell ref="P71:P73"/>
    <mergeCell ref="Q71:Q80"/>
    <mergeCell ref="E77:E78"/>
    <mergeCell ref="F77:F78"/>
    <mergeCell ref="K77:K78"/>
    <mergeCell ref="L77:L78"/>
    <mergeCell ref="P77:P79"/>
    <mergeCell ref="N77:N78"/>
    <mergeCell ref="O74:O79"/>
    <mergeCell ref="K83:Q83"/>
    <mergeCell ref="B84:Q84"/>
    <mergeCell ref="B85:B91"/>
    <mergeCell ref="D85:Q85"/>
    <mergeCell ref="C86:C90"/>
    <mergeCell ref="D86:D89"/>
    <mergeCell ref="E86:Q86"/>
    <mergeCell ref="O87:O88"/>
    <mergeCell ref="Q87:Q88"/>
    <mergeCell ref="P87:P88"/>
    <mergeCell ref="P56:P60"/>
    <mergeCell ref="Q56:Q60"/>
    <mergeCell ref="Q65:Q68"/>
    <mergeCell ref="C105:G105"/>
    <mergeCell ref="C106:G106"/>
    <mergeCell ref="C99:G99"/>
    <mergeCell ref="C100:G100"/>
    <mergeCell ref="C101:G101"/>
    <mergeCell ref="C102:G102"/>
    <mergeCell ref="C103:G103"/>
    <mergeCell ref="C104:G104"/>
    <mergeCell ref="B92:G92"/>
    <mergeCell ref="K92:Q92"/>
    <mergeCell ref="C95:G95"/>
    <mergeCell ref="C96:G96"/>
    <mergeCell ref="C97:G97"/>
    <mergeCell ref="C98:G98"/>
    <mergeCell ref="E89:G89"/>
    <mergeCell ref="K89:Q89"/>
    <mergeCell ref="D90:G90"/>
    <mergeCell ref="K90:Q90"/>
    <mergeCell ref="C91:G91"/>
    <mergeCell ref="K91:Q91"/>
    <mergeCell ref="C83:G83"/>
  </mergeCells>
  <phoneticPr fontId="31" type="noConversion"/>
  <pageMargins left="0.70866141732283472" right="0.70866141732283472" top="0.74803149606299213" bottom="0.74803149606299213" header="0.31496062992125984" footer="0.31496062992125984"/>
  <pageSetup paperSize="9" scale="7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CD82C-32DB-49B4-B722-F2C8C0968316}">
  <sheetPr>
    <pageSetUpPr fitToPage="1"/>
  </sheetPr>
  <dimension ref="A1:R96"/>
  <sheetViews>
    <sheetView showGridLines="0" zoomScale="85" zoomScaleNormal="85" zoomScaleSheetLayoutView="70" workbookViewId="0">
      <selection activeCell="N1" sqref="N1:N3"/>
    </sheetView>
  </sheetViews>
  <sheetFormatPr defaultColWidth="9.33203125" defaultRowHeight="28.2" customHeight="1" x14ac:dyDescent="0.3"/>
  <cols>
    <col min="1" max="4" width="4.33203125" style="170" customWidth="1"/>
    <col min="5" max="5" width="12.6640625" style="170" customWidth="1"/>
    <col min="6" max="6" width="36.33203125" style="170" customWidth="1"/>
    <col min="7" max="7" width="10.33203125" style="1" customWidth="1"/>
    <col min="8" max="10" width="13.33203125" style="263" customWidth="1"/>
    <col min="11" max="11" width="23.44140625" style="170" customWidth="1"/>
    <col min="12" max="14" width="4.5546875" style="170" customWidth="1"/>
    <col min="15" max="15" width="6.6640625" style="170" customWidth="1"/>
    <col min="16" max="16" width="13.6640625" style="170" customWidth="1"/>
    <col min="17" max="17" width="15.44140625" style="170" customWidth="1"/>
    <col min="18" max="16384" width="9.33203125" style="170"/>
  </cols>
  <sheetData>
    <row r="1" spans="1:18" ht="28.2" customHeight="1" x14ac:dyDescent="0.3">
      <c r="N1" s="373" t="s">
        <v>1384</v>
      </c>
    </row>
    <row r="2" spans="1:18" ht="28.2" customHeight="1" x14ac:dyDescent="0.3">
      <c r="N2" s="374" t="s">
        <v>1385</v>
      </c>
    </row>
    <row r="3" spans="1:18" ht="28.2" customHeight="1" x14ac:dyDescent="0.3">
      <c r="N3" s="374" t="s">
        <v>1386</v>
      </c>
    </row>
    <row r="4" spans="1:18" ht="28.2" customHeight="1" thickBot="1" x14ac:dyDescent="0.35"/>
    <row r="5" spans="1:18" ht="15.6" x14ac:dyDescent="0.3">
      <c r="A5" s="69"/>
      <c r="B5" s="1344" t="s">
        <v>1145</v>
      </c>
      <c r="C5" s="1344"/>
      <c r="D5" s="1344"/>
      <c r="E5" s="1344"/>
      <c r="F5" s="1344"/>
      <c r="G5" s="1344"/>
      <c r="H5" s="1344"/>
      <c r="I5" s="1344"/>
      <c r="J5" s="1344"/>
      <c r="K5" s="1344"/>
      <c r="L5" s="1344"/>
      <c r="M5" s="1344"/>
      <c r="N5" s="1344"/>
      <c r="O5" s="1344"/>
      <c r="P5" s="1344"/>
      <c r="Q5" s="1345"/>
      <c r="R5" s="169"/>
    </row>
    <row r="6" spans="1:18" ht="15.6" x14ac:dyDescent="0.3">
      <c r="A6" s="366"/>
      <c r="B6" s="1347" t="s">
        <v>218</v>
      </c>
      <c r="C6" s="1347"/>
      <c r="D6" s="1347"/>
      <c r="E6" s="1347"/>
      <c r="F6" s="1347"/>
      <c r="G6" s="1347"/>
      <c r="H6" s="1347"/>
      <c r="I6" s="1347"/>
      <c r="J6" s="1347"/>
      <c r="K6" s="1347"/>
      <c r="L6" s="1347"/>
      <c r="M6" s="1347"/>
      <c r="N6" s="1347"/>
      <c r="O6" s="1347"/>
      <c r="P6" s="1347"/>
      <c r="Q6" s="1348"/>
      <c r="R6" s="169"/>
    </row>
    <row r="7" spans="1:18" ht="16.2" thickBot="1" x14ac:dyDescent="0.35">
      <c r="A7" s="367"/>
      <c r="B7" s="2185" t="s">
        <v>0</v>
      </c>
      <c r="C7" s="2185"/>
      <c r="D7" s="2185"/>
      <c r="E7" s="2185"/>
      <c r="F7" s="2185"/>
      <c r="G7" s="2185"/>
      <c r="H7" s="2185"/>
      <c r="I7" s="2185"/>
      <c r="J7" s="2185"/>
      <c r="K7" s="2185"/>
      <c r="L7" s="2185"/>
      <c r="M7" s="2185"/>
      <c r="N7" s="2185"/>
      <c r="O7" s="2185"/>
      <c r="P7" s="2185"/>
      <c r="Q7" s="2186"/>
      <c r="R7" s="169"/>
    </row>
    <row r="8" spans="1:18" ht="14.4" x14ac:dyDescent="0.3">
      <c r="A8" s="2187" t="s">
        <v>554</v>
      </c>
      <c r="B8" s="2190" t="s">
        <v>550</v>
      </c>
      <c r="C8" s="2193" t="s">
        <v>551</v>
      </c>
      <c r="D8" s="1463" t="s">
        <v>552</v>
      </c>
      <c r="E8" s="2198" t="s">
        <v>1</v>
      </c>
      <c r="F8" s="2201" t="s">
        <v>2</v>
      </c>
      <c r="G8" s="2198" t="s">
        <v>3</v>
      </c>
      <c r="H8" s="2204" t="s">
        <v>162</v>
      </c>
      <c r="I8" s="2204" t="s">
        <v>222</v>
      </c>
      <c r="J8" s="2204" t="s">
        <v>1143</v>
      </c>
      <c r="K8" s="2207" t="s">
        <v>749</v>
      </c>
      <c r="L8" s="2208"/>
      <c r="M8" s="2208"/>
      <c r="N8" s="2209"/>
      <c r="O8" s="2210" t="s">
        <v>372</v>
      </c>
      <c r="P8" s="2213" t="s">
        <v>4</v>
      </c>
      <c r="Q8" s="2214"/>
      <c r="R8" s="169"/>
    </row>
    <row r="9" spans="1:18" ht="13.2" x14ac:dyDescent="0.3">
      <c r="A9" s="2188"/>
      <c r="B9" s="2191"/>
      <c r="C9" s="2194"/>
      <c r="D9" s="2196"/>
      <c r="E9" s="2199"/>
      <c r="F9" s="2202"/>
      <c r="G9" s="2199"/>
      <c r="H9" s="2205"/>
      <c r="I9" s="2205"/>
      <c r="J9" s="2205"/>
      <c r="K9" s="1458" t="s">
        <v>2</v>
      </c>
      <c r="L9" s="1335" t="s">
        <v>163</v>
      </c>
      <c r="M9" s="1335" t="s">
        <v>221</v>
      </c>
      <c r="N9" s="1335" t="s">
        <v>1144</v>
      </c>
      <c r="O9" s="2211"/>
      <c r="P9" s="2215"/>
      <c r="Q9" s="2216"/>
      <c r="R9" s="169"/>
    </row>
    <row r="10" spans="1:18" ht="13.8" thickBot="1" x14ac:dyDescent="0.35">
      <c r="A10" s="2189"/>
      <c r="B10" s="2192"/>
      <c r="C10" s="2195"/>
      <c r="D10" s="2197"/>
      <c r="E10" s="2200"/>
      <c r="F10" s="2203"/>
      <c r="G10" s="2200"/>
      <c r="H10" s="2206"/>
      <c r="I10" s="2206"/>
      <c r="J10" s="2206"/>
      <c r="K10" s="1460"/>
      <c r="L10" s="2212"/>
      <c r="M10" s="2212"/>
      <c r="N10" s="2212"/>
      <c r="O10" s="2212"/>
      <c r="P10" s="70" t="s">
        <v>558</v>
      </c>
      <c r="Q10" s="27" t="s">
        <v>559</v>
      </c>
      <c r="R10" s="169"/>
    </row>
    <row r="11" spans="1:18" ht="13.8" thickBot="1" x14ac:dyDescent="0.35">
      <c r="A11" s="2217" t="s">
        <v>566</v>
      </c>
      <c r="B11" s="2217"/>
      <c r="C11" s="2217"/>
      <c r="D11" s="2217"/>
      <c r="E11" s="2217"/>
      <c r="F11" s="2217"/>
      <c r="G11" s="2217"/>
      <c r="H11" s="2217"/>
      <c r="I11" s="2217"/>
      <c r="J11" s="2217"/>
      <c r="K11" s="2217"/>
      <c r="L11" s="2217"/>
      <c r="M11" s="2217"/>
      <c r="N11" s="2217"/>
      <c r="O11" s="2217"/>
      <c r="P11" s="2217"/>
      <c r="Q11" s="2218"/>
      <c r="R11" s="169"/>
    </row>
    <row r="12" spans="1:18" s="6" customFormat="1" ht="15" thickBot="1" x14ac:dyDescent="0.3">
      <c r="A12" s="2219"/>
      <c r="B12" s="1295" t="s">
        <v>655</v>
      </c>
      <c r="C12" s="2222"/>
      <c r="D12" s="2222"/>
      <c r="E12" s="2222"/>
      <c r="F12" s="2222"/>
      <c r="G12" s="2222"/>
      <c r="H12" s="2222"/>
      <c r="I12" s="2222"/>
      <c r="J12" s="2222"/>
      <c r="K12" s="2222"/>
      <c r="L12" s="2222"/>
      <c r="M12" s="2222"/>
      <c r="N12" s="2222"/>
      <c r="O12" s="2222"/>
      <c r="P12" s="2222"/>
      <c r="Q12" s="2223"/>
      <c r="R12" s="5"/>
    </row>
    <row r="13" spans="1:18" s="6" customFormat="1" ht="14.4" thickBot="1" x14ac:dyDescent="0.3">
      <c r="A13" s="2220"/>
      <c r="B13" s="2224" t="s">
        <v>567</v>
      </c>
      <c r="C13" s="2172" t="s">
        <v>822</v>
      </c>
      <c r="D13" s="2173"/>
      <c r="E13" s="2174"/>
      <c r="F13" s="2174"/>
      <c r="G13" s="2174"/>
      <c r="H13" s="2174"/>
      <c r="I13" s="2174"/>
      <c r="J13" s="2174"/>
      <c r="K13" s="2174"/>
      <c r="L13" s="2174"/>
      <c r="M13" s="2174"/>
      <c r="N13" s="2174"/>
      <c r="O13" s="2174"/>
      <c r="P13" s="2174"/>
      <c r="Q13" s="2175"/>
      <c r="R13" s="5"/>
    </row>
    <row r="14" spans="1:18" ht="15" thickBot="1" x14ac:dyDescent="0.35">
      <c r="A14" s="2220"/>
      <c r="B14" s="2178"/>
      <c r="C14" s="2176"/>
      <c r="D14" s="2079" t="s">
        <v>823</v>
      </c>
      <c r="E14" s="2179"/>
      <c r="F14" s="2179"/>
      <c r="G14" s="2179"/>
      <c r="H14" s="2179"/>
      <c r="I14" s="2179"/>
      <c r="J14" s="2179"/>
      <c r="K14" s="2179"/>
      <c r="L14" s="2179"/>
      <c r="M14" s="2179"/>
      <c r="N14" s="2179"/>
      <c r="O14" s="2179"/>
      <c r="P14" s="2179"/>
      <c r="Q14" s="2180"/>
      <c r="R14" s="169"/>
    </row>
    <row r="15" spans="1:18" ht="39.6" x14ac:dyDescent="0.3">
      <c r="A15" s="2220"/>
      <c r="B15" s="2178"/>
      <c r="C15" s="2177"/>
      <c r="D15" s="2102"/>
      <c r="E15" s="717" t="s">
        <v>824</v>
      </c>
      <c r="F15" s="673" t="s">
        <v>211</v>
      </c>
      <c r="G15" s="673" t="s">
        <v>6</v>
      </c>
      <c r="H15" s="501">
        <v>40</v>
      </c>
      <c r="I15" s="501">
        <v>45</v>
      </c>
      <c r="J15" s="852">
        <v>45</v>
      </c>
      <c r="K15" s="702" t="s">
        <v>78</v>
      </c>
      <c r="L15" s="651">
        <v>12</v>
      </c>
      <c r="M15" s="651">
        <v>13</v>
      </c>
      <c r="N15" s="853">
        <v>13</v>
      </c>
      <c r="O15" s="708" t="s">
        <v>825</v>
      </c>
      <c r="P15" s="708" t="s">
        <v>1107</v>
      </c>
      <c r="Q15" s="2061" t="s">
        <v>77</v>
      </c>
      <c r="R15" s="10"/>
    </row>
    <row r="16" spans="1:18" ht="39.6" x14ac:dyDescent="0.3">
      <c r="A16" s="2220"/>
      <c r="B16" s="2178"/>
      <c r="C16" s="2177"/>
      <c r="D16" s="2082"/>
      <c r="E16" s="698" t="s">
        <v>826</v>
      </c>
      <c r="F16" s="701" t="s">
        <v>79</v>
      </c>
      <c r="G16" s="701" t="s">
        <v>6</v>
      </c>
      <c r="H16" s="502">
        <v>0</v>
      </c>
      <c r="I16" s="502">
        <v>0</v>
      </c>
      <c r="J16" s="506">
        <v>0</v>
      </c>
      <c r="K16" s="703" t="s">
        <v>80</v>
      </c>
      <c r="L16" s="704">
        <v>1</v>
      </c>
      <c r="M16" s="704">
        <v>0</v>
      </c>
      <c r="N16" s="854">
        <v>1</v>
      </c>
      <c r="O16" s="712" t="s">
        <v>827</v>
      </c>
      <c r="P16" s="2113" t="s">
        <v>1108</v>
      </c>
      <c r="Q16" s="2062"/>
      <c r="R16" s="169"/>
    </row>
    <row r="17" spans="1:18" ht="26.4" x14ac:dyDescent="0.3">
      <c r="A17" s="2220"/>
      <c r="B17" s="2178"/>
      <c r="C17" s="2177"/>
      <c r="D17" s="2082"/>
      <c r="E17" s="648" t="s">
        <v>828</v>
      </c>
      <c r="F17" s="109" t="s">
        <v>120</v>
      </c>
      <c r="G17" s="754" t="s">
        <v>6</v>
      </c>
      <c r="H17" s="503">
        <v>6</v>
      </c>
      <c r="I17" s="503">
        <v>6</v>
      </c>
      <c r="J17" s="506">
        <v>7</v>
      </c>
      <c r="K17" s="703" t="s">
        <v>99</v>
      </c>
      <c r="L17" s="704">
        <v>8</v>
      </c>
      <c r="M17" s="650">
        <v>8</v>
      </c>
      <c r="N17" s="854">
        <v>8</v>
      </c>
      <c r="O17" s="712" t="s">
        <v>827</v>
      </c>
      <c r="P17" s="2123"/>
      <c r="Q17" s="2062"/>
      <c r="R17" s="169"/>
    </row>
    <row r="18" spans="1:18" ht="13.2" x14ac:dyDescent="0.3">
      <c r="A18" s="2220"/>
      <c r="B18" s="2178"/>
      <c r="C18" s="2177"/>
      <c r="D18" s="2178"/>
      <c r="E18" s="1257" t="s">
        <v>829</v>
      </c>
      <c r="F18" s="2087" t="s">
        <v>83</v>
      </c>
      <c r="G18" s="699" t="s">
        <v>6</v>
      </c>
      <c r="H18" s="502">
        <v>100</v>
      </c>
      <c r="I18" s="502">
        <v>80</v>
      </c>
      <c r="J18" s="506">
        <v>90</v>
      </c>
      <c r="K18" s="2106" t="s">
        <v>1065</v>
      </c>
      <c r="L18" s="2071">
        <v>5</v>
      </c>
      <c r="M18" s="2168">
        <v>20</v>
      </c>
      <c r="N18" s="2125">
        <v>30</v>
      </c>
      <c r="O18" s="2113" t="s">
        <v>830</v>
      </c>
      <c r="P18" s="2181" t="s">
        <v>1109</v>
      </c>
      <c r="Q18" s="2062"/>
      <c r="R18" s="169"/>
    </row>
    <row r="19" spans="1:18" ht="13.2" x14ac:dyDescent="0.3">
      <c r="A19" s="2220"/>
      <c r="B19" s="2178"/>
      <c r="C19" s="2177"/>
      <c r="D19" s="2178"/>
      <c r="E19" s="2103"/>
      <c r="F19" s="2087"/>
      <c r="G19" s="699" t="s">
        <v>8</v>
      </c>
      <c r="H19" s="502">
        <v>20</v>
      </c>
      <c r="I19" s="502">
        <v>30</v>
      </c>
      <c r="J19" s="506">
        <v>35</v>
      </c>
      <c r="K19" s="2106"/>
      <c r="L19" s="2071"/>
      <c r="M19" s="1934"/>
      <c r="N19" s="2166"/>
      <c r="O19" s="2128"/>
      <c r="P19" s="2181"/>
      <c r="Q19" s="2062"/>
      <c r="R19" s="169"/>
    </row>
    <row r="20" spans="1:18" ht="13.2" x14ac:dyDescent="0.3">
      <c r="A20" s="2220"/>
      <c r="B20" s="2178"/>
      <c r="C20" s="2177"/>
      <c r="D20" s="2178"/>
      <c r="E20" s="2065"/>
      <c r="F20" s="2087"/>
      <c r="G20" s="699" t="s">
        <v>11</v>
      </c>
      <c r="H20" s="502">
        <v>24</v>
      </c>
      <c r="I20" s="502">
        <v>28</v>
      </c>
      <c r="J20" s="506">
        <v>30</v>
      </c>
      <c r="K20" s="2106"/>
      <c r="L20" s="2071"/>
      <c r="M20" s="2072"/>
      <c r="N20" s="2109"/>
      <c r="O20" s="2128"/>
      <c r="P20" s="2182"/>
      <c r="Q20" s="2062"/>
      <c r="R20" s="169"/>
    </row>
    <row r="21" spans="1:18" ht="13.2" x14ac:dyDescent="0.3">
      <c r="A21" s="2220"/>
      <c r="B21" s="2178"/>
      <c r="C21" s="2177"/>
      <c r="D21" s="2178"/>
      <c r="E21" s="1257" t="s">
        <v>831</v>
      </c>
      <c r="F21" s="2087" t="s">
        <v>84</v>
      </c>
      <c r="G21" s="699" t="s">
        <v>6</v>
      </c>
      <c r="H21" s="502">
        <v>18</v>
      </c>
      <c r="I21" s="502">
        <v>20</v>
      </c>
      <c r="J21" s="506">
        <v>22</v>
      </c>
      <c r="K21" s="2106" t="s">
        <v>1065</v>
      </c>
      <c r="L21" s="1952">
        <v>5</v>
      </c>
      <c r="M21" s="1262">
        <v>10</v>
      </c>
      <c r="N21" s="2125">
        <v>15</v>
      </c>
      <c r="O21" s="2128"/>
      <c r="P21" s="1306" t="s">
        <v>1352</v>
      </c>
      <c r="Q21" s="2062"/>
      <c r="R21" s="169"/>
    </row>
    <row r="22" spans="1:18" ht="13.2" x14ac:dyDescent="0.3">
      <c r="A22" s="2220"/>
      <c r="B22" s="2178"/>
      <c r="C22" s="2177"/>
      <c r="D22" s="2178"/>
      <c r="E22" s="2065"/>
      <c r="F22" s="2087"/>
      <c r="G22" s="699" t="s">
        <v>8</v>
      </c>
      <c r="H22" s="502">
        <v>8</v>
      </c>
      <c r="I22" s="502">
        <v>10</v>
      </c>
      <c r="J22" s="506">
        <v>15</v>
      </c>
      <c r="K22" s="2106"/>
      <c r="L22" s="1952"/>
      <c r="M22" s="2072"/>
      <c r="N22" s="2109"/>
      <c r="O22" s="2128"/>
      <c r="P22" s="1306"/>
      <c r="Q22" s="2062"/>
      <c r="R22" s="169"/>
    </row>
    <row r="23" spans="1:18" ht="13.2" x14ac:dyDescent="0.3">
      <c r="A23" s="2220"/>
      <c r="B23" s="2178"/>
      <c r="C23" s="2177"/>
      <c r="D23" s="2178"/>
      <c r="E23" s="1257" t="s">
        <v>832</v>
      </c>
      <c r="F23" s="2087" t="s">
        <v>85</v>
      </c>
      <c r="G23" s="699" t="s">
        <v>6</v>
      </c>
      <c r="H23" s="502">
        <v>5</v>
      </c>
      <c r="I23" s="502">
        <v>6</v>
      </c>
      <c r="J23" s="506">
        <v>7</v>
      </c>
      <c r="K23" s="2106" t="s">
        <v>1065</v>
      </c>
      <c r="L23" s="1952">
        <v>2</v>
      </c>
      <c r="M23" s="1262">
        <v>2</v>
      </c>
      <c r="N23" s="2125">
        <v>3</v>
      </c>
      <c r="O23" s="2128"/>
      <c r="P23" s="1307" t="s">
        <v>1110</v>
      </c>
      <c r="Q23" s="2062"/>
      <c r="R23" s="169"/>
    </row>
    <row r="24" spans="1:18" ht="13.2" x14ac:dyDescent="0.3">
      <c r="A24" s="2220"/>
      <c r="B24" s="2178"/>
      <c r="C24" s="2177"/>
      <c r="D24" s="2178"/>
      <c r="E24" s="2065"/>
      <c r="F24" s="2087"/>
      <c r="G24" s="699" t="s">
        <v>8</v>
      </c>
      <c r="H24" s="502">
        <v>3</v>
      </c>
      <c r="I24" s="502">
        <v>5</v>
      </c>
      <c r="J24" s="506">
        <v>7</v>
      </c>
      <c r="K24" s="2106"/>
      <c r="L24" s="1952"/>
      <c r="M24" s="2072"/>
      <c r="N24" s="2109"/>
      <c r="O24" s="2128"/>
      <c r="P24" s="1304"/>
      <c r="Q24" s="2062"/>
      <c r="R24" s="169"/>
    </row>
    <row r="25" spans="1:18" ht="26.4" x14ac:dyDescent="0.3">
      <c r="A25" s="2220"/>
      <c r="B25" s="2178"/>
      <c r="C25" s="2177"/>
      <c r="D25" s="2178"/>
      <c r="E25" s="698" t="s">
        <v>833</v>
      </c>
      <c r="F25" s="699" t="s">
        <v>1292</v>
      </c>
      <c r="G25" s="699" t="s">
        <v>6</v>
      </c>
      <c r="H25" s="502">
        <v>1</v>
      </c>
      <c r="I25" s="502">
        <v>1</v>
      </c>
      <c r="J25" s="506">
        <v>1</v>
      </c>
      <c r="K25" s="703" t="s">
        <v>86</v>
      </c>
      <c r="L25" s="704">
        <v>8</v>
      </c>
      <c r="M25" s="704">
        <v>8</v>
      </c>
      <c r="N25" s="854">
        <v>8</v>
      </c>
      <c r="O25" s="2128"/>
      <c r="P25" s="1314"/>
      <c r="Q25" s="2062"/>
      <c r="R25" s="169"/>
    </row>
    <row r="26" spans="1:18" ht="26.4" x14ac:dyDescent="0.3">
      <c r="A26" s="2220"/>
      <c r="B26" s="2178"/>
      <c r="C26" s="2177"/>
      <c r="D26" s="2178"/>
      <c r="E26" s="698" t="s">
        <v>1133</v>
      </c>
      <c r="F26" s="699" t="s">
        <v>1293</v>
      </c>
      <c r="G26" s="699" t="s">
        <v>6</v>
      </c>
      <c r="H26" s="502">
        <v>1</v>
      </c>
      <c r="I26" s="502">
        <v>1</v>
      </c>
      <c r="J26" s="506">
        <v>1</v>
      </c>
      <c r="K26" s="703" t="s">
        <v>87</v>
      </c>
      <c r="L26" s="704">
        <v>30</v>
      </c>
      <c r="M26" s="704">
        <v>30</v>
      </c>
      <c r="N26" s="854">
        <v>30</v>
      </c>
      <c r="O26" s="2128"/>
      <c r="P26" s="653" t="s">
        <v>1352</v>
      </c>
      <c r="Q26" s="2062"/>
      <c r="R26" s="169"/>
    </row>
    <row r="27" spans="1:18" ht="26.4" x14ac:dyDescent="0.3">
      <c r="A27" s="2220"/>
      <c r="B27" s="2178"/>
      <c r="C27" s="2177"/>
      <c r="D27" s="2178"/>
      <c r="E27" s="113" t="s">
        <v>834</v>
      </c>
      <c r="F27" s="212" t="s">
        <v>165</v>
      </c>
      <c r="G27" s="212" t="s">
        <v>6</v>
      </c>
      <c r="H27" s="504">
        <v>15</v>
      </c>
      <c r="I27" s="504">
        <v>20</v>
      </c>
      <c r="J27" s="506">
        <v>22</v>
      </c>
      <c r="K27" s="505" t="s">
        <v>288</v>
      </c>
      <c r="L27" s="670">
        <v>11</v>
      </c>
      <c r="M27" s="670">
        <v>11</v>
      </c>
      <c r="N27" s="854">
        <v>11</v>
      </c>
      <c r="O27" s="2123"/>
      <c r="P27" s="686" t="s">
        <v>1291</v>
      </c>
      <c r="Q27" s="2062"/>
      <c r="R27" s="169"/>
    </row>
    <row r="28" spans="1:18" ht="13.2" x14ac:dyDescent="0.3">
      <c r="A28" s="2220"/>
      <c r="B28" s="2178"/>
      <c r="C28" s="2177"/>
      <c r="D28" s="2178"/>
      <c r="E28" s="2086" t="s">
        <v>835</v>
      </c>
      <c r="F28" s="2087" t="s">
        <v>88</v>
      </c>
      <c r="G28" s="699" t="s">
        <v>6</v>
      </c>
      <c r="H28" s="502">
        <v>546</v>
      </c>
      <c r="I28" s="502">
        <v>560</v>
      </c>
      <c r="J28" s="506">
        <v>570</v>
      </c>
      <c r="K28" s="2106" t="s">
        <v>89</v>
      </c>
      <c r="L28" s="2071">
        <v>95</v>
      </c>
      <c r="M28" s="2168">
        <v>97</v>
      </c>
      <c r="N28" s="2125">
        <v>97</v>
      </c>
      <c r="O28" s="1306" t="s">
        <v>837</v>
      </c>
      <c r="P28" s="1306" t="s">
        <v>1109</v>
      </c>
      <c r="Q28" s="2062"/>
      <c r="R28" s="169"/>
    </row>
    <row r="29" spans="1:18" ht="13.2" x14ac:dyDescent="0.3">
      <c r="A29" s="2220"/>
      <c r="B29" s="2178"/>
      <c r="C29" s="2177"/>
      <c r="D29" s="2178"/>
      <c r="E29" s="2086"/>
      <c r="F29" s="2087"/>
      <c r="G29" s="699" t="s">
        <v>8</v>
      </c>
      <c r="H29" s="502">
        <v>20</v>
      </c>
      <c r="I29" s="502">
        <v>25</v>
      </c>
      <c r="J29" s="506">
        <v>25</v>
      </c>
      <c r="K29" s="2106"/>
      <c r="L29" s="2071"/>
      <c r="M29" s="2072"/>
      <c r="N29" s="2109"/>
      <c r="O29" s="1306"/>
      <c r="P29" s="1306"/>
      <c r="Q29" s="2062"/>
      <c r="R29" s="169"/>
    </row>
    <row r="30" spans="1:18" ht="92.4" x14ac:dyDescent="0.3">
      <c r="A30" s="2220"/>
      <c r="B30" s="2178"/>
      <c r="C30" s="2177"/>
      <c r="D30" s="2178"/>
      <c r="E30" s="698" t="s">
        <v>836</v>
      </c>
      <c r="F30" s="699" t="s">
        <v>90</v>
      </c>
      <c r="G30" s="699" t="s">
        <v>6</v>
      </c>
      <c r="H30" s="502">
        <v>324</v>
      </c>
      <c r="I30" s="502">
        <v>340</v>
      </c>
      <c r="J30" s="506">
        <v>360</v>
      </c>
      <c r="K30" s="703" t="s">
        <v>91</v>
      </c>
      <c r="L30" s="694">
        <v>95</v>
      </c>
      <c r="M30" s="694">
        <v>97</v>
      </c>
      <c r="N30" s="854">
        <v>97</v>
      </c>
      <c r="O30" s="2183" t="s">
        <v>839</v>
      </c>
      <c r="P30" s="653" t="s">
        <v>1352</v>
      </c>
      <c r="Q30" s="2062"/>
      <c r="R30" s="169"/>
    </row>
    <row r="31" spans="1:18" ht="13.2" x14ac:dyDescent="0.3">
      <c r="A31" s="2220"/>
      <c r="B31" s="2178"/>
      <c r="C31" s="2177"/>
      <c r="D31" s="2178"/>
      <c r="E31" s="2086" t="s">
        <v>838</v>
      </c>
      <c r="F31" s="2087" t="s">
        <v>92</v>
      </c>
      <c r="G31" s="699" t="s">
        <v>6</v>
      </c>
      <c r="H31" s="502">
        <v>586</v>
      </c>
      <c r="I31" s="502">
        <v>590</v>
      </c>
      <c r="J31" s="506">
        <v>600</v>
      </c>
      <c r="K31" s="2106" t="s">
        <v>93</v>
      </c>
      <c r="L31" s="1952">
        <v>95</v>
      </c>
      <c r="M31" s="1262">
        <v>97</v>
      </c>
      <c r="N31" s="2125">
        <v>97</v>
      </c>
      <c r="O31" s="1435"/>
      <c r="P31" s="1306" t="s">
        <v>1110</v>
      </c>
      <c r="Q31" s="2062"/>
      <c r="R31" s="169"/>
    </row>
    <row r="32" spans="1:18" ht="13.2" x14ac:dyDescent="0.3">
      <c r="A32" s="2220"/>
      <c r="B32" s="2178"/>
      <c r="C32" s="2177"/>
      <c r="D32" s="2178"/>
      <c r="E32" s="2086"/>
      <c r="F32" s="2087"/>
      <c r="G32" s="699" t="s">
        <v>8</v>
      </c>
      <c r="H32" s="502">
        <v>20</v>
      </c>
      <c r="I32" s="502">
        <v>25</v>
      </c>
      <c r="J32" s="506">
        <v>25</v>
      </c>
      <c r="K32" s="2106"/>
      <c r="L32" s="1952"/>
      <c r="M32" s="2072"/>
      <c r="N32" s="2109"/>
      <c r="O32" s="1435"/>
      <c r="P32" s="1306"/>
      <c r="Q32" s="2062"/>
      <c r="R32" s="169"/>
    </row>
    <row r="33" spans="1:18" ht="39.6" x14ac:dyDescent="0.3">
      <c r="A33" s="2220"/>
      <c r="B33" s="2178"/>
      <c r="C33" s="2177"/>
      <c r="D33" s="2178"/>
      <c r="E33" s="698" t="s">
        <v>840</v>
      </c>
      <c r="F33" s="699" t="s">
        <v>94</v>
      </c>
      <c r="G33" s="699" t="s">
        <v>6</v>
      </c>
      <c r="H33" s="502">
        <v>3</v>
      </c>
      <c r="I33" s="502">
        <v>0</v>
      </c>
      <c r="J33" s="506">
        <v>3</v>
      </c>
      <c r="K33" s="703" t="s">
        <v>18</v>
      </c>
      <c r="L33" s="704">
        <v>1</v>
      </c>
      <c r="M33" s="704">
        <v>0</v>
      </c>
      <c r="N33" s="854">
        <v>1</v>
      </c>
      <c r="O33" s="1435"/>
      <c r="P33" s="686" t="s">
        <v>1353</v>
      </c>
      <c r="Q33" s="2062"/>
      <c r="R33" s="169"/>
    </row>
    <row r="34" spans="1:18" ht="13.2" x14ac:dyDescent="0.3">
      <c r="A34" s="2220"/>
      <c r="B34" s="2178"/>
      <c r="C34" s="2177"/>
      <c r="D34" s="2178"/>
      <c r="E34" s="2170" t="s">
        <v>841</v>
      </c>
      <c r="F34" s="2171" t="s">
        <v>166</v>
      </c>
      <c r="G34" s="711" t="s">
        <v>6</v>
      </c>
      <c r="H34" s="502">
        <v>40</v>
      </c>
      <c r="I34" s="502">
        <v>45</v>
      </c>
      <c r="J34" s="506">
        <v>48</v>
      </c>
      <c r="K34" s="2106" t="s">
        <v>167</v>
      </c>
      <c r="L34" s="1952">
        <v>95</v>
      </c>
      <c r="M34" s="1262">
        <v>97</v>
      </c>
      <c r="N34" s="2125">
        <v>97</v>
      </c>
      <c r="O34" s="1435"/>
      <c r="P34" s="1306" t="s">
        <v>1111</v>
      </c>
      <c r="Q34" s="2062"/>
      <c r="R34" s="169"/>
    </row>
    <row r="35" spans="1:18" ht="13.2" x14ac:dyDescent="0.3">
      <c r="A35" s="2220"/>
      <c r="B35" s="2178"/>
      <c r="C35" s="2177"/>
      <c r="D35" s="2178"/>
      <c r="E35" s="2170"/>
      <c r="F35" s="2171"/>
      <c r="G35" s="711" t="s">
        <v>11</v>
      </c>
      <c r="H35" s="502">
        <v>8</v>
      </c>
      <c r="I35" s="502">
        <v>9</v>
      </c>
      <c r="J35" s="506">
        <v>10</v>
      </c>
      <c r="K35" s="2106"/>
      <c r="L35" s="1952"/>
      <c r="M35" s="2072"/>
      <c r="N35" s="2109"/>
      <c r="O35" s="2184"/>
      <c r="P35" s="1306"/>
      <c r="Q35" s="2062"/>
      <c r="R35" s="169"/>
    </row>
    <row r="36" spans="1:18" ht="13.2" x14ac:dyDescent="0.3">
      <c r="A36" s="2220"/>
      <c r="B36" s="2178"/>
      <c r="C36" s="2177"/>
      <c r="D36" s="2178"/>
      <c r="E36" s="2086" t="s">
        <v>842</v>
      </c>
      <c r="F36" s="1949" t="s">
        <v>95</v>
      </c>
      <c r="G36" s="695" t="s">
        <v>6</v>
      </c>
      <c r="H36" s="502">
        <v>30</v>
      </c>
      <c r="I36" s="502">
        <v>10</v>
      </c>
      <c r="J36" s="506">
        <v>35</v>
      </c>
      <c r="K36" s="703" t="s">
        <v>96</v>
      </c>
      <c r="L36" s="694">
        <v>5</v>
      </c>
      <c r="M36" s="694">
        <v>5</v>
      </c>
      <c r="N36" s="855">
        <v>6</v>
      </c>
      <c r="O36" s="1435" t="s">
        <v>755</v>
      </c>
      <c r="P36" s="1306" t="s">
        <v>1354</v>
      </c>
      <c r="Q36" s="2062"/>
      <c r="R36" s="169"/>
    </row>
    <row r="37" spans="1:18" ht="25.5" customHeight="1" x14ac:dyDescent="0.3">
      <c r="A37" s="2220"/>
      <c r="B37" s="2178"/>
      <c r="C37" s="2177"/>
      <c r="D37" s="2178"/>
      <c r="E37" s="2169"/>
      <c r="F37" s="1949"/>
      <c r="G37" s="695" t="s">
        <v>8</v>
      </c>
      <c r="H37" s="502">
        <v>18</v>
      </c>
      <c r="I37" s="502">
        <v>15</v>
      </c>
      <c r="J37" s="506">
        <v>20</v>
      </c>
      <c r="K37" s="703" t="s">
        <v>82</v>
      </c>
      <c r="L37" s="694">
        <v>3</v>
      </c>
      <c r="M37" s="541">
        <v>0</v>
      </c>
      <c r="N37" s="854">
        <v>3</v>
      </c>
      <c r="O37" s="1435"/>
      <c r="P37" s="1306"/>
      <c r="Q37" s="2062"/>
      <c r="R37" s="169"/>
    </row>
    <row r="38" spans="1:18" ht="13.2" x14ac:dyDescent="0.3">
      <c r="A38" s="2220"/>
      <c r="B38" s="2178"/>
      <c r="C38" s="2177"/>
      <c r="D38" s="2178"/>
      <c r="E38" s="2164" t="s">
        <v>843</v>
      </c>
      <c r="F38" s="1916" t="s">
        <v>548</v>
      </c>
      <c r="G38" s="277" t="s">
        <v>6</v>
      </c>
      <c r="H38" s="506">
        <v>0</v>
      </c>
      <c r="I38" s="506">
        <v>0</v>
      </c>
      <c r="J38" s="506">
        <v>0</v>
      </c>
      <c r="K38" s="2167" t="s">
        <v>549</v>
      </c>
      <c r="L38" s="2070">
        <v>24</v>
      </c>
      <c r="M38" s="2070">
        <v>0</v>
      </c>
      <c r="N38" s="2125">
        <v>0</v>
      </c>
      <c r="O38" s="1435"/>
      <c r="P38" s="1916" t="s">
        <v>1112</v>
      </c>
      <c r="Q38" s="2062"/>
      <c r="R38" s="169"/>
    </row>
    <row r="39" spans="1:18" ht="13.2" x14ac:dyDescent="0.3">
      <c r="A39" s="2220"/>
      <c r="B39" s="2178"/>
      <c r="C39" s="2177"/>
      <c r="D39" s="2178"/>
      <c r="E39" s="2165"/>
      <c r="F39" s="2067"/>
      <c r="G39" s="187" t="s">
        <v>5</v>
      </c>
      <c r="H39" s="507">
        <v>11.8</v>
      </c>
      <c r="I39" s="507">
        <v>0</v>
      </c>
      <c r="J39" s="507">
        <v>0</v>
      </c>
      <c r="K39" s="2100"/>
      <c r="L39" s="2101"/>
      <c r="M39" s="2101"/>
      <c r="N39" s="2166"/>
      <c r="O39" s="1435"/>
      <c r="P39" s="2067"/>
      <c r="Q39" s="2062"/>
      <c r="R39" s="169"/>
    </row>
    <row r="40" spans="1:18" s="447" customFormat="1" ht="13.8" x14ac:dyDescent="0.3">
      <c r="A40" s="2220"/>
      <c r="B40" s="2178"/>
      <c r="C40" s="2177"/>
      <c r="D40" s="2178"/>
      <c r="E40" s="710" t="s">
        <v>844</v>
      </c>
      <c r="F40" s="522" t="s">
        <v>1057</v>
      </c>
      <c r="G40" s="187" t="s">
        <v>6</v>
      </c>
      <c r="H40" s="507">
        <v>1</v>
      </c>
      <c r="I40" s="507">
        <v>1</v>
      </c>
      <c r="J40" s="507">
        <v>1</v>
      </c>
      <c r="K40" s="508" t="s">
        <v>1059</v>
      </c>
      <c r="L40" s="509">
        <v>1</v>
      </c>
      <c r="M40" s="509">
        <v>1</v>
      </c>
      <c r="N40" s="855">
        <v>1</v>
      </c>
      <c r="O40" s="713" t="s">
        <v>752</v>
      </c>
      <c r="P40" s="654" t="s">
        <v>1107</v>
      </c>
      <c r="Q40" s="2062"/>
      <c r="R40" s="169"/>
    </row>
    <row r="41" spans="1:18" ht="27" thickBot="1" x14ac:dyDescent="0.35">
      <c r="A41" s="2220"/>
      <c r="B41" s="2178"/>
      <c r="C41" s="2177"/>
      <c r="D41" s="2178"/>
      <c r="E41" s="856" t="s">
        <v>845</v>
      </c>
      <c r="F41" s="675" t="s">
        <v>1200</v>
      </c>
      <c r="G41" s="187" t="s">
        <v>6</v>
      </c>
      <c r="H41" s="857">
        <v>75</v>
      </c>
      <c r="I41" s="187">
        <v>0</v>
      </c>
      <c r="J41" s="187">
        <v>0</v>
      </c>
      <c r="K41" s="187" t="s">
        <v>1201</v>
      </c>
      <c r="L41" s="187">
        <v>1</v>
      </c>
      <c r="M41" s="187">
        <v>0</v>
      </c>
      <c r="N41" s="187">
        <v>0</v>
      </c>
      <c r="O41" s="187" t="s">
        <v>752</v>
      </c>
      <c r="P41" s="187" t="s">
        <v>1107</v>
      </c>
      <c r="Q41" s="2062"/>
      <c r="R41" s="169"/>
    </row>
    <row r="42" spans="1:18" ht="15" thickBot="1" x14ac:dyDescent="0.35">
      <c r="A42" s="2220"/>
      <c r="B42" s="2178"/>
      <c r="C42" s="2178"/>
      <c r="D42" s="2083"/>
      <c r="E42" s="2073" t="s">
        <v>13</v>
      </c>
      <c r="F42" s="2074"/>
      <c r="G42" s="2075"/>
      <c r="H42" s="252">
        <f>SUM(H15:H41)</f>
        <v>1923.8</v>
      </c>
      <c r="I42" s="566">
        <f>SUM(I15:I41)</f>
        <v>1872</v>
      </c>
      <c r="J42" s="566">
        <f>SUM(J15:J41)</f>
        <v>1979</v>
      </c>
      <c r="K42" s="2076"/>
      <c r="L42" s="2077"/>
      <c r="M42" s="2077"/>
      <c r="N42" s="2077"/>
      <c r="O42" s="2077"/>
      <c r="P42" s="2077"/>
      <c r="Q42" s="2078"/>
      <c r="R42" s="169"/>
    </row>
    <row r="43" spans="1:18" ht="15" thickBot="1" x14ac:dyDescent="0.35">
      <c r="A43" s="2220"/>
      <c r="B43" s="2178"/>
      <c r="C43" s="2178"/>
      <c r="D43" s="2079" t="s">
        <v>846</v>
      </c>
      <c r="E43" s="2080"/>
      <c r="F43" s="2080"/>
      <c r="G43" s="2080"/>
      <c r="H43" s="2080"/>
      <c r="I43" s="2080"/>
      <c r="J43" s="2080"/>
      <c r="K43" s="2080"/>
      <c r="L43" s="2080"/>
      <c r="M43" s="2080"/>
      <c r="N43" s="2080"/>
      <c r="O43" s="2080"/>
      <c r="P43" s="2080"/>
      <c r="Q43" s="2081"/>
      <c r="R43" s="169"/>
    </row>
    <row r="44" spans="1:18" ht="13.2" x14ac:dyDescent="0.3">
      <c r="A44" s="2220"/>
      <c r="B44" s="2178"/>
      <c r="C44" s="2178"/>
      <c r="D44" s="2082"/>
      <c r="E44" s="2086" t="s">
        <v>847</v>
      </c>
      <c r="F44" s="2087" t="s">
        <v>97</v>
      </c>
      <c r="G44" s="699" t="s">
        <v>6</v>
      </c>
      <c r="H44" s="502">
        <v>0</v>
      </c>
      <c r="I44" s="502">
        <v>5</v>
      </c>
      <c r="J44" s="506">
        <v>0</v>
      </c>
      <c r="K44" s="1949" t="s">
        <v>1295</v>
      </c>
      <c r="L44" s="2071">
        <v>0</v>
      </c>
      <c r="M44" s="2070">
        <v>1</v>
      </c>
      <c r="N44" s="2125">
        <v>0</v>
      </c>
      <c r="O44" s="2089" t="s">
        <v>755</v>
      </c>
      <c r="P44" s="2089" t="s">
        <v>1352</v>
      </c>
      <c r="Q44" s="2084" t="s">
        <v>1294</v>
      </c>
      <c r="R44" s="10"/>
    </row>
    <row r="45" spans="1:18" ht="13.2" x14ac:dyDescent="0.3">
      <c r="A45" s="2220"/>
      <c r="B45" s="2178"/>
      <c r="C45" s="2178"/>
      <c r="D45" s="2082"/>
      <c r="E45" s="2086"/>
      <c r="F45" s="2087"/>
      <c r="G45" s="699" t="s">
        <v>8</v>
      </c>
      <c r="H45" s="502">
        <v>0</v>
      </c>
      <c r="I45" s="502">
        <v>2</v>
      </c>
      <c r="J45" s="506">
        <v>0</v>
      </c>
      <c r="K45" s="2088"/>
      <c r="L45" s="1949"/>
      <c r="M45" s="2072"/>
      <c r="N45" s="2109"/>
      <c r="O45" s="2090"/>
      <c r="P45" s="2090"/>
      <c r="Q45" s="2084"/>
      <c r="R45" s="10"/>
    </row>
    <row r="46" spans="1:18" ht="13.2" x14ac:dyDescent="0.3">
      <c r="A46" s="2220"/>
      <c r="B46" s="2178"/>
      <c r="C46" s="2178"/>
      <c r="D46" s="2082"/>
      <c r="E46" s="2063" t="s">
        <v>848</v>
      </c>
      <c r="F46" s="2066" t="s">
        <v>155</v>
      </c>
      <c r="G46" s="2066" t="s">
        <v>6</v>
      </c>
      <c r="H46" s="2069">
        <v>70</v>
      </c>
      <c r="I46" s="2069">
        <v>250</v>
      </c>
      <c r="J46" s="2069">
        <v>250</v>
      </c>
      <c r="K46" s="693" t="s">
        <v>1202</v>
      </c>
      <c r="L46" s="693">
        <v>1</v>
      </c>
      <c r="M46" s="693">
        <v>0</v>
      </c>
      <c r="N46" s="854">
        <v>0</v>
      </c>
      <c r="O46" s="2066" t="s">
        <v>755</v>
      </c>
      <c r="P46" s="2066" t="s">
        <v>1352</v>
      </c>
      <c r="Q46" s="2084"/>
      <c r="R46" s="10"/>
    </row>
    <row r="47" spans="1:18" s="447" customFormat="1" ht="13.2" x14ac:dyDescent="0.3">
      <c r="A47" s="2220"/>
      <c r="B47" s="2178"/>
      <c r="C47" s="2178"/>
      <c r="D47" s="2082"/>
      <c r="E47" s="2064"/>
      <c r="F47" s="2067"/>
      <c r="G47" s="1730"/>
      <c r="H47" s="1730"/>
      <c r="I47" s="1730"/>
      <c r="J47" s="1730"/>
      <c r="K47" s="2070" t="s">
        <v>464</v>
      </c>
      <c r="L47" s="2070">
        <v>0</v>
      </c>
      <c r="M47" s="2070">
        <v>50</v>
      </c>
      <c r="N47" s="2125">
        <v>50</v>
      </c>
      <c r="O47" s="1730"/>
      <c r="P47" s="2124"/>
      <c r="Q47" s="2084"/>
      <c r="R47" s="10"/>
    </row>
    <row r="48" spans="1:18" s="447" customFormat="1" ht="13.2" x14ac:dyDescent="0.3">
      <c r="A48" s="2220"/>
      <c r="B48" s="2178"/>
      <c r="C48" s="2178"/>
      <c r="D48" s="2082"/>
      <c r="E48" s="2065"/>
      <c r="F48" s="2068"/>
      <c r="G48" s="1625"/>
      <c r="H48" s="1625"/>
      <c r="I48" s="1625"/>
      <c r="J48" s="1625"/>
      <c r="K48" s="1625"/>
      <c r="L48" s="1625"/>
      <c r="M48" s="1625"/>
      <c r="N48" s="1810"/>
      <c r="O48" s="1625"/>
      <c r="P48" s="2124"/>
      <c r="Q48" s="2084"/>
      <c r="R48" s="10"/>
    </row>
    <row r="49" spans="1:18" ht="13.2" x14ac:dyDescent="0.3">
      <c r="A49" s="2220"/>
      <c r="B49" s="2178"/>
      <c r="C49" s="2178"/>
      <c r="D49" s="2082"/>
      <c r="E49" s="2110" t="s">
        <v>849</v>
      </c>
      <c r="F49" s="2066" t="s">
        <v>1147</v>
      </c>
      <c r="G49" s="699" t="s">
        <v>6</v>
      </c>
      <c r="H49" s="502">
        <v>100</v>
      </c>
      <c r="I49" s="502">
        <v>0</v>
      </c>
      <c r="J49" s="506">
        <v>200</v>
      </c>
      <c r="K49" s="2070" t="s">
        <v>19</v>
      </c>
      <c r="L49" s="2069">
        <v>20</v>
      </c>
      <c r="M49" s="2228">
        <v>0</v>
      </c>
      <c r="N49" s="2125">
        <v>50</v>
      </c>
      <c r="O49" s="2097" t="s">
        <v>755</v>
      </c>
      <c r="P49" s="2097" t="s">
        <v>1355</v>
      </c>
      <c r="Q49" s="2085"/>
      <c r="R49" s="10"/>
    </row>
    <row r="50" spans="1:18" ht="13.2" x14ac:dyDescent="0.3">
      <c r="A50" s="2220"/>
      <c r="B50" s="2178"/>
      <c r="C50" s="2178"/>
      <c r="D50" s="2082"/>
      <c r="E50" s="2231"/>
      <c r="F50" s="1625"/>
      <c r="G50" s="699" t="s">
        <v>8</v>
      </c>
      <c r="H50" s="502">
        <v>50</v>
      </c>
      <c r="I50" s="502">
        <v>0</v>
      </c>
      <c r="J50" s="506">
        <v>100</v>
      </c>
      <c r="K50" s="2127"/>
      <c r="L50" s="2127"/>
      <c r="M50" s="2229"/>
      <c r="N50" s="2230"/>
      <c r="O50" s="1625"/>
      <c r="P50" s="1625"/>
      <c r="Q50" s="2085"/>
      <c r="R50" s="10"/>
    </row>
    <row r="51" spans="1:18" ht="13.2" x14ac:dyDescent="0.3">
      <c r="A51" s="2220"/>
      <c r="B51" s="2178"/>
      <c r="C51" s="2178"/>
      <c r="D51" s="2082"/>
      <c r="E51" s="2114" t="s">
        <v>1324</v>
      </c>
      <c r="F51" s="2066" t="s">
        <v>1148</v>
      </c>
      <c r="G51" s="699" t="s">
        <v>6</v>
      </c>
      <c r="H51" s="502">
        <v>0</v>
      </c>
      <c r="I51" s="502">
        <v>0</v>
      </c>
      <c r="J51" s="506">
        <v>150</v>
      </c>
      <c r="K51" s="2070" t="s">
        <v>1151</v>
      </c>
      <c r="L51" s="2069">
        <v>0</v>
      </c>
      <c r="M51" s="2228">
        <v>0</v>
      </c>
      <c r="N51" s="2125">
        <v>1</v>
      </c>
      <c r="O51" s="2097" t="s">
        <v>755</v>
      </c>
      <c r="P51" s="2097" t="s">
        <v>1352</v>
      </c>
      <c r="Q51" s="2085"/>
      <c r="R51" s="10"/>
    </row>
    <row r="52" spans="1:18" ht="13.2" x14ac:dyDescent="0.3">
      <c r="A52" s="2220"/>
      <c r="B52" s="2178"/>
      <c r="C52" s="2178"/>
      <c r="D52" s="2082"/>
      <c r="E52" s="2227"/>
      <c r="F52" s="1625"/>
      <c r="G52" s="699" t="s">
        <v>8</v>
      </c>
      <c r="H52" s="502">
        <v>0</v>
      </c>
      <c r="I52" s="502">
        <v>0</v>
      </c>
      <c r="J52" s="506">
        <v>50</v>
      </c>
      <c r="K52" s="2127"/>
      <c r="L52" s="2127"/>
      <c r="M52" s="2229"/>
      <c r="N52" s="2230"/>
      <c r="O52" s="1625"/>
      <c r="P52" s="1625"/>
      <c r="Q52" s="2085"/>
      <c r="R52" s="10"/>
    </row>
    <row r="53" spans="1:18" ht="13.2" x14ac:dyDescent="0.3">
      <c r="A53" s="2220"/>
      <c r="B53" s="2178"/>
      <c r="C53" s="2178"/>
      <c r="D53" s="2082"/>
      <c r="E53" s="2114" t="s">
        <v>850</v>
      </c>
      <c r="F53" s="2066" t="s">
        <v>1149</v>
      </c>
      <c r="G53" s="722" t="s">
        <v>6</v>
      </c>
      <c r="H53" s="543">
        <v>0</v>
      </c>
      <c r="I53" s="543">
        <v>25</v>
      </c>
      <c r="J53" s="858">
        <v>0</v>
      </c>
      <c r="K53" s="676" t="s">
        <v>1151</v>
      </c>
      <c r="L53" s="543">
        <v>0</v>
      </c>
      <c r="M53" s="546">
        <v>1</v>
      </c>
      <c r="N53" s="859">
        <v>0</v>
      </c>
      <c r="O53" s="544" t="s">
        <v>755</v>
      </c>
      <c r="P53" s="544" t="s">
        <v>1352</v>
      </c>
      <c r="Q53" s="2085"/>
      <c r="R53" s="10"/>
    </row>
    <row r="54" spans="1:18" ht="13.2" x14ac:dyDescent="0.3">
      <c r="A54" s="2220"/>
      <c r="B54" s="2178"/>
      <c r="C54" s="2178"/>
      <c r="D54" s="2082"/>
      <c r="E54" s="2227"/>
      <c r="F54" s="1625"/>
      <c r="G54" s="699" t="s">
        <v>8</v>
      </c>
      <c r="H54" s="502">
        <v>0</v>
      </c>
      <c r="I54" s="502">
        <v>0</v>
      </c>
      <c r="J54" s="506">
        <v>0</v>
      </c>
      <c r="K54" s="677"/>
      <c r="L54" s="501"/>
      <c r="M54" s="715"/>
      <c r="N54" s="853"/>
      <c r="O54" s="545"/>
      <c r="P54" s="545"/>
      <c r="Q54" s="2085"/>
      <c r="R54" s="10"/>
    </row>
    <row r="55" spans="1:18" ht="26.4" x14ac:dyDescent="0.3">
      <c r="A55" s="2220"/>
      <c r="B55" s="2178"/>
      <c r="C55" s="2178"/>
      <c r="D55" s="2082"/>
      <c r="E55" s="2225" t="s">
        <v>851</v>
      </c>
      <c r="F55" s="722" t="s">
        <v>1150</v>
      </c>
      <c r="G55" s="699" t="s">
        <v>6</v>
      </c>
      <c r="H55" s="502">
        <v>0</v>
      </c>
      <c r="I55" s="502">
        <v>0</v>
      </c>
      <c r="J55" s="852">
        <v>7</v>
      </c>
      <c r="K55" s="676" t="s">
        <v>1152</v>
      </c>
      <c r="L55" s="543">
        <v>0</v>
      </c>
      <c r="M55" s="546">
        <v>0</v>
      </c>
      <c r="N55" s="859">
        <v>3</v>
      </c>
      <c r="O55" s="544" t="s">
        <v>755</v>
      </c>
      <c r="P55" s="544" t="s">
        <v>1352</v>
      </c>
      <c r="Q55" s="2085"/>
      <c r="R55" s="10"/>
    </row>
    <row r="56" spans="1:18" ht="13.2" x14ac:dyDescent="0.3">
      <c r="A56" s="2220"/>
      <c r="B56" s="2178"/>
      <c r="C56" s="2178"/>
      <c r="D56" s="2082"/>
      <c r="E56" s="2226"/>
      <c r="F56" s="722"/>
      <c r="G56" s="722" t="s">
        <v>8</v>
      </c>
      <c r="H56" s="543">
        <v>0</v>
      </c>
      <c r="I56" s="543">
        <v>0</v>
      </c>
      <c r="J56" s="858">
        <v>2</v>
      </c>
      <c r="K56" s="676"/>
      <c r="L56" s="543"/>
      <c r="M56" s="546"/>
      <c r="N56" s="859"/>
      <c r="O56" s="544"/>
      <c r="P56" s="544"/>
      <c r="Q56" s="2085"/>
      <c r="R56" s="10"/>
    </row>
    <row r="57" spans="1:18" ht="26.4" x14ac:dyDescent="0.3">
      <c r="A57" s="2220"/>
      <c r="B57" s="2178"/>
      <c r="C57" s="2178"/>
      <c r="D57" s="2082"/>
      <c r="E57" s="860" t="s">
        <v>852</v>
      </c>
      <c r="F57" s="699" t="s">
        <v>1153</v>
      </c>
      <c r="G57" s="699" t="s">
        <v>6</v>
      </c>
      <c r="H57" s="502">
        <v>10</v>
      </c>
      <c r="I57" s="502">
        <v>0</v>
      </c>
      <c r="J57" s="506">
        <v>0</v>
      </c>
      <c r="K57" s="695" t="s">
        <v>1154</v>
      </c>
      <c r="L57" s="502">
        <v>1</v>
      </c>
      <c r="M57" s="670">
        <v>0</v>
      </c>
      <c r="N57" s="854">
        <v>0</v>
      </c>
      <c r="O57" s="212" t="s">
        <v>755</v>
      </c>
      <c r="P57" s="212" t="s">
        <v>1352</v>
      </c>
      <c r="Q57" s="2085"/>
      <c r="R57" s="10"/>
    </row>
    <row r="58" spans="1:18" s="447" customFormat="1" ht="26.4" x14ac:dyDescent="0.3">
      <c r="A58" s="2220"/>
      <c r="B58" s="2178"/>
      <c r="C58" s="2178"/>
      <c r="D58" s="2082"/>
      <c r="E58" s="860" t="s">
        <v>1325</v>
      </c>
      <c r="F58" s="691" t="s">
        <v>1198</v>
      </c>
      <c r="G58" s="691" t="s">
        <v>6</v>
      </c>
      <c r="H58" s="692">
        <v>4</v>
      </c>
      <c r="I58" s="692">
        <v>4</v>
      </c>
      <c r="J58" s="506">
        <v>4</v>
      </c>
      <c r="K58" s="693" t="s">
        <v>1199</v>
      </c>
      <c r="L58" s="692">
        <v>1</v>
      </c>
      <c r="M58" s="714">
        <v>1</v>
      </c>
      <c r="N58" s="855">
        <v>1</v>
      </c>
      <c r="O58" s="700" t="s">
        <v>830</v>
      </c>
      <c r="P58" s="700" t="s">
        <v>1107</v>
      </c>
      <c r="Q58" s="2085"/>
      <c r="R58" s="10"/>
    </row>
    <row r="59" spans="1:18" ht="27" thickBot="1" x14ac:dyDescent="0.35">
      <c r="A59" s="2220"/>
      <c r="B59" s="2178"/>
      <c r="C59" s="2178"/>
      <c r="D59" s="2082"/>
      <c r="E59" s="276" t="s">
        <v>1296</v>
      </c>
      <c r="F59" s="540" t="s">
        <v>25</v>
      </c>
      <c r="G59" s="540" t="s">
        <v>6</v>
      </c>
      <c r="H59" s="512">
        <v>0</v>
      </c>
      <c r="I59" s="512">
        <v>0</v>
      </c>
      <c r="J59" s="507">
        <v>60</v>
      </c>
      <c r="K59" s="693" t="s">
        <v>1197</v>
      </c>
      <c r="L59" s="680">
        <v>0</v>
      </c>
      <c r="M59" s="693">
        <v>0</v>
      </c>
      <c r="N59" s="855">
        <v>1</v>
      </c>
      <c r="O59" s="691" t="s">
        <v>755</v>
      </c>
      <c r="P59" s="691" t="s">
        <v>1355</v>
      </c>
      <c r="Q59" s="2085"/>
      <c r="R59" s="169"/>
    </row>
    <row r="60" spans="1:18" ht="15" thickBot="1" x14ac:dyDescent="0.35">
      <c r="A60" s="2220"/>
      <c r="B60" s="2178"/>
      <c r="C60" s="2178"/>
      <c r="D60" s="2083"/>
      <c r="E60" s="2073" t="s">
        <v>13</v>
      </c>
      <c r="F60" s="2074"/>
      <c r="G60" s="2075"/>
      <c r="H60" s="252">
        <f>SUM(H44:H59)</f>
        <v>234</v>
      </c>
      <c r="I60" s="253">
        <f>SUM(I44:I59)</f>
        <v>286</v>
      </c>
      <c r="J60" s="566">
        <f>SUM(J44:J59)</f>
        <v>823</v>
      </c>
      <c r="K60" s="2076"/>
      <c r="L60" s="2077"/>
      <c r="M60" s="2077"/>
      <c r="N60" s="2077"/>
      <c r="O60" s="2077"/>
      <c r="P60" s="2077"/>
      <c r="Q60" s="2078"/>
      <c r="R60" s="169"/>
    </row>
    <row r="61" spans="1:18" ht="15" thickBot="1" x14ac:dyDescent="0.35">
      <c r="A61" s="2220"/>
      <c r="B61" s="2178"/>
      <c r="C61" s="2178"/>
      <c r="D61" s="2079" t="s">
        <v>853</v>
      </c>
      <c r="E61" s="2080"/>
      <c r="F61" s="2080"/>
      <c r="G61" s="2080"/>
      <c r="H61" s="2080"/>
      <c r="I61" s="2080"/>
      <c r="J61" s="2080"/>
      <c r="K61" s="2080"/>
      <c r="L61" s="2080"/>
      <c r="M61" s="2080"/>
      <c r="N61" s="2080"/>
      <c r="O61" s="2080"/>
      <c r="P61" s="2080"/>
      <c r="Q61" s="2081"/>
      <c r="R61" s="169"/>
    </row>
    <row r="62" spans="1:18" ht="13.2" x14ac:dyDescent="0.3">
      <c r="A62" s="2220"/>
      <c r="B62" s="2178"/>
      <c r="C62" s="2178"/>
      <c r="D62" s="2102"/>
      <c r="E62" s="2103" t="s">
        <v>854</v>
      </c>
      <c r="F62" s="1581" t="s">
        <v>743</v>
      </c>
      <c r="G62" s="673" t="s">
        <v>6</v>
      </c>
      <c r="H62" s="501">
        <v>0</v>
      </c>
      <c r="I62" s="501">
        <v>0</v>
      </c>
      <c r="J62" s="852">
        <v>0</v>
      </c>
      <c r="K62" s="2105" t="s">
        <v>81</v>
      </c>
      <c r="L62" s="1263">
        <v>2</v>
      </c>
      <c r="M62" s="1858">
        <v>3</v>
      </c>
      <c r="N62" s="2108">
        <v>4</v>
      </c>
      <c r="O62" s="2128" t="s">
        <v>463</v>
      </c>
      <c r="P62" s="2128" t="s">
        <v>1108</v>
      </c>
      <c r="Q62" s="2107" t="s">
        <v>468</v>
      </c>
      <c r="R62" s="169"/>
    </row>
    <row r="63" spans="1:18" ht="13.2" x14ac:dyDescent="0.3">
      <c r="A63" s="2220"/>
      <c r="B63" s="2178"/>
      <c r="C63" s="2178"/>
      <c r="D63" s="2082"/>
      <c r="E63" s="2065"/>
      <c r="F63" s="2104"/>
      <c r="G63" s="701" t="s">
        <v>11</v>
      </c>
      <c r="H63" s="502">
        <v>40</v>
      </c>
      <c r="I63" s="502">
        <v>50</v>
      </c>
      <c r="J63" s="506">
        <v>60</v>
      </c>
      <c r="K63" s="2106"/>
      <c r="L63" s="1952"/>
      <c r="M63" s="2072"/>
      <c r="N63" s="2109"/>
      <c r="O63" s="2128"/>
      <c r="P63" s="2068"/>
      <c r="Q63" s="2084"/>
      <c r="R63" s="169"/>
    </row>
    <row r="64" spans="1:18" ht="13.2" x14ac:dyDescent="0.3">
      <c r="A64" s="2220"/>
      <c r="B64" s="2178"/>
      <c r="C64" s="2178"/>
      <c r="D64" s="2082"/>
      <c r="E64" s="2110" t="s">
        <v>855</v>
      </c>
      <c r="F64" s="2087" t="s">
        <v>23</v>
      </c>
      <c r="G64" s="709" t="s">
        <v>6</v>
      </c>
      <c r="H64" s="510">
        <v>10</v>
      </c>
      <c r="I64" s="510">
        <v>10</v>
      </c>
      <c r="J64" s="506">
        <v>10</v>
      </c>
      <c r="K64" s="2111" t="s">
        <v>467</v>
      </c>
      <c r="L64" s="2112">
        <v>1</v>
      </c>
      <c r="M64" s="1262">
        <v>1</v>
      </c>
      <c r="N64" s="2125">
        <v>1</v>
      </c>
      <c r="O64" s="2128"/>
      <c r="P64" s="2113" t="s">
        <v>399</v>
      </c>
      <c r="Q64" s="2084"/>
      <c r="R64" s="169"/>
    </row>
    <row r="65" spans="1:18" ht="13.2" x14ac:dyDescent="0.3">
      <c r="A65" s="2220"/>
      <c r="B65" s="2178"/>
      <c r="C65" s="2178"/>
      <c r="D65" s="2082"/>
      <c r="E65" s="2110"/>
      <c r="F65" s="2087"/>
      <c r="G65" s="699" t="s">
        <v>8</v>
      </c>
      <c r="H65" s="502">
        <v>20</v>
      </c>
      <c r="I65" s="502">
        <v>20</v>
      </c>
      <c r="J65" s="506">
        <v>20</v>
      </c>
      <c r="K65" s="2106"/>
      <c r="L65" s="2112"/>
      <c r="M65" s="2072"/>
      <c r="N65" s="2109"/>
      <c r="O65" s="2128"/>
      <c r="P65" s="2068"/>
      <c r="Q65" s="2084"/>
      <c r="R65" s="169"/>
    </row>
    <row r="66" spans="1:18" ht="13.2" x14ac:dyDescent="0.3">
      <c r="A66" s="2220"/>
      <c r="B66" s="2178"/>
      <c r="C66" s="2178"/>
      <c r="D66" s="2082"/>
      <c r="E66" s="2110" t="s">
        <v>856</v>
      </c>
      <c r="F66" s="2087" t="s">
        <v>24</v>
      </c>
      <c r="G66" s="699" t="s">
        <v>6</v>
      </c>
      <c r="H66" s="1119">
        <v>1400</v>
      </c>
      <c r="I66" s="502">
        <v>0</v>
      </c>
      <c r="J66" s="506">
        <v>0</v>
      </c>
      <c r="K66" s="2106" t="s">
        <v>466</v>
      </c>
      <c r="L66" s="1949">
        <v>100</v>
      </c>
      <c r="M66" s="1262">
        <v>0</v>
      </c>
      <c r="N66" s="2125">
        <v>0</v>
      </c>
      <c r="O66" s="2128"/>
      <c r="P66" s="2113" t="s">
        <v>406</v>
      </c>
      <c r="Q66" s="2084"/>
      <c r="R66" s="169"/>
    </row>
    <row r="67" spans="1:18" ht="13.2" x14ac:dyDescent="0.3">
      <c r="A67" s="2220"/>
      <c r="B67" s="2178"/>
      <c r="C67" s="2178"/>
      <c r="D67" s="2082"/>
      <c r="E67" s="2110"/>
      <c r="F67" s="2087"/>
      <c r="G67" s="699" t="s">
        <v>8</v>
      </c>
      <c r="H67" s="1119">
        <v>601</v>
      </c>
      <c r="I67" s="502">
        <v>0</v>
      </c>
      <c r="J67" s="506">
        <v>0</v>
      </c>
      <c r="K67" s="2106"/>
      <c r="L67" s="1949"/>
      <c r="M67" s="2127"/>
      <c r="N67" s="2109"/>
      <c r="O67" s="2128"/>
      <c r="P67" s="2068"/>
      <c r="Q67" s="2084"/>
      <c r="R67" s="169"/>
    </row>
    <row r="68" spans="1:18" ht="26.4" x14ac:dyDescent="0.3">
      <c r="A68" s="2220"/>
      <c r="B68" s="2178"/>
      <c r="C68" s="2178"/>
      <c r="D68" s="2082"/>
      <c r="E68" s="356" t="s">
        <v>857</v>
      </c>
      <c r="F68" s="699" t="s">
        <v>465</v>
      </c>
      <c r="G68" s="699" t="s">
        <v>6</v>
      </c>
      <c r="H68" s="502">
        <v>15</v>
      </c>
      <c r="I68" s="502">
        <v>0</v>
      </c>
      <c r="J68" s="506">
        <v>0</v>
      </c>
      <c r="K68" s="511" t="s">
        <v>754</v>
      </c>
      <c r="L68" s="695">
        <v>100</v>
      </c>
      <c r="M68" s="704">
        <v>0</v>
      </c>
      <c r="N68" s="854">
        <v>0</v>
      </c>
      <c r="O68" s="2123"/>
      <c r="P68" s="712" t="s">
        <v>526</v>
      </c>
      <c r="Q68" s="2084"/>
      <c r="R68" s="169"/>
    </row>
    <row r="69" spans="1:18" ht="13.2" x14ac:dyDescent="0.3">
      <c r="A69" s="2220"/>
      <c r="B69" s="2178"/>
      <c r="C69" s="2178"/>
      <c r="D69" s="2082"/>
      <c r="E69" s="2114" t="s">
        <v>858</v>
      </c>
      <c r="F69" s="2097" t="s">
        <v>157</v>
      </c>
      <c r="G69" s="699" t="s">
        <v>6</v>
      </c>
      <c r="H69" s="502">
        <v>50</v>
      </c>
      <c r="I69" s="502">
        <v>50</v>
      </c>
      <c r="J69" s="506">
        <v>0</v>
      </c>
      <c r="K69" s="2099" t="s">
        <v>464</v>
      </c>
      <c r="L69" s="1320">
        <v>50</v>
      </c>
      <c r="M69" s="1262">
        <v>50</v>
      </c>
      <c r="N69" s="2125">
        <v>0</v>
      </c>
      <c r="O69" s="2113" t="s">
        <v>746</v>
      </c>
      <c r="P69" s="2113" t="s">
        <v>452</v>
      </c>
      <c r="Q69" s="2084"/>
      <c r="R69" s="169"/>
    </row>
    <row r="70" spans="1:18" ht="13.8" thickBot="1" x14ac:dyDescent="0.35">
      <c r="A70" s="2220"/>
      <c r="B70" s="2178"/>
      <c r="C70" s="2178"/>
      <c r="D70" s="2082"/>
      <c r="E70" s="2115"/>
      <c r="F70" s="2098"/>
      <c r="G70" s="540" t="s">
        <v>8</v>
      </c>
      <c r="H70" s="512">
        <v>0</v>
      </c>
      <c r="I70" s="512">
        <v>0</v>
      </c>
      <c r="J70" s="507">
        <v>0</v>
      </c>
      <c r="K70" s="2100"/>
      <c r="L70" s="2101"/>
      <c r="M70" s="2101"/>
      <c r="N70" s="2126"/>
      <c r="O70" s="2067"/>
      <c r="P70" s="2067"/>
      <c r="Q70" s="2085"/>
      <c r="R70" s="169"/>
    </row>
    <row r="71" spans="1:18" ht="15" thickBot="1" x14ac:dyDescent="0.35">
      <c r="A71" s="2220"/>
      <c r="B71" s="2178"/>
      <c r="C71" s="2178"/>
      <c r="D71" s="2083"/>
      <c r="E71" s="2121" t="s">
        <v>13</v>
      </c>
      <c r="F71" s="2122"/>
      <c r="G71" s="2122"/>
      <c r="H71" s="252">
        <f>SUM(H62:H70)</f>
        <v>2136</v>
      </c>
      <c r="I71" s="547">
        <f>SUM(I62:I70)</f>
        <v>130</v>
      </c>
      <c r="J71" s="567">
        <f>SUM(J62:J70)</f>
        <v>90</v>
      </c>
      <c r="K71" s="2129"/>
      <c r="L71" s="2077"/>
      <c r="M71" s="2077"/>
      <c r="N71" s="2077"/>
      <c r="O71" s="2077"/>
      <c r="P71" s="2077"/>
      <c r="Q71" s="2078"/>
      <c r="R71" s="169"/>
    </row>
    <row r="72" spans="1:18" ht="13.8" thickBot="1" x14ac:dyDescent="0.35">
      <c r="A72" s="2220"/>
      <c r="B72" s="2178"/>
      <c r="C72" s="2083"/>
      <c r="D72" s="2091" t="s">
        <v>9</v>
      </c>
      <c r="E72" s="2092"/>
      <c r="F72" s="2092"/>
      <c r="G72" s="2093"/>
      <c r="H72" s="254">
        <f>H42+H60+H71</f>
        <v>4293.8</v>
      </c>
      <c r="I72" s="254">
        <f>I42+I60+I71</f>
        <v>2288</v>
      </c>
      <c r="J72" s="254">
        <f>J42+J60+J71</f>
        <v>2892</v>
      </c>
      <c r="K72" s="2094"/>
      <c r="L72" s="2095"/>
      <c r="M72" s="2095"/>
      <c r="N72" s="2095"/>
      <c r="O72" s="2095"/>
      <c r="P72" s="2095"/>
      <c r="Q72" s="2096"/>
      <c r="R72" s="169"/>
    </row>
    <row r="73" spans="1:18" ht="15" thickBot="1" x14ac:dyDescent="0.35">
      <c r="A73" s="2220"/>
      <c r="B73" s="2083"/>
      <c r="C73" s="2116" t="s">
        <v>553</v>
      </c>
      <c r="D73" s="2117"/>
      <c r="E73" s="2117"/>
      <c r="F73" s="2117"/>
      <c r="G73" s="2118"/>
      <c r="H73" s="256">
        <f>H72</f>
        <v>4293.8</v>
      </c>
      <c r="I73" s="255">
        <f>I72</f>
        <v>2288</v>
      </c>
      <c r="J73" s="255">
        <f>J72</f>
        <v>2892</v>
      </c>
      <c r="K73" s="111"/>
      <c r="L73" s="111"/>
      <c r="M73" s="111"/>
      <c r="N73" s="111"/>
      <c r="O73" s="111"/>
      <c r="P73" s="111"/>
      <c r="Q73" s="112"/>
      <c r="R73" s="169"/>
    </row>
    <row r="74" spans="1:18" ht="13.8" thickBot="1" x14ac:dyDescent="0.35">
      <c r="A74" s="2220"/>
      <c r="B74" s="1295" t="s">
        <v>624</v>
      </c>
      <c r="C74" s="2119"/>
      <c r="D74" s="2119"/>
      <c r="E74" s="2119"/>
      <c r="F74" s="2119"/>
      <c r="G74" s="2119"/>
      <c r="H74" s="2119"/>
      <c r="I74" s="2119"/>
      <c r="J74" s="2119"/>
      <c r="K74" s="2119"/>
      <c r="L74" s="2119"/>
      <c r="M74" s="2119"/>
      <c r="N74" s="2119"/>
      <c r="O74" s="2119"/>
      <c r="P74" s="2119"/>
      <c r="Q74" s="2120"/>
      <c r="R74" s="169"/>
    </row>
    <row r="75" spans="1:18" ht="13.8" thickBot="1" x14ac:dyDescent="0.35">
      <c r="A75" s="2220"/>
      <c r="B75" s="2153"/>
      <c r="C75" s="2155" t="s">
        <v>859</v>
      </c>
      <c r="D75" s="2156"/>
      <c r="E75" s="2156"/>
      <c r="F75" s="2156"/>
      <c r="G75" s="2156"/>
      <c r="H75" s="2156"/>
      <c r="I75" s="2156"/>
      <c r="J75" s="2156"/>
      <c r="K75" s="2156"/>
      <c r="L75" s="2156"/>
      <c r="M75" s="2156"/>
      <c r="N75" s="2156"/>
      <c r="O75" s="2156"/>
      <c r="P75" s="2156"/>
      <c r="Q75" s="2157"/>
      <c r="R75" s="169"/>
    </row>
    <row r="76" spans="1:18" ht="15" thickBot="1" x14ac:dyDescent="0.35">
      <c r="A76" s="2220"/>
      <c r="B76" s="2153"/>
      <c r="C76" s="2158"/>
      <c r="D76" s="2079" t="s">
        <v>860</v>
      </c>
      <c r="E76" s="2080"/>
      <c r="F76" s="2080"/>
      <c r="G76" s="2080"/>
      <c r="H76" s="2080"/>
      <c r="I76" s="2080"/>
      <c r="J76" s="2080"/>
      <c r="K76" s="2080"/>
      <c r="L76" s="2080"/>
      <c r="M76" s="2080"/>
      <c r="N76" s="2080"/>
      <c r="O76" s="2080"/>
      <c r="P76" s="2080"/>
      <c r="Q76" s="2081"/>
      <c r="R76" s="169"/>
    </row>
    <row r="77" spans="1:18" ht="158.4" x14ac:dyDescent="0.3">
      <c r="A77" s="2220"/>
      <c r="B77" s="2154"/>
      <c r="C77" s="2159"/>
      <c r="D77" s="2160"/>
      <c r="E77" s="430" t="s">
        <v>861</v>
      </c>
      <c r="F77" s="431" t="s">
        <v>547</v>
      </c>
      <c r="G77" s="673" t="s">
        <v>6</v>
      </c>
      <c r="H77" s="501">
        <v>20</v>
      </c>
      <c r="I77" s="501">
        <v>25</v>
      </c>
      <c r="J77" s="852">
        <v>25</v>
      </c>
      <c r="K77" s="677" t="s">
        <v>78</v>
      </c>
      <c r="L77" s="651">
        <v>6</v>
      </c>
      <c r="M77" s="651">
        <v>7</v>
      </c>
      <c r="N77" s="853">
        <v>7</v>
      </c>
      <c r="O77" s="708" t="s">
        <v>570</v>
      </c>
      <c r="P77" s="432" t="s">
        <v>1113</v>
      </c>
      <c r="Q77" s="1255" t="s">
        <v>287</v>
      </c>
      <c r="R77" s="169"/>
    </row>
    <row r="78" spans="1:18" ht="13.2" x14ac:dyDescent="0.3">
      <c r="A78" s="2220"/>
      <c r="B78" s="2154"/>
      <c r="C78" s="2159"/>
      <c r="D78" s="2161"/>
      <c r="E78" s="2110" t="s">
        <v>862</v>
      </c>
      <c r="F78" s="2132" t="s">
        <v>28</v>
      </c>
      <c r="G78" s="699" t="s">
        <v>6</v>
      </c>
      <c r="H78" s="510">
        <v>10</v>
      </c>
      <c r="I78" s="510">
        <v>10</v>
      </c>
      <c r="J78" s="506">
        <v>0</v>
      </c>
      <c r="K78" s="2112" t="s">
        <v>464</v>
      </c>
      <c r="L78" s="2133">
        <v>50</v>
      </c>
      <c r="M78" s="2070">
        <v>100</v>
      </c>
      <c r="N78" s="2125">
        <v>0</v>
      </c>
      <c r="O78" s="2066" t="s">
        <v>570</v>
      </c>
      <c r="P78" s="2131" t="s">
        <v>399</v>
      </c>
      <c r="Q78" s="2163"/>
      <c r="R78" s="169"/>
    </row>
    <row r="79" spans="1:18" ht="13.8" thickBot="1" x14ac:dyDescent="0.35">
      <c r="A79" s="2220"/>
      <c r="B79" s="2154"/>
      <c r="C79" s="2159"/>
      <c r="D79" s="2161"/>
      <c r="E79" s="2110"/>
      <c r="F79" s="2087"/>
      <c r="G79" s="699" t="s">
        <v>8</v>
      </c>
      <c r="H79" s="510">
        <v>90</v>
      </c>
      <c r="I79" s="568">
        <v>90</v>
      </c>
      <c r="J79" s="506">
        <v>0</v>
      </c>
      <c r="K79" s="2112"/>
      <c r="L79" s="2133"/>
      <c r="M79" s="2072"/>
      <c r="N79" s="2109"/>
      <c r="O79" s="2130"/>
      <c r="P79" s="2130"/>
      <c r="Q79" s="2163"/>
      <c r="R79" s="169"/>
    </row>
    <row r="80" spans="1:18" ht="15" thickBot="1" x14ac:dyDescent="0.35">
      <c r="A80" s="2220"/>
      <c r="B80" s="2154"/>
      <c r="C80" s="2159"/>
      <c r="D80" s="2162"/>
      <c r="E80" s="1264" t="s">
        <v>13</v>
      </c>
      <c r="F80" s="2151"/>
      <c r="G80" s="2152"/>
      <c r="H80" s="257">
        <f>SUM(H77:H79)</f>
        <v>120</v>
      </c>
      <c r="I80" s="257">
        <f>SUM(I77:I79)</f>
        <v>125</v>
      </c>
      <c r="J80" s="257">
        <f>SUM(J77:J79)</f>
        <v>25</v>
      </c>
      <c r="K80" s="1239"/>
      <c r="L80" s="2134"/>
      <c r="M80" s="2134"/>
      <c r="N80" s="2134"/>
      <c r="O80" s="2134"/>
      <c r="P80" s="2134"/>
      <c r="Q80" s="2135"/>
    </row>
    <row r="81" spans="1:17" ht="15" thickBot="1" x14ac:dyDescent="0.35">
      <c r="A81" s="2220"/>
      <c r="B81" s="2154"/>
      <c r="C81" s="2136" t="s">
        <v>9</v>
      </c>
      <c r="D81" s="2137"/>
      <c r="E81" s="2137"/>
      <c r="F81" s="2137"/>
      <c r="G81" s="2138"/>
      <c r="H81" s="258">
        <f t="shared" ref="H81:H82" si="0">H80</f>
        <v>120</v>
      </c>
      <c r="I81" s="258">
        <f>I80</f>
        <v>125</v>
      </c>
      <c r="J81" s="258">
        <f>J80</f>
        <v>25</v>
      </c>
      <c r="K81" s="2139"/>
      <c r="L81" s="2140"/>
      <c r="M81" s="2140"/>
      <c r="N81" s="2140"/>
      <c r="O81" s="2140"/>
      <c r="P81" s="2140"/>
      <c r="Q81" s="2141"/>
    </row>
    <row r="82" spans="1:17" ht="15" thickBot="1" x14ac:dyDescent="0.35">
      <c r="A82" s="2220"/>
      <c r="B82" s="2083"/>
      <c r="C82" s="2142" t="s">
        <v>553</v>
      </c>
      <c r="D82" s="2143"/>
      <c r="E82" s="2143"/>
      <c r="F82" s="2143"/>
      <c r="G82" s="2144"/>
      <c r="H82" s="255">
        <f t="shared" si="0"/>
        <v>120</v>
      </c>
      <c r="I82" s="255">
        <f>I81</f>
        <v>125</v>
      </c>
      <c r="J82" s="255">
        <f>J81</f>
        <v>25</v>
      </c>
      <c r="K82" s="71"/>
      <c r="L82" s="72"/>
      <c r="M82" s="72"/>
      <c r="N82" s="72"/>
      <c r="O82" s="72"/>
      <c r="P82" s="72"/>
      <c r="Q82" s="73"/>
    </row>
    <row r="83" spans="1:17" ht="15" thickBot="1" x14ac:dyDescent="0.35">
      <c r="A83" s="2221"/>
      <c r="B83" s="2145" t="s">
        <v>16</v>
      </c>
      <c r="C83" s="2146"/>
      <c r="D83" s="2146"/>
      <c r="E83" s="2146"/>
      <c r="F83" s="2146"/>
      <c r="G83" s="2147"/>
      <c r="H83" s="260">
        <f>H73+H82</f>
        <v>4413.8</v>
      </c>
      <c r="I83" s="259">
        <f>I73+I82</f>
        <v>2413</v>
      </c>
      <c r="J83" s="259">
        <f>J73+J82</f>
        <v>2917</v>
      </c>
      <c r="K83" s="2148"/>
      <c r="L83" s="2149"/>
      <c r="M83" s="2149"/>
      <c r="N83" s="2149"/>
      <c r="O83" s="2149"/>
      <c r="P83" s="2149"/>
      <c r="Q83" s="2150"/>
    </row>
    <row r="84" spans="1:17" ht="28.2" customHeight="1" thickBot="1" x14ac:dyDescent="0.35">
      <c r="F84" s="106"/>
      <c r="G84" s="107"/>
      <c r="H84" s="261"/>
      <c r="I84" s="261"/>
      <c r="J84" s="262"/>
      <c r="K84" s="26"/>
    </row>
    <row r="85" spans="1:17" ht="39" customHeight="1" thickBot="1" x14ac:dyDescent="0.35">
      <c r="C85" s="1230" t="s">
        <v>573</v>
      </c>
      <c r="D85" s="1231"/>
      <c r="E85" s="1231"/>
      <c r="F85" s="1231"/>
      <c r="G85" s="1232"/>
      <c r="H85" s="126" t="s">
        <v>574</v>
      </c>
      <c r="I85" s="127" t="s">
        <v>610</v>
      </c>
      <c r="J85" s="127" t="s">
        <v>1195</v>
      </c>
    </row>
    <row r="86" spans="1:17" ht="12.75" customHeight="1" x14ac:dyDescent="0.3">
      <c r="C86" s="1204" t="s">
        <v>575</v>
      </c>
      <c r="D86" s="1205"/>
      <c r="E86" s="1205"/>
      <c r="F86" s="1205"/>
      <c r="G86" s="1206"/>
      <c r="H86" s="129">
        <f>H87+H88</f>
        <v>3480</v>
      </c>
      <c r="I86" s="128">
        <f t="shared" ref="I86:J86" si="1">I87+I88</f>
        <v>2104</v>
      </c>
      <c r="J86" s="128">
        <f t="shared" si="1"/>
        <v>2518</v>
      </c>
    </row>
    <row r="87" spans="1:17" ht="12.75" customHeight="1" x14ac:dyDescent="0.3">
      <c r="C87" s="1207" t="s">
        <v>576</v>
      </c>
      <c r="D87" s="1208"/>
      <c r="E87" s="1208"/>
      <c r="F87" s="1208"/>
      <c r="G87" s="1209"/>
      <c r="H87" s="521">
        <f>SUMIF($G$5:$G$247,"SB",H$5:H$247)</f>
        <v>3480</v>
      </c>
      <c r="I87" s="130">
        <f>SUMIF($G$5:$G$247,"SB",I$5:I$247)</f>
        <v>2104</v>
      </c>
      <c r="J87" s="130">
        <f>SUMIF($G$5:$G$247,"SB",J$5:J$247)</f>
        <v>2518</v>
      </c>
    </row>
    <row r="88" spans="1:17" ht="13.2" x14ac:dyDescent="0.3">
      <c r="C88" s="1210" t="s">
        <v>577</v>
      </c>
      <c r="D88" s="1211"/>
      <c r="E88" s="1211"/>
      <c r="F88" s="1211"/>
      <c r="G88" s="1212"/>
      <c r="H88" s="521">
        <f>SUMIF($G$5:$G$247,"SB (VB)",H$5:H$247)</f>
        <v>0</v>
      </c>
      <c r="I88" s="130">
        <f>SUMIF($G$5:$G$247,"SB (VB)",I$5:I$247)</f>
        <v>0</v>
      </c>
      <c r="J88" s="130">
        <f>SUMIF($G$5:$G$247,"SB (VB)",J$5:J$247)</f>
        <v>0</v>
      </c>
    </row>
    <row r="89" spans="1:17" ht="12.75" customHeight="1" x14ac:dyDescent="0.3">
      <c r="C89" s="1213" t="s">
        <v>578</v>
      </c>
      <c r="D89" s="1214"/>
      <c r="E89" s="1214"/>
      <c r="F89" s="1214"/>
      <c r="G89" s="1215"/>
      <c r="H89" s="132">
        <f>H90+H91+H92+H93+H94+H95</f>
        <v>933.8</v>
      </c>
      <c r="I89" s="131">
        <f t="shared" ref="I89:J89" si="2">I90+I91+I92+I93+I94+I95</f>
        <v>309</v>
      </c>
      <c r="J89" s="131">
        <f t="shared" si="2"/>
        <v>399</v>
      </c>
    </row>
    <row r="90" spans="1:17" ht="12.75" customHeight="1" x14ac:dyDescent="0.3">
      <c r="C90" s="1216" t="s">
        <v>579</v>
      </c>
      <c r="D90" s="1217"/>
      <c r="E90" s="1217"/>
      <c r="F90" s="1217"/>
      <c r="G90" s="1218"/>
      <c r="H90" s="521">
        <f>SUMIF($G$5:$G$247,"VB",H$5:H$247)</f>
        <v>850</v>
      </c>
      <c r="I90" s="130">
        <f>SUMIF($G$5:$G$247,"VB",I$5:I$247)</f>
        <v>222</v>
      </c>
      <c r="J90" s="130">
        <f>SUMIF($G$5:$G$247,"VB",J$5:J$247)</f>
        <v>299</v>
      </c>
    </row>
    <row r="91" spans="1:17" ht="12.75" customHeight="1" x14ac:dyDescent="0.3">
      <c r="C91" s="1192" t="s">
        <v>580</v>
      </c>
      <c r="D91" s="1193"/>
      <c r="E91" s="1193"/>
      <c r="F91" s="1193"/>
      <c r="G91" s="1194"/>
      <c r="H91" s="521">
        <f>SUMIF($G$5:$G$247,"ES",H$5:H$247)</f>
        <v>11.8</v>
      </c>
      <c r="I91" s="130">
        <f>SUMIF($G$5:$G$247,"ES",I$5:I$247)</f>
        <v>0</v>
      </c>
      <c r="J91" s="130">
        <f>SUMIF($G$5:$G$247,"ES",J$5:J$247)</f>
        <v>0</v>
      </c>
    </row>
    <row r="92" spans="1:17" ht="12.75" customHeight="1" x14ac:dyDescent="0.3">
      <c r="C92" s="1192" t="s">
        <v>581</v>
      </c>
      <c r="D92" s="1193"/>
      <c r="E92" s="1193"/>
      <c r="F92" s="1193"/>
      <c r="G92" s="1194"/>
      <c r="H92" s="521">
        <f>SUMIF($G$5:$G$247,"SL",H$5:H$247)</f>
        <v>0</v>
      </c>
      <c r="I92" s="130">
        <f>SUMIF($G$5:$G$247,"SL",I$5:I$247)</f>
        <v>0</v>
      </c>
      <c r="J92" s="130">
        <f>SUMIF($G$5:$G$247,"SL",J$5:J$247)</f>
        <v>0</v>
      </c>
    </row>
    <row r="93" spans="1:17" ht="12.75" customHeight="1" x14ac:dyDescent="0.3">
      <c r="C93" s="1192" t="s">
        <v>582</v>
      </c>
      <c r="D93" s="1193"/>
      <c r="E93" s="1193"/>
      <c r="F93" s="1193"/>
      <c r="G93" s="1194"/>
      <c r="H93" s="521">
        <f>SUMIF($G$5:$G$247,"Kt",H$5:H$247)</f>
        <v>72</v>
      </c>
      <c r="I93" s="130">
        <f>SUMIF($G$5:$G$247,"Kt",I$5:I$247)</f>
        <v>87</v>
      </c>
      <c r="J93" s="130">
        <f>SUMIF($G$5:$G$247,"Kt",J$5:J$247)</f>
        <v>100</v>
      </c>
    </row>
    <row r="94" spans="1:17" ht="12.75" customHeight="1" x14ac:dyDescent="0.25">
      <c r="C94" s="1195" t="s">
        <v>583</v>
      </c>
      <c r="D94" s="1196"/>
      <c r="E94" s="1196"/>
      <c r="F94" s="1196"/>
      <c r="G94" s="1197"/>
      <c r="H94" s="521">
        <f>SUMIF($G$5:$G$247,"SAARP",H$5:H$247)</f>
        <v>0</v>
      </c>
      <c r="I94" s="130">
        <f>SUMIF($G$5:$G$247,"SAARP",I$5:I$247)</f>
        <v>0</v>
      </c>
      <c r="J94" s="130">
        <f>SUMIF($G$5:$G$247,"SAARP",J$5:J$247)</f>
        <v>0</v>
      </c>
    </row>
    <row r="95" spans="1:17" ht="13.5" customHeight="1" thickBot="1" x14ac:dyDescent="0.3">
      <c r="C95" s="1198" t="s">
        <v>584</v>
      </c>
      <c r="D95" s="1199"/>
      <c r="E95" s="1199"/>
      <c r="F95" s="1199"/>
      <c r="G95" s="1200"/>
      <c r="H95" s="521">
        <f>SUMIF($G$5:$G$247,"KPP",H$5:H$247)</f>
        <v>0</v>
      </c>
      <c r="I95" s="130">
        <f>SUMIF($G$5:$G$247,"KPP",I$5:I$247)</f>
        <v>0</v>
      </c>
      <c r="J95" s="130">
        <f>SUMIF($G$5:$G$247,"KPP",J$5:J$247)</f>
        <v>0</v>
      </c>
    </row>
    <row r="96" spans="1:17" ht="13.5" customHeight="1" thickBot="1" x14ac:dyDescent="0.35">
      <c r="C96" s="1219" t="s">
        <v>585</v>
      </c>
      <c r="D96" s="1220"/>
      <c r="E96" s="1220"/>
      <c r="F96" s="1220"/>
      <c r="G96" s="1221"/>
      <c r="H96" s="134">
        <f>SUM(H86,H89)</f>
        <v>4413.8</v>
      </c>
      <c r="I96" s="133">
        <f t="shared" ref="I96:J96" si="3">SUM(I86,I89)</f>
        <v>2413</v>
      </c>
      <c r="J96" s="133">
        <f t="shared" si="3"/>
        <v>2917</v>
      </c>
    </row>
  </sheetData>
  <mergeCells count="204">
    <mergeCell ref="A11:Q11"/>
    <mergeCell ref="A12:A83"/>
    <mergeCell ref="B12:Q12"/>
    <mergeCell ref="B13:B73"/>
    <mergeCell ref="P51:P52"/>
    <mergeCell ref="O51:O52"/>
    <mergeCell ref="F53:F54"/>
    <mergeCell ref="E55:E56"/>
    <mergeCell ref="E51:E52"/>
    <mergeCell ref="F51:F52"/>
    <mergeCell ref="E53:E54"/>
    <mergeCell ref="K51:K52"/>
    <mergeCell ref="L51:L52"/>
    <mergeCell ref="M51:M52"/>
    <mergeCell ref="N51:N52"/>
    <mergeCell ref="E49:E50"/>
    <mergeCell ref="F49:F50"/>
    <mergeCell ref="K49:K50"/>
    <mergeCell ref="L49:L50"/>
    <mergeCell ref="M49:M50"/>
    <mergeCell ref="N49:N50"/>
    <mergeCell ref="O49:O50"/>
    <mergeCell ref="P49:P50"/>
    <mergeCell ref="L18:L20"/>
    <mergeCell ref="M18:M20"/>
    <mergeCell ref="O18:O27"/>
    <mergeCell ref="N18:N20"/>
    <mergeCell ref="N21:N22"/>
    <mergeCell ref="E23:E24"/>
    <mergeCell ref="F23:F24"/>
    <mergeCell ref="K23:K24"/>
    <mergeCell ref="L23:L24"/>
    <mergeCell ref="M23:M24"/>
    <mergeCell ref="N23:N24"/>
    <mergeCell ref="B5:Q5"/>
    <mergeCell ref="B6:Q6"/>
    <mergeCell ref="B7:Q7"/>
    <mergeCell ref="A8:A10"/>
    <mergeCell ref="B8:B10"/>
    <mergeCell ref="C8:C10"/>
    <mergeCell ref="D8:D10"/>
    <mergeCell ref="E8:E10"/>
    <mergeCell ref="F8:F10"/>
    <mergeCell ref="G8:G10"/>
    <mergeCell ref="H8:H10"/>
    <mergeCell ref="I8:I10"/>
    <mergeCell ref="K8:N8"/>
    <mergeCell ref="O8:O10"/>
    <mergeCell ref="P8:Q9"/>
    <mergeCell ref="K9:K10"/>
    <mergeCell ref="L9:L10"/>
    <mergeCell ref="M9:M10"/>
    <mergeCell ref="J8:J10"/>
    <mergeCell ref="N9:N10"/>
    <mergeCell ref="C13:Q13"/>
    <mergeCell ref="C14:C72"/>
    <mergeCell ref="D14:Q14"/>
    <mergeCell ref="D15:D42"/>
    <mergeCell ref="E18:E20"/>
    <mergeCell ref="P18:P20"/>
    <mergeCell ref="E21:E22"/>
    <mergeCell ref="F21:F22"/>
    <mergeCell ref="K21:K22"/>
    <mergeCell ref="L21:L22"/>
    <mergeCell ref="M21:M22"/>
    <mergeCell ref="P21:P22"/>
    <mergeCell ref="F18:F20"/>
    <mergeCell ref="K18:K20"/>
    <mergeCell ref="P28:P29"/>
    <mergeCell ref="O30:O35"/>
    <mergeCell ref="E31:E32"/>
    <mergeCell ref="F31:F32"/>
    <mergeCell ref="K31:K32"/>
    <mergeCell ref="L31:L32"/>
    <mergeCell ref="M31:M32"/>
    <mergeCell ref="P31:P32"/>
    <mergeCell ref="E28:E29"/>
    <mergeCell ref="F28:F29"/>
    <mergeCell ref="E38:E39"/>
    <mergeCell ref="F36:F37"/>
    <mergeCell ref="O28:O29"/>
    <mergeCell ref="P38:P39"/>
    <mergeCell ref="N44:N45"/>
    <mergeCell ref="N38:N39"/>
    <mergeCell ref="F38:F39"/>
    <mergeCell ref="K38:K39"/>
    <mergeCell ref="L38:L39"/>
    <mergeCell ref="M38:M39"/>
    <mergeCell ref="K28:K29"/>
    <mergeCell ref="L28:L29"/>
    <mergeCell ref="M28:M29"/>
    <mergeCell ref="N28:N29"/>
    <mergeCell ref="N31:N32"/>
    <mergeCell ref="N34:N35"/>
    <mergeCell ref="E36:E37"/>
    <mergeCell ref="E34:E35"/>
    <mergeCell ref="F34:F35"/>
    <mergeCell ref="K34:K35"/>
    <mergeCell ref="L34:L35"/>
    <mergeCell ref="M34:M35"/>
    <mergeCell ref="M47:M48"/>
    <mergeCell ref="N47:N48"/>
    <mergeCell ref="O46:O48"/>
    <mergeCell ref="C96:G96"/>
    <mergeCell ref="C85:G85"/>
    <mergeCell ref="C86:G86"/>
    <mergeCell ref="C87:G87"/>
    <mergeCell ref="C88:G88"/>
    <mergeCell ref="C89:G89"/>
    <mergeCell ref="C90:G90"/>
    <mergeCell ref="K80:Q80"/>
    <mergeCell ref="C81:G81"/>
    <mergeCell ref="K81:Q81"/>
    <mergeCell ref="C82:G82"/>
    <mergeCell ref="B83:G83"/>
    <mergeCell ref="K83:Q83"/>
    <mergeCell ref="E80:G80"/>
    <mergeCell ref="B75:B82"/>
    <mergeCell ref="C75:Q75"/>
    <mergeCell ref="C76:C80"/>
    <mergeCell ref="D76:Q76"/>
    <mergeCell ref="D77:D80"/>
    <mergeCell ref="Q77:Q79"/>
    <mergeCell ref="C91:G91"/>
    <mergeCell ref="C92:G92"/>
    <mergeCell ref="C93:G93"/>
    <mergeCell ref="C94:G94"/>
    <mergeCell ref="C95:G95"/>
    <mergeCell ref="O78:O79"/>
    <mergeCell ref="P78:P79"/>
    <mergeCell ref="E78:E79"/>
    <mergeCell ref="F78:F79"/>
    <mergeCell ref="K78:K79"/>
    <mergeCell ref="L78:L79"/>
    <mergeCell ref="N78:N79"/>
    <mergeCell ref="D61:Q61"/>
    <mergeCell ref="E60:G60"/>
    <mergeCell ref="K60:Q60"/>
    <mergeCell ref="M78:M79"/>
    <mergeCell ref="C73:G73"/>
    <mergeCell ref="B74:Q74"/>
    <mergeCell ref="E71:G71"/>
    <mergeCell ref="P16:P17"/>
    <mergeCell ref="P23:P25"/>
    <mergeCell ref="P46:P48"/>
    <mergeCell ref="N64:N65"/>
    <mergeCell ref="N66:N67"/>
    <mergeCell ref="N69:N70"/>
    <mergeCell ref="E66:E67"/>
    <mergeCell ref="F66:F67"/>
    <mergeCell ref="K66:K67"/>
    <mergeCell ref="L66:L67"/>
    <mergeCell ref="M66:M67"/>
    <mergeCell ref="P66:P67"/>
    <mergeCell ref="O69:O70"/>
    <mergeCell ref="P69:P70"/>
    <mergeCell ref="O62:O68"/>
    <mergeCell ref="P62:P63"/>
    <mergeCell ref="K71:Q71"/>
    <mergeCell ref="D72:G72"/>
    <mergeCell ref="K72:Q72"/>
    <mergeCell ref="F69:F70"/>
    <mergeCell ref="K69:K70"/>
    <mergeCell ref="L69:L70"/>
    <mergeCell ref="M69:M70"/>
    <mergeCell ref="D62:D71"/>
    <mergeCell ref="E62:E63"/>
    <mergeCell ref="F62:F63"/>
    <mergeCell ref="K62:K63"/>
    <mergeCell ref="L62:L63"/>
    <mergeCell ref="M62:M63"/>
    <mergeCell ref="Q62:Q70"/>
    <mergeCell ref="N62:N63"/>
    <mergeCell ref="E64:E65"/>
    <mergeCell ref="F64:F65"/>
    <mergeCell ref="K64:K65"/>
    <mergeCell ref="L64:L65"/>
    <mergeCell ref="M64:M65"/>
    <mergeCell ref="P64:P65"/>
    <mergeCell ref="E69:E70"/>
    <mergeCell ref="Q15:Q41"/>
    <mergeCell ref="E46:E48"/>
    <mergeCell ref="F46:F48"/>
    <mergeCell ref="G46:G48"/>
    <mergeCell ref="H46:H48"/>
    <mergeCell ref="I46:I48"/>
    <mergeCell ref="J46:J48"/>
    <mergeCell ref="K47:K48"/>
    <mergeCell ref="L47:L48"/>
    <mergeCell ref="L44:L45"/>
    <mergeCell ref="M44:M45"/>
    <mergeCell ref="E42:G42"/>
    <mergeCell ref="K42:Q42"/>
    <mergeCell ref="D43:Q43"/>
    <mergeCell ref="D44:D60"/>
    <mergeCell ref="Q44:Q59"/>
    <mergeCell ref="E44:E45"/>
    <mergeCell ref="F44:F45"/>
    <mergeCell ref="K44:K45"/>
    <mergeCell ref="O44:O45"/>
    <mergeCell ref="P44:P45"/>
    <mergeCell ref="P36:P37"/>
    <mergeCell ref="P34:P35"/>
    <mergeCell ref="O36:O39"/>
  </mergeCells>
  <phoneticPr fontId="31" type="noConversion"/>
  <pageMargins left="0.70866141732283472" right="0.70866141732283472" top="0.74803149606299213" bottom="0.74803149606299213" header="0.31496062992125984" footer="0.31496062992125984"/>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17"/>
  <sheetViews>
    <sheetView zoomScale="85" zoomScaleNormal="85" zoomScaleSheetLayoutView="85" workbookViewId="0">
      <selection activeCell="N1" sqref="N1:N3"/>
    </sheetView>
  </sheetViews>
  <sheetFormatPr defaultColWidth="9.109375" defaultRowHeight="13.2" x14ac:dyDescent="0.3"/>
  <cols>
    <col min="1" max="1" width="3.33203125" style="17" bestFit="1" customWidth="1"/>
    <col min="2" max="2" width="3.33203125" style="17" customWidth="1"/>
    <col min="3" max="3" width="3.6640625" style="17" customWidth="1"/>
    <col min="4" max="4" width="5.33203125" style="17" customWidth="1"/>
    <col min="5" max="5" width="11.5546875" style="17" customWidth="1"/>
    <col min="6" max="6" width="36.33203125" style="17" customWidth="1"/>
    <col min="7" max="7" width="7.109375" style="104" customWidth="1"/>
    <col min="8" max="10" width="9" style="223" customWidth="1"/>
    <col min="11" max="11" width="24.33203125" style="17" customWidth="1"/>
    <col min="12" max="15" width="6" style="17" customWidth="1"/>
    <col min="16" max="16" width="18" style="17" bestFit="1" customWidth="1"/>
    <col min="17" max="17" width="20.88671875" style="17" customWidth="1"/>
    <col min="18" max="16384" width="9.109375" style="17"/>
  </cols>
  <sheetData>
    <row r="1" spans="1:18" ht="15.6" x14ac:dyDescent="0.3">
      <c r="G1" s="368"/>
      <c r="N1" s="373" t="s">
        <v>1384</v>
      </c>
    </row>
    <row r="2" spans="1:18" ht="15.6" x14ac:dyDescent="0.3">
      <c r="G2" s="368"/>
      <c r="N2" s="374" t="s">
        <v>1385</v>
      </c>
    </row>
    <row r="3" spans="1:18" ht="15.6" x14ac:dyDescent="0.3">
      <c r="G3" s="368"/>
      <c r="N3" s="374" t="s">
        <v>1386</v>
      </c>
    </row>
    <row r="4" spans="1:18" ht="16.2" thickBot="1" x14ac:dyDescent="0.35">
      <c r="G4" s="368"/>
      <c r="N4" s="374"/>
    </row>
    <row r="5" spans="1:18" x14ac:dyDescent="0.3">
      <c r="A5" s="377"/>
      <c r="B5" s="394"/>
      <c r="C5" s="1440" t="s">
        <v>1145</v>
      </c>
      <c r="D5" s="1440"/>
      <c r="E5" s="1440"/>
      <c r="F5" s="1440"/>
      <c r="G5" s="1440"/>
      <c r="H5" s="1440"/>
      <c r="I5" s="1440"/>
      <c r="J5" s="1440"/>
      <c r="K5" s="1440"/>
      <c r="L5" s="1440"/>
      <c r="M5" s="1440"/>
      <c r="N5" s="1440"/>
      <c r="O5" s="1440"/>
      <c r="P5" s="1440"/>
      <c r="Q5" s="1441"/>
    </row>
    <row r="6" spans="1:18" x14ac:dyDescent="0.3">
      <c r="A6" s="378"/>
      <c r="B6" s="22"/>
      <c r="C6" s="1442" t="s">
        <v>219</v>
      </c>
      <c r="D6" s="1442"/>
      <c r="E6" s="1442"/>
      <c r="F6" s="1442"/>
      <c r="G6" s="1442"/>
      <c r="H6" s="1442"/>
      <c r="I6" s="1442"/>
      <c r="J6" s="1442"/>
      <c r="K6" s="1442"/>
      <c r="L6" s="1442"/>
      <c r="M6" s="1442"/>
      <c r="N6" s="1442"/>
      <c r="O6" s="1442"/>
      <c r="P6" s="1442"/>
      <c r="Q6" s="1443"/>
    </row>
    <row r="7" spans="1:18" x14ac:dyDescent="0.3">
      <c r="A7" s="378"/>
      <c r="B7" s="22"/>
      <c r="C7" s="2326" t="s">
        <v>0</v>
      </c>
      <c r="D7" s="2326"/>
      <c r="E7" s="2326"/>
      <c r="F7" s="2326"/>
      <c r="G7" s="2326"/>
      <c r="H7" s="2326"/>
      <c r="I7" s="2326"/>
      <c r="J7" s="2326"/>
      <c r="K7" s="2326"/>
      <c r="L7" s="2326"/>
      <c r="M7" s="2326"/>
      <c r="N7" s="2326"/>
      <c r="O7" s="2326"/>
      <c r="P7" s="2326"/>
      <c r="Q7" s="2327"/>
      <c r="R7" s="11"/>
    </row>
    <row r="8" spans="1:18" ht="13.8" thickBot="1" x14ac:dyDescent="0.35">
      <c r="A8" s="379"/>
      <c r="B8" s="380"/>
      <c r="C8" s="185"/>
      <c r="D8" s="185"/>
      <c r="E8" s="185"/>
      <c r="F8" s="185"/>
      <c r="G8" s="370"/>
      <c r="H8" s="395"/>
      <c r="I8" s="395"/>
      <c r="J8" s="395"/>
      <c r="K8" s="185"/>
      <c r="L8" s="451"/>
      <c r="M8" s="408"/>
      <c r="N8" s="370"/>
      <c r="O8" s="370"/>
      <c r="P8" s="370"/>
      <c r="Q8" s="383"/>
    </row>
    <row r="9" spans="1:18" x14ac:dyDescent="0.3">
      <c r="A9" s="1355" t="s">
        <v>554</v>
      </c>
      <c r="B9" s="1358" t="s">
        <v>550</v>
      </c>
      <c r="C9" s="1361" t="s">
        <v>551</v>
      </c>
      <c r="D9" s="1361" t="s">
        <v>552</v>
      </c>
      <c r="E9" s="1361" t="s">
        <v>1</v>
      </c>
      <c r="F9" s="1364" t="s">
        <v>555</v>
      </c>
      <c r="G9" s="1340" t="s">
        <v>3</v>
      </c>
      <c r="H9" s="1367" t="s">
        <v>162</v>
      </c>
      <c r="I9" s="1367" t="s">
        <v>222</v>
      </c>
      <c r="J9" s="1367" t="s">
        <v>1143</v>
      </c>
      <c r="K9" s="1322" t="s">
        <v>749</v>
      </c>
      <c r="L9" s="1323"/>
      <c r="M9" s="1323"/>
      <c r="N9" s="2329"/>
      <c r="O9" s="2330" t="s">
        <v>372</v>
      </c>
      <c r="P9" s="1327" t="s">
        <v>4</v>
      </c>
      <c r="Q9" s="1328"/>
    </row>
    <row r="10" spans="1:18" x14ac:dyDescent="0.3">
      <c r="A10" s="1356"/>
      <c r="B10" s="1436"/>
      <c r="C10" s="1362"/>
      <c r="D10" s="1362"/>
      <c r="E10" s="1362"/>
      <c r="F10" s="1365"/>
      <c r="G10" s="2328"/>
      <c r="H10" s="1368"/>
      <c r="I10" s="1368"/>
      <c r="J10" s="1368"/>
      <c r="K10" s="1331" t="s">
        <v>2</v>
      </c>
      <c r="L10" s="1333" t="s">
        <v>163</v>
      </c>
      <c r="M10" s="1335" t="s">
        <v>221</v>
      </c>
      <c r="N10" s="1335" t="s">
        <v>1144</v>
      </c>
      <c r="O10" s="1325"/>
      <c r="P10" s="1329"/>
      <c r="Q10" s="1330"/>
    </row>
    <row r="11" spans="1:18" ht="13.8" thickBot="1" x14ac:dyDescent="0.35">
      <c r="A11" s="1357"/>
      <c r="B11" s="1360"/>
      <c r="C11" s="1363"/>
      <c r="D11" s="1363"/>
      <c r="E11" s="1363"/>
      <c r="F11" s="1366"/>
      <c r="G11" s="1342"/>
      <c r="H11" s="1369"/>
      <c r="I11" s="1369"/>
      <c r="J11" s="1369"/>
      <c r="K11" s="1332"/>
      <c r="L11" s="1334"/>
      <c r="M11" s="1336"/>
      <c r="N11" s="1336"/>
      <c r="O11" s="1326"/>
      <c r="P11" s="353" t="s">
        <v>558</v>
      </c>
      <c r="Q11" s="27" t="s">
        <v>559</v>
      </c>
    </row>
    <row r="12" spans="1:18" s="81" customFormat="1" ht="13.8" thickBot="1" x14ac:dyDescent="0.3">
      <c r="A12" s="2019" t="s">
        <v>654</v>
      </c>
      <c r="B12" s="2334"/>
      <c r="C12" s="2334"/>
      <c r="D12" s="2334"/>
      <c r="E12" s="2334"/>
      <c r="F12" s="2334"/>
      <c r="G12" s="2334"/>
      <c r="H12" s="2334"/>
      <c r="I12" s="2334"/>
      <c r="J12" s="2334"/>
      <c r="K12" s="2334"/>
      <c r="L12" s="2334"/>
      <c r="M12" s="2334"/>
      <c r="N12" s="2334"/>
      <c r="O12" s="2334"/>
      <c r="P12" s="2334"/>
      <c r="Q12" s="2335"/>
    </row>
    <row r="13" spans="1:18" s="81" customFormat="1" ht="13.8" thickBot="1" x14ac:dyDescent="0.3">
      <c r="A13" s="139"/>
      <c r="B13" s="2331" t="s">
        <v>611</v>
      </c>
      <c r="C13" s="2332"/>
      <c r="D13" s="2332"/>
      <c r="E13" s="2332"/>
      <c r="F13" s="2332"/>
      <c r="G13" s="2332"/>
      <c r="H13" s="2332"/>
      <c r="I13" s="2332"/>
      <c r="J13" s="2332"/>
      <c r="K13" s="2332"/>
      <c r="L13" s="2332"/>
      <c r="M13" s="2332"/>
      <c r="N13" s="2332"/>
      <c r="O13" s="2332"/>
      <c r="P13" s="2332"/>
      <c r="Q13" s="2333"/>
    </row>
    <row r="14" spans="1:18" ht="13.8" thickBot="1" x14ac:dyDescent="0.35">
      <c r="A14" s="140"/>
      <c r="B14" s="142"/>
      <c r="C14" s="2338" t="s">
        <v>612</v>
      </c>
      <c r="D14" s="2339"/>
      <c r="E14" s="2339"/>
      <c r="F14" s="2339"/>
      <c r="G14" s="2339"/>
      <c r="H14" s="2339"/>
      <c r="I14" s="2339"/>
      <c r="J14" s="2339"/>
      <c r="K14" s="2339"/>
      <c r="L14" s="2339"/>
      <c r="M14" s="530"/>
      <c r="N14" s="145"/>
      <c r="O14" s="145"/>
      <c r="P14" s="145"/>
      <c r="Q14" s="135"/>
      <c r="R14" s="22"/>
    </row>
    <row r="15" spans="1:18" ht="13.8" thickBot="1" x14ac:dyDescent="0.35">
      <c r="A15" s="140"/>
      <c r="B15" s="142"/>
      <c r="C15" s="151"/>
      <c r="D15" s="354" t="s">
        <v>613</v>
      </c>
      <c r="E15" s="434"/>
      <c r="F15" s="435"/>
      <c r="G15" s="435"/>
      <c r="H15" s="435"/>
      <c r="I15" s="435"/>
      <c r="J15" s="435"/>
      <c r="K15" s="435"/>
      <c r="L15" s="435"/>
      <c r="M15" s="435"/>
      <c r="N15" s="435"/>
      <c r="O15" s="435"/>
      <c r="P15" s="435"/>
      <c r="Q15" s="436"/>
      <c r="R15" s="22"/>
    </row>
    <row r="16" spans="1:18" x14ac:dyDescent="0.3">
      <c r="A16" s="140"/>
      <c r="B16" s="142"/>
      <c r="C16" s="151"/>
      <c r="D16" s="2344"/>
      <c r="E16" s="2342" t="s">
        <v>620</v>
      </c>
      <c r="F16" s="2257" t="s">
        <v>101</v>
      </c>
      <c r="G16" s="633" t="s">
        <v>6</v>
      </c>
      <c r="H16" s="634">
        <v>403.8</v>
      </c>
      <c r="I16" s="861">
        <v>415</v>
      </c>
      <c r="J16" s="849">
        <v>415</v>
      </c>
      <c r="K16" s="2257" t="s">
        <v>102</v>
      </c>
      <c r="L16" s="2347">
        <v>203</v>
      </c>
      <c r="M16" s="2260">
        <v>203</v>
      </c>
      <c r="N16" s="1955">
        <v>203</v>
      </c>
      <c r="O16" s="2336" t="s">
        <v>759</v>
      </c>
      <c r="P16" s="2340" t="s">
        <v>1114</v>
      </c>
      <c r="Q16" s="2264" t="s">
        <v>777</v>
      </c>
      <c r="R16" s="136"/>
    </row>
    <row r="17" spans="1:18" x14ac:dyDescent="0.3">
      <c r="A17" s="140"/>
      <c r="B17" s="142"/>
      <c r="C17" s="151"/>
      <c r="D17" s="2345"/>
      <c r="E17" s="2306"/>
      <c r="F17" s="1389"/>
      <c r="G17" s="754" t="s">
        <v>8</v>
      </c>
      <c r="H17" s="685">
        <v>321.39999999999998</v>
      </c>
      <c r="I17" s="862">
        <v>321.39999999999998</v>
      </c>
      <c r="J17" s="482">
        <v>321.39999999999998</v>
      </c>
      <c r="K17" s="1915"/>
      <c r="L17" s="1387"/>
      <c r="M17" s="1387"/>
      <c r="N17" s="2005"/>
      <c r="O17" s="2337"/>
      <c r="P17" s="2341"/>
      <c r="Q17" s="1424"/>
      <c r="R17" s="136"/>
    </row>
    <row r="18" spans="1:18" x14ac:dyDescent="0.3">
      <c r="A18" s="140"/>
      <c r="B18" s="142"/>
      <c r="C18" s="151"/>
      <c r="D18" s="2345"/>
      <c r="E18" s="2306"/>
      <c r="F18" s="1389"/>
      <c r="G18" s="754" t="s">
        <v>11</v>
      </c>
      <c r="H18" s="685">
        <v>158.4</v>
      </c>
      <c r="I18" s="862">
        <v>158.4</v>
      </c>
      <c r="J18" s="482">
        <v>158.4</v>
      </c>
      <c r="K18" s="1915"/>
      <c r="L18" s="1387"/>
      <c r="M18" s="1387"/>
      <c r="N18" s="1378"/>
      <c r="O18" s="2337"/>
      <c r="P18" s="2270"/>
      <c r="Q18" s="1424"/>
      <c r="R18" s="136"/>
    </row>
    <row r="19" spans="1:18" x14ac:dyDescent="0.3">
      <c r="A19" s="140"/>
      <c r="B19" s="142"/>
      <c r="C19" s="151"/>
      <c r="D19" s="2345"/>
      <c r="E19" s="2343" t="s">
        <v>625</v>
      </c>
      <c r="F19" s="1915" t="s">
        <v>103</v>
      </c>
      <c r="G19" s="754" t="s">
        <v>6</v>
      </c>
      <c r="H19" s="685">
        <v>500.7</v>
      </c>
      <c r="I19" s="862">
        <v>500.7</v>
      </c>
      <c r="J19" s="482">
        <v>500.7</v>
      </c>
      <c r="K19" s="1915" t="s">
        <v>102</v>
      </c>
      <c r="L19" s="1390">
        <v>260</v>
      </c>
      <c r="M19" s="1387">
        <v>260</v>
      </c>
      <c r="N19" s="1377">
        <v>260</v>
      </c>
      <c r="O19" s="2337"/>
      <c r="P19" s="1372" t="s">
        <v>1115</v>
      </c>
      <c r="Q19" s="1424"/>
      <c r="R19" s="22"/>
    </row>
    <row r="20" spans="1:18" x14ac:dyDescent="0.3">
      <c r="A20" s="140"/>
      <c r="B20" s="142"/>
      <c r="C20" s="151"/>
      <c r="D20" s="2345"/>
      <c r="E20" s="1385"/>
      <c r="F20" s="1389"/>
      <c r="G20" s="754" t="s">
        <v>8</v>
      </c>
      <c r="H20" s="685">
        <v>508</v>
      </c>
      <c r="I20" s="862">
        <v>508</v>
      </c>
      <c r="J20" s="482">
        <v>508</v>
      </c>
      <c r="K20" s="1915"/>
      <c r="L20" s="1387"/>
      <c r="M20" s="1387"/>
      <c r="N20" s="2005"/>
      <c r="O20" s="2337"/>
      <c r="P20" s="1373"/>
      <c r="Q20" s="1424"/>
      <c r="R20" s="136"/>
    </row>
    <row r="21" spans="1:18" x14ac:dyDescent="0.3">
      <c r="A21" s="140"/>
      <c r="B21" s="142"/>
      <c r="C21" s="151"/>
      <c r="D21" s="2345"/>
      <c r="E21" s="1386"/>
      <c r="F21" s="1389"/>
      <c r="G21" s="754" t="s">
        <v>11</v>
      </c>
      <c r="H21" s="685">
        <v>123</v>
      </c>
      <c r="I21" s="862">
        <v>123</v>
      </c>
      <c r="J21" s="482"/>
      <c r="K21" s="1915"/>
      <c r="L21" s="1387"/>
      <c r="M21" s="1387"/>
      <c r="N21" s="1378"/>
      <c r="O21" s="2337"/>
      <c r="P21" s="1374"/>
      <c r="Q21" s="1424"/>
      <c r="R21" s="136"/>
    </row>
    <row r="22" spans="1:18" ht="26.4" x14ac:dyDescent="0.3">
      <c r="A22" s="140"/>
      <c r="B22" s="142"/>
      <c r="C22" s="151"/>
      <c r="D22" s="2345"/>
      <c r="E22" s="2306" t="s">
        <v>626</v>
      </c>
      <c r="F22" s="1389" t="s">
        <v>186</v>
      </c>
      <c r="G22" s="754" t="s">
        <v>6</v>
      </c>
      <c r="H22" s="685">
        <v>45</v>
      </c>
      <c r="I22" s="862">
        <v>45</v>
      </c>
      <c r="J22" s="482"/>
      <c r="K22" s="679" t="s">
        <v>104</v>
      </c>
      <c r="L22" s="679">
        <v>1</v>
      </c>
      <c r="M22" s="679">
        <v>1</v>
      </c>
      <c r="N22" s="664"/>
      <c r="O22" s="2337"/>
      <c r="P22" s="2262" t="s">
        <v>1116</v>
      </c>
      <c r="Q22" s="1424"/>
      <c r="R22" s="22"/>
    </row>
    <row r="23" spans="1:18" x14ac:dyDescent="0.3">
      <c r="A23" s="140"/>
      <c r="B23" s="142"/>
      <c r="C23" s="151"/>
      <c r="D23" s="2345"/>
      <c r="E23" s="2306"/>
      <c r="F23" s="1389"/>
      <c r="G23" s="754" t="s">
        <v>8</v>
      </c>
      <c r="H23" s="482">
        <v>58</v>
      </c>
      <c r="I23" s="863">
        <v>58</v>
      </c>
      <c r="J23" s="482">
        <v>58</v>
      </c>
      <c r="K23" s="679" t="s">
        <v>102</v>
      </c>
      <c r="L23" s="679">
        <v>31</v>
      </c>
      <c r="M23" s="679">
        <v>31</v>
      </c>
      <c r="N23" s="664">
        <v>31</v>
      </c>
      <c r="O23" s="2337"/>
      <c r="P23" s="2259"/>
      <c r="Q23" s="1424"/>
      <c r="R23" s="136"/>
    </row>
    <row r="24" spans="1:18" ht="39.6" x14ac:dyDescent="0.3">
      <c r="A24" s="140"/>
      <c r="B24" s="142"/>
      <c r="C24" s="151"/>
      <c r="D24" s="2345"/>
      <c r="E24" s="224" t="s">
        <v>627</v>
      </c>
      <c r="F24" s="754" t="s">
        <v>1306</v>
      </c>
      <c r="G24" s="754" t="s">
        <v>6</v>
      </c>
      <c r="H24" s="482">
        <v>4</v>
      </c>
      <c r="I24" s="863">
        <v>4</v>
      </c>
      <c r="J24" s="482">
        <v>4</v>
      </c>
      <c r="K24" s="679" t="s">
        <v>189</v>
      </c>
      <c r="L24" s="679">
        <v>2</v>
      </c>
      <c r="M24" s="679">
        <v>2</v>
      </c>
      <c r="N24" s="664">
        <v>2</v>
      </c>
      <c r="O24" s="2337"/>
      <c r="P24" s="679" t="s">
        <v>1115</v>
      </c>
      <c r="Q24" s="1383"/>
      <c r="R24" s="136"/>
    </row>
    <row r="25" spans="1:18" x14ac:dyDescent="0.3">
      <c r="A25" s="140"/>
      <c r="B25" s="142"/>
      <c r="C25" s="151"/>
      <c r="D25" s="2345"/>
      <c r="E25" s="2302" t="s">
        <v>628</v>
      </c>
      <c r="F25" s="2292" t="s">
        <v>105</v>
      </c>
      <c r="G25" s="754" t="s">
        <v>6</v>
      </c>
      <c r="H25" s="685">
        <v>56</v>
      </c>
      <c r="I25" s="862">
        <v>56</v>
      </c>
      <c r="J25" s="482">
        <v>56</v>
      </c>
      <c r="K25" s="1915" t="s">
        <v>106</v>
      </c>
      <c r="L25" s="2305">
        <v>0.7</v>
      </c>
      <c r="M25" s="2305">
        <v>0.7</v>
      </c>
      <c r="N25" s="1377">
        <v>0.7</v>
      </c>
      <c r="O25" s="2311" t="s">
        <v>760</v>
      </c>
      <c r="P25" s="2322" t="s">
        <v>1117</v>
      </c>
      <c r="Q25" s="1384" t="s">
        <v>778</v>
      </c>
    </row>
    <row r="26" spans="1:18" x14ac:dyDescent="0.3">
      <c r="A26" s="140"/>
      <c r="B26" s="142"/>
      <c r="C26" s="151"/>
      <c r="D26" s="2345"/>
      <c r="E26" s="2304"/>
      <c r="F26" s="2292"/>
      <c r="G26" s="679" t="s">
        <v>8</v>
      </c>
      <c r="H26" s="685">
        <v>34</v>
      </c>
      <c r="I26" s="862">
        <v>34</v>
      </c>
      <c r="J26" s="482">
        <v>34</v>
      </c>
      <c r="K26" s="1915"/>
      <c r="L26" s="2305"/>
      <c r="M26" s="2305"/>
      <c r="N26" s="1378"/>
      <c r="O26" s="2311"/>
      <c r="P26" s="2323"/>
      <c r="Q26" s="1384"/>
      <c r="R26" s="20"/>
    </row>
    <row r="27" spans="1:18" s="15" customFormat="1" ht="26.4" x14ac:dyDescent="0.3">
      <c r="A27" s="140"/>
      <c r="B27" s="142"/>
      <c r="C27" s="151"/>
      <c r="D27" s="2345"/>
      <c r="E27" s="2302" t="s">
        <v>629</v>
      </c>
      <c r="F27" s="2325" t="s">
        <v>618</v>
      </c>
      <c r="G27" s="1389" t="s">
        <v>6</v>
      </c>
      <c r="H27" s="1938">
        <v>17.623999999999999</v>
      </c>
      <c r="I27" s="2312">
        <v>0</v>
      </c>
      <c r="J27" s="2313">
        <v>0</v>
      </c>
      <c r="K27" s="679" t="s">
        <v>475</v>
      </c>
      <c r="L27" s="679">
        <v>11</v>
      </c>
      <c r="M27" s="679">
        <v>0</v>
      </c>
      <c r="N27" s="664">
        <v>0</v>
      </c>
      <c r="O27" s="2060" t="s">
        <v>761</v>
      </c>
      <c r="P27" s="2262" t="s">
        <v>1119</v>
      </c>
      <c r="Q27" s="2319" t="s">
        <v>776</v>
      </c>
    </row>
    <row r="28" spans="1:18" s="15" customFormat="1" ht="26.4" x14ac:dyDescent="0.3">
      <c r="A28" s="140"/>
      <c r="B28" s="142"/>
      <c r="C28" s="151"/>
      <c r="D28" s="2345"/>
      <c r="E28" s="2303"/>
      <c r="F28" s="2325"/>
      <c r="G28" s="1389"/>
      <c r="H28" s="1938"/>
      <c r="I28" s="2312"/>
      <c r="J28" s="2314"/>
      <c r="K28" s="679" t="s">
        <v>474</v>
      </c>
      <c r="L28" s="679">
        <v>88</v>
      </c>
      <c r="M28" s="679">
        <v>0</v>
      </c>
      <c r="N28" s="664">
        <v>0</v>
      </c>
      <c r="O28" s="2060"/>
      <c r="P28" s="2324"/>
      <c r="Q28" s="2320"/>
    </row>
    <row r="29" spans="1:18" s="15" customFormat="1" x14ac:dyDescent="0.3">
      <c r="A29" s="140"/>
      <c r="B29" s="142"/>
      <c r="C29" s="151"/>
      <c r="D29" s="2345"/>
      <c r="E29" s="2304"/>
      <c r="F29" s="2325"/>
      <c r="G29" s="754" t="s">
        <v>5</v>
      </c>
      <c r="H29" s="685">
        <v>242.21199999999999</v>
      </c>
      <c r="I29" s="862">
        <v>0</v>
      </c>
      <c r="J29" s="864">
        <v>0</v>
      </c>
      <c r="K29" s="679" t="s">
        <v>473</v>
      </c>
      <c r="L29" s="679">
        <v>7</v>
      </c>
      <c r="M29" s="679">
        <v>0</v>
      </c>
      <c r="N29" s="664">
        <v>0</v>
      </c>
      <c r="O29" s="2060"/>
      <c r="P29" s="2259"/>
      <c r="Q29" s="2321"/>
    </row>
    <row r="30" spans="1:18" x14ac:dyDescent="0.3">
      <c r="A30" s="140"/>
      <c r="B30" s="142"/>
      <c r="C30" s="151"/>
      <c r="D30" s="2345"/>
      <c r="E30" s="2302" t="s">
        <v>630</v>
      </c>
      <c r="F30" s="1389" t="s">
        <v>1260</v>
      </c>
      <c r="G30" s="754" t="s">
        <v>6</v>
      </c>
      <c r="H30" s="685">
        <v>373.7</v>
      </c>
      <c r="I30" s="862">
        <v>373.7</v>
      </c>
      <c r="J30" s="482">
        <v>373.7</v>
      </c>
      <c r="K30" s="1915" t="s">
        <v>1309</v>
      </c>
      <c r="L30" s="1915">
        <v>1</v>
      </c>
      <c r="M30" s="1915">
        <v>1</v>
      </c>
      <c r="N30" s="1377">
        <v>1</v>
      </c>
      <c r="O30" s="1997" t="s">
        <v>1304</v>
      </c>
      <c r="P30" s="1389" t="s">
        <v>1120</v>
      </c>
      <c r="Q30" s="1382" t="s">
        <v>77</v>
      </c>
    </row>
    <row r="31" spans="1:18" x14ac:dyDescent="0.3">
      <c r="A31" s="140"/>
      <c r="B31" s="142"/>
      <c r="C31" s="151"/>
      <c r="D31" s="2345"/>
      <c r="E31" s="2303"/>
      <c r="F31" s="1389"/>
      <c r="G31" s="754" t="s">
        <v>8</v>
      </c>
      <c r="H31" s="685">
        <v>823.2</v>
      </c>
      <c r="I31" s="862">
        <v>823.2</v>
      </c>
      <c r="J31" s="482">
        <v>823.2</v>
      </c>
      <c r="K31" s="1915"/>
      <c r="L31" s="1915"/>
      <c r="M31" s="1915"/>
      <c r="N31" s="2005"/>
      <c r="O31" s="1998"/>
      <c r="P31" s="1389"/>
      <c r="Q31" s="1424"/>
      <c r="R31" s="20"/>
    </row>
    <row r="32" spans="1:18" x14ac:dyDescent="0.3">
      <c r="A32" s="140"/>
      <c r="B32" s="142"/>
      <c r="C32" s="151"/>
      <c r="D32" s="2345"/>
      <c r="E32" s="2304"/>
      <c r="F32" s="1389"/>
      <c r="G32" s="754" t="s">
        <v>11</v>
      </c>
      <c r="H32" s="685">
        <v>1</v>
      </c>
      <c r="I32" s="862">
        <v>1</v>
      </c>
      <c r="J32" s="482">
        <v>1</v>
      </c>
      <c r="K32" s="1915"/>
      <c r="L32" s="1915"/>
      <c r="M32" s="1915"/>
      <c r="N32" s="1378"/>
      <c r="O32" s="1998"/>
      <c r="P32" s="1389"/>
      <c r="Q32" s="1424"/>
      <c r="R32" s="20"/>
    </row>
    <row r="33" spans="1:18" x14ac:dyDescent="0.3">
      <c r="A33" s="140"/>
      <c r="B33" s="142"/>
      <c r="C33" s="151"/>
      <c r="D33" s="2345"/>
      <c r="E33" s="2302" t="s">
        <v>631</v>
      </c>
      <c r="F33" s="1997" t="s">
        <v>1305</v>
      </c>
      <c r="G33" s="754" t="s">
        <v>6</v>
      </c>
      <c r="H33" s="685">
        <v>334.1</v>
      </c>
      <c r="I33" s="862">
        <v>334.1</v>
      </c>
      <c r="J33" s="482">
        <v>334.1</v>
      </c>
      <c r="K33" s="1915" t="s">
        <v>1309</v>
      </c>
      <c r="L33" s="2262">
        <v>1</v>
      </c>
      <c r="M33" s="2262">
        <v>1</v>
      </c>
      <c r="N33" s="1377">
        <v>1</v>
      </c>
      <c r="O33" s="1998"/>
      <c r="P33" s="1389"/>
      <c r="Q33" s="1424"/>
      <c r="R33" s="20"/>
    </row>
    <row r="34" spans="1:18" x14ac:dyDescent="0.3">
      <c r="A34" s="140"/>
      <c r="B34" s="142"/>
      <c r="C34" s="151"/>
      <c r="D34" s="2345"/>
      <c r="E34" s="2064"/>
      <c r="F34" s="2067"/>
      <c r="G34" s="754" t="s">
        <v>8</v>
      </c>
      <c r="H34" s="685">
        <v>699.4</v>
      </c>
      <c r="I34" s="862">
        <v>699.4</v>
      </c>
      <c r="J34" s="482">
        <v>699.4</v>
      </c>
      <c r="K34" s="1915"/>
      <c r="L34" s="2267"/>
      <c r="M34" s="2267"/>
      <c r="N34" s="2267"/>
      <c r="O34" s="1998"/>
      <c r="P34" s="1389"/>
      <c r="Q34" s="1424"/>
      <c r="R34" s="20"/>
    </row>
    <row r="35" spans="1:18" x14ac:dyDescent="0.3">
      <c r="A35" s="140"/>
      <c r="B35" s="142"/>
      <c r="C35" s="151"/>
      <c r="D35" s="2345"/>
      <c r="E35" s="2065"/>
      <c r="F35" s="2068"/>
      <c r="G35" s="754" t="s">
        <v>11</v>
      </c>
      <c r="H35" s="685"/>
      <c r="I35" s="862"/>
      <c r="J35" s="482"/>
      <c r="K35" s="1915"/>
      <c r="L35" s="2301"/>
      <c r="M35" s="2301"/>
      <c r="N35" s="2301"/>
      <c r="O35" s="1998"/>
      <c r="P35" s="1389"/>
      <c r="Q35" s="1424"/>
    </row>
    <row r="36" spans="1:18" x14ac:dyDescent="0.3">
      <c r="A36" s="140"/>
      <c r="B36" s="142"/>
      <c r="C36" s="151"/>
      <c r="D36" s="2345"/>
      <c r="E36" s="2302" t="s">
        <v>632</v>
      </c>
      <c r="F36" s="1997" t="s">
        <v>1261</v>
      </c>
      <c r="G36" s="754" t="s">
        <v>6</v>
      </c>
      <c r="H36" s="685">
        <v>273.7</v>
      </c>
      <c r="I36" s="862">
        <v>273.7</v>
      </c>
      <c r="J36" s="482">
        <v>273.7</v>
      </c>
      <c r="K36" s="1915" t="s">
        <v>1309</v>
      </c>
      <c r="L36" s="2262">
        <v>1</v>
      </c>
      <c r="M36" s="2262">
        <v>1</v>
      </c>
      <c r="N36" s="1377">
        <v>1</v>
      </c>
      <c r="O36" s="1998"/>
      <c r="P36" s="1389"/>
      <c r="Q36" s="1424"/>
    </row>
    <row r="37" spans="1:18" x14ac:dyDescent="0.3">
      <c r="A37" s="140"/>
      <c r="B37" s="142"/>
      <c r="C37" s="151"/>
      <c r="D37" s="2345"/>
      <c r="E37" s="2064"/>
      <c r="F37" s="2067"/>
      <c r="G37" s="754" t="s">
        <v>8</v>
      </c>
      <c r="H37" s="685">
        <v>452.1</v>
      </c>
      <c r="I37" s="862">
        <v>452.1</v>
      </c>
      <c r="J37" s="482">
        <v>452.1</v>
      </c>
      <c r="K37" s="1915"/>
      <c r="L37" s="2267"/>
      <c r="M37" s="2267"/>
      <c r="N37" s="2267"/>
      <c r="O37" s="1998"/>
      <c r="P37" s="1389"/>
      <c r="Q37" s="1424"/>
    </row>
    <row r="38" spans="1:18" x14ac:dyDescent="0.3">
      <c r="A38" s="140"/>
      <c r="B38" s="142"/>
      <c r="C38" s="151"/>
      <c r="D38" s="2345"/>
      <c r="E38" s="2065"/>
      <c r="F38" s="2068"/>
      <c r="G38" s="754" t="s">
        <v>11</v>
      </c>
      <c r="H38" s="685">
        <v>0.3</v>
      </c>
      <c r="I38" s="862">
        <v>0.3</v>
      </c>
      <c r="J38" s="482">
        <v>0.3</v>
      </c>
      <c r="K38" s="1915"/>
      <c r="L38" s="2301"/>
      <c r="M38" s="2301"/>
      <c r="N38" s="2301"/>
      <c r="O38" s="1998"/>
      <c r="P38" s="1389"/>
      <c r="Q38" s="1424"/>
    </row>
    <row r="39" spans="1:18" x14ac:dyDescent="0.3">
      <c r="A39" s="140"/>
      <c r="B39" s="142"/>
      <c r="C39" s="151"/>
      <c r="D39" s="2345"/>
      <c r="E39" s="2302" t="s">
        <v>633</v>
      </c>
      <c r="F39" s="1997" t="s">
        <v>1262</v>
      </c>
      <c r="G39" s="754" t="s">
        <v>6</v>
      </c>
      <c r="H39" s="685">
        <v>332.8</v>
      </c>
      <c r="I39" s="862">
        <v>332.8</v>
      </c>
      <c r="J39" s="482">
        <v>332.8</v>
      </c>
      <c r="K39" s="1915" t="s">
        <v>1309</v>
      </c>
      <c r="L39" s="2262">
        <v>1</v>
      </c>
      <c r="M39" s="2262">
        <v>1</v>
      </c>
      <c r="N39" s="1377">
        <v>1</v>
      </c>
      <c r="O39" s="1998"/>
      <c r="P39" s="1389"/>
      <c r="Q39" s="1424"/>
    </row>
    <row r="40" spans="1:18" x14ac:dyDescent="0.3">
      <c r="A40" s="140"/>
      <c r="B40" s="142"/>
      <c r="C40" s="151"/>
      <c r="D40" s="2345"/>
      <c r="E40" s="2064"/>
      <c r="F40" s="2067"/>
      <c r="G40" s="754" t="s">
        <v>8</v>
      </c>
      <c r="H40" s="685">
        <v>721.1</v>
      </c>
      <c r="I40" s="862">
        <v>721.1</v>
      </c>
      <c r="J40" s="482">
        <v>721.1</v>
      </c>
      <c r="K40" s="1915"/>
      <c r="L40" s="2267"/>
      <c r="M40" s="2267"/>
      <c r="N40" s="2267"/>
      <c r="O40" s="1998"/>
      <c r="P40" s="1389"/>
      <c r="Q40" s="1424"/>
    </row>
    <row r="41" spans="1:18" x14ac:dyDescent="0.3">
      <c r="A41" s="140"/>
      <c r="B41" s="142"/>
      <c r="C41" s="151"/>
      <c r="D41" s="2345"/>
      <c r="E41" s="2065"/>
      <c r="F41" s="2068"/>
      <c r="G41" s="754" t="s">
        <v>11</v>
      </c>
      <c r="H41" s="685">
        <v>3.4</v>
      </c>
      <c r="I41" s="862">
        <v>3.4</v>
      </c>
      <c r="J41" s="482">
        <v>3.4</v>
      </c>
      <c r="K41" s="1915"/>
      <c r="L41" s="2301"/>
      <c r="M41" s="2301"/>
      <c r="N41" s="2301"/>
      <c r="O41" s="1998"/>
      <c r="P41" s="1389"/>
      <c r="Q41" s="1424"/>
      <c r="R41" s="20"/>
    </row>
    <row r="42" spans="1:18" x14ac:dyDescent="0.3">
      <c r="A42" s="140"/>
      <c r="B42" s="142"/>
      <c r="C42" s="151"/>
      <c r="D42" s="2345"/>
      <c r="E42" s="2302" t="s">
        <v>634</v>
      </c>
      <c r="F42" s="1997" t="s">
        <v>1263</v>
      </c>
      <c r="G42" s="754" t="s">
        <v>6</v>
      </c>
      <c r="H42" s="685">
        <v>448</v>
      </c>
      <c r="I42" s="862">
        <v>448</v>
      </c>
      <c r="J42" s="482">
        <v>448</v>
      </c>
      <c r="K42" s="1915" t="s">
        <v>1309</v>
      </c>
      <c r="L42" s="2262">
        <v>1</v>
      </c>
      <c r="M42" s="2262">
        <v>1</v>
      </c>
      <c r="N42" s="1377">
        <v>1</v>
      </c>
      <c r="O42" s="1998"/>
      <c r="P42" s="1389"/>
      <c r="Q42" s="1424"/>
      <c r="R42" s="20"/>
    </row>
    <row r="43" spans="1:18" x14ac:dyDescent="0.3">
      <c r="A43" s="140"/>
      <c r="B43" s="142"/>
      <c r="C43" s="151"/>
      <c r="D43" s="2345"/>
      <c r="E43" s="2064"/>
      <c r="F43" s="2067"/>
      <c r="G43" s="754" t="s">
        <v>8</v>
      </c>
      <c r="H43" s="685">
        <v>605.29999999999995</v>
      </c>
      <c r="I43" s="862">
        <v>605.29999999999995</v>
      </c>
      <c r="J43" s="482">
        <v>605.29999999999995</v>
      </c>
      <c r="K43" s="1915"/>
      <c r="L43" s="2267"/>
      <c r="M43" s="2267"/>
      <c r="N43" s="2267"/>
      <c r="O43" s="1998"/>
      <c r="P43" s="1389"/>
      <c r="Q43" s="1424"/>
      <c r="R43" s="20"/>
    </row>
    <row r="44" spans="1:18" x14ac:dyDescent="0.3">
      <c r="A44" s="140"/>
      <c r="B44" s="142"/>
      <c r="C44" s="151"/>
      <c r="D44" s="2345"/>
      <c r="E44" s="2065"/>
      <c r="F44" s="2068"/>
      <c r="G44" s="754" t="s">
        <v>11</v>
      </c>
      <c r="H44" s="685">
        <v>4</v>
      </c>
      <c r="I44" s="862">
        <v>4</v>
      </c>
      <c r="J44" s="482">
        <v>4</v>
      </c>
      <c r="K44" s="1915"/>
      <c r="L44" s="2301"/>
      <c r="M44" s="2301"/>
      <c r="N44" s="2301"/>
      <c r="O44" s="1998"/>
      <c r="P44" s="1389"/>
      <c r="Q44" s="1424"/>
    </row>
    <row r="45" spans="1:18" x14ac:dyDescent="0.3">
      <c r="A45" s="140"/>
      <c r="B45" s="142"/>
      <c r="C45" s="151"/>
      <c r="D45" s="2345"/>
      <c r="E45" s="2302" t="s">
        <v>635</v>
      </c>
      <c r="F45" s="1997" t="s">
        <v>1264</v>
      </c>
      <c r="G45" s="754" t="s">
        <v>6</v>
      </c>
      <c r="H45" s="685">
        <v>136.30000000000001</v>
      </c>
      <c r="I45" s="862">
        <v>136.30000000000001</v>
      </c>
      <c r="J45" s="482">
        <v>136.30000000000001</v>
      </c>
      <c r="K45" s="1915" t="s">
        <v>1309</v>
      </c>
      <c r="L45" s="2262">
        <v>1</v>
      </c>
      <c r="M45" s="2262">
        <v>1</v>
      </c>
      <c r="N45" s="1377">
        <v>1</v>
      </c>
      <c r="O45" s="1998"/>
      <c r="P45" s="1389"/>
      <c r="Q45" s="1424"/>
      <c r="R45" s="20"/>
    </row>
    <row r="46" spans="1:18" x14ac:dyDescent="0.3">
      <c r="A46" s="140"/>
      <c r="B46" s="142"/>
      <c r="C46" s="151"/>
      <c r="D46" s="2345"/>
      <c r="E46" s="2064"/>
      <c r="F46" s="2067"/>
      <c r="G46" s="754" t="s">
        <v>8</v>
      </c>
      <c r="H46" s="685">
        <v>212.9</v>
      </c>
      <c r="I46" s="862">
        <v>212.9</v>
      </c>
      <c r="J46" s="482">
        <v>212.9</v>
      </c>
      <c r="K46" s="1915"/>
      <c r="L46" s="2267"/>
      <c r="M46" s="2267"/>
      <c r="N46" s="2267"/>
      <c r="O46" s="1998"/>
      <c r="P46" s="1389"/>
      <c r="Q46" s="1424"/>
      <c r="R46" s="20"/>
    </row>
    <row r="47" spans="1:18" x14ac:dyDescent="0.3">
      <c r="A47" s="140"/>
      <c r="B47" s="142"/>
      <c r="C47" s="151"/>
      <c r="D47" s="2345"/>
      <c r="E47" s="2065"/>
      <c r="F47" s="2068"/>
      <c r="G47" s="754" t="s">
        <v>11</v>
      </c>
      <c r="H47" s="685">
        <v>2.8</v>
      </c>
      <c r="I47" s="862">
        <v>2.8</v>
      </c>
      <c r="J47" s="482">
        <v>2.8</v>
      </c>
      <c r="K47" s="1915"/>
      <c r="L47" s="2301"/>
      <c r="M47" s="2301"/>
      <c r="N47" s="2301"/>
      <c r="O47" s="1998"/>
      <c r="P47" s="1389"/>
      <c r="Q47" s="1424"/>
      <c r="R47" s="20"/>
    </row>
    <row r="48" spans="1:18" x14ac:dyDescent="0.3">
      <c r="A48" s="140"/>
      <c r="B48" s="142"/>
      <c r="C48" s="151"/>
      <c r="D48" s="2345"/>
      <c r="E48" s="2315" t="s">
        <v>636</v>
      </c>
      <c r="F48" s="2316" t="s">
        <v>1265</v>
      </c>
      <c r="G48" s="754" t="s">
        <v>6</v>
      </c>
      <c r="H48" s="685">
        <v>114</v>
      </c>
      <c r="I48" s="862">
        <v>114</v>
      </c>
      <c r="J48" s="482">
        <v>114</v>
      </c>
      <c r="K48" s="1915" t="s">
        <v>1309</v>
      </c>
      <c r="L48" s="2262">
        <v>1</v>
      </c>
      <c r="M48" s="2262">
        <v>1</v>
      </c>
      <c r="N48" s="1377">
        <v>1</v>
      </c>
      <c r="O48" s="1998"/>
      <c r="P48" s="1389"/>
      <c r="Q48" s="1424"/>
    </row>
    <row r="49" spans="1:22" x14ac:dyDescent="0.3">
      <c r="A49" s="140"/>
      <c r="B49" s="142"/>
      <c r="C49" s="151"/>
      <c r="D49" s="2345"/>
      <c r="E49" s="2064"/>
      <c r="F49" s="2317"/>
      <c r="G49" s="754" t="s">
        <v>8</v>
      </c>
      <c r="H49" s="685">
        <v>237.4</v>
      </c>
      <c r="I49" s="862">
        <v>237.4</v>
      </c>
      <c r="J49" s="482">
        <v>237.4</v>
      </c>
      <c r="K49" s="1915"/>
      <c r="L49" s="2267"/>
      <c r="M49" s="2267"/>
      <c r="N49" s="2267"/>
      <c r="O49" s="1998"/>
      <c r="P49" s="1389"/>
      <c r="Q49" s="1424"/>
    </row>
    <row r="50" spans="1:22" x14ac:dyDescent="0.3">
      <c r="A50" s="140"/>
      <c r="B50" s="142"/>
      <c r="C50" s="151"/>
      <c r="D50" s="2345"/>
      <c r="E50" s="2065"/>
      <c r="F50" s="2318"/>
      <c r="G50" s="754" t="s">
        <v>11</v>
      </c>
      <c r="H50" s="685">
        <v>3</v>
      </c>
      <c r="I50" s="862">
        <v>3</v>
      </c>
      <c r="J50" s="482">
        <v>3</v>
      </c>
      <c r="K50" s="1915"/>
      <c r="L50" s="2301"/>
      <c r="M50" s="2301"/>
      <c r="N50" s="2301"/>
      <c r="O50" s="1960"/>
      <c r="P50" s="1389"/>
      <c r="Q50" s="1424"/>
    </row>
    <row r="51" spans="1:22" ht="26.4" x14ac:dyDescent="0.3">
      <c r="A51" s="140"/>
      <c r="B51" s="142"/>
      <c r="C51" s="151"/>
      <c r="D51" s="2345"/>
      <c r="E51" s="224" t="s">
        <v>637</v>
      </c>
      <c r="F51" s="754" t="s">
        <v>173</v>
      </c>
      <c r="G51" s="754" t="s">
        <v>8</v>
      </c>
      <c r="H51" s="685">
        <v>5</v>
      </c>
      <c r="I51" s="862">
        <v>5</v>
      </c>
      <c r="J51" s="482">
        <v>5</v>
      </c>
      <c r="K51" s="679" t="s">
        <v>107</v>
      </c>
      <c r="L51" s="679">
        <v>15</v>
      </c>
      <c r="M51" s="679">
        <v>15</v>
      </c>
      <c r="N51" s="664">
        <v>15</v>
      </c>
      <c r="O51" s="684" t="s">
        <v>762</v>
      </c>
      <c r="P51" s="1389"/>
      <c r="Q51" s="1424"/>
    </row>
    <row r="52" spans="1:22" ht="26.4" x14ac:dyDescent="0.3">
      <c r="A52" s="140"/>
      <c r="B52" s="142"/>
      <c r="C52" s="151"/>
      <c r="D52" s="2345"/>
      <c r="E52" s="224" t="s">
        <v>638</v>
      </c>
      <c r="F52" s="754" t="s">
        <v>108</v>
      </c>
      <c r="G52" s="754" t="s">
        <v>8</v>
      </c>
      <c r="H52" s="685">
        <v>3.5</v>
      </c>
      <c r="I52" s="862">
        <v>3.5</v>
      </c>
      <c r="J52" s="482">
        <v>3.5</v>
      </c>
      <c r="K52" s="679" t="s">
        <v>109</v>
      </c>
      <c r="L52" s="679">
        <v>11</v>
      </c>
      <c r="M52" s="679">
        <v>11</v>
      </c>
      <c r="N52" s="664"/>
      <c r="O52" s="684" t="s">
        <v>763</v>
      </c>
      <c r="P52" s="1389"/>
      <c r="Q52" s="1424"/>
    </row>
    <row r="53" spans="1:22" ht="39.6" x14ac:dyDescent="0.3">
      <c r="A53" s="140"/>
      <c r="B53" s="142"/>
      <c r="C53" s="151"/>
      <c r="D53" s="2345"/>
      <c r="E53" s="183" t="s">
        <v>639</v>
      </c>
      <c r="F53" s="754" t="s">
        <v>110</v>
      </c>
      <c r="G53" s="754" t="s">
        <v>6</v>
      </c>
      <c r="H53" s="685">
        <v>100</v>
      </c>
      <c r="I53" s="862">
        <v>100</v>
      </c>
      <c r="J53" s="482">
        <v>100</v>
      </c>
      <c r="K53" s="679" t="s">
        <v>111</v>
      </c>
      <c r="L53" s="679">
        <v>610</v>
      </c>
      <c r="M53" s="679">
        <v>600</v>
      </c>
      <c r="N53" s="664">
        <v>600</v>
      </c>
      <c r="O53" s="684" t="s">
        <v>764</v>
      </c>
      <c r="P53" s="754" t="s">
        <v>1121</v>
      </c>
      <c r="Q53" s="1383"/>
    </row>
    <row r="54" spans="1:22" ht="66" x14ac:dyDescent="0.3">
      <c r="A54" s="140"/>
      <c r="B54" s="142"/>
      <c r="C54" s="151"/>
      <c r="D54" s="2345"/>
      <c r="E54" s="183" t="s">
        <v>640</v>
      </c>
      <c r="F54" s="679" t="s">
        <v>154</v>
      </c>
      <c r="G54" s="679" t="s">
        <v>6</v>
      </c>
      <c r="H54" s="685">
        <v>3</v>
      </c>
      <c r="I54" s="862">
        <v>3.5</v>
      </c>
      <c r="J54" s="482">
        <v>3.5</v>
      </c>
      <c r="K54" s="679" t="s">
        <v>60</v>
      </c>
      <c r="L54" s="679">
        <v>43</v>
      </c>
      <c r="M54" s="679">
        <v>45</v>
      </c>
      <c r="N54" s="664">
        <v>45</v>
      </c>
      <c r="O54" s="684" t="s">
        <v>765</v>
      </c>
      <c r="P54" s="679" t="s">
        <v>1117</v>
      </c>
      <c r="Q54" s="663" t="s">
        <v>778</v>
      </c>
    </row>
    <row r="55" spans="1:22" ht="26.4" x14ac:dyDescent="0.3">
      <c r="A55" s="140"/>
      <c r="B55" s="142"/>
      <c r="C55" s="151"/>
      <c r="D55" s="2345"/>
      <c r="E55" s="719" t="s">
        <v>641</v>
      </c>
      <c r="F55" s="754" t="s">
        <v>187</v>
      </c>
      <c r="G55" s="754" t="s">
        <v>6</v>
      </c>
      <c r="H55" s="685">
        <v>0</v>
      </c>
      <c r="I55" s="862">
        <v>0</v>
      </c>
      <c r="J55" s="482">
        <v>0</v>
      </c>
      <c r="K55" s="679" t="s">
        <v>472</v>
      </c>
      <c r="L55" s="679">
        <v>1</v>
      </c>
      <c r="M55" s="679">
        <v>0</v>
      </c>
      <c r="N55" s="664">
        <v>0</v>
      </c>
      <c r="O55" s="2294" t="s">
        <v>766</v>
      </c>
      <c r="P55" s="754" t="s">
        <v>1120</v>
      </c>
      <c r="Q55" s="663" t="s">
        <v>77</v>
      </c>
    </row>
    <row r="56" spans="1:22" ht="26.4" x14ac:dyDescent="0.3">
      <c r="A56" s="140"/>
      <c r="B56" s="142"/>
      <c r="C56" s="151"/>
      <c r="D56" s="2345"/>
      <c r="E56" s="719" t="s">
        <v>642</v>
      </c>
      <c r="F56" s="754" t="s">
        <v>188</v>
      </c>
      <c r="G56" s="754" t="s">
        <v>6</v>
      </c>
      <c r="H56" s="685">
        <v>0</v>
      </c>
      <c r="I56" s="862">
        <v>0</v>
      </c>
      <c r="J56" s="482">
        <v>0</v>
      </c>
      <c r="K56" s="679" t="s">
        <v>471</v>
      </c>
      <c r="L56" s="679">
        <v>1</v>
      </c>
      <c r="M56" s="679">
        <v>0</v>
      </c>
      <c r="N56" s="664">
        <v>0</v>
      </c>
      <c r="O56" s="2295"/>
      <c r="P56" s="754" t="s">
        <v>1122</v>
      </c>
      <c r="Q56" s="663" t="s">
        <v>776</v>
      </c>
    </row>
    <row r="57" spans="1:22" ht="26.4" x14ac:dyDescent="0.3">
      <c r="A57" s="140"/>
      <c r="B57" s="142"/>
      <c r="C57" s="151"/>
      <c r="D57" s="2345"/>
      <c r="E57" s="865" t="s">
        <v>643</v>
      </c>
      <c r="F57" s="679" t="s">
        <v>212</v>
      </c>
      <c r="G57" s="679" t="s">
        <v>6</v>
      </c>
      <c r="H57" s="685">
        <v>3</v>
      </c>
      <c r="I57" s="862">
        <v>4</v>
      </c>
      <c r="J57" s="482">
        <v>4</v>
      </c>
      <c r="K57" s="679" t="s">
        <v>210</v>
      </c>
      <c r="L57" s="679">
        <v>30</v>
      </c>
      <c r="M57" s="679">
        <v>30</v>
      </c>
      <c r="N57" s="664">
        <v>30</v>
      </c>
      <c r="O57" s="684" t="s">
        <v>767</v>
      </c>
      <c r="P57" s="679" t="s">
        <v>1123</v>
      </c>
      <c r="Q57" s="663" t="s">
        <v>779</v>
      </c>
    </row>
    <row r="58" spans="1:22" x14ac:dyDescent="0.3">
      <c r="A58" s="140"/>
      <c r="B58" s="142"/>
      <c r="C58" s="151"/>
      <c r="D58" s="2345"/>
      <c r="E58" s="2291" t="s">
        <v>644</v>
      </c>
      <c r="F58" s="2292" t="s">
        <v>112</v>
      </c>
      <c r="G58" s="679" t="s">
        <v>6</v>
      </c>
      <c r="H58" s="685">
        <v>402</v>
      </c>
      <c r="I58" s="862">
        <v>404</v>
      </c>
      <c r="J58" s="482">
        <v>406</v>
      </c>
      <c r="K58" s="1915" t="s">
        <v>102</v>
      </c>
      <c r="L58" s="1915">
        <v>290</v>
      </c>
      <c r="M58" s="1915">
        <v>290</v>
      </c>
      <c r="N58" s="1377">
        <v>290</v>
      </c>
      <c r="O58" s="2294" t="s">
        <v>768</v>
      </c>
      <c r="P58" s="1389" t="s">
        <v>1112</v>
      </c>
      <c r="Q58" s="1382" t="s">
        <v>777</v>
      </c>
    </row>
    <row r="59" spans="1:22" x14ac:dyDescent="0.3">
      <c r="A59" s="140"/>
      <c r="B59" s="142"/>
      <c r="C59" s="151"/>
      <c r="D59" s="2345"/>
      <c r="E59" s="2291"/>
      <c r="F59" s="2292"/>
      <c r="G59" s="679" t="s">
        <v>8</v>
      </c>
      <c r="H59" s="685">
        <v>17.399999999999999</v>
      </c>
      <c r="I59" s="862">
        <v>17.5</v>
      </c>
      <c r="J59" s="482">
        <v>17.600000000000001</v>
      </c>
      <c r="K59" s="1915"/>
      <c r="L59" s="1915"/>
      <c r="M59" s="1915"/>
      <c r="N59" s="2005"/>
      <c r="O59" s="2297"/>
      <c r="P59" s="1389"/>
      <c r="Q59" s="1424"/>
      <c r="S59" s="22"/>
      <c r="T59" s="22"/>
      <c r="U59" s="22"/>
      <c r="V59" s="22"/>
    </row>
    <row r="60" spans="1:22" x14ac:dyDescent="0.3">
      <c r="A60" s="140"/>
      <c r="B60" s="142"/>
      <c r="C60" s="151"/>
      <c r="D60" s="2345"/>
      <c r="E60" s="2291"/>
      <c r="F60" s="2292"/>
      <c r="G60" s="679" t="s">
        <v>11</v>
      </c>
      <c r="H60" s="685">
        <v>34</v>
      </c>
      <c r="I60" s="862">
        <v>34.1</v>
      </c>
      <c r="J60" s="482">
        <v>34.200000000000003</v>
      </c>
      <c r="K60" s="1915"/>
      <c r="L60" s="1915"/>
      <c r="M60" s="1915"/>
      <c r="N60" s="2005"/>
      <c r="O60" s="2297"/>
      <c r="P60" s="1389"/>
      <c r="Q60" s="1424"/>
      <c r="S60" s="22"/>
      <c r="T60" s="22"/>
      <c r="U60" s="22"/>
      <c r="V60" s="22"/>
    </row>
    <row r="61" spans="1:22" x14ac:dyDescent="0.3">
      <c r="A61" s="140"/>
      <c r="B61" s="142"/>
      <c r="C61" s="151"/>
      <c r="D61" s="2345"/>
      <c r="E61" s="2291"/>
      <c r="F61" s="2292"/>
      <c r="G61" s="679" t="s">
        <v>5</v>
      </c>
      <c r="H61" s="685">
        <v>0</v>
      </c>
      <c r="I61" s="862">
        <v>0</v>
      </c>
      <c r="J61" s="482">
        <v>0</v>
      </c>
      <c r="K61" s="1915"/>
      <c r="L61" s="2296"/>
      <c r="M61" s="1915"/>
      <c r="N61" s="1378"/>
      <c r="O61" s="2297"/>
      <c r="P61" s="1389"/>
      <c r="Q61" s="1424"/>
      <c r="S61" s="22"/>
      <c r="T61" s="22"/>
      <c r="U61" s="22"/>
      <c r="V61" s="22"/>
    </row>
    <row r="62" spans="1:22" x14ac:dyDescent="0.3">
      <c r="A62" s="140"/>
      <c r="B62" s="142"/>
      <c r="C62" s="151"/>
      <c r="D62" s="2345"/>
      <c r="E62" s="2291" t="s">
        <v>645</v>
      </c>
      <c r="F62" s="2292" t="s">
        <v>113</v>
      </c>
      <c r="G62" s="679" t="s">
        <v>6</v>
      </c>
      <c r="H62" s="685">
        <v>289</v>
      </c>
      <c r="I62" s="862">
        <v>291</v>
      </c>
      <c r="J62" s="482">
        <v>293</v>
      </c>
      <c r="K62" s="1915" t="s">
        <v>102</v>
      </c>
      <c r="L62" s="1915">
        <v>204</v>
      </c>
      <c r="M62" s="1915">
        <v>204</v>
      </c>
      <c r="N62" s="1377">
        <v>204</v>
      </c>
      <c r="O62" s="2297"/>
      <c r="P62" s="1915" t="s">
        <v>1108</v>
      </c>
      <c r="Q62" s="1424"/>
      <c r="S62" s="22"/>
      <c r="T62" s="22"/>
      <c r="U62" s="22"/>
      <c r="V62" s="22"/>
    </row>
    <row r="63" spans="1:22" x14ac:dyDescent="0.3">
      <c r="A63" s="140"/>
      <c r="B63" s="142"/>
      <c r="C63" s="151"/>
      <c r="D63" s="2345"/>
      <c r="E63" s="2291"/>
      <c r="F63" s="2293"/>
      <c r="G63" s="679" t="s">
        <v>8</v>
      </c>
      <c r="H63" s="685">
        <v>13.2</v>
      </c>
      <c r="I63" s="862">
        <v>13.3</v>
      </c>
      <c r="J63" s="482">
        <v>13.5</v>
      </c>
      <c r="K63" s="1915"/>
      <c r="L63" s="1915"/>
      <c r="M63" s="1915"/>
      <c r="N63" s="2005"/>
      <c r="O63" s="2297"/>
      <c r="P63" s="1915"/>
      <c r="Q63" s="1424"/>
      <c r="S63" s="22"/>
      <c r="T63" s="22"/>
      <c r="U63" s="22"/>
      <c r="V63" s="22"/>
    </row>
    <row r="64" spans="1:22" x14ac:dyDescent="0.3">
      <c r="A64" s="140"/>
      <c r="B64" s="142"/>
      <c r="C64" s="151"/>
      <c r="D64" s="2345"/>
      <c r="E64" s="2291"/>
      <c r="F64" s="2293"/>
      <c r="G64" s="679" t="s">
        <v>11</v>
      </c>
      <c r="H64" s="685">
        <v>17</v>
      </c>
      <c r="I64" s="862">
        <v>17.100000000000001</v>
      </c>
      <c r="J64" s="482">
        <v>17.2</v>
      </c>
      <c r="K64" s="1915"/>
      <c r="L64" s="1915"/>
      <c r="M64" s="1915"/>
      <c r="N64" s="1378"/>
      <c r="O64" s="2297"/>
      <c r="P64" s="1915"/>
      <c r="Q64" s="1383"/>
      <c r="S64" s="22"/>
      <c r="T64" s="22"/>
      <c r="U64" s="22"/>
      <c r="V64" s="22"/>
    </row>
    <row r="65" spans="1:36" ht="26.4" x14ac:dyDescent="0.3">
      <c r="A65" s="140"/>
      <c r="B65" s="142"/>
      <c r="C65" s="151"/>
      <c r="D65" s="2345"/>
      <c r="E65" s="224" t="s">
        <v>646</v>
      </c>
      <c r="F65" s="754" t="s">
        <v>114</v>
      </c>
      <c r="G65" s="754" t="s">
        <v>8</v>
      </c>
      <c r="H65" s="685">
        <v>80.099999999999994</v>
      </c>
      <c r="I65" s="862">
        <v>80.099999999999994</v>
      </c>
      <c r="J65" s="482">
        <v>80.099999999999994</v>
      </c>
      <c r="K65" s="679" t="s">
        <v>115</v>
      </c>
      <c r="L65" s="679">
        <v>18</v>
      </c>
      <c r="M65" s="679">
        <v>18</v>
      </c>
      <c r="N65" s="664">
        <v>18</v>
      </c>
      <c r="O65" s="2295"/>
      <c r="P65" s="679" t="s">
        <v>1118</v>
      </c>
      <c r="Q65" s="663" t="s">
        <v>77</v>
      </c>
      <c r="S65" s="22"/>
      <c r="T65" s="22"/>
      <c r="U65" s="22"/>
      <c r="V65" s="22"/>
    </row>
    <row r="66" spans="1:36" x14ac:dyDescent="0.3">
      <c r="A66" s="140"/>
      <c r="B66" s="142"/>
      <c r="C66" s="151"/>
      <c r="D66" s="2345"/>
      <c r="E66" s="2298" t="s">
        <v>647</v>
      </c>
      <c r="F66" s="2104" t="s">
        <v>20</v>
      </c>
      <c r="G66" s="675" t="s">
        <v>6</v>
      </c>
      <c r="H66" s="470">
        <v>240</v>
      </c>
      <c r="I66" s="866">
        <v>0</v>
      </c>
      <c r="J66" s="833">
        <v>0</v>
      </c>
      <c r="K66" s="1949" t="s">
        <v>21</v>
      </c>
      <c r="L66" s="1949">
        <v>100</v>
      </c>
      <c r="M66" s="1949">
        <v>0</v>
      </c>
      <c r="N66" s="1377">
        <v>0</v>
      </c>
      <c r="O66" s="2288" t="s">
        <v>1307</v>
      </c>
      <c r="P66" s="1311" t="s">
        <v>399</v>
      </c>
      <c r="Q66" s="1424" t="s">
        <v>12</v>
      </c>
      <c r="S66" s="22"/>
      <c r="T66" s="22"/>
      <c r="U66" s="22"/>
      <c r="V66" s="22"/>
    </row>
    <row r="67" spans="1:36" s="15" customFormat="1" x14ac:dyDescent="0.3">
      <c r="A67" s="140"/>
      <c r="B67" s="142"/>
      <c r="C67" s="151"/>
      <c r="D67" s="2345"/>
      <c r="E67" s="2298"/>
      <c r="F67" s="2104"/>
      <c r="G67" s="673"/>
      <c r="H67" s="473"/>
      <c r="I67" s="473"/>
      <c r="J67" s="832"/>
      <c r="K67" s="1949"/>
      <c r="L67" s="1949"/>
      <c r="M67" s="1949"/>
      <c r="N67" s="1378"/>
      <c r="O67" s="2288"/>
      <c r="P67" s="1311"/>
      <c r="Q67" s="1424"/>
      <c r="S67" s="21"/>
      <c r="T67" s="21"/>
      <c r="U67" s="21"/>
      <c r="V67" s="21"/>
    </row>
    <row r="68" spans="1:36" ht="39.6" x14ac:dyDescent="0.3">
      <c r="A68" s="140"/>
      <c r="B68" s="142"/>
      <c r="C68" s="151"/>
      <c r="D68" s="2345"/>
      <c r="E68" s="756" t="s">
        <v>648</v>
      </c>
      <c r="F68" s="867" t="s">
        <v>470</v>
      </c>
      <c r="G68" s="701" t="s">
        <v>6</v>
      </c>
      <c r="H68" s="536">
        <v>300</v>
      </c>
      <c r="I68" s="868">
        <v>0</v>
      </c>
      <c r="J68" s="482"/>
      <c r="K68" s="695" t="s">
        <v>1134</v>
      </c>
      <c r="L68" s="695">
        <v>1</v>
      </c>
      <c r="M68" s="695">
        <v>0</v>
      </c>
      <c r="N68" s="664">
        <v>0</v>
      </c>
      <c r="O68" s="2288"/>
      <c r="P68" s="1311"/>
      <c r="Q68" s="1424"/>
      <c r="S68" s="22"/>
      <c r="T68" s="22"/>
      <c r="U68" s="22"/>
      <c r="V68" s="22"/>
    </row>
    <row r="69" spans="1:36" s="15" customFormat="1" x14ac:dyDescent="0.3">
      <c r="A69" s="140"/>
      <c r="B69" s="142"/>
      <c r="C69" s="151"/>
      <c r="D69" s="2345"/>
      <c r="E69" s="2298" t="s">
        <v>649</v>
      </c>
      <c r="F69" s="1581" t="s">
        <v>159</v>
      </c>
      <c r="G69" s="2104" t="s">
        <v>6</v>
      </c>
      <c r="H69" s="2299">
        <v>30</v>
      </c>
      <c r="I69" s="2276">
        <v>20</v>
      </c>
      <c r="J69" s="2002">
        <v>0</v>
      </c>
      <c r="K69" s="693"/>
      <c r="L69" s="693"/>
      <c r="M69" s="693"/>
      <c r="N69" s="500"/>
      <c r="O69" s="2288"/>
      <c r="P69" s="1311"/>
      <c r="Q69" s="1424"/>
      <c r="S69" s="21"/>
      <c r="T69" s="21"/>
      <c r="U69" s="21"/>
      <c r="V69" s="21"/>
    </row>
    <row r="70" spans="1:36" s="15" customFormat="1" x14ac:dyDescent="0.3">
      <c r="A70" s="140"/>
      <c r="B70" s="142"/>
      <c r="C70" s="151"/>
      <c r="D70" s="2345"/>
      <c r="E70" s="1914"/>
      <c r="F70" s="1306"/>
      <c r="G70" s="1306"/>
      <c r="H70" s="1270"/>
      <c r="I70" s="2300"/>
      <c r="J70" s="2003"/>
      <c r="K70" s="677" t="s">
        <v>370</v>
      </c>
      <c r="L70" s="677">
        <v>1</v>
      </c>
      <c r="M70" s="677">
        <v>0</v>
      </c>
      <c r="N70" s="753">
        <v>0</v>
      </c>
      <c r="O70" s="2288"/>
      <c r="P70" s="1311"/>
      <c r="Q70" s="1424"/>
      <c r="R70" s="21"/>
    </row>
    <row r="71" spans="1:36" x14ac:dyDescent="0.3">
      <c r="A71" s="140"/>
      <c r="B71" s="142"/>
      <c r="C71" s="151"/>
      <c r="D71" s="2345"/>
      <c r="E71" s="1914"/>
      <c r="F71" s="1306"/>
      <c r="G71" s="1306"/>
      <c r="H71" s="1270"/>
      <c r="I71" s="2300"/>
      <c r="J71" s="2004"/>
      <c r="K71" s="695" t="s">
        <v>371</v>
      </c>
      <c r="L71" s="695">
        <v>0</v>
      </c>
      <c r="M71" s="695">
        <v>1</v>
      </c>
      <c r="N71" s="664">
        <v>0</v>
      </c>
      <c r="O71" s="2288"/>
      <c r="P71" s="1311"/>
      <c r="Q71" s="1424"/>
      <c r="R71" s="22"/>
      <c r="S71" s="22"/>
    </row>
    <row r="72" spans="1:36" s="15" customFormat="1" ht="26.4" x14ac:dyDescent="0.3">
      <c r="A72" s="140"/>
      <c r="B72" s="142"/>
      <c r="C72" s="151"/>
      <c r="D72" s="2345"/>
      <c r="E72" s="756" t="s">
        <v>650</v>
      </c>
      <c r="F72" s="701" t="s">
        <v>228</v>
      </c>
      <c r="G72" s="701" t="s">
        <v>6</v>
      </c>
      <c r="H72" s="536">
        <v>165</v>
      </c>
      <c r="I72" s="868">
        <v>0</v>
      </c>
      <c r="J72" s="482">
        <v>0</v>
      </c>
      <c r="K72" s="695" t="s">
        <v>21</v>
      </c>
      <c r="L72" s="695">
        <v>100</v>
      </c>
      <c r="M72" s="695">
        <v>0</v>
      </c>
      <c r="N72" s="664">
        <v>0</v>
      </c>
      <c r="O72" s="2288"/>
      <c r="P72" s="2290"/>
      <c r="Q72" s="1383"/>
    </row>
    <row r="73" spans="1:36" s="15" customFormat="1" ht="26.4" x14ac:dyDescent="0.3">
      <c r="A73" s="140"/>
      <c r="B73" s="142"/>
      <c r="C73" s="151"/>
      <c r="D73" s="2345"/>
      <c r="E73" s="2283" t="s">
        <v>745</v>
      </c>
      <c r="F73" s="2278" t="s">
        <v>22</v>
      </c>
      <c r="G73" s="2277" t="s">
        <v>6</v>
      </c>
      <c r="H73" s="2299">
        <v>30</v>
      </c>
      <c r="I73" s="2276">
        <v>30</v>
      </c>
      <c r="J73" s="2002">
        <v>30</v>
      </c>
      <c r="K73" s="869" t="s">
        <v>1302</v>
      </c>
      <c r="L73" s="888">
        <v>10</v>
      </c>
      <c r="M73" s="753">
        <v>10</v>
      </c>
      <c r="N73" s="664">
        <v>10</v>
      </c>
      <c r="O73" s="2288"/>
      <c r="P73" s="2277" t="s">
        <v>1120</v>
      </c>
      <c r="Q73" s="1382" t="s">
        <v>77</v>
      </c>
      <c r="R73" s="14"/>
    </row>
    <row r="74" spans="1:36" ht="39.6" x14ac:dyDescent="0.3">
      <c r="A74" s="140"/>
      <c r="B74" s="142"/>
      <c r="C74" s="151"/>
      <c r="D74" s="2345"/>
      <c r="E74" s="2283"/>
      <c r="F74" s="2278"/>
      <c r="G74" s="2277"/>
      <c r="H74" s="2299"/>
      <c r="I74" s="2276"/>
      <c r="J74" s="2004"/>
      <c r="K74" s="870" t="s">
        <v>1142</v>
      </c>
      <c r="L74" s="707">
        <v>1</v>
      </c>
      <c r="M74" s="707">
        <v>1</v>
      </c>
      <c r="N74" s="664">
        <v>1</v>
      </c>
      <c r="O74" s="2289"/>
      <c r="P74" s="2277"/>
      <c r="Q74" s="1424"/>
      <c r="R74" s="22"/>
    </row>
    <row r="75" spans="1:36" s="12" customFormat="1" x14ac:dyDescent="0.3">
      <c r="A75" s="140"/>
      <c r="B75" s="142"/>
      <c r="C75" s="151"/>
      <c r="D75" s="2345"/>
      <c r="E75" s="2086" t="s">
        <v>1056</v>
      </c>
      <c r="F75" s="2278" t="s">
        <v>1135</v>
      </c>
      <c r="G75" s="871" t="s">
        <v>5</v>
      </c>
      <c r="H75" s="536">
        <v>0</v>
      </c>
      <c r="I75" s="868">
        <v>0</v>
      </c>
      <c r="J75" s="482">
        <v>0</v>
      </c>
      <c r="K75" s="2279" t="s">
        <v>1136</v>
      </c>
      <c r="L75" s="2112">
        <v>4</v>
      </c>
      <c r="M75" s="2112">
        <v>0</v>
      </c>
      <c r="N75" s="1377">
        <v>0</v>
      </c>
      <c r="O75" s="2280" t="s">
        <v>770</v>
      </c>
      <c r="P75" s="2277" t="s">
        <v>1124</v>
      </c>
      <c r="Q75" s="1424"/>
      <c r="R75" s="17"/>
      <c r="S75" s="17"/>
      <c r="T75" s="17"/>
      <c r="U75" s="17"/>
      <c r="V75" s="17"/>
      <c r="W75" s="17"/>
      <c r="X75" s="17"/>
      <c r="Y75" s="17"/>
      <c r="Z75" s="17"/>
      <c r="AA75" s="17"/>
      <c r="AB75" s="17"/>
      <c r="AC75" s="17"/>
      <c r="AD75" s="17"/>
      <c r="AE75" s="17"/>
      <c r="AF75" s="17"/>
      <c r="AG75" s="17"/>
      <c r="AH75" s="17"/>
      <c r="AI75" s="17"/>
      <c r="AJ75" s="17"/>
    </row>
    <row r="76" spans="1:36" s="15" customFormat="1" x14ac:dyDescent="0.3">
      <c r="A76" s="140"/>
      <c r="B76" s="142"/>
      <c r="C76" s="151"/>
      <c r="D76" s="2345"/>
      <c r="E76" s="2086"/>
      <c r="F76" s="2278"/>
      <c r="G76" s="871" t="s">
        <v>8</v>
      </c>
      <c r="H76" s="536">
        <v>0</v>
      </c>
      <c r="I76" s="868">
        <v>0</v>
      </c>
      <c r="J76" s="482">
        <v>0</v>
      </c>
      <c r="K76" s="2279"/>
      <c r="L76" s="2112"/>
      <c r="M76" s="2112"/>
      <c r="N76" s="2005"/>
      <c r="O76" s="2280"/>
      <c r="P76" s="2277"/>
      <c r="Q76" s="1424"/>
    </row>
    <row r="77" spans="1:36" x14ac:dyDescent="0.3">
      <c r="A77" s="140"/>
      <c r="B77" s="142"/>
      <c r="C77" s="151"/>
      <c r="D77" s="2345"/>
      <c r="E77" s="2086"/>
      <c r="F77" s="2278"/>
      <c r="G77" s="871" t="s">
        <v>6</v>
      </c>
      <c r="H77" s="536">
        <v>0</v>
      </c>
      <c r="I77" s="868">
        <v>0</v>
      </c>
      <c r="J77" s="482">
        <v>0</v>
      </c>
      <c r="K77" s="2279"/>
      <c r="L77" s="2112"/>
      <c r="M77" s="2112"/>
      <c r="N77" s="1378"/>
      <c r="O77" s="2280"/>
      <c r="P77" s="2277"/>
      <c r="Q77" s="1424"/>
    </row>
    <row r="78" spans="1:36" ht="39.6" x14ac:dyDescent="0.3">
      <c r="A78" s="140"/>
      <c r="B78" s="142"/>
      <c r="C78" s="151"/>
      <c r="D78" s="2345"/>
      <c r="E78" s="698" t="s">
        <v>1089</v>
      </c>
      <c r="F78" s="867" t="s">
        <v>1137</v>
      </c>
      <c r="G78" s="871" t="s">
        <v>5</v>
      </c>
      <c r="H78" s="536">
        <v>0</v>
      </c>
      <c r="I78" s="868">
        <v>0</v>
      </c>
      <c r="J78" s="482">
        <v>0</v>
      </c>
      <c r="K78" s="872" t="s">
        <v>475</v>
      </c>
      <c r="L78" s="707">
        <v>10</v>
      </c>
      <c r="M78" s="707">
        <v>0</v>
      </c>
      <c r="N78" s="664">
        <v>0</v>
      </c>
      <c r="O78" s="873" t="s">
        <v>771</v>
      </c>
      <c r="P78" s="2277"/>
      <c r="Q78" s="1424"/>
    </row>
    <row r="79" spans="1:36" x14ac:dyDescent="0.3">
      <c r="A79" s="140"/>
      <c r="B79" s="142"/>
      <c r="C79" s="151"/>
      <c r="D79" s="2345"/>
      <c r="E79" s="718" t="s">
        <v>1266</v>
      </c>
      <c r="F79" s="867" t="s">
        <v>1058</v>
      </c>
      <c r="G79" s="871" t="s">
        <v>6</v>
      </c>
      <c r="H79" s="536">
        <v>1</v>
      </c>
      <c r="I79" s="868">
        <v>1</v>
      </c>
      <c r="J79" s="482">
        <v>1</v>
      </c>
      <c r="K79" s="872" t="s">
        <v>1054</v>
      </c>
      <c r="L79" s="707">
        <v>1</v>
      </c>
      <c r="M79" s="707">
        <v>1</v>
      </c>
      <c r="N79" s="664">
        <v>1</v>
      </c>
      <c r="O79" s="873" t="s">
        <v>752</v>
      </c>
      <c r="P79" s="871" t="s">
        <v>1120</v>
      </c>
      <c r="Q79" s="1424"/>
    </row>
    <row r="80" spans="1:36" x14ac:dyDescent="0.3">
      <c r="A80" s="140"/>
      <c r="B80" s="142"/>
      <c r="C80" s="151"/>
      <c r="D80" s="2345"/>
      <c r="E80" s="2283" t="s">
        <v>1267</v>
      </c>
      <c r="F80" s="2278" t="s">
        <v>1303</v>
      </c>
      <c r="G80" s="874" t="s">
        <v>6</v>
      </c>
      <c r="H80" s="470">
        <v>10.8</v>
      </c>
      <c r="I80" s="866">
        <v>10.8</v>
      </c>
      <c r="J80" s="833">
        <v>10.8</v>
      </c>
      <c r="K80" s="2279" t="s">
        <v>1090</v>
      </c>
      <c r="L80" s="2112">
        <v>2</v>
      </c>
      <c r="M80" s="2112">
        <v>2</v>
      </c>
      <c r="N80" s="1377">
        <v>2</v>
      </c>
      <c r="O80" s="2280" t="s">
        <v>1308</v>
      </c>
      <c r="P80" s="2277" t="s">
        <v>1121</v>
      </c>
      <c r="Q80" s="1424"/>
    </row>
    <row r="81" spans="1:17" ht="13.8" thickBot="1" x14ac:dyDescent="0.35">
      <c r="A81" s="140"/>
      <c r="B81" s="142"/>
      <c r="C81" s="151"/>
      <c r="D81" s="2345"/>
      <c r="E81" s="2284"/>
      <c r="F81" s="2285"/>
      <c r="G81" s="657"/>
      <c r="H81" s="875"/>
      <c r="I81" s="875"/>
      <c r="J81" s="876"/>
      <c r="K81" s="2286"/>
      <c r="L81" s="2287"/>
      <c r="M81" s="2287"/>
      <c r="N81" s="2272"/>
      <c r="O81" s="2281"/>
      <c r="P81" s="2282"/>
      <c r="Q81" s="2265"/>
    </row>
    <row r="82" spans="1:17" ht="13.8" thickBot="1" x14ac:dyDescent="0.35">
      <c r="A82" s="140"/>
      <c r="B82" s="142"/>
      <c r="C82" s="151"/>
      <c r="D82" s="2346"/>
      <c r="E82" s="2307" t="s">
        <v>13</v>
      </c>
      <c r="F82" s="2307"/>
      <c r="G82" s="2307"/>
      <c r="H82" s="552">
        <f>SUM(H16:H81)</f>
        <v>9994.6360000000004</v>
      </c>
      <c r="I82" s="552">
        <f>SUM(I16:I81)</f>
        <v>9036.9</v>
      </c>
      <c r="J82" s="553">
        <f>SUM(J16:J81)</f>
        <v>8853.4000000000015</v>
      </c>
      <c r="K82" s="2308"/>
      <c r="L82" s="2309"/>
      <c r="M82" s="2309"/>
      <c r="N82" s="2309"/>
      <c r="O82" s="2309"/>
      <c r="P82" s="2309"/>
      <c r="Q82" s="2310"/>
    </row>
    <row r="83" spans="1:17" ht="13.8" thickBot="1" x14ac:dyDescent="0.35">
      <c r="A83" s="140"/>
      <c r="B83" s="142"/>
      <c r="C83" s="151"/>
      <c r="D83" s="2254" t="s">
        <v>614</v>
      </c>
      <c r="E83" s="2255"/>
      <c r="F83" s="2255"/>
      <c r="G83" s="2255"/>
      <c r="H83" s="2255"/>
      <c r="I83" s="2255"/>
      <c r="J83" s="2255"/>
      <c r="K83" s="2255"/>
      <c r="L83" s="2255"/>
      <c r="M83" s="2255"/>
      <c r="N83" s="2255"/>
      <c r="O83" s="2255"/>
      <c r="P83" s="2255"/>
      <c r="Q83" s="2256"/>
    </row>
    <row r="84" spans="1:17" x14ac:dyDescent="0.3">
      <c r="A84" s="140"/>
      <c r="B84" s="142"/>
      <c r="C84" s="151"/>
      <c r="D84" s="621"/>
      <c r="E84" s="2103" t="s">
        <v>621</v>
      </c>
      <c r="F84" s="1998" t="s">
        <v>469</v>
      </c>
      <c r="G84" s="757" t="s">
        <v>1138</v>
      </c>
      <c r="H84" s="688">
        <v>15</v>
      </c>
      <c r="I84" s="688">
        <v>15</v>
      </c>
      <c r="J84" s="832">
        <v>15</v>
      </c>
      <c r="K84" s="2268" t="s">
        <v>98</v>
      </c>
      <c r="L84" s="2270">
        <v>400</v>
      </c>
      <c r="M84" s="2270">
        <v>400</v>
      </c>
      <c r="N84" s="1955">
        <v>400</v>
      </c>
      <c r="O84" s="2270" t="s">
        <v>769</v>
      </c>
      <c r="P84" s="2270" t="s">
        <v>1118</v>
      </c>
      <c r="Q84" s="2274" t="s">
        <v>77</v>
      </c>
    </row>
    <row r="85" spans="1:17" ht="13.8" thickBot="1" x14ac:dyDescent="0.35">
      <c r="A85" s="140"/>
      <c r="B85" s="142"/>
      <c r="C85" s="151"/>
      <c r="D85" s="621"/>
      <c r="E85" s="2266"/>
      <c r="F85" s="2267"/>
      <c r="G85" s="668" t="s">
        <v>8</v>
      </c>
      <c r="H85" s="877">
        <v>13</v>
      </c>
      <c r="I85" s="877">
        <v>13</v>
      </c>
      <c r="J85" s="877">
        <v>13</v>
      </c>
      <c r="K85" s="2269"/>
      <c r="L85" s="2271"/>
      <c r="M85" s="2271"/>
      <c r="N85" s="2272"/>
      <c r="O85" s="2273"/>
      <c r="P85" s="2273"/>
      <c r="Q85" s="2275"/>
    </row>
    <row r="86" spans="1:17" ht="13.8" thickBot="1" x14ac:dyDescent="0.35">
      <c r="A86" s="140"/>
      <c r="B86" s="142"/>
      <c r="C86" s="151"/>
      <c r="D86" s="2250" t="s">
        <v>619</v>
      </c>
      <c r="E86" s="2251"/>
      <c r="F86" s="2251"/>
      <c r="G86" s="2251"/>
      <c r="H86" s="554">
        <f>SUM(H84:H85)</f>
        <v>28</v>
      </c>
      <c r="I86" s="554">
        <f t="shared" ref="I86:J86" si="0">SUM(I84:I85)</f>
        <v>28</v>
      </c>
      <c r="J86" s="554">
        <f t="shared" si="0"/>
        <v>28</v>
      </c>
      <c r="K86" s="551"/>
      <c r="L86" s="433"/>
      <c r="M86" s="433"/>
      <c r="N86" s="550"/>
      <c r="O86" s="550"/>
      <c r="P86" s="2252"/>
      <c r="Q86" s="2253"/>
    </row>
    <row r="87" spans="1:17" ht="13.8" thickBot="1" x14ac:dyDescent="0.35">
      <c r="A87" s="140"/>
      <c r="B87" s="142"/>
      <c r="C87" s="151"/>
      <c r="D87" s="2254" t="s">
        <v>615</v>
      </c>
      <c r="E87" s="2255"/>
      <c r="F87" s="2255"/>
      <c r="G87" s="2255"/>
      <c r="H87" s="2255"/>
      <c r="I87" s="2255"/>
      <c r="J87" s="2255"/>
      <c r="K87" s="2255"/>
      <c r="L87" s="2255"/>
      <c r="M87" s="2255"/>
      <c r="N87" s="2255"/>
      <c r="O87" s="2255"/>
      <c r="P87" s="2255"/>
      <c r="Q87" s="2256"/>
    </row>
    <row r="88" spans="1:17" ht="13.2" customHeight="1" x14ac:dyDescent="0.3">
      <c r="A88" s="140"/>
      <c r="B88" s="142"/>
      <c r="C88" s="151"/>
      <c r="D88" s="1177"/>
      <c r="E88" s="1178" t="s">
        <v>622</v>
      </c>
      <c r="F88" s="2257" t="s">
        <v>117</v>
      </c>
      <c r="G88" s="1127" t="s">
        <v>6</v>
      </c>
      <c r="H88" s="1126">
        <v>60</v>
      </c>
      <c r="I88" s="1126">
        <v>60</v>
      </c>
      <c r="J88" s="1142">
        <v>60</v>
      </c>
      <c r="K88" s="2257" t="s">
        <v>118</v>
      </c>
      <c r="L88" s="2257">
        <v>50</v>
      </c>
      <c r="M88" s="2258">
        <v>50</v>
      </c>
      <c r="N88" s="1955">
        <v>50</v>
      </c>
      <c r="O88" s="2260" t="s">
        <v>762</v>
      </c>
      <c r="P88" s="2257" t="s">
        <v>1382</v>
      </c>
      <c r="Q88" s="2264" t="s">
        <v>1383</v>
      </c>
    </row>
    <row r="89" spans="1:17" x14ac:dyDescent="0.3">
      <c r="A89" s="140"/>
      <c r="B89" s="142"/>
      <c r="C89" s="151"/>
      <c r="D89" s="555"/>
      <c r="E89" s="1083" t="s">
        <v>651</v>
      </c>
      <c r="F89" s="1389"/>
      <c r="G89" s="1133" t="s">
        <v>11</v>
      </c>
      <c r="H89" s="1134">
        <v>5</v>
      </c>
      <c r="I89" s="1134">
        <v>5</v>
      </c>
      <c r="J89" s="1144">
        <v>5</v>
      </c>
      <c r="K89" s="1915"/>
      <c r="L89" s="1915"/>
      <c r="M89" s="2259"/>
      <c r="N89" s="1378"/>
      <c r="O89" s="2261"/>
      <c r="P89" s="1915"/>
      <c r="Q89" s="1424"/>
    </row>
    <row r="90" spans="1:17" ht="26.4" x14ac:dyDescent="0.3">
      <c r="A90" s="140"/>
      <c r="B90" s="142"/>
      <c r="C90" s="151"/>
      <c r="D90" s="555"/>
      <c r="E90" s="1083" t="s">
        <v>652</v>
      </c>
      <c r="F90" s="1133" t="s">
        <v>116</v>
      </c>
      <c r="G90" s="1137" t="s">
        <v>6</v>
      </c>
      <c r="H90" s="1134">
        <v>5</v>
      </c>
      <c r="I90" s="1134">
        <v>5</v>
      </c>
      <c r="J90" s="1114">
        <v>5</v>
      </c>
      <c r="K90" s="1133" t="s">
        <v>98</v>
      </c>
      <c r="L90" s="1113">
        <v>80</v>
      </c>
      <c r="M90" s="1113">
        <v>80</v>
      </c>
      <c r="N90" s="1129">
        <v>80</v>
      </c>
      <c r="O90" s="2261"/>
      <c r="P90" s="1915"/>
      <c r="Q90" s="1424"/>
    </row>
    <row r="91" spans="1:17" ht="26.4" x14ac:dyDescent="0.3">
      <c r="A91" s="140"/>
      <c r="B91" s="142"/>
      <c r="C91" s="151"/>
      <c r="D91" s="555"/>
      <c r="E91" s="1083" t="s">
        <v>653</v>
      </c>
      <c r="F91" s="1133" t="s">
        <v>119</v>
      </c>
      <c r="G91" s="1137" t="s">
        <v>6</v>
      </c>
      <c r="H91" s="1134">
        <v>3</v>
      </c>
      <c r="I91" s="1134">
        <v>3</v>
      </c>
      <c r="J91" s="1129">
        <v>3</v>
      </c>
      <c r="K91" s="1133" t="s">
        <v>99</v>
      </c>
      <c r="L91" s="1133">
        <v>100</v>
      </c>
      <c r="M91" s="1133">
        <v>100</v>
      </c>
      <c r="N91" s="1129">
        <v>100</v>
      </c>
      <c r="O91" s="2183"/>
      <c r="P91" s="2262"/>
      <c r="Q91" s="1424"/>
    </row>
    <row r="92" spans="1:17" s="1066" customFormat="1" ht="40.200000000000003" thickBot="1" x14ac:dyDescent="0.35">
      <c r="A92" s="1077"/>
      <c r="B92" s="1078"/>
      <c r="C92" s="1079"/>
      <c r="D92" s="1123"/>
      <c r="E92" s="1179" t="s">
        <v>1374</v>
      </c>
      <c r="F92" s="1181" t="s">
        <v>1375</v>
      </c>
      <c r="G92" s="1182" t="s">
        <v>5</v>
      </c>
      <c r="H92" s="1183">
        <v>14</v>
      </c>
      <c r="I92" s="1183">
        <v>14</v>
      </c>
      <c r="J92" s="1183">
        <v>0</v>
      </c>
      <c r="K92" s="1184" t="s">
        <v>1372</v>
      </c>
      <c r="L92" s="1184">
        <v>2</v>
      </c>
      <c r="M92" s="1184">
        <v>2</v>
      </c>
      <c r="N92" s="1184">
        <v>0</v>
      </c>
      <c r="O92" s="1180"/>
      <c r="P92" s="2263"/>
      <c r="Q92" s="2265"/>
    </row>
    <row r="93" spans="1:17" ht="13.8" thickBot="1" x14ac:dyDescent="0.35">
      <c r="A93" s="140"/>
      <c r="B93" s="142"/>
      <c r="C93" s="151"/>
      <c r="D93" s="556"/>
      <c r="E93" s="2236" t="s">
        <v>13</v>
      </c>
      <c r="F93" s="2236"/>
      <c r="G93" s="2236"/>
      <c r="H93" s="1084">
        <f>SUM(H88:H92)</f>
        <v>87</v>
      </c>
      <c r="I93" s="1084">
        <f t="shared" ref="I93:J93" si="1">SUM(I88:I92)</f>
        <v>87</v>
      </c>
      <c r="J93" s="1084">
        <f t="shared" si="1"/>
        <v>73</v>
      </c>
      <c r="K93" s="1427"/>
      <c r="L93" s="1428"/>
      <c r="M93" s="1428"/>
      <c r="N93" s="1428"/>
      <c r="O93" s="1428"/>
      <c r="P93" s="1428"/>
      <c r="Q93" s="1429"/>
    </row>
    <row r="94" spans="1:17" ht="13.8" thickBot="1" x14ac:dyDescent="0.35">
      <c r="A94" s="140"/>
      <c r="B94" s="142"/>
      <c r="C94" s="152"/>
      <c r="D94" s="2237" t="s">
        <v>9</v>
      </c>
      <c r="E94" s="2237"/>
      <c r="F94" s="2237"/>
      <c r="G94" s="2237"/>
      <c r="H94" s="216">
        <f>H82+H86+H93</f>
        <v>10109.636</v>
      </c>
      <c r="I94" s="216">
        <f>I82+I86+I93</f>
        <v>9151.9</v>
      </c>
      <c r="J94" s="216">
        <f>J82+J86+J93</f>
        <v>8954.4000000000015</v>
      </c>
      <c r="K94" s="2238"/>
      <c r="L94" s="2238"/>
      <c r="M94" s="529"/>
      <c r="N94" s="529"/>
      <c r="O94" s="529"/>
      <c r="P94" s="529"/>
      <c r="Q94" s="13"/>
    </row>
    <row r="95" spans="1:17" ht="13.8" thickBot="1" x14ac:dyDescent="0.35">
      <c r="A95" s="82"/>
      <c r="B95" s="143"/>
      <c r="C95" s="2239" t="s">
        <v>553</v>
      </c>
      <c r="D95" s="2239"/>
      <c r="E95" s="2239"/>
      <c r="F95" s="2239"/>
      <c r="G95" s="2239"/>
      <c r="H95" s="217">
        <f t="shared" ref="H95" si="2">+H94</f>
        <v>10109.636</v>
      </c>
      <c r="I95" s="218">
        <f>+I94</f>
        <v>9151.9</v>
      </c>
      <c r="J95" s="218">
        <f>+J94</f>
        <v>8954.4000000000015</v>
      </c>
      <c r="K95" s="149"/>
      <c r="L95" s="149"/>
      <c r="M95" s="149"/>
      <c r="N95" s="149"/>
      <c r="O95" s="149"/>
      <c r="P95" s="149"/>
      <c r="Q95" s="150"/>
    </row>
    <row r="96" spans="1:17" ht="13.8" thickBot="1" x14ac:dyDescent="0.3">
      <c r="A96" s="139"/>
      <c r="B96" s="153" t="s">
        <v>624</v>
      </c>
      <c r="C96" s="147"/>
      <c r="D96" s="357"/>
      <c r="E96" s="357"/>
      <c r="F96" s="357"/>
      <c r="G96" s="357"/>
      <c r="H96" s="358"/>
      <c r="I96" s="358"/>
      <c r="J96" s="358"/>
      <c r="K96" s="357"/>
      <c r="L96" s="357"/>
      <c r="M96" s="357"/>
      <c r="N96" s="359"/>
      <c r="O96" s="359"/>
      <c r="P96" s="359"/>
      <c r="Q96" s="148"/>
    </row>
    <row r="97" spans="1:17" ht="13.8" thickBot="1" x14ac:dyDescent="0.35">
      <c r="A97" s="140"/>
      <c r="B97" s="142"/>
      <c r="C97" s="144" t="s">
        <v>616</v>
      </c>
      <c r="D97" s="569"/>
      <c r="E97" s="569"/>
      <c r="F97" s="569"/>
      <c r="G97" s="569"/>
      <c r="H97" s="570"/>
      <c r="I97" s="570"/>
      <c r="J97" s="570"/>
      <c r="K97" s="569"/>
      <c r="L97" s="569"/>
      <c r="M97" s="569"/>
      <c r="N97" s="571"/>
      <c r="O97" s="571"/>
      <c r="P97" s="571"/>
      <c r="Q97" s="13"/>
    </row>
    <row r="98" spans="1:17" ht="13.8" thickBot="1" x14ac:dyDescent="0.35">
      <c r="A98" s="140"/>
      <c r="B98" s="142"/>
      <c r="C98" s="151"/>
      <c r="D98" s="2240" t="s">
        <v>617</v>
      </c>
      <c r="E98" s="2241"/>
      <c r="F98" s="2241"/>
      <c r="G98" s="2241"/>
      <c r="H98" s="2241"/>
      <c r="I98" s="2241"/>
      <c r="J98" s="2241"/>
      <c r="K98" s="2241"/>
      <c r="L98" s="2241"/>
      <c r="M98" s="2241"/>
      <c r="N98" s="2241"/>
      <c r="O98" s="2241"/>
      <c r="P98" s="2241"/>
      <c r="Q98" s="2242"/>
    </row>
    <row r="99" spans="1:17" ht="40.200000000000003" thickBot="1" x14ac:dyDescent="0.35">
      <c r="A99" s="140"/>
      <c r="B99" s="142"/>
      <c r="C99" s="2243"/>
      <c r="D99" s="2245"/>
      <c r="E99" s="573" t="s">
        <v>623</v>
      </c>
      <c r="F99" s="574" t="s">
        <v>1209</v>
      </c>
      <c r="G99" s="574" t="s">
        <v>6</v>
      </c>
      <c r="H99" s="878">
        <v>4</v>
      </c>
      <c r="I99" s="878">
        <v>8</v>
      </c>
      <c r="J99" s="879">
        <v>8</v>
      </c>
      <c r="K99" s="575" t="s">
        <v>1208</v>
      </c>
      <c r="L99" s="575">
        <v>30</v>
      </c>
      <c r="M99" s="575">
        <v>30</v>
      </c>
      <c r="N99" s="880">
        <v>30</v>
      </c>
      <c r="O99" s="574" t="s">
        <v>748</v>
      </c>
      <c r="P99" s="574" t="s">
        <v>1206</v>
      </c>
      <c r="Q99" s="576" t="s">
        <v>1207</v>
      </c>
    </row>
    <row r="100" spans="1:17" ht="13.8" thickBot="1" x14ac:dyDescent="0.35">
      <c r="A100" s="140"/>
      <c r="B100" s="142"/>
      <c r="C100" s="2243"/>
      <c r="D100" s="2246"/>
      <c r="E100" s="1970" t="s">
        <v>13</v>
      </c>
      <c r="F100" s="1970"/>
      <c r="G100" s="1970"/>
      <c r="H100" s="572">
        <f>SUM(H99:H99)</f>
        <v>4</v>
      </c>
      <c r="I100" s="572">
        <f>SUM(I99:I99)/2</f>
        <v>4</v>
      </c>
      <c r="J100" s="572">
        <f>SUM(J99:J99)/2</f>
        <v>4</v>
      </c>
      <c r="K100" s="2247"/>
      <c r="L100" s="2247"/>
      <c r="M100" s="2247"/>
      <c r="N100" s="2247"/>
      <c r="O100" s="2247"/>
      <c r="P100" s="2247"/>
      <c r="Q100" s="2248"/>
    </row>
    <row r="101" spans="1:17" ht="13.8" thickBot="1" x14ac:dyDescent="0.35">
      <c r="A101" s="140"/>
      <c r="B101" s="142"/>
      <c r="C101" s="2244"/>
      <c r="D101" s="146"/>
      <c r="E101" s="2249" t="s">
        <v>9</v>
      </c>
      <c r="F101" s="2249"/>
      <c r="G101" s="2249"/>
      <c r="H101" s="220">
        <f>+H100</f>
        <v>4</v>
      </c>
      <c r="I101" s="220">
        <f>+I100</f>
        <v>4</v>
      </c>
      <c r="J101" s="220">
        <f>+J100</f>
        <v>4</v>
      </c>
      <c r="K101" s="2095"/>
      <c r="L101" s="2095"/>
      <c r="M101" s="2095"/>
      <c r="N101" s="2095"/>
      <c r="O101" s="2095"/>
      <c r="P101" s="2095"/>
      <c r="Q101" s="2096"/>
    </row>
    <row r="102" spans="1:17" ht="13.8" thickBot="1" x14ac:dyDescent="0.35">
      <c r="A102" s="140"/>
      <c r="B102" s="143"/>
      <c r="C102" s="2232" t="s">
        <v>553</v>
      </c>
      <c r="D102" s="2232"/>
      <c r="E102" s="2232"/>
      <c r="F102" s="2232"/>
      <c r="G102" s="2232"/>
      <c r="H102" s="221">
        <f t="shared" ref="H102" si="3">+H101</f>
        <v>4</v>
      </c>
      <c r="I102" s="221">
        <f>+I101</f>
        <v>4</v>
      </c>
      <c r="J102" s="221">
        <f>+J101</f>
        <v>4</v>
      </c>
      <c r="K102" s="137"/>
      <c r="L102" s="137"/>
      <c r="M102" s="137"/>
      <c r="N102" s="137"/>
      <c r="O102" s="137"/>
      <c r="P102" s="137"/>
      <c r="Q102" s="138"/>
    </row>
    <row r="103" spans="1:17" ht="13.8" thickBot="1" x14ac:dyDescent="0.35">
      <c r="A103" s="99"/>
      <c r="B103" s="527"/>
      <c r="C103" s="2233" t="s">
        <v>76</v>
      </c>
      <c r="D103" s="2234"/>
      <c r="E103" s="2234"/>
      <c r="F103" s="2234"/>
      <c r="G103" s="2234"/>
      <c r="H103" s="222">
        <f>SUM(H94+H101)</f>
        <v>10113.636</v>
      </c>
      <c r="I103" s="222">
        <f>SUM(I94+I101)</f>
        <v>9155.9</v>
      </c>
      <c r="J103" s="222">
        <f>SUM(J94+J101)</f>
        <v>8958.4000000000015</v>
      </c>
      <c r="K103" s="2235"/>
      <c r="L103" s="2235"/>
      <c r="M103" s="528"/>
      <c r="N103" s="528"/>
      <c r="O103" s="528"/>
      <c r="P103" s="528"/>
      <c r="Q103" s="141"/>
    </row>
    <row r="104" spans="1:17" ht="13.5" customHeight="1" x14ac:dyDescent="0.3">
      <c r="G104" s="368"/>
    </row>
    <row r="105" spans="1:17" ht="13.5" customHeight="1" thickBot="1" x14ac:dyDescent="0.35">
      <c r="G105" s="368"/>
    </row>
    <row r="106" spans="1:17" ht="51.75" customHeight="1" thickBot="1" x14ac:dyDescent="0.35">
      <c r="C106" s="1230" t="s">
        <v>573</v>
      </c>
      <c r="D106" s="1231"/>
      <c r="E106" s="1231"/>
      <c r="F106" s="1231"/>
      <c r="G106" s="1232"/>
      <c r="H106" s="115" t="s">
        <v>574</v>
      </c>
      <c r="I106" s="116" t="s">
        <v>610</v>
      </c>
      <c r="J106" s="116" t="s">
        <v>1195</v>
      </c>
    </row>
    <row r="107" spans="1:17" ht="12.75" customHeight="1" x14ac:dyDescent="0.3">
      <c r="C107" s="1204" t="s">
        <v>575</v>
      </c>
      <c r="D107" s="1205"/>
      <c r="E107" s="1205"/>
      <c r="F107" s="1205"/>
      <c r="G107" s="1206"/>
      <c r="H107" s="118">
        <f>H108+H109</f>
        <v>4685.5240000000003</v>
      </c>
      <c r="I107" s="117">
        <f t="shared" ref="I107:J107" si="4">I108+I109</f>
        <v>3973.6000000000004</v>
      </c>
      <c r="J107" s="117">
        <f t="shared" si="4"/>
        <v>3912.6000000000004</v>
      </c>
    </row>
    <row r="108" spans="1:17" ht="12.75" customHeight="1" x14ac:dyDescent="0.3">
      <c r="C108" s="1207" t="s">
        <v>576</v>
      </c>
      <c r="D108" s="1208"/>
      <c r="E108" s="1208"/>
      <c r="F108" s="1208"/>
      <c r="G108" s="1209"/>
      <c r="H108" s="520">
        <f>SUMIF($G$5:$G$261,"SB",H$5:H$261)</f>
        <v>4685.5240000000003</v>
      </c>
      <c r="I108" s="110">
        <f>SUMIF($G$5:$G$261,"SB",I$5:I$261)</f>
        <v>3973.6000000000004</v>
      </c>
      <c r="J108" s="110">
        <f>SUMIF($G$5:$G$261,"SB",J$5:J$261)</f>
        <v>3912.6000000000004</v>
      </c>
    </row>
    <row r="109" spans="1:17" x14ac:dyDescent="0.3">
      <c r="C109" s="1210" t="s">
        <v>577</v>
      </c>
      <c r="D109" s="1211"/>
      <c r="E109" s="1211"/>
      <c r="F109" s="1211"/>
      <c r="G109" s="1212"/>
      <c r="H109" s="520">
        <f>SUMIF($G$5:$G$261,"SB (VB)",H$5:H$261)</f>
        <v>0</v>
      </c>
      <c r="I109" s="110">
        <f>SUMIF($G$5:$G$261,"SB (VB)",I$5:I$261)</f>
        <v>0</v>
      </c>
      <c r="J109" s="110">
        <f>SUMIF($G$5:$G$261,"SB (VB)",J$5:J$261)</f>
        <v>0</v>
      </c>
    </row>
    <row r="110" spans="1:17" ht="12.75" customHeight="1" x14ac:dyDescent="0.3">
      <c r="C110" s="1213" t="s">
        <v>578</v>
      </c>
      <c r="D110" s="1214"/>
      <c r="E110" s="1214"/>
      <c r="F110" s="1214"/>
      <c r="G110" s="1215"/>
      <c r="H110" s="120">
        <f>H111+H112+H113+H114+H115+H116</f>
        <v>5413.1119999999992</v>
      </c>
      <c r="I110" s="119">
        <f t="shared" ref="I110:J110" si="5">I111+I112+I113+I114+I115+I116</f>
        <v>5171.3</v>
      </c>
      <c r="J110" s="119">
        <f t="shared" si="5"/>
        <v>5034.8</v>
      </c>
    </row>
    <row r="111" spans="1:17" ht="12.75" customHeight="1" x14ac:dyDescent="0.3">
      <c r="C111" s="1216" t="s">
        <v>579</v>
      </c>
      <c r="D111" s="1217"/>
      <c r="E111" s="1217"/>
      <c r="F111" s="1217"/>
      <c r="G111" s="1218"/>
      <c r="H111" s="520">
        <f>SUMIF($G$5:$G$261,"VB",H$5:H$261)</f>
        <v>4804.9999999999991</v>
      </c>
      <c r="I111" s="110">
        <f>SUMIF($G$5:$G$261,"VB",I$5:I$261)</f>
        <v>4805.2</v>
      </c>
      <c r="J111" s="110">
        <f>SUMIF($G$5:$G$261,"VB",J$5:J$261)</f>
        <v>4805.5</v>
      </c>
    </row>
    <row r="112" spans="1:17" ht="12.75" customHeight="1" x14ac:dyDescent="0.3">
      <c r="C112" s="1192" t="s">
        <v>580</v>
      </c>
      <c r="D112" s="1193"/>
      <c r="E112" s="1193"/>
      <c r="F112" s="1193"/>
      <c r="G112" s="1194"/>
      <c r="H112" s="520">
        <f>SUMIF($G$5:$G$261,"ES",H$5:H$261)</f>
        <v>256.21199999999999</v>
      </c>
      <c r="I112" s="110">
        <f>SUMIF($G$5:$G$261,"ES",I$5:I$261)</f>
        <v>14</v>
      </c>
      <c r="J112" s="110">
        <f>SUMIF($G$5:$G$261,"ES",J$5:J$261)</f>
        <v>0</v>
      </c>
    </row>
    <row r="113" spans="3:10" ht="12.75" customHeight="1" x14ac:dyDescent="0.3">
      <c r="C113" s="1192" t="s">
        <v>581</v>
      </c>
      <c r="D113" s="1193"/>
      <c r="E113" s="1193"/>
      <c r="F113" s="1193"/>
      <c r="G113" s="1194"/>
      <c r="H113" s="520">
        <f>SUMIF($G$5:$G$261,"SL",H$5:H$261)</f>
        <v>0</v>
      </c>
      <c r="I113" s="110">
        <f>SUMIF($G$5:$G$261,"SL",I$5:I$261)</f>
        <v>0</v>
      </c>
      <c r="J113" s="110">
        <f>SUMIF($G$5:$G$261,"SL",J$5:J$261)</f>
        <v>0</v>
      </c>
    </row>
    <row r="114" spans="3:10" ht="12.75" customHeight="1" x14ac:dyDescent="0.3">
      <c r="C114" s="1192" t="s">
        <v>582</v>
      </c>
      <c r="D114" s="1193"/>
      <c r="E114" s="1193"/>
      <c r="F114" s="1193"/>
      <c r="G114" s="1194"/>
      <c r="H114" s="520">
        <f>SUMIF($G$5:$G$261,"Kt",H$5:H$261)</f>
        <v>351.9</v>
      </c>
      <c r="I114" s="110">
        <f>SUMIF($G$5:$G$261,"Kt",I$5:I$261)</f>
        <v>352.1</v>
      </c>
      <c r="J114" s="110">
        <f>SUMIF($G$5:$G$261,"Kt",J$5:J$261)</f>
        <v>229.3</v>
      </c>
    </row>
    <row r="115" spans="3:10" ht="12.75" customHeight="1" x14ac:dyDescent="0.25">
      <c r="C115" s="1195" t="s">
        <v>583</v>
      </c>
      <c r="D115" s="1196"/>
      <c r="E115" s="1196"/>
      <c r="F115" s="1196"/>
      <c r="G115" s="1197"/>
      <c r="H115" s="520">
        <f>SUMIF($G$5:$G$261,"SAARP",H$5:H$261)</f>
        <v>0</v>
      </c>
      <c r="I115" s="110">
        <f>SUMIF($G$5:$G$261,"SAARP",I$5:I$261)</f>
        <v>0</v>
      </c>
      <c r="J115" s="110">
        <f>SUMIF($G$5:$G$261,"SAARP",J$5:J$261)</f>
        <v>0</v>
      </c>
    </row>
    <row r="116" spans="3:10" ht="13.5" customHeight="1" thickBot="1" x14ac:dyDescent="0.3">
      <c r="C116" s="1198" t="s">
        <v>584</v>
      </c>
      <c r="D116" s="1199"/>
      <c r="E116" s="1199"/>
      <c r="F116" s="1199"/>
      <c r="G116" s="1200"/>
      <c r="H116" s="520">
        <f>SUMIF($G$5:$G$261,"KPP",H$5:H$261)</f>
        <v>0</v>
      </c>
      <c r="I116" s="110">
        <f>SUMIF($G$5:$G$261,"KPP",I$5:I$261)</f>
        <v>0</v>
      </c>
      <c r="J116" s="110">
        <f>SUMIF($G$5:$G$261,"KPP",J$5:J$261)</f>
        <v>0</v>
      </c>
    </row>
    <row r="117" spans="3:10" ht="13.5" customHeight="1" thickBot="1" x14ac:dyDescent="0.35">
      <c r="C117" s="1219" t="s">
        <v>585</v>
      </c>
      <c r="D117" s="1220"/>
      <c r="E117" s="1220"/>
      <c r="F117" s="1220"/>
      <c r="G117" s="1221"/>
      <c r="H117" s="122">
        <f>SUM(H107,H110)</f>
        <v>10098.635999999999</v>
      </c>
      <c r="I117" s="121">
        <f t="shared" ref="I117:J117" si="6">SUM(I107,I110)</f>
        <v>9144.9000000000015</v>
      </c>
      <c r="J117" s="121">
        <f t="shared" si="6"/>
        <v>8947.4000000000015</v>
      </c>
    </row>
  </sheetData>
  <mergeCells count="212">
    <mergeCell ref="A9:A11"/>
    <mergeCell ref="B9:B11"/>
    <mergeCell ref="O9:O11"/>
    <mergeCell ref="L10:L11"/>
    <mergeCell ref="M10:M11"/>
    <mergeCell ref="B13:Q13"/>
    <mergeCell ref="A12:Q12"/>
    <mergeCell ref="O16:O24"/>
    <mergeCell ref="C14:L14"/>
    <mergeCell ref="K16:K18"/>
    <mergeCell ref="M19:M21"/>
    <mergeCell ref="M16:M18"/>
    <mergeCell ref="P16:P18"/>
    <mergeCell ref="E16:E18"/>
    <mergeCell ref="E19:E21"/>
    <mergeCell ref="L19:L21"/>
    <mergeCell ref="K19:K21"/>
    <mergeCell ref="P19:P21"/>
    <mergeCell ref="P22:P23"/>
    <mergeCell ref="N16:N18"/>
    <mergeCell ref="N19:N21"/>
    <mergeCell ref="D16:D82"/>
    <mergeCell ref="Q16:Q24"/>
    <mergeCell ref="L16:L18"/>
    <mergeCell ref="C5:Q5"/>
    <mergeCell ref="C6:Q6"/>
    <mergeCell ref="C7:Q7"/>
    <mergeCell ref="C9:C11"/>
    <mergeCell ref="D9:D11"/>
    <mergeCell ref="E9:E11"/>
    <mergeCell ref="F9:F11"/>
    <mergeCell ref="G9:G11"/>
    <mergeCell ref="H9:H11"/>
    <mergeCell ref="I9:I11"/>
    <mergeCell ref="K10:K11"/>
    <mergeCell ref="K9:N9"/>
    <mergeCell ref="P9:Q10"/>
    <mergeCell ref="J9:J11"/>
    <mergeCell ref="N10:N11"/>
    <mergeCell ref="E36:E38"/>
    <mergeCell ref="E39:E41"/>
    <mergeCell ref="N39:N41"/>
    <mergeCell ref="E48:E50"/>
    <mergeCell ref="F48:F50"/>
    <mergeCell ref="Q25:Q26"/>
    <mergeCell ref="F16:F18"/>
    <mergeCell ref="F30:F32"/>
    <mergeCell ref="L25:L26"/>
    <mergeCell ref="Q27:Q29"/>
    <mergeCell ref="P25:P26"/>
    <mergeCell ref="N25:N26"/>
    <mergeCell ref="P27:P29"/>
    <mergeCell ref="P30:P52"/>
    <mergeCell ref="Q30:Q53"/>
    <mergeCell ref="E33:E35"/>
    <mergeCell ref="F33:F35"/>
    <mergeCell ref="K33:K35"/>
    <mergeCell ref="L33:L35"/>
    <mergeCell ref="E27:E29"/>
    <mergeCell ref="F27:F29"/>
    <mergeCell ref="F25:F26"/>
    <mergeCell ref="K25:K26"/>
    <mergeCell ref="G27:G28"/>
    <mergeCell ref="C108:G108"/>
    <mergeCell ref="C107:G107"/>
    <mergeCell ref="C106:G106"/>
    <mergeCell ref="E82:G82"/>
    <mergeCell ref="K82:Q82"/>
    <mergeCell ref="O25:O26"/>
    <mergeCell ref="E25:E26"/>
    <mergeCell ref="O27:O29"/>
    <mergeCell ref="H27:H28"/>
    <mergeCell ref="I27:I28"/>
    <mergeCell ref="J27:J28"/>
    <mergeCell ref="M33:M35"/>
    <mergeCell ref="N33:N35"/>
    <mergeCell ref="F36:F38"/>
    <mergeCell ref="K36:K38"/>
    <mergeCell ref="L36:L38"/>
    <mergeCell ref="M36:M38"/>
    <mergeCell ref="N36:N38"/>
    <mergeCell ref="F39:F41"/>
    <mergeCell ref="K39:K41"/>
    <mergeCell ref="L39:L41"/>
    <mergeCell ref="M39:M41"/>
    <mergeCell ref="M30:M32"/>
    <mergeCell ref="N30:N32"/>
    <mergeCell ref="F19:F21"/>
    <mergeCell ref="E30:E32"/>
    <mergeCell ref="M25:M26"/>
    <mergeCell ref="E22:E23"/>
    <mergeCell ref="F22:F23"/>
    <mergeCell ref="K30:K32"/>
    <mergeCell ref="L30:L32"/>
    <mergeCell ref="O30:O50"/>
    <mergeCell ref="C117:G117"/>
    <mergeCell ref="C116:G116"/>
    <mergeCell ref="C115:G115"/>
    <mergeCell ref="C114:G114"/>
    <mergeCell ref="C113:G113"/>
    <mergeCell ref="C112:G112"/>
    <mergeCell ref="C111:G111"/>
    <mergeCell ref="C110:G110"/>
    <mergeCell ref="C109:G109"/>
    <mergeCell ref="E42:E44"/>
    <mergeCell ref="F42:F44"/>
    <mergeCell ref="K42:K44"/>
    <mergeCell ref="L42:L44"/>
    <mergeCell ref="M42:M44"/>
    <mergeCell ref="N42:N44"/>
    <mergeCell ref="E45:E47"/>
    <mergeCell ref="F45:F47"/>
    <mergeCell ref="K45:K47"/>
    <mergeCell ref="L45:L47"/>
    <mergeCell ref="M45:M47"/>
    <mergeCell ref="N45:N47"/>
    <mergeCell ref="K48:K50"/>
    <mergeCell ref="L48:L50"/>
    <mergeCell ref="M48:M50"/>
    <mergeCell ref="N48:N50"/>
    <mergeCell ref="O55:O56"/>
    <mergeCell ref="E58:E61"/>
    <mergeCell ref="F58:F61"/>
    <mergeCell ref="K58:K61"/>
    <mergeCell ref="L58:L61"/>
    <mergeCell ref="M58:M61"/>
    <mergeCell ref="N58:N61"/>
    <mergeCell ref="O58:O65"/>
    <mergeCell ref="E73:E74"/>
    <mergeCell ref="F73:F74"/>
    <mergeCell ref="G73:G74"/>
    <mergeCell ref="E66:E67"/>
    <mergeCell ref="F66:F67"/>
    <mergeCell ref="K66:K67"/>
    <mergeCell ref="L66:L67"/>
    <mergeCell ref="M66:M67"/>
    <mergeCell ref="N66:N67"/>
    <mergeCell ref="E69:E71"/>
    <mergeCell ref="F69:F71"/>
    <mergeCell ref="G69:G71"/>
    <mergeCell ref="H69:H71"/>
    <mergeCell ref="I69:I71"/>
    <mergeCell ref="J69:J71"/>
    <mergeCell ref="H73:H74"/>
    <mergeCell ref="P58:P61"/>
    <mergeCell ref="Q58:Q64"/>
    <mergeCell ref="E62:E64"/>
    <mergeCell ref="F62:F64"/>
    <mergeCell ref="K62:K64"/>
    <mergeCell ref="L62:L64"/>
    <mergeCell ref="M62:M64"/>
    <mergeCell ref="N62:N64"/>
    <mergeCell ref="P62:P64"/>
    <mergeCell ref="I73:I74"/>
    <mergeCell ref="J73:J74"/>
    <mergeCell ref="P73:P74"/>
    <mergeCell ref="Q73:Q81"/>
    <mergeCell ref="E75:E77"/>
    <mergeCell ref="F75:F77"/>
    <mergeCell ref="K75:K77"/>
    <mergeCell ref="L75:L77"/>
    <mergeCell ref="M75:M77"/>
    <mergeCell ref="N75:N77"/>
    <mergeCell ref="O75:O77"/>
    <mergeCell ref="P75:P78"/>
    <mergeCell ref="O80:O81"/>
    <mergeCell ref="P80:P81"/>
    <mergeCell ref="E80:E81"/>
    <mergeCell ref="F80:F81"/>
    <mergeCell ref="K80:K81"/>
    <mergeCell ref="L80:L81"/>
    <mergeCell ref="M80:M81"/>
    <mergeCell ref="N80:N81"/>
    <mergeCell ref="O66:O74"/>
    <mergeCell ref="P66:P72"/>
    <mergeCell ref="Q66:Q72"/>
    <mergeCell ref="D83:Q83"/>
    <mergeCell ref="E84:E85"/>
    <mergeCell ref="F84:F85"/>
    <mergeCell ref="K84:K85"/>
    <mergeCell ref="L84:L85"/>
    <mergeCell ref="M84:M85"/>
    <mergeCell ref="N84:N85"/>
    <mergeCell ref="O84:O85"/>
    <mergeCell ref="P84:P85"/>
    <mergeCell ref="Q84:Q85"/>
    <mergeCell ref="D86:G86"/>
    <mergeCell ref="P86:Q86"/>
    <mergeCell ref="D87:Q87"/>
    <mergeCell ref="F88:F89"/>
    <mergeCell ref="K88:K89"/>
    <mergeCell ref="L88:L89"/>
    <mergeCell ref="M88:M89"/>
    <mergeCell ref="N88:N89"/>
    <mergeCell ref="O88:O91"/>
    <mergeCell ref="P88:P92"/>
    <mergeCell ref="Q88:Q92"/>
    <mergeCell ref="C102:G102"/>
    <mergeCell ref="C103:G103"/>
    <mergeCell ref="K103:L103"/>
    <mergeCell ref="E93:G93"/>
    <mergeCell ref="K93:Q93"/>
    <mergeCell ref="D94:G94"/>
    <mergeCell ref="K94:L94"/>
    <mergeCell ref="C95:G95"/>
    <mergeCell ref="D98:Q98"/>
    <mergeCell ref="C99:C101"/>
    <mergeCell ref="D99:D100"/>
    <mergeCell ref="E100:G100"/>
    <mergeCell ref="K100:Q100"/>
    <mergeCell ref="E101:G101"/>
    <mergeCell ref="K101:Q101"/>
  </mergeCells>
  <phoneticPr fontId="31" type="noConversion"/>
  <pageMargins left="0.78740157480314965" right="0.19685039370078741" top="0.78740157480314965" bottom="0.39370078740157483" header="0" footer="0"/>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86"/>
  <sheetViews>
    <sheetView zoomScale="85" zoomScaleNormal="85" zoomScaleSheetLayoutView="70" workbookViewId="0">
      <selection activeCell="M1" sqref="M1:M3"/>
    </sheetView>
  </sheetViews>
  <sheetFormatPr defaultColWidth="9.109375" defaultRowHeight="13.2" x14ac:dyDescent="0.3"/>
  <cols>
    <col min="1" max="1" width="3.5546875" style="16" customWidth="1"/>
    <col min="2" max="2" width="3.88671875" style="16" customWidth="1"/>
    <col min="3" max="3" width="3.5546875" style="16" customWidth="1"/>
    <col min="4" max="4" width="3.6640625" style="16" customWidth="1"/>
    <col min="5" max="5" width="9.88671875" style="16" customWidth="1"/>
    <col min="6" max="6" width="36.33203125" style="16" customWidth="1"/>
    <col min="7" max="7" width="8.6640625" style="1" customWidth="1"/>
    <col min="8" max="10" width="9.33203125" style="239" customWidth="1"/>
    <col min="11" max="11" width="23.44140625" style="16" customWidth="1"/>
    <col min="12" max="14" width="7" style="441" customWidth="1"/>
    <col min="15" max="15" width="7" style="16" customWidth="1"/>
    <col min="16" max="16" width="19.5546875" style="16" customWidth="1"/>
    <col min="17" max="17" width="15.44140625" style="16" customWidth="1"/>
    <col min="18" max="16384" width="9.109375" style="16"/>
  </cols>
  <sheetData>
    <row r="1" spans="1:18" s="170" customFormat="1" ht="15.6" x14ac:dyDescent="0.3">
      <c r="G1" s="1"/>
      <c r="H1" s="239"/>
      <c r="I1" s="239"/>
      <c r="J1" s="239"/>
      <c r="L1" s="441"/>
      <c r="M1" s="373" t="s">
        <v>1384</v>
      </c>
      <c r="N1" s="445"/>
    </row>
    <row r="2" spans="1:18" s="170" customFormat="1" ht="15.6" x14ac:dyDescent="0.3">
      <c r="G2" s="1"/>
      <c r="H2" s="239"/>
      <c r="I2" s="239"/>
      <c r="J2" s="239"/>
      <c r="L2" s="441"/>
      <c r="M2" s="374" t="s">
        <v>1385</v>
      </c>
      <c r="N2" s="446"/>
    </row>
    <row r="3" spans="1:18" s="170" customFormat="1" ht="15.6" x14ac:dyDescent="0.3">
      <c r="G3" s="1"/>
      <c r="H3" s="239"/>
      <c r="I3" s="239"/>
      <c r="J3" s="239"/>
      <c r="L3" s="441"/>
      <c r="M3" s="374" t="s">
        <v>1386</v>
      </c>
      <c r="N3" s="446"/>
    </row>
    <row r="4" spans="1:18" s="170" customFormat="1" ht="16.2" thickBot="1" x14ac:dyDescent="0.35">
      <c r="G4" s="1"/>
      <c r="H4" s="239"/>
      <c r="I4" s="239"/>
      <c r="J4" s="239"/>
      <c r="L4" s="441"/>
      <c r="M4" s="446"/>
      <c r="N4" s="446"/>
    </row>
    <row r="5" spans="1:18" ht="15.6" x14ac:dyDescent="0.3">
      <c r="A5" s="69"/>
      <c r="B5" s="375"/>
      <c r="C5" s="1344" t="s">
        <v>1145</v>
      </c>
      <c r="D5" s="1344"/>
      <c r="E5" s="1344"/>
      <c r="F5" s="1344"/>
      <c r="G5" s="1344"/>
      <c r="H5" s="1344"/>
      <c r="I5" s="1344"/>
      <c r="J5" s="1344"/>
      <c r="K5" s="1344"/>
      <c r="L5" s="1344"/>
      <c r="M5" s="1344"/>
      <c r="N5" s="1344"/>
      <c r="O5" s="1344"/>
      <c r="P5" s="1344"/>
      <c r="Q5" s="1345"/>
      <c r="R5" s="4"/>
    </row>
    <row r="6" spans="1:18" ht="15.6" x14ac:dyDescent="0.3">
      <c r="A6" s="366"/>
      <c r="B6" s="156"/>
      <c r="C6" s="2349" t="s">
        <v>484</v>
      </c>
      <c r="D6" s="2349"/>
      <c r="E6" s="2349"/>
      <c r="F6" s="2349"/>
      <c r="G6" s="2349"/>
      <c r="H6" s="2349"/>
      <c r="I6" s="2349"/>
      <c r="J6" s="2349"/>
      <c r="K6" s="2349"/>
      <c r="L6" s="2349"/>
      <c r="M6" s="2349"/>
      <c r="N6" s="2349"/>
      <c r="O6" s="2349"/>
      <c r="P6" s="2349"/>
      <c r="Q6" s="2350"/>
      <c r="R6" s="4"/>
    </row>
    <row r="7" spans="1:18" ht="15.6" x14ac:dyDescent="0.3">
      <c r="A7" s="366"/>
      <c r="B7" s="156"/>
      <c r="C7" s="2351" t="s">
        <v>0</v>
      </c>
      <c r="D7" s="2351"/>
      <c r="E7" s="2351"/>
      <c r="F7" s="2351"/>
      <c r="G7" s="2351"/>
      <c r="H7" s="2351"/>
      <c r="I7" s="2351"/>
      <c r="J7" s="2351"/>
      <c r="K7" s="2351"/>
      <c r="L7" s="2351"/>
      <c r="M7" s="2351"/>
      <c r="N7" s="2351"/>
      <c r="O7" s="2351"/>
      <c r="P7" s="2351"/>
      <c r="Q7" s="2352"/>
      <c r="R7" s="4"/>
    </row>
    <row r="8" spans="1:18" ht="13.8" thickBot="1" x14ac:dyDescent="0.35">
      <c r="A8" s="367"/>
      <c r="B8" s="376"/>
      <c r="C8" s="157"/>
      <c r="D8" s="157"/>
      <c r="E8" s="157"/>
      <c r="F8" s="157"/>
      <c r="G8" s="396"/>
      <c r="H8" s="397"/>
      <c r="I8" s="397"/>
      <c r="J8" s="397"/>
      <c r="K8" s="157"/>
      <c r="L8" s="537"/>
      <c r="M8" s="537"/>
      <c r="N8" s="537"/>
      <c r="O8" s="371"/>
      <c r="P8" s="371"/>
      <c r="Q8" s="398"/>
      <c r="R8" s="4"/>
    </row>
    <row r="9" spans="1:18" x14ac:dyDescent="0.3">
      <c r="A9" s="1355" t="s">
        <v>554</v>
      </c>
      <c r="B9" s="1358" t="s">
        <v>550</v>
      </c>
      <c r="C9" s="1361" t="s">
        <v>551</v>
      </c>
      <c r="D9" s="1361" t="s">
        <v>552</v>
      </c>
      <c r="E9" s="1361" t="s">
        <v>1</v>
      </c>
      <c r="F9" s="1364" t="s">
        <v>555</v>
      </c>
      <c r="G9" s="1340" t="s">
        <v>3</v>
      </c>
      <c r="H9" s="1367" t="s">
        <v>162</v>
      </c>
      <c r="I9" s="1367" t="s">
        <v>222</v>
      </c>
      <c r="J9" s="1367" t="s">
        <v>1143</v>
      </c>
      <c r="K9" s="2353" t="s">
        <v>749</v>
      </c>
      <c r="L9" s="2354"/>
      <c r="M9" s="2354"/>
      <c r="N9" s="2355"/>
      <c r="O9" s="2330" t="s">
        <v>372</v>
      </c>
      <c r="P9" s="1327" t="s">
        <v>4</v>
      </c>
      <c r="Q9" s="1328"/>
      <c r="R9" s="4"/>
    </row>
    <row r="10" spans="1:18" x14ac:dyDescent="0.3">
      <c r="A10" s="1356"/>
      <c r="B10" s="1359"/>
      <c r="C10" s="1362"/>
      <c r="D10" s="1362"/>
      <c r="E10" s="1362"/>
      <c r="F10" s="1365"/>
      <c r="G10" s="1341"/>
      <c r="H10" s="1368"/>
      <c r="I10" s="1368"/>
      <c r="J10" s="1368"/>
      <c r="K10" s="1331" t="s">
        <v>2</v>
      </c>
      <c r="L10" s="1333" t="s">
        <v>163</v>
      </c>
      <c r="M10" s="1335" t="s">
        <v>221</v>
      </c>
      <c r="N10" s="1335" t="s">
        <v>1144</v>
      </c>
      <c r="O10" s="1325"/>
      <c r="P10" s="1329"/>
      <c r="Q10" s="1330"/>
      <c r="R10" s="4"/>
    </row>
    <row r="11" spans="1:18" ht="13.8" thickBot="1" x14ac:dyDescent="0.35">
      <c r="A11" s="1357"/>
      <c r="B11" s="1360"/>
      <c r="C11" s="1363"/>
      <c r="D11" s="1363"/>
      <c r="E11" s="1363"/>
      <c r="F11" s="1366"/>
      <c r="G11" s="1342"/>
      <c r="H11" s="1369"/>
      <c r="I11" s="1369"/>
      <c r="J11" s="1369"/>
      <c r="K11" s="1332"/>
      <c r="L11" s="1334"/>
      <c r="M11" s="1336"/>
      <c r="N11" s="1336"/>
      <c r="O11" s="1326"/>
      <c r="P11" s="103" t="s">
        <v>558</v>
      </c>
      <c r="Q11" s="27" t="s">
        <v>559</v>
      </c>
      <c r="R11" s="4"/>
    </row>
    <row r="12" spans="1:18" ht="13.8" thickBot="1" x14ac:dyDescent="0.35">
      <c r="A12" s="165" t="s">
        <v>291</v>
      </c>
      <c r="B12" s="159"/>
      <c r="C12" s="159"/>
      <c r="D12" s="159"/>
      <c r="E12" s="159"/>
      <c r="F12" s="159"/>
      <c r="G12" s="159"/>
      <c r="H12" s="264"/>
      <c r="I12" s="264"/>
      <c r="J12" s="264"/>
      <c r="K12" s="159"/>
      <c r="L12" s="442"/>
      <c r="M12" s="442"/>
      <c r="N12" s="442"/>
      <c r="O12" s="159"/>
      <c r="P12" s="159"/>
      <c r="Q12" s="160"/>
      <c r="R12" s="4"/>
    </row>
    <row r="13" spans="1:18" s="6" customFormat="1" ht="13.8" thickBot="1" x14ac:dyDescent="0.3">
      <c r="A13" s="45"/>
      <c r="B13" s="2383" t="s">
        <v>655</v>
      </c>
      <c r="C13" s="2384"/>
      <c r="D13" s="2384"/>
      <c r="E13" s="2384"/>
      <c r="F13" s="2384"/>
      <c r="G13" s="2384"/>
      <c r="H13" s="2384"/>
      <c r="I13" s="2384"/>
      <c r="J13" s="2384"/>
      <c r="K13" s="2384"/>
      <c r="L13" s="2384"/>
      <c r="M13" s="2384"/>
      <c r="N13" s="2384"/>
      <c r="O13" s="2384"/>
      <c r="P13" s="2384"/>
      <c r="Q13" s="2385"/>
      <c r="R13" s="5"/>
    </row>
    <row r="14" spans="1:18" ht="13.8" thickBot="1" x14ac:dyDescent="0.35">
      <c r="A14" s="28"/>
      <c r="B14" s="164"/>
      <c r="C14" s="2356" t="s">
        <v>656</v>
      </c>
      <c r="D14" s="2357"/>
      <c r="E14" s="2357"/>
      <c r="F14" s="2357"/>
      <c r="G14" s="2357"/>
      <c r="H14" s="2357"/>
      <c r="I14" s="2357"/>
      <c r="J14" s="2357"/>
      <c r="K14" s="2357"/>
      <c r="L14" s="2357"/>
      <c r="M14" s="2357"/>
      <c r="N14" s="2357"/>
      <c r="O14" s="2357"/>
      <c r="P14" s="2357"/>
      <c r="Q14" s="2358"/>
      <c r="R14" s="4"/>
    </row>
    <row r="15" spans="1:18" ht="13.8" thickBot="1" x14ac:dyDescent="0.35">
      <c r="A15" s="28"/>
      <c r="B15" s="164"/>
      <c r="C15" s="154"/>
      <c r="D15" s="1905" t="s">
        <v>657</v>
      </c>
      <c r="E15" s="1906"/>
      <c r="F15" s="1906"/>
      <c r="G15" s="1906"/>
      <c r="H15" s="1906"/>
      <c r="I15" s="1906"/>
      <c r="J15" s="1906"/>
      <c r="K15" s="1906"/>
      <c r="L15" s="1906"/>
      <c r="M15" s="1906"/>
      <c r="N15" s="1906"/>
      <c r="O15" s="1906"/>
      <c r="P15" s="1906"/>
      <c r="Q15" s="1907"/>
      <c r="R15" s="4"/>
    </row>
    <row r="16" spans="1:18" ht="66" x14ac:dyDescent="0.3">
      <c r="A16" s="28"/>
      <c r="B16" s="164"/>
      <c r="C16" s="154"/>
      <c r="D16" s="158"/>
      <c r="E16" s="638" t="s">
        <v>659</v>
      </c>
      <c r="F16" s="752" t="s">
        <v>528</v>
      </c>
      <c r="G16" s="752" t="s">
        <v>6</v>
      </c>
      <c r="H16" s="639">
        <v>100</v>
      </c>
      <c r="I16" s="639">
        <v>100</v>
      </c>
      <c r="J16" s="639">
        <v>105</v>
      </c>
      <c r="K16" s="752" t="s">
        <v>301</v>
      </c>
      <c r="L16" s="881">
        <v>30</v>
      </c>
      <c r="M16" s="881">
        <v>30</v>
      </c>
      <c r="N16" s="881">
        <v>33</v>
      </c>
      <c r="O16" s="2348" t="s">
        <v>774</v>
      </c>
      <c r="P16" s="640" t="s">
        <v>1127</v>
      </c>
      <c r="Q16" s="2061" t="s">
        <v>17</v>
      </c>
      <c r="R16" s="4"/>
    </row>
    <row r="17" spans="1:18" x14ac:dyDescent="0.3">
      <c r="A17" s="28"/>
      <c r="B17" s="164"/>
      <c r="C17" s="154"/>
      <c r="D17" s="158"/>
      <c r="E17" s="2359" t="s">
        <v>661</v>
      </c>
      <c r="F17" s="1949" t="s">
        <v>1272</v>
      </c>
      <c r="G17" s="695" t="s">
        <v>6</v>
      </c>
      <c r="H17" s="536">
        <v>317</v>
      </c>
      <c r="I17" s="536">
        <v>319</v>
      </c>
      <c r="J17" s="536">
        <v>320</v>
      </c>
      <c r="K17" s="1949" t="s">
        <v>301</v>
      </c>
      <c r="L17" s="1952">
        <v>33</v>
      </c>
      <c r="M17" s="1952">
        <v>33</v>
      </c>
      <c r="N17" s="1262">
        <v>33</v>
      </c>
      <c r="O17" s="2128"/>
      <c r="P17" s="2087" t="s">
        <v>1129</v>
      </c>
      <c r="Q17" s="2387"/>
      <c r="R17" s="4"/>
    </row>
    <row r="18" spans="1:18" x14ac:dyDescent="0.3">
      <c r="A18" s="28"/>
      <c r="B18" s="164"/>
      <c r="C18" s="154"/>
      <c r="D18" s="158"/>
      <c r="E18" s="1951"/>
      <c r="F18" s="1949"/>
      <c r="G18" s="695" t="s">
        <v>11</v>
      </c>
      <c r="H18" s="536">
        <v>114.8</v>
      </c>
      <c r="I18" s="536">
        <v>120</v>
      </c>
      <c r="J18" s="536">
        <v>122</v>
      </c>
      <c r="K18" s="1949"/>
      <c r="L18" s="1952"/>
      <c r="M18" s="1952"/>
      <c r="N18" s="1263"/>
      <c r="O18" s="2128"/>
      <c r="P18" s="2087"/>
      <c r="Q18" s="2387"/>
      <c r="R18" s="4"/>
    </row>
    <row r="19" spans="1:18" ht="39.6" x14ac:dyDescent="0.3">
      <c r="A19" s="28"/>
      <c r="B19" s="164"/>
      <c r="C19" s="154"/>
      <c r="D19" s="158"/>
      <c r="E19" s="213" t="s">
        <v>662</v>
      </c>
      <c r="F19" s="701" t="s">
        <v>302</v>
      </c>
      <c r="G19" s="695" t="s">
        <v>293</v>
      </c>
      <c r="H19" s="536">
        <v>376.4</v>
      </c>
      <c r="I19" s="536">
        <v>380</v>
      </c>
      <c r="J19" s="536">
        <v>380</v>
      </c>
      <c r="K19" s="695" t="s">
        <v>301</v>
      </c>
      <c r="L19" s="704">
        <v>85</v>
      </c>
      <c r="M19" s="704">
        <v>85</v>
      </c>
      <c r="N19" s="704">
        <v>85</v>
      </c>
      <c r="O19" s="2128"/>
      <c r="P19" s="699" t="s">
        <v>1127</v>
      </c>
      <c r="Q19" s="2387"/>
      <c r="R19" s="4"/>
    </row>
    <row r="20" spans="1:18" x14ac:dyDescent="0.3">
      <c r="A20" s="28"/>
      <c r="B20" s="164"/>
      <c r="C20" s="154"/>
      <c r="D20" s="158"/>
      <c r="E20" s="1257" t="s">
        <v>663</v>
      </c>
      <c r="F20" s="2104" t="s">
        <v>529</v>
      </c>
      <c r="G20" s="695" t="s">
        <v>293</v>
      </c>
      <c r="H20" s="536">
        <v>84.2</v>
      </c>
      <c r="I20" s="536">
        <v>70</v>
      </c>
      <c r="J20" s="536">
        <v>50</v>
      </c>
      <c r="K20" s="1949" t="s">
        <v>301</v>
      </c>
      <c r="L20" s="1952">
        <v>24</v>
      </c>
      <c r="M20" s="1952">
        <v>20</v>
      </c>
      <c r="N20" s="1262">
        <v>16</v>
      </c>
      <c r="O20" s="2128"/>
      <c r="P20" s="2087" t="s">
        <v>1128</v>
      </c>
      <c r="Q20" s="2387"/>
      <c r="R20" s="4"/>
    </row>
    <row r="21" spans="1:18" x14ac:dyDescent="0.3">
      <c r="A21" s="28"/>
      <c r="B21" s="164"/>
      <c r="C21" s="154"/>
      <c r="D21" s="158"/>
      <c r="E21" s="2360"/>
      <c r="F21" s="2104"/>
      <c r="G21" s="695" t="s">
        <v>6</v>
      </c>
      <c r="H21" s="536">
        <v>432</v>
      </c>
      <c r="I21" s="536">
        <v>360</v>
      </c>
      <c r="J21" s="536">
        <v>288</v>
      </c>
      <c r="K21" s="1949"/>
      <c r="L21" s="1952"/>
      <c r="M21" s="1952"/>
      <c r="N21" s="1263"/>
      <c r="O21" s="2128"/>
      <c r="P21" s="2087"/>
      <c r="Q21" s="2387"/>
      <c r="R21" s="4"/>
    </row>
    <row r="22" spans="1:18" ht="26.4" x14ac:dyDescent="0.3">
      <c r="A22" s="28"/>
      <c r="B22" s="164"/>
      <c r="C22" s="154"/>
      <c r="D22" s="158"/>
      <c r="E22" s="213" t="s">
        <v>664</v>
      </c>
      <c r="F22" s="701" t="s">
        <v>303</v>
      </c>
      <c r="G22" s="695" t="s">
        <v>6</v>
      </c>
      <c r="H22" s="536">
        <v>150</v>
      </c>
      <c r="I22" s="536">
        <v>155</v>
      </c>
      <c r="J22" s="536">
        <v>160</v>
      </c>
      <c r="K22" s="695" t="s">
        <v>301</v>
      </c>
      <c r="L22" s="704">
        <v>140</v>
      </c>
      <c r="M22" s="704">
        <v>140</v>
      </c>
      <c r="N22" s="704">
        <v>140</v>
      </c>
      <c r="O22" s="2128"/>
      <c r="P22" s="701" t="s">
        <v>1126</v>
      </c>
      <c r="Q22" s="2387"/>
      <c r="R22" s="4"/>
    </row>
    <row r="23" spans="1:18" s="447" customFormat="1" ht="26.4" x14ac:dyDescent="0.3">
      <c r="A23" s="28"/>
      <c r="B23" s="164"/>
      <c r="C23" s="154"/>
      <c r="D23" s="158"/>
      <c r="E23" s="213" t="s">
        <v>665</v>
      </c>
      <c r="F23" s="701" t="s">
        <v>304</v>
      </c>
      <c r="G23" s="695" t="s">
        <v>6</v>
      </c>
      <c r="H23" s="536">
        <v>40</v>
      </c>
      <c r="I23" s="536">
        <v>40</v>
      </c>
      <c r="J23" s="536">
        <v>40</v>
      </c>
      <c r="K23" s="695" t="s">
        <v>301</v>
      </c>
      <c r="L23" s="704">
        <v>25</v>
      </c>
      <c r="M23" s="704">
        <v>30</v>
      </c>
      <c r="N23" s="704">
        <v>35</v>
      </c>
      <c r="O23" s="2123"/>
      <c r="P23" s="701" t="s">
        <v>1128</v>
      </c>
      <c r="Q23" s="2387"/>
      <c r="R23" s="169"/>
    </row>
    <row r="24" spans="1:18" x14ac:dyDescent="0.3">
      <c r="A24" s="28"/>
      <c r="B24" s="164"/>
      <c r="C24" s="154"/>
      <c r="D24" s="158"/>
      <c r="E24" s="2283" t="s">
        <v>666</v>
      </c>
      <c r="F24" s="2104" t="s">
        <v>530</v>
      </c>
      <c r="G24" s="695" t="s">
        <v>5</v>
      </c>
      <c r="H24" s="536">
        <v>48.942</v>
      </c>
      <c r="I24" s="536">
        <v>0</v>
      </c>
      <c r="J24" s="536">
        <v>0</v>
      </c>
      <c r="K24" s="1949" t="s">
        <v>305</v>
      </c>
      <c r="L24" s="1952">
        <v>50</v>
      </c>
      <c r="M24" s="1952">
        <v>52</v>
      </c>
      <c r="N24" s="1262">
        <v>55</v>
      </c>
      <c r="O24" s="2113" t="s">
        <v>747</v>
      </c>
      <c r="P24" s="2104" t="s">
        <v>1127</v>
      </c>
      <c r="Q24" s="2387"/>
      <c r="R24" s="4"/>
    </row>
    <row r="25" spans="1:18" x14ac:dyDescent="0.3">
      <c r="A25" s="28"/>
      <c r="B25" s="164"/>
      <c r="C25" s="154"/>
      <c r="D25" s="158"/>
      <c r="E25" s="2283"/>
      <c r="F25" s="2104"/>
      <c r="G25" s="701" t="s">
        <v>6</v>
      </c>
      <c r="H25" s="536">
        <v>0</v>
      </c>
      <c r="I25" s="536">
        <v>25</v>
      </c>
      <c r="J25" s="536">
        <v>28</v>
      </c>
      <c r="K25" s="1949"/>
      <c r="L25" s="1952"/>
      <c r="M25" s="1952"/>
      <c r="N25" s="1263"/>
      <c r="O25" s="2123"/>
      <c r="P25" s="2104"/>
      <c r="Q25" s="2387"/>
      <c r="R25" s="4"/>
    </row>
    <row r="26" spans="1:18" ht="39.6" x14ac:dyDescent="0.3">
      <c r="A26" s="28"/>
      <c r="B26" s="164"/>
      <c r="C26" s="154"/>
      <c r="D26" s="158"/>
      <c r="E26" s="723" t="s">
        <v>667</v>
      </c>
      <c r="F26" s="699" t="s">
        <v>306</v>
      </c>
      <c r="G26" s="699" t="s">
        <v>6</v>
      </c>
      <c r="H26" s="536">
        <v>20</v>
      </c>
      <c r="I26" s="536">
        <v>22</v>
      </c>
      <c r="J26" s="536">
        <v>25</v>
      </c>
      <c r="K26" s="695" t="s">
        <v>307</v>
      </c>
      <c r="L26" s="704">
        <v>5</v>
      </c>
      <c r="M26" s="704">
        <v>5</v>
      </c>
      <c r="N26" s="704">
        <v>5</v>
      </c>
      <c r="O26" s="2389" t="s">
        <v>774</v>
      </c>
      <c r="P26" s="699" t="s">
        <v>1127</v>
      </c>
      <c r="Q26" s="2387"/>
      <c r="R26" s="4"/>
    </row>
    <row r="27" spans="1:18" x14ac:dyDescent="0.3">
      <c r="A27" s="28"/>
      <c r="B27" s="164"/>
      <c r="C27" s="154"/>
      <c r="D27" s="158"/>
      <c r="E27" s="2110" t="s">
        <v>668</v>
      </c>
      <c r="F27" s="2087" t="s">
        <v>308</v>
      </c>
      <c r="G27" s="699" t="s">
        <v>8</v>
      </c>
      <c r="H27" s="536">
        <v>40.9</v>
      </c>
      <c r="I27" s="536">
        <v>40</v>
      </c>
      <c r="J27" s="536">
        <v>45</v>
      </c>
      <c r="K27" s="1949" t="s">
        <v>309</v>
      </c>
      <c r="L27" s="1952">
        <v>3</v>
      </c>
      <c r="M27" s="1952">
        <v>3</v>
      </c>
      <c r="N27" s="1262">
        <v>3</v>
      </c>
      <c r="O27" s="2394"/>
      <c r="P27" s="2087" t="s">
        <v>1127</v>
      </c>
      <c r="Q27" s="2387"/>
      <c r="R27" s="4"/>
    </row>
    <row r="28" spans="1:18" x14ac:dyDescent="0.3">
      <c r="A28" s="28"/>
      <c r="B28" s="164"/>
      <c r="C28" s="154"/>
      <c r="D28" s="158"/>
      <c r="E28" s="2110"/>
      <c r="F28" s="2087"/>
      <c r="G28" s="699" t="s">
        <v>6</v>
      </c>
      <c r="H28" s="536">
        <v>15</v>
      </c>
      <c r="I28" s="536">
        <v>15</v>
      </c>
      <c r="J28" s="536">
        <v>15</v>
      </c>
      <c r="K28" s="1949"/>
      <c r="L28" s="1952"/>
      <c r="M28" s="1952"/>
      <c r="N28" s="1263"/>
      <c r="O28" s="2394"/>
      <c r="P28" s="2087"/>
      <c r="Q28" s="2387"/>
      <c r="R28" s="4"/>
    </row>
    <row r="29" spans="1:18" ht="26.4" x14ac:dyDescent="0.3">
      <c r="A29" s="28"/>
      <c r="B29" s="164"/>
      <c r="C29" s="154"/>
      <c r="D29" s="158"/>
      <c r="E29" s="723" t="s">
        <v>669</v>
      </c>
      <c r="F29" s="699" t="s">
        <v>1273</v>
      </c>
      <c r="G29" s="699" t="s">
        <v>6</v>
      </c>
      <c r="H29" s="536">
        <v>10</v>
      </c>
      <c r="I29" s="536">
        <v>14</v>
      </c>
      <c r="J29" s="536">
        <v>16</v>
      </c>
      <c r="K29" s="695" t="s">
        <v>301</v>
      </c>
      <c r="L29" s="704">
        <v>3</v>
      </c>
      <c r="M29" s="704">
        <v>5</v>
      </c>
      <c r="N29" s="704">
        <v>7</v>
      </c>
      <c r="O29" s="2394"/>
      <c r="P29" s="2066" t="s">
        <v>1127</v>
      </c>
      <c r="Q29" s="2387"/>
      <c r="R29" s="4"/>
    </row>
    <row r="30" spans="1:18" ht="26.4" x14ac:dyDescent="0.3">
      <c r="A30" s="28"/>
      <c r="B30" s="164"/>
      <c r="C30" s="154"/>
      <c r="D30" s="158"/>
      <c r="E30" s="723" t="s">
        <v>670</v>
      </c>
      <c r="F30" s="699" t="s">
        <v>1275</v>
      </c>
      <c r="G30" s="699" t="s">
        <v>6</v>
      </c>
      <c r="H30" s="536">
        <v>0</v>
      </c>
      <c r="I30" s="536">
        <v>0</v>
      </c>
      <c r="J30" s="536">
        <v>0</v>
      </c>
      <c r="K30" s="695" t="s">
        <v>1274</v>
      </c>
      <c r="L30" s="704">
        <v>1</v>
      </c>
      <c r="M30" s="704">
        <v>1</v>
      </c>
      <c r="N30" s="704">
        <v>1</v>
      </c>
      <c r="O30" s="2394"/>
      <c r="P30" s="2124"/>
      <c r="Q30" s="2387"/>
      <c r="R30" s="4"/>
    </row>
    <row r="31" spans="1:18" ht="26.4" x14ac:dyDescent="0.3">
      <c r="A31" s="28"/>
      <c r="B31" s="164"/>
      <c r="C31" s="154"/>
      <c r="D31" s="158"/>
      <c r="E31" s="723" t="s">
        <v>671</v>
      </c>
      <c r="F31" s="699" t="s">
        <v>310</v>
      </c>
      <c r="G31" s="699" t="s">
        <v>6</v>
      </c>
      <c r="H31" s="536">
        <v>0</v>
      </c>
      <c r="I31" s="536">
        <v>0</v>
      </c>
      <c r="J31" s="536">
        <v>0</v>
      </c>
      <c r="K31" s="695" t="s">
        <v>311</v>
      </c>
      <c r="L31" s="704">
        <v>70</v>
      </c>
      <c r="M31" s="704">
        <v>100</v>
      </c>
      <c r="N31" s="704">
        <v>100</v>
      </c>
      <c r="O31" s="2394"/>
      <c r="P31" s="2124"/>
      <c r="Q31" s="2387"/>
      <c r="R31" s="4"/>
    </row>
    <row r="32" spans="1:18" x14ac:dyDescent="0.3">
      <c r="A32" s="28"/>
      <c r="B32" s="164"/>
      <c r="C32" s="154"/>
      <c r="D32" s="158"/>
      <c r="E32" s="2110" t="s">
        <v>672</v>
      </c>
      <c r="F32" s="2087" t="s">
        <v>483</v>
      </c>
      <c r="G32" s="699" t="s">
        <v>6</v>
      </c>
      <c r="H32" s="536">
        <v>38.700000000000003</v>
      </c>
      <c r="I32" s="459">
        <v>42.3</v>
      </c>
      <c r="J32" s="459">
        <v>45.9</v>
      </c>
      <c r="K32" s="1949" t="s">
        <v>301</v>
      </c>
      <c r="L32" s="1952">
        <v>90</v>
      </c>
      <c r="M32" s="1952">
        <v>100</v>
      </c>
      <c r="N32" s="1262">
        <v>110</v>
      </c>
      <c r="O32" s="2394"/>
      <c r="P32" s="2124"/>
      <c r="Q32" s="2387"/>
      <c r="R32" s="4"/>
    </row>
    <row r="33" spans="1:19" x14ac:dyDescent="0.3">
      <c r="A33" s="28"/>
      <c r="B33" s="164"/>
      <c r="C33" s="154"/>
      <c r="D33" s="158"/>
      <c r="E33" s="2110"/>
      <c r="F33" s="2087"/>
      <c r="G33" s="699" t="s">
        <v>8</v>
      </c>
      <c r="H33" s="536">
        <v>46.2</v>
      </c>
      <c r="I33" s="459">
        <v>50</v>
      </c>
      <c r="J33" s="459">
        <v>57</v>
      </c>
      <c r="K33" s="1949"/>
      <c r="L33" s="1952"/>
      <c r="M33" s="1952"/>
      <c r="N33" s="1263"/>
      <c r="O33" s="2394"/>
      <c r="P33" s="2124"/>
      <c r="Q33" s="2387"/>
      <c r="R33" s="4"/>
    </row>
    <row r="34" spans="1:19" s="447" customFormat="1" x14ac:dyDescent="0.3">
      <c r="A34" s="28"/>
      <c r="B34" s="164"/>
      <c r="C34" s="154"/>
      <c r="D34" s="158"/>
      <c r="E34" s="2393" t="s">
        <v>673</v>
      </c>
      <c r="F34" s="2087" t="s">
        <v>482</v>
      </c>
      <c r="G34" s="699" t="s">
        <v>293</v>
      </c>
      <c r="H34" s="536">
        <v>339.5</v>
      </c>
      <c r="I34" s="536">
        <v>340</v>
      </c>
      <c r="J34" s="536">
        <v>352</v>
      </c>
      <c r="K34" s="2066" t="s">
        <v>1278</v>
      </c>
      <c r="L34" s="2391" t="s">
        <v>1333</v>
      </c>
      <c r="M34" s="2391" t="s">
        <v>1333</v>
      </c>
      <c r="N34" s="2391" t="s">
        <v>1333</v>
      </c>
      <c r="O34" s="2394"/>
      <c r="P34" s="2066" t="s">
        <v>1126</v>
      </c>
      <c r="Q34" s="2387"/>
      <c r="R34" s="169"/>
    </row>
    <row r="35" spans="1:19" s="447" customFormat="1" ht="24.75" customHeight="1" x14ac:dyDescent="0.3">
      <c r="A35" s="28"/>
      <c r="B35" s="164"/>
      <c r="C35" s="154"/>
      <c r="D35" s="158"/>
      <c r="E35" s="2393"/>
      <c r="F35" s="2087"/>
      <c r="G35" s="699" t="s">
        <v>6</v>
      </c>
      <c r="H35" s="536">
        <v>10</v>
      </c>
      <c r="I35" s="536">
        <v>10</v>
      </c>
      <c r="J35" s="536">
        <v>10</v>
      </c>
      <c r="K35" s="2366"/>
      <c r="L35" s="2392"/>
      <c r="M35" s="2392"/>
      <c r="N35" s="2392"/>
      <c r="O35" s="2390"/>
      <c r="P35" s="2366"/>
      <c r="Q35" s="2107"/>
      <c r="R35" s="169"/>
    </row>
    <row r="36" spans="1:19" ht="26.4" x14ac:dyDescent="0.3">
      <c r="A36" s="28"/>
      <c r="B36" s="164"/>
      <c r="C36" s="154"/>
      <c r="D36" s="158"/>
      <c r="E36" s="723" t="s">
        <v>674</v>
      </c>
      <c r="F36" s="699" t="s">
        <v>481</v>
      </c>
      <c r="G36" s="699" t="s">
        <v>8</v>
      </c>
      <c r="H36" s="536">
        <v>72</v>
      </c>
      <c r="I36" s="536">
        <v>85</v>
      </c>
      <c r="J36" s="536">
        <v>95</v>
      </c>
      <c r="K36" s="695" t="s">
        <v>312</v>
      </c>
      <c r="L36" s="704">
        <v>60</v>
      </c>
      <c r="M36" s="704">
        <v>60</v>
      </c>
      <c r="N36" s="704">
        <v>60</v>
      </c>
      <c r="O36" s="2389" t="s">
        <v>722</v>
      </c>
      <c r="P36" s="699" t="s">
        <v>425</v>
      </c>
      <c r="Q36" s="696" t="s">
        <v>12</v>
      </c>
      <c r="R36" s="4"/>
    </row>
    <row r="37" spans="1:19" ht="39.6" x14ac:dyDescent="0.3">
      <c r="A37" s="28"/>
      <c r="B37" s="164"/>
      <c r="C37" s="154"/>
      <c r="D37" s="158"/>
      <c r="E37" s="723" t="s">
        <v>675</v>
      </c>
      <c r="F37" s="711" t="s">
        <v>1156</v>
      </c>
      <c r="G37" s="699" t="s">
        <v>8</v>
      </c>
      <c r="H37" s="536">
        <v>87</v>
      </c>
      <c r="I37" s="536">
        <v>90</v>
      </c>
      <c r="J37" s="536">
        <v>90</v>
      </c>
      <c r="K37" s="695" t="s">
        <v>312</v>
      </c>
      <c r="L37" s="704">
        <v>100</v>
      </c>
      <c r="M37" s="704">
        <v>100</v>
      </c>
      <c r="N37" s="704">
        <v>100</v>
      </c>
      <c r="O37" s="2390"/>
      <c r="P37" s="699" t="s">
        <v>1125</v>
      </c>
      <c r="Q37" s="705" t="s">
        <v>17</v>
      </c>
      <c r="R37" s="4"/>
      <c r="S37" s="170"/>
    </row>
    <row r="38" spans="1:19" ht="26.4" x14ac:dyDescent="0.3">
      <c r="A38" s="28"/>
      <c r="B38" s="164"/>
      <c r="C38" s="154"/>
      <c r="D38" s="158"/>
      <c r="E38" s="723" t="s">
        <v>676</v>
      </c>
      <c r="F38" s="699" t="s">
        <v>313</v>
      </c>
      <c r="G38" s="699" t="s">
        <v>6</v>
      </c>
      <c r="H38" s="536">
        <v>27</v>
      </c>
      <c r="I38" s="536">
        <v>28</v>
      </c>
      <c r="J38" s="536">
        <v>28</v>
      </c>
      <c r="K38" s="695" t="s">
        <v>314</v>
      </c>
      <c r="L38" s="704">
        <v>18</v>
      </c>
      <c r="M38" s="704">
        <v>18</v>
      </c>
      <c r="N38" s="704">
        <v>18</v>
      </c>
      <c r="O38" s="2389" t="s">
        <v>773</v>
      </c>
      <c r="P38" s="2066" t="s">
        <v>1128</v>
      </c>
      <c r="Q38" s="2085" t="s">
        <v>17</v>
      </c>
      <c r="R38" s="4"/>
    </row>
    <row r="39" spans="1:19" s="447" customFormat="1" ht="26.4" x14ac:dyDescent="0.3">
      <c r="A39" s="28"/>
      <c r="B39" s="164"/>
      <c r="C39" s="154"/>
      <c r="D39" s="158"/>
      <c r="E39" s="723" t="s">
        <v>677</v>
      </c>
      <c r="F39" s="699" t="s">
        <v>315</v>
      </c>
      <c r="G39" s="699" t="s">
        <v>6</v>
      </c>
      <c r="H39" s="536">
        <v>35</v>
      </c>
      <c r="I39" s="536">
        <v>35</v>
      </c>
      <c r="J39" s="536">
        <v>35</v>
      </c>
      <c r="K39" s="695" t="s">
        <v>316</v>
      </c>
      <c r="L39" s="704">
        <v>34</v>
      </c>
      <c r="M39" s="704">
        <v>32</v>
      </c>
      <c r="N39" s="704">
        <v>30</v>
      </c>
      <c r="O39" s="2390"/>
      <c r="P39" s="2366"/>
      <c r="Q39" s="2387"/>
      <c r="R39" s="169"/>
    </row>
    <row r="40" spans="1:19" x14ac:dyDescent="0.3">
      <c r="A40" s="28"/>
      <c r="B40" s="164"/>
      <c r="C40" s="154"/>
      <c r="D40" s="158"/>
      <c r="E40" s="2110" t="s">
        <v>678</v>
      </c>
      <c r="F40" s="2087" t="s">
        <v>323</v>
      </c>
      <c r="G40" s="699" t="s">
        <v>6</v>
      </c>
      <c r="H40" s="536">
        <v>20</v>
      </c>
      <c r="I40" s="536">
        <v>20</v>
      </c>
      <c r="J40" s="536">
        <v>20</v>
      </c>
      <c r="K40" s="1949" t="s">
        <v>324</v>
      </c>
      <c r="L40" s="1952">
        <v>5</v>
      </c>
      <c r="M40" s="1952">
        <v>5</v>
      </c>
      <c r="N40" s="1262">
        <v>5</v>
      </c>
      <c r="O40" s="2395" t="s">
        <v>773</v>
      </c>
      <c r="P40" s="2087" t="s">
        <v>1127</v>
      </c>
      <c r="Q40" s="2387"/>
      <c r="R40" s="4"/>
    </row>
    <row r="41" spans="1:19" x14ac:dyDescent="0.3">
      <c r="A41" s="28"/>
      <c r="B41" s="164"/>
      <c r="C41" s="154"/>
      <c r="D41" s="158"/>
      <c r="E41" s="2110"/>
      <c r="F41" s="2087"/>
      <c r="G41" s="699" t="s">
        <v>8</v>
      </c>
      <c r="H41" s="536">
        <v>36</v>
      </c>
      <c r="I41" s="536">
        <v>36</v>
      </c>
      <c r="J41" s="536">
        <v>36</v>
      </c>
      <c r="K41" s="1949"/>
      <c r="L41" s="1952"/>
      <c r="M41" s="1952"/>
      <c r="N41" s="1263"/>
      <c r="O41" s="2395"/>
      <c r="P41" s="2087"/>
      <c r="Q41" s="2387"/>
      <c r="R41" s="4"/>
    </row>
    <row r="42" spans="1:19" ht="39.6" x14ac:dyDescent="0.3">
      <c r="A42" s="28"/>
      <c r="B42" s="164"/>
      <c r="C42" s="154"/>
      <c r="D42" s="158"/>
      <c r="E42" s="723" t="s">
        <v>679</v>
      </c>
      <c r="F42" s="699" t="s">
        <v>325</v>
      </c>
      <c r="G42" s="699" t="s">
        <v>8</v>
      </c>
      <c r="H42" s="536">
        <v>8</v>
      </c>
      <c r="I42" s="536">
        <v>8</v>
      </c>
      <c r="J42" s="536">
        <v>8</v>
      </c>
      <c r="K42" s="695" t="s">
        <v>326</v>
      </c>
      <c r="L42" s="704">
        <v>205</v>
      </c>
      <c r="M42" s="704">
        <v>210</v>
      </c>
      <c r="N42" s="704">
        <v>210</v>
      </c>
      <c r="O42" s="2395"/>
      <c r="P42" s="699" t="s">
        <v>1126</v>
      </c>
      <c r="Q42" s="2387"/>
      <c r="R42" s="4"/>
    </row>
    <row r="43" spans="1:19" ht="26.4" x14ac:dyDescent="0.3">
      <c r="A43" s="28"/>
      <c r="B43" s="164"/>
      <c r="C43" s="154"/>
      <c r="D43" s="158"/>
      <c r="E43" s="723" t="s">
        <v>680</v>
      </c>
      <c r="F43" s="699" t="s">
        <v>480</v>
      </c>
      <c r="G43" s="699" t="s">
        <v>6</v>
      </c>
      <c r="H43" s="536">
        <v>5</v>
      </c>
      <c r="I43" s="536">
        <v>0</v>
      </c>
      <c r="J43" s="536">
        <v>0</v>
      </c>
      <c r="K43" s="695" t="s">
        <v>18</v>
      </c>
      <c r="L43" s="704">
        <v>1</v>
      </c>
      <c r="M43" s="704">
        <v>0</v>
      </c>
      <c r="N43" s="704">
        <v>0</v>
      </c>
      <c r="O43" s="724" t="s">
        <v>773</v>
      </c>
      <c r="P43" s="691" t="s">
        <v>1127</v>
      </c>
      <c r="Q43" s="2387"/>
      <c r="R43" s="4"/>
    </row>
    <row r="44" spans="1:19" s="447" customFormat="1" x14ac:dyDescent="0.3">
      <c r="A44" s="28"/>
      <c r="B44" s="164"/>
      <c r="C44" s="154"/>
      <c r="D44" s="158"/>
      <c r="E44" s="2114" t="s">
        <v>681</v>
      </c>
      <c r="F44" s="2066" t="s">
        <v>327</v>
      </c>
      <c r="G44" s="699" t="s">
        <v>6</v>
      </c>
      <c r="H44" s="536">
        <v>8.5</v>
      </c>
      <c r="I44" s="536">
        <v>6.8</v>
      </c>
      <c r="J44" s="536">
        <v>6.5</v>
      </c>
      <c r="K44" s="1949" t="s">
        <v>328</v>
      </c>
      <c r="L44" s="1952">
        <v>35</v>
      </c>
      <c r="M44" s="1952">
        <v>35</v>
      </c>
      <c r="N44" s="1262">
        <v>35</v>
      </c>
      <c r="O44" s="2395" t="s">
        <v>773</v>
      </c>
      <c r="P44" s="2066" t="s">
        <v>1277</v>
      </c>
      <c r="Q44" s="2387"/>
      <c r="R44" s="169"/>
    </row>
    <row r="45" spans="1:19" s="447" customFormat="1" x14ac:dyDescent="0.3">
      <c r="A45" s="28"/>
      <c r="B45" s="164"/>
      <c r="C45" s="154"/>
      <c r="D45" s="158"/>
      <c r="E45" s="2386"/>
      <c r="F45" s="2366"/>
      <c r="G45" s="691" t="s">
        <v>8</v>
      </c>
      <c r="H45" s="470">
        <v>3</v>
      </c>
      <c r="I45" s="470">
        <v>3.5</v>
      </c>
      <c r="J45" s="470">
        <v>3.5</v>
      </c>
      <c r="K45" s="2070"/>
      <c r="L45" s="1262"/>
      <c r="M45" s="1262"/>
      <c r="N45" s="1263"/>
      <c r="O45" s="2389"/>
      <c r="P45" s="2366"/>
      <c r="Q45" s="2387"/>
      <c r="R45" s="169"/>
    </row>
    <row r="46" spans="1:19" s="170" customFormat="1" ht="40.200000000000003" thickBot="1" x14ac:dyDescent="0.35">
      <c r="A46" s="28"/>
      <c r="B46" s="164"/>
      <c r="C46" s="154"/>
      <c r="D46" s="158"/>
      <c r="E46" s="641" t="s">
        <v>682</v>
      </c>
      <c r="F46" s="540" t="s">
        <v>1276</v>
      </c>
      <c r="G46" s="540" t="s">
        <v>5</v>
      </c>
      <c r="H46" s="469">
        <v>30</v>
      </c>
      <c r="I46" s="469">
        <v>0</v>
      </c>
      <c r="J46" s="469">
        <v>0</v>
      </c>
      <c r="K46" s="751" t="s">
        <v>1091</v>
      </c>
      <c r="L46" s="750">
        <v>15</v>
      </c>
      <c r="M46" s="750">
        <v>0</v>
      </c>
      <c r="N46" s="750">
        <v>0</v>
      </c>
      <c r="O46" s="642" t="s">
        <v>773</v>
      </c>
      <c r="P46" s="540" t="s">
        <v>1125</v>
      </c>
      <c r="Q46" s="2388"/>
      <c r="R46" s="169"/>
    </row>
    <row r="47" spans="1:19" ht="13.8" thickBot="1" x14ac:dyDescent="0.35">
      <c r="A47" s="28"/>
      <c r="B47" s="164"/>
      <c r="C47" s="154"/>
      <c r="D47" s="620"/>
      <c r="E47" s="1943" t="s">
        <v>13</v>
      </c>
      <c r="F47" s="1943"/>
      <c r="G47" s="1944"/>
      <c r="H47" s="270">
        <f>SUM(H16:H46)</f>
        <v>2515.1420000000003</v>
      </c>
      <c r="I47" s="270">
        <f>SUM(I16:I46)</f>
        <v>2414.6000000000004</v>
      </c>
      <c r="J47" s="418">
        <f>SUM(J16:J46)</f>
        <v>2380.9</v>
      </c>
      <c r="K47" s="1920"/>
      <c r="L47" s="1921"/>
      <c r="M47" s="1921"/>
      <c r="N47" s="1921"/>
      <c r="O47" s="1921"/>
      <c r="P47" s="1921"/>
      <c r="Q47" s="1922"/>
      <c r="R47" s="4"/>
    </row>
    <row r="48" spans="1:19" ht="13.8" thickBot="1" x14ac:dyDescent="0.35">
      <c r="A48" s="28"/>
      <c r="B48" s="164"/>
      <c r="C48" s="154"/>
      <c r="D48" s="2367" t="s">
        <v>658</v>
      </c>
      <c r="E48" s="2368"/>
      <c r="F48" s="2368"/>
      <c r="G48" s="2368"/>
      <c r="H48" s="2368"/>
      <c r="I48" s="2368"/>
      <c r="J48" s="2368"/>
      <c r="K48" s="2368"/>
      <c r="L48" s="2368"/>
      <c r="M48" s="2368"/>
      <c r="N48" s="2368"/>
      <c r="O48" s="2368"/>
      <c r="P48" s="2368"/>
      <c r="Q48" s="2369"/>
      <c r="R48" s="4"/>
    </row>
    <row r="49" spans="1:18" ht="52.8" x14ac:dyDescent="0.3">
      <c r="A49" s="28"/>
      <c r="B49" s="164"/>
      <c r="C49" s="154"/>
      <c r="D49" s="622"/>
      <c r="E49" s="716" t="s">
        <v>660</v>
      </c>
      <c r="F49" s="677" t="s">
        <v>292</v>
      </c>
      <c r="G49" s="677" t="s">
        <v>293</v>
      </c>
      <c r="H49" s="473">
        <v>1015</v>
      </c>
      <c r="I49" s="473">
        <v>1030</v>
      </c>
      <c r="J49" s="473">
        <v>1040</v>
      </c>
      <c r="K49" s="677" t="s">
        <v>294</v>
      </c>
      <c r="L49" s="649">
        <v>250</v>
      </c>
      <c r="M49" s="649">
        <v>240</v>
      </c>
      <c r="N49" s="649">
        <v>240</v>
      </c>
      <c r="O49" s="2364" t="s">
        <v>772</v>
      </c>
      <c r="P49" s="2366" t="s">
        <v>1127</v>
      </c>
      <c r="Q49" s="1567" t="s">
        <v>17</v>
      </c>
      <c r="R49" s="4"/>
    </row>
    <row r="50" spans="1:18" x14ac:dyDescent="0.3">
      <c r="A50" s="28"/>
      <c r="B50" s="164"/>
      <c r="C50" s="154"/>
      <c r="D50" s="105"/>
      <c r="E50" s="2359" t="s">
        <v>683</v>
      </c>
      <c r="F50" s="1949" t="s">
        <v>295</v>
      </c>
      <c r="G50" s="695" t="s">
        <v>6</v>
      </c>
      <c r="H50" s="536">
        <v>1</v>
      </c>
      <c r="I50" s="536">
        <v>1</v>
      </c>
      <c r="J50" s="536">
        <v>1</v>
      </c>
      <c r="K50" s="1949" t="s">
        <v>296</v>
      </c>
      <c r="L50" s="2362">
        <v>27</v>
      </c>
      <c r="M50" s="2362">
        <v>27</v>
      </c>
      <c r="N50" s="1260">
        <v>27</v>
      </c>
      <c r="O50" s="2364"/>
      <c r="P50" s="2087"/>
      <c r="Q50" s="2361"/>
      <c r="R50" s="4"/>
    </row>
    <row r="51" spans="1:18" x14ac:dyDescent="0.3">
      <c r="A51" s="28"/>
      <c r="B51" s="164"/>
      <c r="C51" s="154"/>
      <c r="D51" s="105"/>
      <c r="E51" s="1951"/>
      <c r="F51" s="2104"/>
      <c r="G51" s="695" t="s">
        <v>293</v>
      </c>
      <c r="H51" s="536">
        <v>148.19999999999999</v>
      </c>
      <c r="I51" s="536">
        <v>140</v>
      </c>
      <c r="J51" s="536">
        <v>140</v>
      </c>
      <c r="K51" s="1949"/>
      <c r="L51" s="2363"/>
      <c r="M51" s="2362"/>
      <c r="N51" s="1261"/>
      <c r="O51" s="2365"/>
      <c r="P51" s="2087"/>
      <c r="Q51" s="2361"/>
      <c r="R51" s="4"/>
    </row>
    <row r="52" spans="1:18" ht="52.8" x14ac:dyDescent="0.3">
      <c r="A52" s="28"/>
      <c r="B52" s="164"/>
      <c r="C52" s="154"/>
      <c r="D52" s="105"/>
      <c r="E52" s="213" t="s">
        <v>684</v>
      </c>
      <c r="F52" s="695" t="s">
        <v>297</v>
      </c>
      <c r="G52" s="695" t="s">
        <v>293</v>
      </c>
      <c r="H52" s="536">
        <v>270.8</v>
      </c>
      <c r="I52" s="536">
        <v>270</v>
      </c>
      <c r="J52" s="536">
        <v>275</v>
      </c>
      <c r="K52" s="695" t="s">
        <v>298</v>
      </c>
      <c r="L52" s="50">
        <v>520</v>
      </c>
      <c r="M52" s="50">
        <v>510</v>
      </c>
      <c r="N52" s="50">
        <v>500</v>
      </c>
      <c r="O52" s="882" t="s">
        <v>733</v>
      </c>
      <c r="P52" s="2087"/>
      <c r="Q52" s="2361"/>
      <c r="R52" s="4"/>
    </row>
    <row r="53" spans="1:18" ht="26.4" x14ac:dyDescent="0.3">
      <c r="A53" s="28"/>
      <c r="B53" s="164"/>
      <c r="C53" s="154"/>
      <c r="D53" s="105"/>
      <c r="E53" s="213" t="s">
        <v>685</v>
      </c>
      <c r="F53" s="695" t="s">
        <v>299</v>
      </c>
      <c r="G53" s="695" t="s">
        <v>6</v>
      </c>
      <c r="H53" s="536">
        <v>80</v>
      </c>
      <c r="I53" s="536">
        <v>85</v>
      </c>
      <c r="J53" s="536">
        <v>90</v>
      </c>
      <c r="K53" s="695" t="s">
        <v>300</v>
      </c>
      <c r="L53" s="50">
        <v>520</v>
      </c>
      <c r="M53" s="50">
        <v>520</v>
      </c>
      <c r="N53" s="50">
        <v>520</v>
      </c>
      <c r="O53" s="883" t="s">
        <v>772</v>
      </c>
      <c r="P53" s="2087"/>
      <c r="Q53" s="2361"/>
      <c r="R53" s="4"/>
    </row>
    <row r="54" spans="1:18" x14ac:dyDescent="0.3">
      <c r="A54" s="28"/>
      <c r="B54" s="164"/>
      <c r="C54" s="154"/>
      <c r="D54" s="105"/>
      <c r="E54" s="2370" t="s">
        <v>686</v>
      </c>
      <c r="F54" s="2261" t="s">
        <v>317</v>
      </c>
      <c r="G54" s="720" t="s">
        <v>5</v>
      </c>
      <c r="H54" s="655">
        <v>96.646000000000001</v>
      </c>
      <c r="I54" s="655">
        <v>0</v>
      </c>
      <c r="J54" s="655">
        <v>0</v>
      </c>
      <c r="K54" s="1431" t="s">
        <v>318</v>
      </c>
      <c r="L54" s="2296">
        <v>4</v>
      </c>
      <c r="M54" s="2296">
        <v>4</v>
      </c>
      <c r="N54" s="2375">
        <v>5</v>
      </c>
      <c r="O54" s="2371" t="s">
        <v>732</v>
      </c>
      <c r="P54" s="2104" t="s">
        <v>1157</v>
      </c>
      <c r="Q54" s="2084" t="s">
        <v>213</v>
      </c>
      <c r="R54" s="4"/>
    </row>
    <row r="55" spans="1:18" x14ac:dyDescent="0.3">
      <c r="A55" s="28"/>
      <c r="B55" s="164"/>
      <c r="C55" s="154"/>
      <c r="D55" s="105"/>
      <c r="E55" s="2370"/>
      <c r="F55" s="2261"/>
      <c r="G55" s="720" t="s">
        <v>6</v>
      </c>
      <c r="H55" s="655">
        <v>87.055000000000007</v>
      </c>
      <c r="I55" s="655">
        <v>70</v>
      </c>
      <c r="J55" s="655">
        <v>70</v>
      </c>
      <c r="K55" s="1431"/>
      <c r="L55" s="2296"/>
      <c r="M55" s="2296"/>
      <c r="N55" s="2376"/>
      <c r="O55" s="2372"/>
      <c r="P55" s="2104"/>
      <c r="Q55" s="2084"/>
      <c r="R55" s="4"/>
    </row>
    <row r="56" spans="1:18" ht="26.4" x14ac:dyDescent="0.3">
      <c r="A56" s="28"/>
      <c r="B56" s="164"/>
      <c r="C56" s="154"/>
      <c r="D56" s="105"/>
      <c r="E56" s="213" t="s">
        <v>687</v>
      </c>
      <c r="F56" s="653" t="s">
        <v>319</v>
      </c>
      <c r="G56" s="720" t="s">
        <v>6</v>
      </c>
      <c r="H56" s="655">
        <v>55</v>
      </c>
      <c r="I56" s="655">
        <v>55</v>
      </c>
      <c r="J56" s="655">
        <v>60</v>
      </c>
      <c r="K56" s="720" t="s">
        <v>320</v>
      </c>
      <c r="L56" s="720">
        <v>22</v>
      </c>
      <c r="M56" s="720">
        <v>22</v>
      </c>
      <c r="N56" s="720">
        <v>25</v>
      </c>
      <c r="O56" s="884" t="s">
        <v>772</v>
      </c>
      <c r="P56" s="2104"/>
      <c r="Q56" s="2084"/>
      <c r="R56" s="4"/>
    </row>
    <row r="57" spans="1:18" ht="39.6" x14ac:dyDescent="0.3">
      <c r="A57" s="28"/>
      <c r="B57" s="164"/>
      <c r="C57" s="154"/>
      <c r="D57" s="105"/>
      <c r="E57" s="213" t="s">
        <v>688</v>
      </c>
      <c r="F57" s="653" t="s">
        <v>479</v>
      </c>
      <c r="G57" s="720" t="s">
        <v>6</v>
      </c>
      <c r="H57" s="655">
        <v>40</v>
      </c>
      <c r="I57" s="655">
        <v>50</v>
      </c>
      <c r="J57" s="655">
        <v>55</v>
      </c>
      <c r="K57" s="720" t="s">
        <v>367</v>
      </c>
      <c r="L57" s="720">
        <v>11</v>
      </c>
      <c r="M57" s="720">
        <v>12</v>
      </c>
      <c r="N57" s="720">
        <v>12</v>
      </c>
      <c r="O57" s="884" t="s">
        <v>731</v>
      </c>
      <c r="P57" s="701" t="s">
        <v>1099</v>
      </c>
      <c r="Q57" s="2084"/>
      <c r="R57" s="4"/>
    </row>
    <row r="58" spans="1:18" ht="39.6" x14ac:dyDescent="0.3">
      <c r="A58" s="28"/>
      <c r="B58" s="164"/>
      <c r="C58" s="154"/>
      <c r="D58" s="105"/>
      <c r="E58" s="213" t="s">
        <v>689</v>
      </c>
      <c r="F58" s="653" t="s">
        <v>321</v>
      </c>
      <c r="G58" s="720" t="s">
        <v>6</v>
      </c>
      <c r="H58" s="655">
        <v>1.2</v>
      </c>
      <c r="I58" s="655">
        <v>1.5</v>
      </c>
      <c r="J58" s="655">
        <v>1.5</v>
      </c>
      <c r="K58" s="720" t="s">
        <v>322</v>
      </c>
      <c r="L58" s="720">
        <v>4</v>
      </c>
      <c r="M58" s="720">
        <v>5</v>
      </c>
      <c r="N58" s="720">
        <v>5</v>
      </c>
      <c r="O58" s="2371" t="s">
        <v>772</v>
      </c>
      <c r="P58" s="2104" t="s">
        <v>1157</v>
      </c>
      <c r="Q58" s="2084"/>
      <c r="R58" s="4"/>
    </row>
    <row r="59" spans="1:18" x14ac:dyDescent="0.3">
      <c r="A59" s="28"/>
      <c r="B59" s="164"/>
      <c r="C59" s="154"/>
      <c r="D59" s="105"/>
      <c r="E59" s="2373" t="s">
        <v>690</v>
      </c>
      <c r="F59" s="1306" t="s">
        <v>478</v>
      </c>
      <c r="G59" s="720" t="s">
        <v>5</v>
      </c>
      <c r="H59" s="655">
        <v>0</v>
      </c>
      <c r="I59" s="655">
        <v>0</v>
      </c>
      <c r="J59" s="655">
        <v>0</v>
      </c>
      <c r="K59" s="2296" t="s">
        <v>477</v>
      </c>
      <c r="L59" s="2296">
        <v>0</v>
      </c>
      <c r="M59" s="2296">
        <v>0</v>
      </c>
      <c r="N59" s="2375">
        <v>0</v>
      </c>
      <c r="O59" s="2374"/>
      <c r="P59" s="2104"/>
      <c r="Q59" s="2084"/>
      <c r="R59" s="4"/>
    </row>
    <row r="60" spans="1:18" x14ac:dyDescent="0.3">
      <c r="A60" s="28"/>
      <c r="B60" s="164"/>
      <c r="C60" s="154"/>
      <c r="D60" s="105"/>
      <c r="E60" s="2373"/>
      <c r="F60" s="1306"/>
      <c r="G60" s="720" t="s">
        <v>6</v>
      </c>
      <c r="H60" s="655">
        <v>0</v>
      </c>
      <c r="I60" s="655">
        <v>0</v>
      </c>
      <c r="J60" s="655">
        <v>0</v>
      </c>
      <c r="K60" s="2296"/>
      <c r="L60" s="2296"/>
      <c r="M60" s="2296"/>
      <c r="N60" s="2376"/>
      <c r="O60" s="2374"/>
      <c r="P60" s="2104"/>
      <c r="Q60" s="2084"/>
      <c r="R60" s="4"/>
    </row>
    <row r="61" spans="1:18" x14ac:dyDescent="0.3">
      <c r="A61" s="28"/>
      <c r="B61" s="164"/>
      <c r="C61" s="154"/>
      <c r="D61" s="105"/>
      <c r="E61" s="2373" t="s">
        <v>691</v>
      </c>
      <c r="F61" s="1306" t="s">
        <v>476</v>
      </c>
      <c r="G61" s="720" t="s">
        <v>5</v>
      </c>
      <c r="H61" s="655">
        <v>0</v>
      </c>
      <c r="I61" s="655">
        <v>0</v>
      </c>
      <c r="J61" s="655">
        <v>0</v>
      </c>
      <c r="K61" s="2296" t="s">
        <v>692</v>
      </c>
      <c r="L61" s="2296">
        <v>0</v>
      </c>
      <c r="M61" s="2296">
        <v>0</v>
      </c>
      <c r="N61" s="2375">
        <v>0</v>
      </c>
      <c r="O61" s="2374"/>
      <c r="P61" s="2104"/>
      <c r="Q61" s="2084"/>
      <c r="R61" s="4"/>
    </row>
    <row r="62" spans="1:18" x14ac:dyDescent="0.3">
      <c r="A62" s="28"/>
      <c r="B62" s="164"/>
      <c r="C62" s="154"/>
      <c r="D62" s="105"/>
      <c r="E62" s="1236"/>
      <c r="F62" s="1307"/>
      <c r="G62" s="721" t="s">
        <v>6</v>
      </c>
      <c r="H62" s="656">
        <v>0</v>
      </c>
      <c r="I62" s="656">
        <v>0</v>
      </c>
      <c r="J62" s="656">
        <v>0</v>
      </c>
      <c r="K62" s="2375"/>
      <c r="L62" s="2375"/>
      <c r="M62" s="2375"/>
      <c r="N62" s="2376"/>
      <c r="O62" s="2372"/>
      <c r="P62" s="1916"/>
      <c r="Q62" s="2085"/>
      <c r="R62" s="4"/>
    </row>
    <row r="63" spans="1:18" s="170" customFormat="1" ht="27" thickBot="1" x14ac:dyDescent="0.35">
      <c r="A63" s="28"/>
      <c r="B63" s="164"/>
      <c r="C63" s="154"/>
      <c r="D63" s="105"/>
      <c r="E63" s="365" t="s">
        <v>1053</v>
      </c>
      <c r="F63" s="275" t="s">
        <v>1055</v>
      </c>
      <c r="G63" s="275" t="s">
        <v>6</v>
      </c>
      <c r="H63" s="513">
        <v>1</v>
      </c>
      <c r="I63" s="513">
        <v>0</v>
      </c>
      <c r="J63" s="513">
        <v>1</v>
      </c>
      <c r="K63" s="721" t="s">
        <v>1054</v>
      </c>
      <c r="L63" s="721">
        <v>1</v>
      </c>
      <c r="M63" s="721">
        <v>0</v>
      </c>
      <c r="N63" s="721">
        <v>1</v>
      </c>
      <c r="O63" s="437" t="s">
        <v>752</v>
      </c>
      <c r="P63" s="691" t="s">
        <v>1127</v>
      </c>
      <c r="Q63" s="697" t="s">
        <v>17</v>
      </c>
      <c r="R63" s="169"/>
    </row>
    <row r="64" spans="1:18" ht="13.8" thickBot="1" x14ac:dyDescent="0.35">
      <c r="A64" s="28"/>
      <c r="B64" s="164"/>
      <c r="C64" s="154"/>
      <c r="D64" s="2377" t="s">
        <v>13</v>
      </c>
      <c r="E64" s="1970"/>
      <c r="F64" s="1970"/>
      <c r="G64" s="1971"/>
      <c r="H64" s="265">
        <f t="shared" ref="H64:I64" si="0">+SUM(H49:H63)</f>
        <v>1795.9010000000001</v>
      </c>
      <c r="I64" s="265">
        <f t="shared" si="0"/>
        <v>1702.5</v>
      </c>
      <c r="J64" s="219">
        <f>SUM(J49:J63)</f>
        <v>1733.5</v>
      </c>
      <c r="K64" s="1920"/>
      <c r="L64" s="1921"/>
      <c r="M64" s="1921"/>
      <c r="N64" s="1921"/>
      <c r="O64" s="1921"/>
      <c r="P64" s="1921"/>
      <c r="Q64" s="1922"/>
      <c r="R64" s="4"/>
    </row>
    <row r="65" spans="1:18" ht="13.8" thickBot="1" x14ac:dyDescent="0.35">
      <c r="A65" s="28"/>
      <c r="B65" s="164"/>
      <c r="C65" s="155"/>
      <c r="D65" s="2249" t="s">
        <v>9</v>
      </c>
      <c r="E65" s="2249"/>
      <c r="F65" s="2249"/>
      <c r="G65" s="2378"/>
      <c r="H65" s="220">
        <f>H64+H47</f>
        <v>4311.0430000000006</v>
      </c>
      <c r="I65" s="220">
        <f>I64+I47</f>
        <v>4117.1000000000004</v>
      </c>
      <c r="J65" s="220">
        <f>J64+J47</f>
        <v>4114.3999999999996</v>
      </c>
      <c r="K65" s="2095"/>
      <c r="L65" s="2095"/>
      <c r="M65" s="2095"/>
      <c r="N65" s="2095"/>
      <c r="O65" s="2095"/>
      <c r="P65" s="2095"/>
      <c r="Q65" s="2096"/>
      <c r="R65" s="4"/>
    </row>
    <row r="66" spans="1:18" ht="13.8" thickBot="1" x14ac:dyDescent="0.35">
      <c r="A66" s="28"/>
      <c r="B66" s="124"/>
      <c r="C66" s="2381" t="s">
        <v>553</v>
      </c>
      <c r="D66" s="2381"/>
      <c r="E66" s="2381"/>
      <c r="F66" s="2381"/>
      <c r="G66" s="2382"/>
      <c r="H66" s="221">
        <f t="shared" ref="H66:I66" si="1">+H65</f>
        <v>4311.0430000000006</v>
      </c>
      <c r="I66" s="221">
        <f t="shared" si="1"/>
        <v>4117.1000000000004</v>
      </c>
      <c r="J66" s="221">
        <f>J65</f>
        <v>4114.3999999999996</v>
      </c>
      <c r="K66" s="137"/>
      <c r="L66" s="137"/>
      <c r="M66" s="137"/>
      <c r="N66" s="137"/>
      <c r="O66" s="137"/>
      <c r="P66" s="137"/>
      <c r="Q66" s="138"/>
      <c r="R66" s="4"/>
    </row>
    <row r="67" spans="1:18" ht="13.8" thickBot="1" x14ac:dyDescent="0.35">
      <c r="A67" s="43"/>
      <c r="B67" s="102"/>
      <c r="C67" s="2379" t="s">
        <v>16</v>
      </c>
      <c r="D67" s="2379"/>
      <c r="E67" s="2379"/>
      <c r="F67" s="2379"/>
      <c r="G67" s="2380"/>
      <c r="H67" s="267">
        <f>H65</f>
        <v>4311.0430000000006</v>
      </c>
      <c r="I67" s="267">
        <f>I65</f>
        <v>4117.1000000000004</v>
      </c>
      <c r="J67" s="266">
        <f>J66</f>
        <v>4114.3999999999996</v>
      </c>
      <c r="K67" s="161"/>
      <c r="L67" s="443"/>
      <c r="M67" s="443"/>
      <c r="N67" s="443"/>
      <c r="O67" s="161"/>
      <c r="P67" s="162"/>
      <c r="Q67" s="163"/>
    </row>
    <row r="68" spans="1:18" ht="13.8" thickBot="1" x14ac:dyDescent="0.35">
      <c r="I68" s="268"/>
      <c r="J68" s="268"/>
    </row>
    <row r="69" spans="1:18" ht="40.200000000000003" thickBot="1" x14ac:dyDescent="0.35">
      <c r="C69" s="1230" t="s">
        <v>573</v>
      </c>
      <c r="D69" s="1231"/>
      <c r="E69" s="1231"/>
      <c r="F69" s="1231"/>
      <c r="G69" s="1232"/>
      <c r="H69" s="115" t="s">
        <v>574</v>
      </c>
      <c r="I69" s="116" t="s">
        <v>610</v>
      </c>
      <c r="J69" s="116" t="s">
        <v>1195</v>
      </c>
    </row>
    <row r="70" spans="1:18" x14ac:dyDescent="0.3">
      <c r="C70" s="1204" t="s">
        <v>575</v>
      </c>
      <c r="D70" s="1205"/>
      <c r="E70" s="1205"/>
      <c r="F70" s="1205"/>
      <c r="G70" s="1206"/>
      <c r="H70" s="118">
        <f>H71+H72</f>
        <v>3727.5550000000003</v>
      </c>
      <c r="I70" s="117">
        <f t="shared" ref="I70:J70" si="2">I71+I72</f>
        <v>3684.6</v>
      </c>
      <c r="J70" s="117">
        <f t="shared" si="2"/>
        <v>3657.9</v>
      </c>
    </row>
    <row r="71" spans="1:18" x14ac:dyDescent="0.3">
      <c r="C71" s="1207" t="s">
        <v>576</v>
      </c>
      <c r="D71" s="1208"/>
      <c r="E71" s="1208"/>
      <c r="F71" s="1208"/>
      <c r="G71" s="1209"/>
      <c r="H71" s="520">
        <f>SUMIF($G$5:$G$254,"SB",H$5:H$254)</f>
        <v>1493.4550000000002</v>
      </c>
      <c r="I71" s="110">
        <f>SUMIF($G$5:$G$254,"SB",I$5:I$254)</f>
        <v>1454.6</v>
      </c>
      <c r="J71" s="110">
        <f>SUMIF($G$5:$G$254,"SB",J$5:J$254)</f>
        <v>1420.9</v>
      </c>
      <c r="L71" s="444"/>
      <c r="M71" s="444"/>
      <c r="N71" s="444"/>
    </row>
    <row r="72" spans="1:18" x14ac:dyDescent="0.3">
      <c r="C72" s="1210" t="s">
        <v>577</v>
      </c>
      <c r="D72" s="1211"/>
      <c r="E72" s="1211"/>
      <c r="F72" s="1211"/>
      <c r="G72" s="1212"/>
      <c r="H72" s="520">
        <f>SUMIF($G$5:$G$254,"SB (VB)",H$5:H$254)</f>
        <v>2234.1</v>
      </c>
      <c r="I72" s="110">
        <f>SUMIF($G$5:$G$254,"SB (VB)",I$5:I$254)</f>
        <v>2230</v>
      </c>
      <c r="J72" s="110">
        <f>SUMIF($G$5:$G$254,"SB (VB)",J$5:J$254)</f>
        <v>2237</v>
      </c>
      <c r="L72" s="444"/>
      <c r="M72" s="444"/>
      <c r="N72" s="444"/>
    </row>
    <row r="73" spans="1:18" x14ac:dyDescent="0.3">
      <c r="C73" s="1213" t="s">
        <v>578</v>
      </c>
      <c r="D73" s="1214"/>
      <c r="E73" s="1214"/>
      <c r="F73" s="1214"/>
      <c r="G73" s="1215"/>
      <c r="H73" s="120">
        <f>H74+H75+H76+H77+H78+H79</f>
        <v>583.48800000000006</v>
      </c>
      <c r="I73" s="119">
        <f t="shared" ref="I73:J73" si="3">I74+I75+I76+I77+I78+I79</f>
        <v>432.5</v>
      </c>
      <c r="J73" s="119">
        <f t="shared" si="3"/>
        <v>456.5</v>
      </c>
      <c r="L73" s="444"/>
      <c r="P73" s="166"/>
    </row>
    <row r="74" spans="1:18" x14ac:dyDescent="0.3">
      <c r="C74" s="1216" t="s">
        <v>579</v>
      </c>
      <c r="D74" s="1217"/>
      <c r="E74" s="1217"/>
      <c r="F74" s="1217"/>
      <c r="G74" s="1218"/>
      <c r="H74" s="520">
        <f>SUMIF($G$5:$G$254,"VB",H$5:H$254)</f>
        <v>293.10000000000002</v>
      </c>
      <c r="I74" s="110">
        <f>SUMIF($G$5:$G$254,"VB",I$5:I$254)</f>
        <v>312.5</v>
      </c>
      <c r="J74" s="110">
        <f>SUMIF($G$5:$G$254,"VB",J$5:J$254)</f>
        <v>334.5</v>
      </c>
      <c r="L74" s="444"/>
      <c r="P74" s="166"/>
    </row>
    <row r="75" spans="1:18" x14ac:dyDescent="0.3">
      <c r="C75" s="1192" t="s">
        <v>580</v>
      </c>
      <c r="D75" s="1193"/>
      <c r="E75" s="1193"/>
      <c r="F75" s="1193"/>
      <c r="G75" s="1194"/>
      <c r="H75" s="520">
        <f>SUMIF($G$5:$G$254,"ES",H$5:H$254)</f>
        <v>175.58800000000002</v>
      </c>
      <c r="I75" s="110">
        <f>SUMIF($G$5:$G$254,"ES",I$5:I$254)</f>
        <v>0</v>
      </c>
      <c r="J75" s="110">
        <f>SUMIF($G$5:$G$254,"ES",J$5:J$254)</f>
        <v>0</v>
      </c>
      <c r="L75" s="444"/>
    </row>
    <row r="76" spans="1:18" x14ac:dyDescent="0.3">
      <c r="C76" s="1192" t="s">
        <v>581</v>
      </c>
      <c r="D76" s="1193"/>
      <c r="E76" s="1193"/>
      <c r="F76" s="1193"/>
      <c r="G76" s="1194"/>
      <c r="H76" s="520">
        <f>SUMIF($G$5:$G$254,"SL",H$5:H$254)</f>
        <v>0</v>
      </c>
      <c r="I76" s="110">
        <f>SUMIF($G$5:$G$254,"SL",I$5:I$254)</f>
        <v>0</v>
      </c>
      <c r="J76" s="110">
        <f>SUMIF($G$5:$G$254,"SL",J$5:J$254)</f>
        <v>0</v>
      </c>
    </row>
    <row r="77" spans="1:18" x14ac:dyDescent="0.3">
      <c r="C77" s="1192" t="s">
        <v>582</v>
      </c>
      <c r="D77" s="1193"/>
      <c r="E77" s="1193"/>
      <c r="F77" s="1193"/>
      <c r="G77" s="1194"/>
      <c r="H77" s="520">
        <f>SUMIF($G$5:$G$254,"Kt",H$5:H$254)</f>
        <v>114.8</v>
      </c>
      <c r="I77" s="110">
        <f>SUMIF($G$5:$G$254,"Kt",I$5:I$254)</f>
        <v>120</v>
      </c>
      <c r="J77" s="110">
        <f>SUMIF($G$5:$G$254,"Kt",J$5:J$254)</f>
        <v>122</v>
      </c>
    </row>
    <row r="78" spans="1:18" x14ac:dyDescent="0.25">
      <c r="C78" s="1195" t="s">
        <v>583</v>
      </c>
      <c r="D78" s="1196"/>
      <c r="E78" s="1196"/>
      <c r="F78" s="1196"/>
      <c r="G78" s="1197"/>
      <c r="H78" s="520">
        <f>SUMIF($G$5:$G$254,"SAARP",H$5:H$254)</f>
        <v>0</v>
      </c>
      <c r="I78" s="110">
        <f>SUMIF($G$5:$G$254,"SAARP",I$5:I$254)</f>
        <v>0</v>
      </c>
      <c r="J78" s="110">
        <f>SUMIF($G$5:$G$254,"SAARP",J$5:J$254)</f>
        <v>0</v>
      </c>
    </row>
    <row r="79" spans="1:18" ht="13.8" thickBot="1" x14ac:dyDescent="0.3">
      <c r="C79" s="1198" t="s">
        <v>584</v>
      </c>
      <c r="D79" s="1199"/>
      <c r="E79" s="1199"/>
      <c r="F79" s="1199"/>
      <c r="G79" s="1200"/>
      <c r="H79" s="520">
        <f>SUMIF($G$5:$G$254,"KPP",H$5:H$254)</f>
        <v>0</v>
      </c>
      <c r="I79" s="110">
        <f>SUMIF($G$5:$G$254,"KPP",I$5:I$254)</f>
        <v>0</v>
      </c>
      <c r="J79" s="110">
        <f>SUMIF($G$5:$G$254,"KPP",J$5:J$254)</f>
        <v>0</v>
      </c>
    </row>
    <row r="80" spans="1:18" ht="13.8" thickBot="1" x14ac:dyDescent="0.35">
      <c r="C80" s="1219" t="s">
        <v>585</v>
      </c>
      <c r="D80" s="1220"/>
      <c r="E80" s="1220"/>
      <c r="F80" s="1220"/>
      <c r="G80" s="1221"/>
      <c r="H80" s="122">
        <f>SUM(H70,H73)</f>
        <v>4311.0430000000006</v>
      </c>
      <c r="I80" s="121">
        <f t="shared" ref="I80:J80" si="4">SUM(I70,I73)</f>
        <v>4117.1000000000004</v>
      </c>
      <c r="J80" s="121">
        <f t="shared" si="4"/>
        <v>4114.3999999999996</v>
      </c>
    </row>
    <row r="81" spans="7:10" x14ac:dyDescent="0.3">
      <c r="G81" s="16"/>
      <c r="H81" s="269"/>
      <c r="I81" s="269"/>
      <c r="J81" s="269"/>
    </row>
    <row r="82" spans="7:10" x14ac:dyDescent="0.3">
      <c r="G82" s="16"/>
      <c r="H82" s="269"/>
      <c r="I82" s="269"/>
      <c r="J82" s="269"/>
    </row>
    <row r="83" spans="7:10" x14ac:dyDescent="0.3">
      <c r="G83" s="16"/>
      <c r="H83" s="269"/>
      <c r="I83" s="269"/>
      <c r="J83" s="269"/>
    </row>
    <row r="84" spans="7:10" x14ac:dyDescent="0.3">
      <c r="G84" s="16"/>
      <c r="H84" s="269"/>
      <c r="I84" s="269"/>
      <c r="J84" s="269"/>
    </row>
    <row r="85" spans="7:10" x14ac:dyDescent="0.3">
      <c r="G85" s="16"/>
      <c r="H85" s="269"/>
      <c r="I85" s="269"/>
      <c r="J85" s="269"/>
    </row>
    <row r="86" spans="7:10" x14ac:dyDescent="0.3">
      <c r="G86" s="16"/>
      <c r="H86" s="269"/>
      <c r="I86" s="269"/>
      <c r="J86" s="269"/>
    </row>
  </sheetData>
  <mergeCells count="142">
    <mergeCell ref="E32:E33"/>
    <mergeCell ref="F32:F33"/>
    <mergeCell ref="K32:K33"/>
    <mergeCell ref="L32:L33"/>
    <mergeCell ref="K44:K45"/>
    <mergeCell ref="L44:L45"/>
    <mergeCell ref="M44:M45"/>
    <mergeCell ref="N44:N45"/>
    <mergeCell ref="O44:O45"/>
    <mergeCell ref="M32:M33"/>
    <mergeCell ref="P44:P45"/>
    <mergeCell ref="K34:K35"/>
    <mergeCell ref="L34:L35"/>
    <mergeCell ref="M34:M35"/>
    <mergeCell ref="K40:K41"/>
    <mergeCell ref="L40:L41"/>
    <mergeCell ref="M40:M41"/>
    <mergeCell ref="O40:O42"/>
    <mergeCell ref="P40:P41"/>
    <mergeCell ref="O36:O37"/>
    <mergeCell ref="P38:P39"/>
    <mergeCell ref="C78:G78"/>
    <mergeCell ref="C79:G79"/>
    <mergeCell ref="C80:G80"/>
    <mergeCell ref="C69:G69"/>
    <mergeCell ref="C70:G70"/>
    <mergeCell ref="C71:G71"/>
    <mergeCell ref="C72:G72"/>
    <mergeCell ref="C73:G73"/>
    <mergeCell ref="C74:G74"/>
    <mergeCell ref="C75:G75"/>
    <mergeCell ref="C76:G76"/>
    <mergeCell ref="C77:G77"/>
    <mergeCell ref="A9:A11"/>
    <mergeCell ref="B9:B11"/>
    <mergeCell ref="O9:O11"/>
    <mergeCell ref="P9:Q10"/>
    <mergeCell ref="L10:L11"/>
    <mergeCell ref="M10:M11"/>
    <mergeCell ref="E40:E41"/>
    <mergeCell ref="B13:Q13"/>
    <mergeCell ref="E44:E45"/>
    <mergeCell ref="F44:F45"/>
    <mergeCell ref="Q38:Q46"/>
    <mergeCell ref="F40:F41"/>
    <mergeCell ref="N17:N18"/>
    <mergeCell ref="N20:N21"/>
    <mergeCell ref="O38:O39"/>
    <mergeCell ref="P29:P33"/>
    <mergeCell ref="N32:N33"/>
    <mergeCell ref="N34:N35"/>
    <mergeCell ref="N40:N41"/>
    <mergeCell ref="E34:E35"/>
    <mergeCell ref="F34:F35"/>
    <mergeCell ref="P34:P35"/>
    <mergeCell ref="Q16:Q35"/>
    <mergeCell ref="O26:O35"/>
    <mergeCell ref="D64:G64"/>
    <mergeCell ref="K64:Q64"/>
    <mergeCell ref="D65:G65"/>
    <mergeCell ref="K65:Q65"/>
    <mergeCell ref="C67:G67"/>
    <mergeCell ref="F61:F62"/>
    <mergeCell ref="K61:K62"/>
    <mergeCell ref="L61:L62"/>
    <mergeCell ref="M61:M62"/>
    <mergeCell ref="C66:G66"/>
    <mergeCell ref="N61:N62"/>
    <mergeCell ref="P54:P56"/>
    <mergeCell ref="Q54:Q62"/>
    <mergeCell ref="P58:P62"/>
    <mergeCell ref="E54:E55"/>
    <mergeCell ref="F54:F55"/>
    <mergeCell ref="K54:K55"/>
    <mergeCell ref="L54:L55"/>
    <mergeCell ref="M54:M55"/>
    <mergeCell ref="O54:O55"/>
    <mergeCell ref="E59:E60"/>
    <mergeCell ref="F59:F60"/>
    <mergeCell ref="K59:K60"/>
    <mergeCell ref="L59:L60"/>
    <mergeCell ref="M59:M60"/>
    <mergeCell ref="E61:E62"/>
    <mergeCell ref="O58:O62"/>
    <mergeCell ref="N54:N55"/>
    <mergeCell ref="N59:N60"/>
    <mergeCell ref="Q49:Q53"/>
    <mergeCell ref="F50:F51"/>
    <mergeCell ref="K50:K51"/>
    <mergeCell ref="L50:L51"/>
    <mergeCell ref="M50:M51"/>
    <mergeCell ref="E47:G47"/>
    <mergeCell ref="K47:Q47"/>
    <mergeCell ref="E50:E51"/>
    <mergeCell ref="O49:O51"/>
    <mergeCell ref="N50:N51"/>
    <mergeCell ref="P49:P53"/>
    <mergeCell ref="D48:Q48"/>
    <mergeCell ref="E27:E28"/>
    <mergeCell ref="F27:F28"/>
    <mergeCell ref="K27:K28"/>
    <mergeCell ref="L27:L28"/>
    <mergeCell ref="M27:M28"/>
    <mergeCell ref="N24:N25"/>
    <mergeCell ref="N27:N28"/>
    <mergeCell ref="H9:H11"/>
    <mergeCell ref="I9:I11"/>
    <mergeCell ref="K10:K11"/>
    <mergeCell ref="C14:Q14"/>
    <mergeCell ref="D15:Q15"/>
    <mergeCell ref="E17:E18"/>
    <mergeCell ref="E20:E21"/>
    <mergeCell ref="E24:E25"/>
    <mergeCell ref="F24:F25"/>
    <mergeCell ref="K24:K25"/>
    <mergeCell ref="L24:L25"/>
    <mergeCell ref="M24:M25"/>
    <mergeCell ref="P24:P25"/>
    <mergeCell ref="P27:P28"/>
    <mergeCell ref="O24:O25"/>
    <mergeCell ref="F17:F18"/>
    <mergeCell ref="K17:K18"/>
    <mergeCell ref="C5:Q5"/>
    <mergeCell ref="C6:Q6"/>
    <mergeCell ref="C7:Q7"/>
    <mergeCell ref="C9:C11"/>
    <mergeCell ref="D9:D11"/>
    <mergeCell ref="E9:E11"/>
    <mergeCell ref="F9:F11"/>
    <mergeCell ref="G9:G11"/>
    <mergeCell ref="J9:J11"/>
    <mergeCell ref="N10:N11"/>
    <mergeCell ref="K9:N9"/>
    <mergeCell ref="L17:L18"/>
    <mergeCell ref="M17:M18"/>
    <mergeCell ref="P17:P18"/>
    <mergeCell ref="F20:F21"/>
    <mergeCell ref="K20:K21"/>
    <mergeCell ref="L20:L21"/>
    <mergeCell ref="M20:M21"/>
    <mergeCell ref="P20:P21"/>
    <mergeCell ref="O16:O23"/>
  </mergeCells>
  <phoneticPr fontId="31" type="noConversion"/>
  <pageMargins left="0.25" right="0.25" top="0.75" bottom="0.75" header="0.3" footer="0.3"/>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58659-FBB0-4D6D-83A5-32BFBDD49A96}">
  <sheetPr>
    <pageSetUpPr fitToPage="1"/>
  </sheetPr>
  <dimension ref="A1:AA84"/>
  <sheetViews>
    <sheetView zoomScale="70" zoomScaleNormal="70" zoomScaleSheetLayoutView="70" workbookViewId="0">
      <selection activeCell="M1" sqref="M1:M3"/>
    </sheetView>
  </sheetViews>
  <sheetFormatPr defaultColWidth="9.109375" defaultRowHeight="13.2" x14ac:dyDescent="0.3"/>
  <cols>
    <col min="1" max="1" width="4.33203125" style="16" customWidth="1"/>
    <col min="2" max="3" width="3.6640625" style="16" customWidth="1"/>
    <col min="4" max="4" width="4.109375" style="16" customWidth="1"/>
    <col min="5" max="5" width="14.33203125" style="16" bestFit="1" customWidth="1"/>
    <col min="6" max="6" width="36.33203125" style="16" customWidth="1"/>
    <col min="7" max="7" width="10.88671875" style="1" customWidth="1"/>
    <col min="8" max="8" width="8.6640625" style="239" customWidth="1"/>
    <col min="9" max="10" width="9.33203125" style="239" customWidth="1"/>
    <col min="11" max="11" width="23.44140625" style="16" customWidth="1"/>
    <col min="12" max="12" width="6.44140625" style="16" customWidth="1"/>
    <col min="13" max="13" width="5.44140625" style="16" customWidth="1"/>
    <col min="14" max="14" width="5.44140625" style="170" customWidth="1"/>
    <col min="15" max="15" width="12.109375" style="16" customWidth="1"/>
    <col min="16" max="16" width="19.44140625" style="16" customWidth="1"/>
    <col min="17" max="17" width="14.109375" style="16" customWidth="1"/>
    <col min="18" max="257" width="9.109375" style="16"/>
    <col min="258" max="258" width="7" style="16" customWidth="1"/>
    <col min="259" max="259" width="6" style="16" customWidth="1"/>
    <col min="260" max="260" width="12" style="16" bestFit="1" customWidth="1"/>
    <col min="261" max="261" width="36.33203125" style="16" customWidth="1"/>
    <col min="262" max="262" width="10.88671875" style="16" customWidth="1"/>
    <col min="263" max="263" width="8.88671875" style="16" customWidth="1"/>
    <col min="264" max="264" width="8.6640625" style="16" customWidth="1"/>
    <col min="265" max="265" width="9.33203125" style="16" customWidth="1"/>
    <col min="266" max="266" width="23.44140625" style="16" customWidth="1"/>
    <col min="267" max="267" width="5.5546875" style="16" customWidth="1"/>
    <col min="268" max="268" width="6.44140625" style="16" customWidth="1"/>
    <col min="269" max="269" width="5.44140625" style="16" customWidth="1"/>
    <col min="270" max="270" width="12.109375" style="16" customWidth="1"/>
    <col min="271" max="271" width="19.44140625" style="16" customWidth="1"/>
    <col min="272" max="272" width="14.109375" style="16" customWidth="1"/>
    <col min="273" max="273" width="55" style="16" customWidth="1"/>
    <col min="274" max="513" width="9.109375" style="16"/>
    <col min="514" max="514" width="7" style="16" customWidth="1"/>
    <col min="515" max="515" width="6" style="16" customWidth="1"/>
    <col min="516" max="516" width="12" style="16" bestFit="1" customWidth="1"/>
    <col min="517" max="517" width="36.33203125" style="16" customWidth="1"/>
    <col min="518" max="518" width="10.88671875" style="16" customWidth="1"/>
    <col min="519" max="519" width="8.88671875" style="16" customWidth="1"/>
    <col min="520" max="520" width="8.6640625" style="16" customWidth="1"/>
    <col min="521" max="521" width="9.33203125" style="16" customWidth="1"/>
    <col min="522" max="522" width="23.44140625" style="16" customWidth="1"/>
    <col min="523" max="523" width="5.5546875" style="16" customWidth="1"/>
    <col min="524" max="524" width="6.44140625" style="16" customWidth="1"/>
    <col min="525" max="525" width="5.44140625" style="16" customWidth="1"/>
    <col min="526" max="526" width="12.109375" style="16" customWidth="1"/>
    <col min="527" max="527" width="19.44140625" style="16" customWidth="1"/>
    <col min="528" max="528" width="14.109375" style="16" customWidth="1"/>
    <col min="529" max="529" width="55" style="16" customWidth="1"/>
    <col min="530" max="769" width="9.109375" style="16"/>
    <col min="770" max="770" width="7" style="16" customWidth="1"/>
    <col min="771" max="771" width="6" style="16" customWidth="1"/>
    <col min="772" max="772" width="12" style="16" bestFit="1" customWidth="1"/>
    <col min="773" max="773" width="36.33203125" style="16" customWidth="1"/>
    <col min="774" max="774" width="10.88671875" style="16" customWidth="1"/>
    <col min="775" max="775" width="8.88671875" style="16" customWidth="1"/>
    <col min="776" max="776" width="8.6640625" style="16" customWidth="1"/>
    <col min="777" max="777" width="9.33203125" style="16" customWidth="1"/>
    <col min="778" max="778" width="23.44140625" style="16" customWidth="1"/>
    <col min="779" max="779" width="5.5546875" style="16" customWidth="1"/>
    <col min="780" max="780" width="6.44140625" style="16" customWidth="1"/>
    <col min="781" max="781" width="5.44140625" style="16" customWidth="1"/>
    <col min="782" max="782" width="12.109375" style="16" customWidth="1"/>
    <col min="783" max="783" width="19.44140625" style="16" customWidth="1"/>
    <col min="784" max="784" width="14.109375" style="16" customWidth="1"/>
    <col min="785" max="785" width="55" style="16" customWidth="1"/>
    <col min="786" max="1025" width="9.109375" style="16"/>
    <col min="1026" max="1026" width="7" style="16" customWidth="1"/>
    <col min="1027" max="1027" width="6" style="16" customWidth="1"/>
    <col min="1028" max="1028" width="12" style="16" bestFit="1" customWidth="1"/>
    <col min="1029" max="1029" width="36.33203125" style="16" customWidth="1"/>
    <col min="1030" max="1030" width="10.88671875" style="16" customWidth="1"/>
    <col min="1031" max="1031" width="8.88671875" style="16" customWidth="1"/>
    <col min="1032" max="1032" width="8.6640625" style="16" customWidth="1"/>
    <col min="1033" max="1033" width="9.33203125" style="16" customWidth="1"/>
    <col min="1034" max="1034" width="23.44140625" style="16" customWidth="1"/>
    <col min="1035" max="1035" width="5.5546875" style="16" customWidth="1"/>
    <col min="1036" max="1036" width="6.44140625" style="16" customWidth="1"/>
    <col min="1037" max="1037" width="5.44140625" style="16" customWidth="1"/>
    <col min="1038" max="1038" width="12.109375" style="16" customWidth="1"/>
    <col min="1039" max="1039" width="19.44140625" style="16" customWidth="1"/>
    <col min="1040" max="1040" width="14.109375" style="16" customWidth="1"/>
    <col min="1041" max="1041" width="55" style="16" customWidth="1"/>
    <col min="1042" max="1281" width="9.109375" style="16"/>
    <col min="1282" max="1282" width="7" style="16" customWidth="1"/>
    <col min="1283" max="1283" width="6" style="16" customWidth="1"/>
    <col min="1284" max="1284" width="12" style="16" bestFit="1" customWidth="1"/>
    <col min="1285" max="1285" width="36.33203125" style="16" customWidth="1"/>
    <col min="1286" max="1286" width="10.88671875" style="16" customWidth="1"/>
    <col min="1287" max="1287" width="8.88671875" style="16" customWidth="1"/>
    <col min="1288" max="1288" width="8.6640625" style="16" customWidth="1"/>
    <col min="1289" max="1289" width="9.33203125" style="16" customWidth="1"/>
    <col min="1290" max="1290" width="23.44140625" style="16" customWidth="1"/>
    <col min="1291" max="1291" width="5.5546875" style="16" customWidth="1"/>
    <col min="1292" max="1292" width="6.44140625" style="16" customWidth="1"/>
    <col min="1293" max="1293" width="5.44140625" style="16" customWidth="1"/>
    <col min="1294" max="1294" width="12.109375" style="16" customWidth="1"/>
    <col min="1295" max="1295" width="19.44140625" style="16" customWidth="1"/>
    <col min="1296" max="1296" width="14.109375" style="16" customWidth="1"/>
    <col min="1297" max="1297" width="55" style="16" customWidth="1"/>
    <col min="1298" max="1537" width="9.109375" style="16"/>
    <col min="1538" max="1538" width="7" style="16" customWidth="1"/>
    <col min="1539" max="1539" width="6" style="16" customWidth="1"/>
    <col min="1540" max="1540" width="12" style="16" bestFit="1" customWidth="1"/>
    <col min="1541" max="1541" width="36.33203125" style="16" customWidth="1"/>
    <col min="1542" max="1542" width="10.88671875" style="16" customWidth="1"/>
    <col min="1543" max="1543" width="8.88671875" style="16" customWidth="1"/>
    <col min="1544" max="1544" width="8.6640625" style="16" customWidth="1"/>
    <col min="1545" max="1545" width="9.33203125" style="16" customWidth="1"/>
    <col min="1546" max="1546" width="23.44140625" style="16" customWidth="1"/>
    <col min="1547" max="1547" width="5.5546875" style="16" customWidth="1"/>
    <col min="1548" max="1548" width="6.44140625" style="16" customWidth="1"/>
    <col min="1549" max="1549" width="5.44140625" style="16" customWidth="1"/>
    <col min="1550" max="1550" width="12.109375" style="16" customWidth="1"/>
    <col min="1551" max="1551" width="19.44140625" style="16" customWidth="1"/>
    <col min="1552" max="1552" width="14.109375" style="16" customWidth="1"/>
    <col min="1553" max="1553" width="55" style="16" customWidth="1"/>
    <col min="1554" max="1793" width="9.109375" style="16"/>
    <col min="1794" max="1794" width="7" style="16" customWidth="1"/>
    <col min="1795" max="1795" width="6" style="16" customWidth="1"/>
    <col min="1796" max="1796" width="12" style="16" bestFit="1" customWidth="1"/>
    <col min="1797" max="1797" width="36.33203125" style="16" customWidth="1"/>
    <col min="1798" max="1798" width="10.88671875" style="16" customWidth="1"/>
    <col min="1799" max="1799" width="8.88671875" style="16" customWidth="1"/>
    <col min="1800" max="1800" width="8.6640625" style="16" customWidth="1"/>
    <col min="1801" max="1801" width="9.33203125" style="16" customWidth="1"/>
    <col min="1802" max="1802" width="23.44140625" style="16" customWidth="1"/>
    <col min="1803" max="1803" width="5.5546875" style="16" customWidth="1"/>
    <col min="1804" max="1804" width="6.44140625" style="16" customWidth="1"/>
    <col min="1805" max="1805" width="5.44140625" style="16" customWidth="1"/>
    <col min="1806" max="1806" width="12.109375" style="16" customWidth="1"/>
    <col min="1807" max="1807" width="19.44140625" style="16" customWidth="1"/>
    <col min="1808" max="1808" width="14.109375" style="16" customWidth="1"/>
    <col min="1809" max="1809" width="55" style="16" customWidth="1"/>
    <col min="1810" max="2049" width="9.109375" style="16"/>
    <col min="2050" max="2050" width="7" style="16" customWidth="1"/>
    <col min="2051" max="2051" width="6" style="16" customWidth="1"/>
    <col min="2052" max="2052" width="12" style="16" bestFit="1" customWidth="1"/>
    <col min="2053" max="2053" width="36.33203125" style="16" customWidth="1"/>
    <col min="2054" max="2054" width="10.88671875" style="16" customWidth="1"/>
    <col min="2055" max="2055" width="8.88671875" style="16" customWidth="1"/>
    <col min="2056" max="2056" width="8.6640625" style="16" customWidth="1"/>
    <col min="2057" max="2057" width="9.33203125" style="16" customWidth="1"/>
    <col min="2058" max="2058" width="23.44140625" style="16" customWidth="1"/>
    <col min="2059" max="2059" width="5.5546875" style="16" customWidth="1"/>
    <col min="2060" max="2060" width="6.44140625" style="16" customWidth="1"/>
    <col min="2061" max="2061" width="5.44140625" style="16" customWidth="1"/>
    <col min="2062" max="2062" width="12.109375" style="16" customWidth="1"/>
    <col min="2063" max="2063" width="19.44140625" style="16" customWidth="1"/>
    <col min="2064" max="2064" width="14.109375" style="16" customWidth="1"/>
    <col min="2065" max="2065" width="55" style="16" customWidth="1"/>
    <col min="2066" max="2305" width="9.109375" style="16"/>
    <col min="2306" max="2306" width="7" style="16" customWidth="1"/>
    <col min="2307" max="2307" width="6" style="16" customWidth="1"/>
    <col min="2308" max="2308" width="12" style="16" bestFit="1" customWidth="1"/>
    <col min="2309" max="2309" width="36.33203125" style="16" customWidth="1"/>
    <col min="2310" max="2310" width="10.88671875" style="16" customWidth="1"/>
    <col min="2311" max="2311" width="8.88671875" style="16" customWidth="1"/>
    <col min="2312" max="2312" width="8.6640625" style="16" customWidth="1"/>
    <col min="2313" max="2313" width="9.33203125" style="16" customWidth="1"/>
    <col min="2314" max="2314" width="23.44140625" style="16" customWidth="1"/>
    <col min="2315" max="2315" width="5.5546875" style="16" customWidth="1"/>
    <col min="2316" max="2316" width="6.44140625" style="16" customWidth="1"/>
    <col min="2317" max="2317" width="5.44140625" style="16" customWidth="1"/>
    <col min="2318" max="2318" width="12.109375" style="16" customWidth="1"/>
    <col min="2319" max="2319" width="19.44140625" style="16" customWidth="1"/>
    <col min="2320" max="2320" width="14.109375" style="16" customWidth="1"/>
    <col min="2321" max="2321" width="55" style="16" customWidth="1"/>
    <col min="2322" max="2561" width="9.109375" style="16"/>
    <col min="2562" max="2562" width="7" style="16" customWidth="1"/>
    <col min="2563" max="2563" width="6" style="16" customWidth="1"/>
    <col min="2564" max="2564" width="12" style="16" bestFit="1" customWidth="1"/>
    <col min="2565" max="2565" width="36.33203125" style="16" customWidth="1"/>
    <col min="2566" max="2566" width="10.88671875" style="16" customWidth="1"/>
    <col min="2567" max="2567" width="8.88671875" style="16" customWidth="1"/>
    <col min="2568" max="2568" width="8.6640625" style="16" customWidth="1"/>
    <col min="2569" max="2569" width="9.33203125" style="16" customWidth="1"/>
    <col min="2570" max="2570" width="23.44140625" style="16" customWidth="1"/>
    <col min="2571" max="2571" width="5.5546875" style="16" customWidth="1"/>
    <col min="2572" max="2572" width="6.44140625" style="16" customWidth="1"/>
    <col min="2573" max="2573" width="5.44140625" style="16" customWidth="1"/>
    <col min="2574" max="2574" width="12.109375" style="16" customWidth="1"/>
    <col min="2575" max="2575" width="19.44140625" style="16" customWidth="1"/>
    <col min="2576" max="2576" width="14.109375" style="16" customWidth="1"/>
    <col min="2577" max="2577" width="55" style="16" customWidth="1"/>
    <col min="2578" max="2817" width="9.109375" style="16"/>
    <col min="2818" max="2818" width="7" style="16" customWidth="1"/>
    <col min="2819" max="2819" width="6" style="16" customWidth="1"/>
    <col min="2820" max="2820" width="12" style="16" bestFit="1" customWidth="1"/>
    <col min="2821" max="2821" width="36.33203125" style="16" customWidth="1"/>
    <col min="2822" max="2822" width="10.88671875" style="16" customWidth="1"/>
    <col min="2823" max="2823" width="8.88671875" style="16" customWidth="1"/>
    <col min="2824" max="2824" width="8.6640625" style="16" customWidth="1"/>
    <col min="2825" max="2825" width="9.33203125" style="16" customWidth="1"/>
    <col min="2826" max="2826" width="23.44140625" style="16" customWidth="1"/>
    <col min="2827" max="2827" width="5.5546875" style="16" customWidth="1"/>
    <col min="2828" max="2828" width="6.44140625" style="16" customWidth="1"/>
    <col min="2829" max="2829" width="5.44140625" style="16" customWidth="1"/>
    <col min="2830" max="2830" width="12.109375" style="16" customWidth="1"/>
    <col min="2831" max="2831" width="19.44140625" style="16" customWidth="1"/>
    <col min="2832" max="2832" width="14.109375" style="16" customWidth="1"/>
    <col min="2833" max="2833" width="55" style="16" customWidth="1"/>
    <col min="2834" max="3073" width="9.109375" style="16"/>
    <col min="3074" max="3074" width="7" style="16" customWidth="1"/>
    <col min="3075" max="3075" width="6" style="16" customWidth="1"/>
    <col min="3076" max="3076" width="12" style="16" bestFit="1" customWidth="1"/>
    <col min="3077" max="3077" width="36.33203125" style="16" customWidth="1"/>
    <col min="3078" max="3078" width="10.88671875" style="16" customWidth="1"/>
    <col min="3079" max="3079" width="8.88671875" style="16" customWidth="1"/>
    <col min="3080" max="3080" width="8.6640625" style="16" customWidth="1"/>
    <col min="3081" max="3081" width="9.33203125" style="16" customWidth="1"/>
    <col min="3082" max="3082" width="23.44140625" style="16" customWidth="1"/>
    <col min="3083" max="3083" width="5.5546875" style="16" customWidth="1"/>
    <col min="3084" max="3084" width="6.44140625" style="16" customWidth="1"/>
    <col min="3085" max="3085" width="5.44140625" style="16" customWidth="1"/>
    <col min="3086" max="3086" width="12.109375" style="16" customWidth="1"/>
    <col min="3087" max="3087" width="19.44140625" style="16" customWidth="1"/>
    <col min="3088" max="3088" width="14.109375" style="16" customWidth="1"/>
    <col min="3089" max="3089" width="55" style="16" customWidth="1"/>
    <col min="3090" max="3329" width="9.109375" style="16"/>
    <col min="3330" max="3330" width="7" style="16" customWidth="1"/>
    <col min="3331" max="3331" width="6" style="16" customWidth="1"/>
    <col min="3332" max="3332" width="12" style="16" bestFit="1" customWidth="1"/>
    <col min="3333" max="3333" width="36.33203125" style="16" customWidth="1"/>
    <col min="3334" max="3334" width="10.88671875" style="16" customWidth="1"/>
    <col min="3335" max="3335" width="8.88671875" style="16" customWidth="1"/>
    <col min="3336" max="3336" width="8.6640625" style="16" customWidth="1"/>
    <col min="3337" max="3337" width="9.33203125" style="16" customWidth="1"/>
    <col min="3338" max="3338" width="23.44140625" style="16" customWidth="1"/>
    <col min="3339" max="3339" width="5.5546875" style="16" customWidth="1"/>
    <col min="3340" max="3340" width="6.44140625" style="16" customWidth="1"/>
    <col min="3341" max="3341" width="5.44140625" style="16" customWidth="1"/>
    <col min="3342" max="3342" width="12.109375" style="16" customWidth="1"/>
    <col min="3343" max="3343" width="19.44140625" style="16" customWidth="1"/>
    <col min="3344" max="3344" width="14.109375" style="16" customWidth="1"/>
    <col min="3345" max="3345" width="55" style="16" customWidth="1"/>
    <col min="3346" max="3585" width="9.109375" style="16"/>
    <col min="3586" max="3586" width="7" style="16" customWidth="1"/>
    <col min="3587" max="3587" width="6" style="16" customWidth="1"/>
    <col min="3588" max="3588" width="12" style="16" bestFit="1" customWidth="1"/>
    <col min="3589" max="3589" width="36.33203125" style="16" customWidth="1"/>
    <col min="3590" max="3590" width="10.88671875" style="16" customWidth="1"/>
    <col min="3591" max="3591" width="8.88671875" style="16" customWidth="1"/>
    <col min="3592" max="3592" width="8.6640625" style="16" customWidth="1"/>
    <col min="3593" max="3593" width="9.33203125" style="16" customWidth="1"/>
    <col min="3594" max="3594" width="23.44140625" style="16" customWidth="1"/>
    <col min="3595" max="3595" width="5.5546875" style="16" customWidth="1"/>
    <col min="3596" max="3596" width="6.44140625" style="16" customWidth="1"/>
    <col min="3597" max="3597" width="5.44140625" style="16" customWidth="1"/>
    <col min="3598" max="3598" width="12.109375" style="16" customWidth="1"/>
    <col min="3599" max="3599" width="19.44140625" style="16" customWidth="1"/>
    <col min="3600" max="3600" width="14.109375" style="16" customWidth="1"/>
    <col min="3601" max="3601" width="55" style="16" customWidth="1"/>
    <col min="3602" max="3841" width="9.109375" style="16"/>
    <col min="3842" max="3842" width="7" style="16" customWidth="1"/>
    <col min="3843" max="3843" width="6" style="16" customWidth="1"/>
    <col min="3844" max="3844" width="12" style="16" bestFit="1" customWidth="1"/>
    <col min="3845" max="3845" width="36.33203125" style="16" customWidth="1"/>
    <col min="3846" max="3846" width="10.88671875" style="16" customWidth="1"/>
    <col min="3847" max="3847" width="8.88671875" style="16" customWidth="1"/>
    <col min="3848" max="3848" width="8.6640625" style="16" customWidth="1"/>
    <col min="3849" max="3849" width="9.33203125" style="16" customWidth="1"/>
    <col min="3850" max="3850" width="23.44140625" style="16" customWidth="1"/>
    <col min="3851" max="3851" width="5.5546875" style="16" customWidth="1"/>
    <col min="3852" max="3852" width="6.44140625" style="16" customWidth="1"/>
    <col min="3853" max="3853" width="5.44140625" style="16" customWidth="1"/>
    <col min="3854" max="3854" width="12.109375" style="16" customWidth="1"/>
    <col min="3855" max="3855" width="19.44140625" style="16" customWidth="1"/>
    <col min="3856" max="3856" width="14.109375" style="16" customWidth="1"/>
    <col min="3857" max="3857" width="55" style="16" customWidth="1"/>
    <col min="3858" max="4097" width="9.109375" style="16"/>
    <col min="4098" max="4098" width="7" style="16" customWidth="1"/>
    <col min="4099" max="4099" width="6" style="16" customWidth="1"/>
    <col min="4100" max="4100" width="12" style="16" bestFit="1" customWidth="1"/>
    <col min="4101" max="4101" width="36.33203125" style="16" customWidth="1"/>
    <col min="4102" max="4102" width="10.88671875" style="16" customWidth="1"/>
    <col min="4103" max="4103" width="8.88671875" style="16" customWidth="1"/>
    <col min="4104" max="4104" width="8.6640625" style="16" customWidth="1"/>
    <col min="4105" max="4105" width="9.33203125" style="16" customWidth="1"/>
    <col min="4106" max="4106" width="23.44140625" style="16" customWidth="1"/>
    <col min="4107" max="4107" width="5.5546875" style="16" customWidth="1"/>
    <col min="4108" max="4108" width="6.44140625" style="16" customWidth="1"/>
    <col min="4109" max="4109" width="5.44140625" style="16" customWidth="1"/>
    <col min="4110" max="4110" width="12.109375" style="16" customWidth="1"/>
    <col min="4111" max="4111" width="19.44140625" style="16" customWidth="1"/>
    <col min="4112" max="4112" width="14.109375" style="16" customWidth="1"/>
    <col min="4113" max="4113" width="55" style="16" customWidth="1"/>
    <col min="4114" max="4353" width="9.109375" style="16"/>
    <col min="4354" max="4354" width="7" style="16" customWidth="1"/>
    <col min="4355" max="4355" width="6" style="16" customWidth="1"/>
    <col min="4356" max="4356" width="12" style="16" bestFit="1" customWidth="1"/>
    <col min="4357" max="4357" width="36.33203125" style="16" customWidth="1"/>
    <col min="4358" max="4358" width="10.88671875" style="16" customWidth="1"/>
    <col min="4359" max="4359" width="8.88671875" style="16" customWidth="1"/>
    <col min="4360" max="4360" width="8.6640625" style="16" customWidth="1"/>
    <col min="4361" max="4361" width="9.33203125" style="16" customWidth="1"/>
    <col min="4362" max="4362" width="23.44140625" style="16" customWidth="1"/>
    <col min="4363" max="4363" width="5.5546875" style="16" customWidth="1"/>
    <col min="4364" max="4364" width="6.44140625" style="16" customWidth="1"/>
    <col min="4365" max="4365" width="5.44140625" style="16" customWidth="1"/>
    <col min="4366" max="4366" width="12.109375" style="16" customWidth="1"/>
    <col min="4367" max="4367" width="19.44140625" style="16" customWidth="1"/>
    <col min="4368" max="4368" width="14.109375" style="16" customWidth="1"/>
    <col min="4369" max="4369" width="55" style="16" customWidth="1"/>
    <col min="4370" max="4609" width="9.109375" style="16"/>
    <col min="4610" max="4610" width="7" style="16" customWidth="1"/>
    <col min="4611" max="4611" width="6" style="16" customWidth="1"/>
    <col min="4612" max="4612" width="12" style="16" bestFit="1" customWidth="1"/>
    <col min="4613" max="4613" width="36.33203125" style="16" customWidth="1"/>
    <col min="4614" max="4614" width="10.88671875" style="16" customWidth="1"/>
    <col min="4615" max="4615" width="8.88671875" style="16" customWidth="1"/>
    <col min="4616" max="4616" width="8.6640625" style="16" customWidth="1"/>
    <col min="4617" max="4617" width="9.33203125" style="16" customWidth="1"/>
    <col min="4618" max="4618" width="23.44140625" style="16" customWidth="1"/>
    <col min="4619" max="4619" width="5.5546875" style="16" customWidth="1"/>
    <col min="4620" max="4620" width="6.44140625" style="16" customWidth="1"/>
    <col min="4621" max="4621" width="5.44140625" style="16" customWidth="1"/>
    <col min="4622" max="4622" width="12.109375" style="16" customWidth="1"/>
    <col min="4623" max="4623" width="19.44140625" style="16" customWidth="1"/>
    <col min="4624" max="4624" width="14.109375" style="16" customWidth="1"/>
    <col min="4625" max="4625" width="55" style="16" customWidth="1"/>
    <col min="4626" max="4865" width="9.109375" style="16"/>
    <col min="4866" max="4866" width="7" style="16" customWidth="1"/>
    <col min="4867" max="4867" width="6" style="16" customWidth="1"/>
    <col min="4868" max="4868" width="12" style="16" bestFit="1" customWidth="1"/>
    <col min="4869" max="4869" width="36.33203125" style="16" customWidth="1"/>
    <col min="4870" max="4870" width="10.88671875" style="16" customWidth="1"/>
    <col min="4871" max="4871" width="8.88671875" style="16" customWidth="1"/>
    <col min="4872" max="4872" width="8.6640625" style="16" customWidth="1"/>
    <col min="4873" max="4873" width="9.33203125" style="16" customWidth="1"/>
    <col min="4874" max="4874" width="23.44140625" style="16" customWidth="1"/>
    <col min="4875" max="4875" width="5.5546875" style="16" customWidth="1"/>
    <col min="4876" max="4876" width="6.44140625" style="16" customWidth="1"/>
    <col min="4877" max="4877" width="5.44140625" style="16" customWidth="1"/>
    <col min="4878" max="4878" width="12.109375" style="16" customWidth="1"/>
    <col min="4879" max="4879" width="19.44140625" style="16" customWidth="1"/>
    <col min="4880" max="4880" width="14.109375" style="16" customWidth="1"/>
    <col min="4881" max="4881" width="55" style="16" customWidth="1"/>
    <col min="4882" max="5121" width="9.109375" style="16"/>
    <col min="5122" max="5122" width="7" style="16" customWidth="1"/>
    <col min="5123" max="5123" width="6" style="16" customWidth="1"/>
    <col min="5124" max="5124" width="12" style="16" bestFit="1" customWidth="1"/>
    <col min="5125" max="5125" width="36.33203125" style="16" customWidth="1"/>
    <col min="5126" max="5126" width="10.88671875" style="16" customWidth="1"/>
    <col min="5127" max="5127" width="8.88671875" style="16" customWidth="1"/>
    <col min="5128" max="5128" width="8.6640625" style="16" customWidth="1"/>
    <col min="5129" max="5129" width="9.33203125" style="16" customWidth="1"/>
    <col min="5130" max="5130" width="23.44140625" style="16" customWidth="1"/>
    <col min="5131" max="5131" width="5.5546875" style="16" customWidth="1"/>
    <col min="5132" max="5132" width="6.44140625" style="16" customWidth="1"/>
    <col min="5133" max="5133" width="5.44140625" style="16" customWidth="1"/>
    <col min="5134" max="5134" width="12.109375" style="16" customWidth="1"/>
    <col min="5135" max="5135" width="19.44140625" style="16" customWidth="1"/>
    <col min="5136" max="5136" width="14.109375" style="16" customWidth="1"/>
    <col min="5137" max="5137" width="55" style="16" customWidth="1"/>
    <col min="5138" max="5377" width="9.109375" style="16"/>
    <col min="5378" max="5378" width="7" style="16" customWidth="1"/>
    <col min="5379" max="5379" width="6" style="16" customWidth="1"/>
    <col min="5380" max="5380" width="12" style="16" bestFit="1" customWidth="1"/>
    <col min="5381" max="5381" width="36.33203125" style="16" customWidth="1"/>
    <col min="5382" max="5382" width="10.88671875" style="16" customWidth="1"/>
    <col min="5383" max="5383" width="8.88671875" style="16" customWidth="1"/>
    <col min="5384" max="5384" width="8.6640625" style="16" customWidth="1"/>
    <col min="5385" max="5385" width="9.33203125" style="16" customWidth="1"/>
    <col min="5386" max="5386" width="23.44140625" style="16" customWidth="1"/>
    <col min="5387" max="5387" width="5.5546875" style="16" customWidth="1"/>
    <col min="5388" max="5388" width="6.44140625" style="16" customWidth="1"/>
    <col min="5389" max="5389" width="5.44140625" style="16" customWidth="1"/>
    <col min="5390" max="5390" width="12.109375" style="16" customWidth="1"/>
    <col min="5391" max="5391" width="19.44140625" style="16" customWidth="1"/>
    <col min="5392" max="5392" width="14.109375" style="16" customWidth="1"/>
    <col min="5393" max="5393" width="55" style="16" customWidth="1"/>
    <col min="5394" max="5633" width="9.109375" style="16"/>
    <col min="5634" max="5634" width="7" style="16" customWidth="1"/>
    <col min="5635" max="5635" width="6" style="16" customWidth="1"/>
    <col min="5636" max="5636" width="12" style="16" bestFit="1" customWidth="1"/>
    <col min="5637" max="5637" width="36.33203125" style="16" customWidth="1"/>
    <col min="5638" max="5638" width="10.88671875" style="16" customWidth="1"/>
    <col min="5639" max="5639" width="8.88671875" style="16" customWidth="1"/>
    <col min="5640" max="5640" width="8.6640625" style="16" customWidth="1"/>
    <col min="5641" max="5641" width="9.33203125" style="16" customWidth="1"/>
    <col min="5642" max="5642" width="23.44140625" style="16" customWidth="1"/>
    <col min="5643" max="5643" width="5.5546875" style="16" customWidth="1"/>
    <col min="5644" max="5644" width="6.44140625" style="16" customWidth="1"/>
    <col min="5645" max="5645" width="5.44140625" style="16" customWidth="1"/>
    <col min="5646" max="5646" width="12.109375" style="16" customWidth="1"/>
    <col min="5647" max="5647" width="19.44140625" style="16" customWidth="1"/>
    <col min="5648" max="5648" width="14.109375" style="16" customWidth="1"/>
    <col min="5649" max="5649" width="55" style="16" customWidth="1"/>
    <col min="5650" max="5889" width="9.109375" style="16"/>
    <col min="5890" max="5890" width="7" style="16" customWidth="1"/>
    <col min="5891" max="5891" width="6" style="16" customWidth="1"/>
    <col min="5892" max="5892" width="12" style="16" bestFit="1" customWidth="1"/>
    <col min="5893" max="5893" width="36.33203125" style="16" customWidth="1"/>
    <col min="5894" max="5894" width="10.88671875" style="16" customWidth="1"/>
    <col min="5895" max="5895" width="8.88671875" style="16" customWidth="1"/>
    <col min="5896" max="5896" width="8.6640625" style="16" customWidth="1"/>
    <col min="5897" max="5897" width="9.33203125" style="16" customWidth="1"/>
    <col min="5898" max="5898" width="23.44140625" style="16" customWidth="1"/>
    <col min="5899" max="5899" width="5.5546875" style="16" customWidth="1"/>
    <col min="5900" max="5900" width="6.44140625" style="16" customWidth="1"/>
    <col min="5901" max="5901" width="5.44140625" style="16" customWidth="1"/>
    <col min="5902" max="5902" width="12.109375" style="16" customWidth="1"/>
    <col min="5903" max="5903" width="19.44140625" style="16" customWidth="1"/>
    <col min="5904" max="5904" width="14.109375" style="16" customWidth="1"/>
    <col min="5905" max="5905" width="55" style="16" customWidth="1"/>
    <col min="5906" max="6145" width="9.109375" style="16"/>
    <col min="6146" max="6146" width="7" style="16" customWidth="1"/>
    <col min="6147" max="6147" width="6" style="16" customWidth="1"/>
    <col min="6148" max="6148" width="12" style="16" bestFit="1" customWidth="1"/>
    <col min="6149" max="6149" width="36.33203125" style="16" customWidth="1"/>
    <col min="6150" max="6150" width="10.88671875" style="16" customWidth="1"/>
    <col min="6151" max="6151" width="8.88671875" style="16" customWidth="1"/>
    <col min="6152" max="6152" width="8.6640625" style="16" customWidth="1"/>
    <col min="6153" max="6153" width="9.33203125" style="16" customWidth="1"/>
    <col min="6154" max="6154" width="23.44140625" style="16" customWidth="1"/>
    <col min="6155" max="6155" width="5.5546875" style="16" customWidth="1"/>
    <col min="6156" max="6156" width="6.44140625" style="16" customWidth="1"/>
    <col min="6157" max="6157" width="5.44140625" style="16" customWidth="1"/>
    <col min="6158" max="6158" width="12.109375" style="16" customWidth="1"/>
    <col min="6159" max="6159" width="19.44140625" style="16" customWidth="1"/>
    <col min="6160" max="6160" width="14.109375" style="16" customWidth="1"/>
    <col min="6161" max="6161" width="55" style="16" customWidth="1"/>
    <col min="6162" max="6401" width="9.109375" style="16"/>
    <col min="6402" max="6402" width="7" style="16" customWidth="1"/>
    <col min="6403" max="6403" width="6" style="16" customWidth="1"/>
    <col min="6404" max="6404" width="12" style="16" bestFit="1" customWidth="1"/>
    <col min="6405" max="6405" width="36.33203125" style="16" customWidth="1"/>
    <col min="6406" max="6406" width="10.88671875" style="16" customWidth="1"/>
    <col min="6407" max="6407" width="8.88671875" style="16" customWidth="1"/>
    <col min="6408" max="6408" width="8.6640625" style="16" customWidth="1"/>
    <col min="6409" max="6409" width="9.33203125" style="16" customWidth="1"/>
    <col min="6410" max="6410" width="23.44140625" style="16" customWidth="1"/>
    <col min="6411" max="6411" width="5.5546875" style="16" customWidth="1"/>
    <col min="6412" max="6412" width="6.44140625" style="16" customWidth="1"/>
    <col min="6413" max="6413" width="5.44140625" style="16" customWidth="1"/>
    <col min="6414" max="6414" width="12.109375" style="16" customWidth="1"/>
    <col min="6415" max="6415" width="19.44140625" style="16" customWidth="1"/>
    <col min="6416" max="6416" width="14.109375" style="16" customWidth="1"/>
    <col min="6417" max="6417" width="55" style="16" customWidth="1"/>
    <col min="6418" max="6657" width="9.109375" style="16"/>
    <col min="6658" max="6658" width="7" style="16" customWidth="1"/>
    <col min="6659" max="6659" width="6" style="16" customWidth="1"/>
    <col min="6660" max="6660" width="12" style="16" bestFit="1" customWidth="1"/>
    <col min="6661" max="6661" width="36.33203125" style="16" customWidth="1"/>
    <col min="6662" max="6662" width="10.88671875" style="16" customWidth="1"/>
    <col min="6663" max="6663" width="8.88671875" style="16" customWidth="1"/>
    <col min="6664" max="6664" width="8.6640625" style="16" customWidth="1"/>
    <col min="6665" max="6665" width="9.33203125" style="16" customWidth="1"/>
    <col min="6666" max="6666" width="23.44140625" style="16" customWidth="1"/>
    <col min="6667" max="6667" width="5.5546875" style="16" customWidth="1"/>
    <col min="6668" max="6668" width="6.44140625" style="16" customWidth="1"/>
    <col min="6669" max="6669" width="5.44140625" style="16" customWidth="1"/>
    <col min="6670" max="6670" width="12.109375" style="16" customWidth="1"/>
    <col min="6671" max="6671" width="19.44140625" style="16" customWidth="1"/>
    <col min="6672" max="6672" width="14.109375" style="16" customWidth="1"/>
    <col min="6673" max="6673" width="55" style="16" customWidth="1"/>
    <col min="6674" max="6913" width="9.109375" style="16"/>
    <col min="6914" max="6914" width="7" style="16" customWidth="1"/>
    <col min="6915" max="6915" width="6" style="16" customWidth="1"/>
    <col min="6916" max="6916" width="12" style="16" bestFit="1" customWidth="1"/>
    <col min="6917" max="6917" width="36.33203125" style="16" customWidth="1"/>
    <col min="6918" max="6918" width="10.88671875" style="16" customWidth="1"/>
    <col min="6919" max="6919" width="8.88671875" style="16" customWidth="1"/>
    <col min="6920" max="6920" width="8.6640625" style="16" customWidth="1"/>
    <col min="6921" max="6921" width="9.33203125" style="16" customWidth="1"/>
    <col min="6922" max="6922" width="23.44140625" style="16" customWidth="1"/>
    <col min="6923" max="6923" width="5.5546875" style="16" customWidth="1"/>
    <col min="6924" max="6924" width="6.44140625" style="16" customWidth="1"/>
    <col min="6925" max="6925" width="5.44140625" style="16" customWidth="1"/>
    <col min="6926" max="6926" width="12.109375" style="16" customWidth="1"/>
    <col min="6927" max="6927" width="19.44140625" style="16" customWidth="1"/>
    <col min="6928" max="6928" width="14.109375" style="16" customWidth="1"/>
    <col min="6929" max="6929" width="55" style="16" customWidth="1"/>
    <col min="6930" max="7169" width="9.109375" style="16"/>
    <col min="7170" max="7170" width="7" style="16" customWidth="1"/>
    <col min="7171" max="7171" width="6" style="16" customWidth="1"/>
    <col min="7172" max="7172" width="12" style="16" bestFit="1" customWidth="1"/>
    <col min="7173" max="7173" width="36.33203125" style="16" customWidth="1"/>
    <col min="7174" max="7174" width="10.88671875" style="16" customWidth="1"/>
    <col min="7175" max="7175" width="8.88671875" style="16" customWidth="1"/>
    <col min="7176" max="7176" width="8.6640625" style="16" customWidth="1"/>
    <col min="7177" max="7177" width="9.33203125" style="16" customWidth="1"/>
    <col min="7178" max="7178" width="23.44140625" style="16" customWidth="1"/>
    <col min="7179" max="7179" width="5.5546875" style="16" customWidth="1"/>
    <col min="7180" max="7180" width="6.44140625" style="16" customWidth="1"/>
    <col min="7181" max="7181" width="5.44140625" style="16" customWidth="1"/>
    <col min="7182" max="7182" width="12.109375" style="16" customWidth="1"/>
    <col min="7183" max="7183" width="19.44140625" style="16" customWidth="1"/>
    <col min="7184" max="7184" width="14.109375" style="16" customWidth="1"/>
    <col min="7185" max="7185" width="55" style="16" customWidth="1"/>
    <col min="7186" max="7425" width="9.109375" style="16"/>
    <col min="7426" max="7426" width="7" style="16" customWidth="1"/>
    <col min="7427" max="7427" width="6" style="16" customWidth="1"/>
    <col min="7428" max="7428" width="12" style="16" bestFit="1" customWidth="1"/>
    <col min="7429" max="7429" width="36.33203125" style="16" customWidth="1"/>
    <col min="7430" max="7430" width="10.88671875" style="16" customWidth="1"/>
    <col min="7431" max="7431" width="8.88671875" style="16" customWidth="1"/>
    <col min="7432" max="7432" width="8.6640625" style="16" customWidth="1"/>
    <col min="7433" max="7433" width="9.33203125" style="16" customWidth="1"/>
    <col min="7434" max="7434" width="23.44140625" style="16" customWidth="1"/>
    <col min="7435" max="7435" width="5.5546875" style="16" customWidth="1"/>
    <col min="7436" max="7436" width="6.44140625" style="16" customWidth="1"/>
    <col min="7437" max="7437" width="5.44140625" style="16" customWidth="1"/>
    <col min="7438" max="7438" width="12.109375" style="16" customWidth="1"/>
    <col min="7439" max="7439" width="19.44140625" style="16" customWidth="1"/>
    <col min="7440" max="7440" width="14.109375" style="16" customWidth="1"/>
    <col min="7441" max="7441" width="55" style="16" customWidth="1"/>
    <col min="7442" max="7681" width="9.109375" style="16"/>
    <col min="7682" max="7682" width="7" style="16" customWidth="1"/>
    <col min="7683" max="7683" width="6" style="16" customWidth="1"/>
    <col min="7684" max="7684" width="12" style="16" bestFit="1" customWidth="1"/>
    <col min="7685" max="7685" width="36.33203125" style="16" customWidth="1"/>
    <col min="7686" max="7686" width="10.88671875" style="16" customWidth="1"/>
    <col min="7687" max="7687" width="8.88671875" style="16" customWidth="1"/>
    <col min="7688" max="7688" width="8.6640625" style="16" customWidth="1"/>
    <col min="7689" max="7689" width="9.33203125" style="16" customWidth="1"/>
    <col min="7690" max="7690" width="23.44140625" style="16" customWidth="1"/>
    <col min="7691" max="7691" width="5.5546875" style="16" customWidth="1"/>
    <col min="7692" max="7692" width="6.44140625" style="16" customWidth="1"/>
    <col min="7693" max="7693" width="5.44140625" style="16" customWidth="1"/>
    <col min="7694" max="7694" width="12.109375" style="16" customWidth="1"/>
    <col min="7695" max="7695" width="19.44140625" style="16" customWidth="1"/>
    <col min="7696" max="7696" width="14.109375" style="16" customWidth="1"/>
    <col min="7697" max="7697" width="55" style="16" customWidth="1"/>
    <col min="7698" max="7937" width="9.109375" style="16"/>
    <col min="7938" max="7938" width="7" style="16" customWidth="1"/>
    <col min="7939" max="7939" width="6" style="16" customWidth="1"/>
    <col min="7940" max="7940" width="12" style="16" bestFit="1" customWidth="1"/>
    <col min="7941" max="7941" width="36.33203125" style="16" customWidth="1"/>
    <col min="7942" max="7942" width="10.88671875" style="16" customWidth="1"/>
    <col min="7943" max="7943" width="8.88671875" style="16" customWidth="1"/>
    <col min="7944" max="7944" width="8.6640625" style="16" customWidth="1"/>
    <col min="7945" max="7945" width="9.33203125" style="16" customWidth="1"/>
    <col min="7946" max="7946" width="23.44140625" style="16" customWidth="1"/>
    <col min="7947" max="7947" width="5.5546875" style="16" customWidth="1"/>
    <col min="7948" max="7948" width="6.44140625" style="16" customWidth="1"/>
    <col min="7949" max="7949" width="5.44140625" style="16" customWidth="1"/>
    <col min="7950" max="7950" width="12.109375" style="16" customWidth="1"/>
    <col min="7951" max="7951" width="19.44140625" style="16" customWidth="1"/>
    <col min="7952" max="7952" width="14.109375" style="16" customWidth="1"/>
    <col min="7953" max="7953" width="55" style="16" customWidth="1"/>
    <col min="7954" max="8193" width="9.109375" style="16"/>
    <col min="8194" max="8194" width="7" style="16" customWidth="1"/>
    <col min="8195" max="8195" width="6" style="16" customWidth="1"/>
    <col min="8196" max="8196" width="12" style="16" bestFit="1" customWidth="1"/>
    <col min="8197" max="8197" width="36.33203125" style="16" customWidth="1"/>
    <col min="8198" max="8198" width="10.88671875" style="16" customWidth="1"/>
    <col min="8199" max="8199" width="8.88671875" style="16" customWidth="1"/>
    <col min="8200" max="8200" width="8.6640625" style="16" customWidth="1"/>
    <col min="8201" max="8201" width="9.33203125" style="16" customWidth="1"/>
    <col min="8202" max="8202" width="23.44140625" style="16" customWidth="1"/>
    <col min="8203" max="8203" width="5.5546875" style="16" customWidth="1"/>
    <col min="8204" max="8204" width="6.44140625" style="16" customWidth="1"/>
    <col min="8205" max="8205" width="5.44140625" style="16" customWidth="1"/>
    <col min="8206" max="8206" width="12.109375" style="16" customWidth="1"/>
    <col min="8207" max="8207" width="19.44140625" style="16" customWidth="1"/>
    <col min="8208" max="8208" width="14.109375" style="16" customWidth="1"/>
    <col min="8209" max="8209" width="55" style="16" customWidth="1"/>
    <col min="8210" max="8449" width="9.109375" style="16"/>
    <col min="8450" max="8450" width="7" style="16" customWidth="1"/>
    <col min="8451" max="8451" width="6" style="16" customWidth="1"/>
    <col min="8452" max="8452" width="12" style="16" bestFit="1" customWidth="1"/>
    <col min="8453" max="8453" width="36.33203125" style="16" customWidth="1"/>
    <col min="8454" max="8454" width="10.88671875" style="16" customWidth="1"/>
    <col min="8455" max="8455" width="8.88671875" style="16" customWidth="1"/>
    <col min="8456" max="8456" width="8.6640625" style="16" customWidth="1"/>
    <col min="8457" max="8457" width="9.33203125" style="16" customWidth="1"/>
    <col min="8458" max="8458" width="23.44140625" style="16" customWidth="1"/>
    <col min="8459" max="8459" width="5.5546875" style="16" customWidth="1"/>
    <col min="8460" max="8460" width="6.44140625" style="16" customWidth="1"/>
    <col min="8461" max="8461" width="5.44140625" style="16" customWidth="1"/>
    <col min="8462" max="8462" width="12.109375" style="16" customWidth="1"/>
    <col min="8463" max="8463" width="19.44140625" style="16" customWidth="1"/>
    <col min="8464" max="8464" width="14.109375" style="16" customWidth="1"/>
    <col min="8465" max="8465" width="55" style="16" customWidth="1"/>
    <col min="8466" max="8705" width="9.109375" style="16"/>
    <col min="8706" max="8706" width="7" style="16" customWidth="1"/>
    <col min="8707" max="8707" width="6" style="16" customWidth="1"/>
    <col min="8708" max="8708" width="12" style="16" bestFit="1" customWidth="1"/>
    <col min="8709" max="8709" width="36.33203125" style="16" customWidth="1"/>
    <col min="8710" max="8710" width="10.88671875" style="16" customWidth="1"/>
    <col min="8711" max="8711" width="8.88671875" style="16" customWidth="1"/>
    <col min="8712" max="8712" width="8.6640625" style="16" customWidth="1"/>
    <col min="8713" max="8713" width="9.33203125" style="16" customWidth="1"/>
    <col min="8714" max="8714" width="23.44140625" style="16" customWidth="1"/>
    <col min="8715" max="8715" width="5.5546875" style="16" customWidth="1"/>
    <col min="8716" max="8716" width="6.44140625" style="16" customWidth="1"/>
    <col min="8717" max="8717" width="5.44140625" style="16" customWidth="1"/>
    <col min="8718" max="8718" width="12.109375" style="16" customWidth="1"/>
    <col min="8719" max="8719" width="19.44140625" style="16" customWidth="1"/>
    <col min="8720" max="8720" width="14.109375" style="16" customWidth="1"/>
    <col min="8721" max="8721" width="55" style="16" customWidth="1"/>
    <col min="8722" max="8961" width="9.109375" style="16"/>
    <col min="8962" max="8962" width="7" style="16" customWidth="1"/>
    <col min="8963" max="8963" width="6" style="16" customWidth="1"/>
    <col min="8964" max="8964" width="12" style="16" bestFit="1" customWidth="1"/>
    <col min="8965" max="8965" width="36.33203125" style="16" customWidth="1"/>
    <col min="8966" max="8966" width="10.88671875" style="16" customWidth="1"/>
    <col min="8967" max="8967" width="8.88671875" style="16" customWidth="1"/>
    <col min="8968" max="8968" width="8.6640625" style="16" customWidth="1"/>
    <col min="8969" max="8969" width="9.33203125" style="16" customWidth="1"/>
    <col min="8970" max="8970" width="23.44140625" style="16" customWidth="1"/>
    <col min="8971" max="8971" width="5.5546875" style="16" customWidth="1"/>
    <col min="8972" max="8972" width="6.44140625" style="16" customWidth="1"/>
    <col min="8973" max="8973" width="5.44140625" style="16" customWidth="1"/>
    <col min="8974" max="8974" width="12.109375" style="16" customWidth="1"/>
    <col min="8975" max="8975" width="19.44140625" style="16" customWidth="1"/>
    <col min="8976" max="8976" width="14.109375" style="16" customWidth="1"/>
    <col min="8977" max="8977" width="55" style="16" customWidth="1"/>
    <col min="8978" max="9217" width="9.109375" style="16"/>
    <col min="9218" max="9218" width="7" style="16" customWidth="1"/>
    <col min="9219" max="9219" width="6" style="16" customWidth="1"/>
    <col min="9220" max="9220" width="12" style="16" bestFit="1" customWidth="1"/>
    <col min="9221" max="9221" width="36.33203125" style="16" customWidth="1"/>
    <col min="9222" max="9222" width="10.88671875" style="16" customWidth="1"/>
    <col min="9223" max="9223" width="8.88671875" style="16" customWidth="1"/>
    <col min="9224" max="9224" width="8.6640625" style="16" customWidth="1"/>
    <col min="9225" max="9225" width="9.33203125" style="16" customWidth="1"/>
    <col min="9226" max="9226" width="23.44140625" style="16" customWidth="1"/>
    <col min="9227" max="9227" width="5.5546875" style="16" customWidth="1"/>
    <col min="9228" max="9228" width="6.44140625" style="16" customWidth="1"/>
    <col min="9229" max="9229" width="5.44140625" style="16" customWidth="1"/>
    <col min="9230" max="9230" width="12.109375" style="16" customWidth="1"/>
    <col min="9231" max="9231" width="19.44140625" style="16" customWidth="1"/>
    <col min="9232" max="9232" width="14.109375" style="16" customWidth="1"/>
    <col min="9233" max="9233" width="55" style="16" customWidth="1"/>
    <col min="9234" max="9473" width="9.109375" style="16"/>
    <col min="9474" max="9474" width="7" style="16" customWidth="1"/>
    <col min="9475" max="9475" width="6" style="16" customWidth="1"/>
    <col min="9476" max="9476" width="12" style="16" bestFit="1" customWidth="1"/>
    <col min="9477" max="9477" width="36.33203125" style="16" customWidth="1"/>
    <col min="9478" max="9478" width="10.88671875" style="16" customWidth="1"/>
    <col min="9479" max="9479" width="8.88671875" style="16" customWidth="1"/>
    <col min="9480" max="9480" width="8.6640625" style="16" customWidth="1"/>
    <col min="9481" max="9481" width="9.33203125" style="16" customWidth="1"/>
    <col min="9482" max="9482" width="23.44140625" style="16" customWidth="1"/>
    <col min="9483" max="9483" width="5.5546875" style="16" customWidth="1"/>
    <col min="9484" max="9484" width="6.44140625" style="16" customWidth="1"/>
    <col min="9485" max="9485" width="5.44140625" style="16" customWidth="1"/>
    <col min="9486" max="9486" width="12.109375" style="16" customWidth="1"/>
    <col min="9487" max="9487" width="19.44140625" style="16" customWidth="1"/>
    <col min="9488" max="9488" width="14.109375" style="16" customWidth="1"/>
    <col min="9489" max="9489" width="55" style="16" customWidth="1"/>
    <col min="9490" max="9729" width="9.109375" style="16"/>
    <col min="9730" max="9730" width="7" style="16" customWidth="1"/>
    <col min="9731" max="9731" width="6" style="16" customWidth="1"/>
    <col min="9732" max="9732" width="12" style="16" bestFit="1" customWidth="1"/>
    <col min="9733" max="9733" width="36.33203125" style="16" customWidth="1"/>
    <col min="9734" max="9734" width="10.88671875" style="16" customWidth="1"/>
    <col min="9735" max="9735" width="8.88671875" style="16" customWidth="1"/>
    <col min="9736" max="9736" width="8.6640625" style="16" customWidth="1"/>
    <col min="9737" max="9737" width="9.33203125" style="16" customWidth="1"/>
    <col min="9738" max="9738" width="23.44140625" style="16" customWidth="1"/>
    <col min="9739" max="9739" width="5.5546875" style="16" customWidth="1"/>
    <col min="9740" max="9740" width="6.44140625" style="16" customWidth="1"/>
    <col min="9741" max="9741" width="5.44140625" style="16" customWidth="1"/>
    <col min="9742" max="9742" width="12.109375" style="16" customWidth="1"/>
    <col min="9743" max="9743" width="19.44140625" style="16" customWidth="1"/>
    <col min="9744" max="9744" width="14.109375" style="16" customWidth="1"/>
    <col min="9745" max="9745" width="55" style="16" customWidth="1"/>
    <col min="9746" max="9985" width="9.109375" style="16"/>
    <col min="9986" max="9986" width="7" style="16" customWidth="1"/>
    <col min="9987" max="9987" width="6" style="16" customWidth="1"/>
    <col min="9988" max="9988" width="12" style="16" bestFit="1" customWidth="1"/>
    <col min="9989" max="9989" width="36.33203125" style="16" customWidth="1"/>
    <col min="9990" max="9990" width="10.88671875" style="16" customWidth="1"/>
    <col min="9991" max="9991" width="8.88671875" style="16" customWidth="1"/>
    <col min="9992" max="9992" width="8.6640625" style="16" customWidth="1"/>
    <col min="9993" max="9993" width="9.33203125" style="16" customWidth="1"/>
    <col min="9994" max="9994" width="23.44140625" style="16" customWidth="1"/>
    <col min="9995" max="9995" width="5.5546875" style="16" customWidth="1"/>
    <col min="9996" max="9996" width="6.44140625" style="16" customWidth="1"/>
    <col min="9997" max="9997" width="5.44140625" style="16" customWidth="1"/>
    <col min="9998" max="9998" width="12.109375" style="16" customWidth="1"/>
    <col min="9999" max="9999" width="19.44140625" style="16" customWidth="1"/>
    <col min="10000" max="10000" width="14.109375" style="16" customWidth="1"/>
    <col min="10001" max="10001" width="55" style="16" customWidth="1"/>
    <col min="10002" max="10241" width="9.109375" style="16"/>
    <col min="10242" max="10242" width="7" style="16" customWidth="1"/>
    <col min="10243" max="10243" width="6" style="16" customWidth="1"/>
    <col min="10244" max="10244" width="12" style="16" bestFit="1" customWidth="1"/>
    <col min="10245" max="10245" width="36.33203125" style="16" customWidth="1"/>
    <col min="10246" max="10246" width="10.88671875" style="16" customWidth="1"/>
    <col min="10247" max="10247" width="8.88671875" style="16" customWidth="1"/>
    <col min="10248" max="10248" width="8.6640625" style="16" customWidth="1"/>
    <col min="10249" max="10249" width="9.33203125" style="16" customWidth="1"/>
    <col min="10250" max="10250" width="23.44140625" style="16" customWidth="1"/>
    <col min="10251" max="10251" width="5.5546875" style="16" customWidth="1"/>
    <col min="10252" max="10252" width="6.44140625" style="16" customWidth="1"/>
    <col min="10253" max="10253" width="5.44140625" style="16" customWidth="1"/>
    <col min="10254" max="10254" width="12.109375" style="16" customWidth="1"/>
    <col min="10255" max="10255" width="19.44140625" style="16" customWidth="1"/>
    <col min="10256" max="10256" width="14.109375" style="16" customWidth="1"/>
    <col min="10257" max="10257" width="55" style="16" customWidth="1"/>
    <col min="10258" max="10497" width="9.109375" style="16"/>
    <col min="10498" max="10498" width="7" style="16" customWidth="1"/>
    <col min="10499" max="10499" width="6" style="16" customWidth="1"/>
    <col min="10500" max="10500" width="12" style="16" bestFit="1" customWidth="1"/>
    <col min="10501" max="10501" width="36.33203125" style="16" customWidth="1"/>
    <col min="10502" max="10502" width="10.88671875" style="16" customWidth="1"/>
    <col min="10503" max="10503" width="8.88671875" style="16" customWidth="1"/>
    <col min="10504" max="10504" width="8.6640625" style="16" customWidth="1"/>
    <col min="10505" max="10505" width="9.33203125" style="16" customWidth="1"/>
    <col min="10506" max="10506" width="23.44140625" style="16" customWidth="1"/>
    <col min="10507" max="10507" width="5.5546875" style="16" customWidth="1"/>
    <col min="10508" max="10508" width="6.44140625" style="16" customWidth="1"/>
    <col min="10509" max="10509" width="5.44140625" style="16" customWidth="1"/>
    <col min="10510" max="10510" width="12.109375" style="16" customWidth="1"/>
    <col min="10511" max="10511" width="19.44140625" style="16" customWidth="1"/>
    <col min="10512" max="10512" width="14.109375" style="16" customWidth="1"/>
    <col min="10513" max="10513" width="55" style="16" customWidth="1"/>
    <col min="10514" max="10753" width="9.109375" style="16"/>
    <col min="10754" max="10754" width="7" style="16" customWidth="1"/>
    <col min="10755" max="10755" width="6" style="16" customWidth="1"/>
    <col min="10756" max="10756" width="12" style="16" bestFit="1" customWidth="1"/>
    <col min="10757" max="10757" width="36.33203125" style="16" customWidth="1"/>
    <col min="10758" max="10758" width="10.88671875" style="16" customWidth="1"/>
    <col min="10759" max="10759" width="8.88671875" style="16" customWidth="1"/>
    <col min="10760" max="10760" width="8.6640625" style="16" customWidth="1"/>
    <col min="10761" max="10761" width="9.33203125" style="16" customWidth="1"/>
    <col min="10762" max="10762" width="23.44140625" style="16" customWidth="1"/>
    <col min="10763" max="10763" width="5.5546875" style="16" customWidth="1"/>
    <col min="10764" max="10764" width="6.44140625" style="16" customWidth="1"/>
    <col min="10765" max="10765" width="5.44140625" style="16" customWidth="1"/>
    <col min="10766" max="10766" width="12.109375" style="16" customWidth="1"/>
    <col min="10767" max="10767" width="19.44140625" style="16" customWidth="1"/>
    <col min="10768" max="10768" width="14.109375" style="16" customWidth="1"/>
    <col min="10769" max="10769" width="55" style="16" customWidth="1"/>
    <col min="10770" max="11009" width="9.109375" style="16"/>
    <col min="11010" max="11010" width="7" style="16" customWidth="1"/>
    <col min="11011" max="11011" width="6" style="16" customWidth="1"/>
    <col min="11012" max="11012" width="12" style="16" bestFit="1" customWidth="1"/>
    <col min="11013" max="11013" width="36.33203125" style="16" customWidth="1"/>
    <col min="11014" max="11014" width="10.88671875" style="16" customWidth="1"/>
    <col min="11015" max="11015" width="8.88671875" style="16" customWidth="1"/>
    <col min="11016" max="11016" width="8.6640625" style="16" customWidth="1"/>
    <col min="11017" max="11017" width="9.33203125" style="16" customWidth="1"/>
    <col min="11018" max="11018" width="23.44140625" style="16" customWidth="1"/>
    <col min="11019" max="11019" width="5.5546875" style="16" customWidth="1"/>
    <col min="11020" max="11020" width="6.44140625" style="16" customWidth="1"/>
    <col min="11021" max="11021" width="5.44140625" style="16" customWidth="1"/>
    <col min="11022" max="11022" width="12.109375" style="16" customWidth="1"/>
    <col min="11023" max="11023" width="19.44140625" style="16" customWidth="1"/>
    <col min="11024" max="11024" width="14.109375" style="16" customWidth="1"/>
    <col min="11025" max="11025" width="55" style="16" customWidth="1"/>
    <col min="11026" max="11265" width="9.109375" style="16"/>
    <col min="11266" max="11266" width="7" style="16" customWidth="1"/>
    <col min="11267" max="11267" width="6" style="16" customWidth="1"/>
    <col min="11268" max="11268" width="12" style="16" bestFit="1" customWidth="1"/>
    <col min="11269" max="11269" width="36.33203125" style="16" customWidth="1"/>
    <col min="11270" max="11270" width="10.88671875" style="16" customWidth="1"/>
    <col min="11271" max="11271" width="8.88671875" style="16" customWidth="1"/>
    <col min="11272" max="11272" width="8.6640625" style="16" customWidth="1"/>
    <col min="11273" max="11273" width="9.33203125" style="16" customWidth="1"/>
    <col min="11274" max="11274" width="23.44140625" style="16" customWidth="1"/>
    <col min="11275" max="11275" width="5.5546875" style="16" customWidth="1"/>
    <col min="11276" max="11276" width="6.44140625" style="16" customWidth="1"/>
    <col min="11277" max="11277" width="5.44140625" style="16" customWidth="1"/>
    <col min="11278" max="11278" width="12.109375" style="16" customWidth="1"/>
    <col min="11279" max="11279" width="19.44140625" style="16" customWidth="1"/>
    <col min="11280" max="11280" width="14.109375" style="16" customWidth="1"/>
    <col min="11281" max="11281" width="55" style="16" customWidth="1"/>
    <col min="11282" max="11521" width="9.109375" style="16"/>
    <col min="11522" max="11522" width="7" style="16" customWidth="1"/>
    <col min="11523" max="11523" width="6" style="16" customWidth="1"/>
    <col min="11524" max="11524" width="12" style="16" bestFit="1" customWidth="1"/>
    <col min="11525" max="11525" width="36.33203125" style="16" customWidth="1"/>
    <col min="11526" max="11526" width="10.88671875" style="16" customWidth="1"/>
    <col min="11527" max="11527" width="8.88671875" style="16" customWidth="1"/>
    <col min="11528" max="11528" width="8.6640625" style="16" customWidth="1"/>
    <col min="11529" max="11529" width="9.33203125" style="16" customWidth="1"/>
    <col min="11530" max="11530" width="23.44140625" style="16" customWidth="1"/>
    <col min="11531" max="11531" width="5.5546875" style="16" customWidth="1"/>
    <col min="11532" max="11532" width="6.44140625" style="16" customWidth="1"/>
    <col min="11533" max="11533" width="5.44140625" style="16" customWidth="1"/>
    <col min="11534" max="11534" width="12.109375" style="16" customWidth="1"/>
    <col min="11535" max="11535" width="19.44140625" style="16" customWidth="1"/>
    <col min="11536" max="11536" width="14.109375" style="16" customWidth="1"/>
    <col min="11537" max="11537" width="55" style="16" customWidth="1"/>
    <col min="11538" max="11777" width="9.109375" style="16"/>
    <col min="11778" max="11778" width="7" style="16" customWidth="1"/>
    <col min="11779" max="11779" width="6" style="16" customWidth="1"/>
    <col min="11780" max="11780" width="12" style="16" bestFit="1" customWidth="1"/>
    <col min="11781" max="11781" width="36.33203125" style="16" customWidth="1"/>
    <col min="11782" max="11782" width="10.88671875" style="16" customWidth="1"/>
    <col min="11783" max="11783" width="8.88671875" style="16" customWidth="1"/>
    <col min="11784" max="11784" width="8.6640625" style="16" customWidth="1"/>
    <col min="11785" max="11785" width="9.33203125" style="16" customWidth="1"/>
    <col min="11786" max="11786" width="23.44140625" style="16" customWidth="1"/>
    <col min="11787" max="11787" width="5.5546875" style="16" customWidth="1"/>
    <col min="11788" max="11788" width="6.44140625" style="16" customWidth="1"/>
    <col min="11789" max="11789" width="5.44140625" style="16" customWidth="1"/>
    <col min="11790" max="11790" width="12.109375" style="16" customWidth="1"/>
    <col min="11791" max="11791" width="19.44140625" style="16" customWidth="1"/>
    <col min="11792" max="11792" width="14.109375" style="16" customWidth="1"/>
    <col min="11793" max="11793" width="55" style="16" customWidth="1"/>
    <col min="11794" max="12033" width="9.109375" style="16"/>
    <col min="12034" max="12034" width="7" style="16" customWidth="1"/>
    <col min="12035" max="12035" width="6" style="16" customWidth="1"/>
    <col min="12036" max="12036" width="12" style="16" bestFit="1" customWidth="1"/>
    <col min="12037" max="12037" width="36.33203125" style="16" customWidth="1"/>
    <col min="12038" max="12038" width="10.88671875" style="16" customWidth="1"/>
    <col min="12039" max="12039" width="8.88671875" style="16" customWidth="1"/>
    <col min="12040" max="12040" width="8.6640625" style="16" customWidth="1"/>
    <col min="12041" max="12041" width="9.33203125" style="16" customWidth="1"/>
    <col min="12042" max="12042" width="23.44140625" style="16" customWidth="1"/>
    <col min="12043" max="12043" width="5.5546875" style="16" customWidth="1"/>
    <col min="12044" max="12044" width="6.44140625" style="16" customWidth="1"/>
    <col min="12045" max="12045" width="5.44140625" style="16" customWidth="1"/>
    <col min="12046" max="12046" width="12.109375" style="16" customWidth="1"/>
    <col min="12047" max="12047" width="19.44140625" style="16" customWidth="1"/>
    <col min="12048" max="12048" width="14.109375" style="16" customWidth="1"/>
    <col min="12049" max="12049" width="55" style="16" customWidth="1"/>
    <col min="12050" max="12289" width="9.109375" style="16"/>
    <col min="12290" max="12290" width="7" style="16" customWidth="1"/>
    <col min="12291" max="12291" width="6" style="16" customWidth="1"/>
    <col min="12292" max="12292" width="12" style="16" bestFit="1" customWidth="1"/>
    <col min="12293" max="12293" width="36.33203125" style="16" customWidth="1"/>
    <col min="12294" max="12294" width="10.88671875" style="16" customWidth="1"/>
    <col min="12295" max="12295" width="8.88671875" style="16" customWidth="1"/>
    <col min="12296" max="12296" width="8.6640625" style="16" customWidth="1"/>
    <col min="12297" max="12297" width="9.33203125" style="16" customWidth="1"/>
    <col min="12298" max="12298" width="23.44140625" style="16" customWidth="1"/>
    <col min="12299" max="12299" width="5.5546875" style="16" customWidth="1"/>
    <col min="12300" max="12300" width="6.44140625" style="16" customWidth="1"/>
    <col min="12301" max="12301" width="5.44140625" style="16" customWidth="1"/>
    <col min="12302" max="12302" width="12.109375" style="16" customWidth="1"/>
    <col min="12303" max="12303" width="19.44140625" style="16" customWidth="1"/>
    <col min="12304" max="12304" width="14.109375" style="16" customWidth="1"/>
    <col min="12305" max="12305" width="55" style="16" customWidth="1"/>
    <col min="12306" max="12545" width="9.109375" style="16"/>
    <col min="12546" max="12546" width="7" style="16" customWidth="1"/>
    <col min="12547" max="12547" width="6" style="16" customWidth="1"/>
    <col min="12548" max="12548" width="12" style="16" bestFit="1" customWidth="1"/>
    <col min="12549" max="12549" width="36.33203125" style="16" customWidth="1"/>
    <col min="12550" max="12550" width="10.88671875" style="16" customWidth="1"/>
    <col min="12551" max="12551" width="8.88671875" style="16" customWidth="1"/>
    <col min="12552" max="12552" width="8.6640625" style="16" customWidth="1"/>
    <col min="12553" max="12553" width="9.33203125" style="16" customWidth="1"/>
    <col min="12554" max="12554" width="23.44140625" style="16" customWidth="1"/>
    <col min="12555" max="12555" width="5.5546875" style="16" customWidth="1"/>
    <col min="12556" max="12556" width="6.44140625" style="16" customWidth="1"/>
    <col min="12557" max="12557" width="5.44140625" style="16" customWidth="1"/>
    <col min="12558" max="12558" width="12.109375" style="16" customWidth="1"/>
    <col min="12559" max="12559" width="19.44140625" style="16" customWidth="1"/>
    <col min="12560" max="12560" width="14.109375" style="16" customWidth="1"/>
    <col min="12561" max="12561" width="55" style="16" customWidth="1"/>
    <col min="12562" max="12801" width="9.109375" style="16"/>
    <col min="12802" max="12802" width="7" style="16" customWidth="1"/>
    <col min="12803" max="12803" width="6" style="16" customWidth="1"/>
    <col min="12804" max="12804" width="12" style="16" bestFit="1" customWidth="1"/>
    <col min="12805" max="12805" width="36.33203125" style="16" customWidth="1"/>
    <col min="12806" max="12806" width="10.88671875" style="16" customWidth="1"/>
    <col min="12807" max="12807" width="8.88671875" style="16" customWidth="1"/>
    <col min="12808" max="12808" width="8.6640625" style="16" customWidth="1"/>
    <col min="12809" max="12809" width="9.33203125" style="16" customWidth="1"/>
    <col min="12810" max="12810" width="23.44140625" style="16" customWidth="1"/>
    <col min="12811" max="12811" width="5.5546875" style="16" customWidth="1"/>
    <col min="12812" max="12812" width="6.44140625" style="16" customWidth="1"/>
    <col min="12813" max="12813" width="5.44140625" style="16" customWidth="1"/>
    <col min="12814" max="12814" width="12.109375" style="16" customWidth="1"/>
    <col min="12815" max="12815" width="19.44140625" style="16" customWidth="1"/>
    <col min="12816" max="12816" width="14.109375" style="16" customWidth="1"/>
    <col min="12817" max="12817" width="55" style="16" customWidth="1"/>
    <col min="12818" max="13057" width="9.109375" style="16"/>
    <col min="13058" max="13058" width="7" style="16" customWidth="1"/>
    <col min="13059" max="13059" width="6" style="16" customWidth="1"/>
    <col min="13060" max="13060" width="12" style="16" bestFit="1" customWidth="1"/>
    <col min="13061" max="13061" width="36.33203125" style="16" customWidth="1"/>
    <col min="13062" max="13062" width="10.88671875" style="16" customWidth="1"/>
    <col min="13063" max="13063" width="8.88671875" style="16" customWidth="1"/>
    <col min="13064" max="13064" width="8.6640625" style="16" customWidth="1"/>
    <col min="13065" max="13065" width="9.33203125" style="16" customWidth="1"/>
    <col min="13066" max="13066" width="23.44140625" style="16" customWidth="1"/>
    <col min="13067" max="13067" width="5.5546875" style="16" customWidth="1"/>
    <col min="13068" max="13068" width="6.44140625" style="16" customWidth="1"/>
    <col min="13069" max="13069" width="5.44140625" style="16" customWidth="1"/>
    <col min="13070" max="13070" width="12.109375" style="16" customWidth="1"/>
    <col min="13071" max="13071" width="19.44140625" style="16" customWidth="1"/>
    <col min="13072" max="13072" width="14.109375" style="16" customWidth="1"/>
    <col min="13073" max="13073" width="55" style="16" customWidth="1"/>
    <col min="13074" max="13313" width="9.109375" style="16"/>
    <col min="13314" max="13314" width="7" style="16" customWidth="1"/>
    <col min="13315" max="13315" width="6" style="16" customWidth="1"/>
    <col min="13316" max="13316" width="12" style="16" bestFit="1" customWidth="1"/>
    <col min="13317" max="13317" width="36.33203125" style="16" customWidth="1"/>
    <col min="13318" max="13318" width="10.88671875" style="16" customWidth="1"/>
    <col min="13319" max="13319" width="8.88671875" style="16" customWidth="1"/>
    <col min="13320" max="13320" width="8.6640625" style="16" customWidth="1"/>
    <col min="13321" max="13321" width="9.33203125" style="16" customWidth="1"/>
    <col min="13322" max="13322" width="23.44140625" style="16" customWidth="1"/>
    <col min="13323" max="13323" width="5.5546875" style="16" customWidth="1"/>
    <col min="13324" max="13324" width="6.44140625" style="16" customWidth="1"/>
    <col min="13325" max="13325" width="5.44140625" style="16" customWidth="1"/>
    <col min="13326" max="13326" width="12.109375" style="16" customWidth="1"/>
    <col min="13327" max="13327" width="19.44140625" style="16" customWidth="1"/>
    <col min="13328" max="13328" width="14.109375" style="16" customWidth="1"/>
    <col min="13329" max="13329" width="55" style="16" customWidth="1"/>
    <col min="13330" max="13569" width="9.109375" style="16"/>
    <col min="13570" max="13570" width="7" style="16" customWidth="1"/>
    <col min="13571" max="13571" width="6" style="16" customWidth="1"/>
    <col min="13572" max="13572" width="12" style="16" bestFit="1" customWidth="1"/>
    <col min="13573" max="13573" width="36.33203125" style="16" customWidth="1"/>
    <col min="13574" max="13574" width="10.88671875" style="16" customWidth="1"/>
    <col min="13575" max="13575" width="8.88671875" style="16" customWidth="1"/>
    <col min="13576" max="13576" width="8.6640625" style="16" customWidth="1"/>
    <col min="13577" max="13577" width="9.33203125" style="16" customWidth="1"/>
    <col min="13578" max="13578" width="23.44140625" style="16" customWidth="1"/>
    <col min="13579" max="13579" width="5.5546875" style="16" customWidth="1"/>
    <col min="13580" max="13580" width="6.44140625" style="16" customWidth="1"/>
    <col min="13581" max="13581" width="5.44140625" style="16" customWidth="1"/>
    <col min="13582" max="13582" width="12.109375" style="16" customWidth="1"/>
    <col min="13583" max="13583" width="19.44140625" style="16" customWidth="1"/>
    <col min="13584" max="13584" width="14.109375" style="16" customWidth="1"/>
    <col min="13585" max="13585" width="55" style="16" customWidth="1"/>
    <col min="13586" max="13825" width="9.109375" style="16"/>
    <col min="13826" max="13826" width="7" style="16" customWidth="1"/>
    <col min="13827" max="13827" width="6" style="16" customWidth="1"/>
    <col min="13828" max="13828" width="12" style="16" bestFit="1" customWidth="1"/>
    <col min="13829" max="13829" width="36.33203125" style="16" customWidth="1"/>
    <col min="13830" max="13830" width="10.88671875" style="16" customWidth="1"/>
    <col min="13831" max="13831" width="8.88671875" style="16" customWidth="1"/>
    <col min="13832" max="13832" width="8.6640625" style="16" customWidth="1"/>
    <col min="13833" max="13833" width="9.33203125" style="16" customWidth="1"/>
    <col min="13834" max="13834" width="23.44140625" style="16" customWidth="1"/>
    <col min="13835" max="13835" width="5.5546875" style="16" customWidth="1"/>
    <col min="13836" max="13836" width="6.44140625" style="16" customWidth="1"/>
    <col min="13837" max="13837" width="5.44140625" style="16" customWidth="1"/>
    <col min="13838" max="13838" width="12.109375" style="16" customWidth="1"/>
    <col min="13839" max="13839" width="19.44140625" style="16" customWidth="1"/>
    <col min="13840" max="13840" width="14.109375" style="16" customWidth="1"/>
    <col min="13841" max="13841" width="55" style="16" customWidth="1"/>
    <col min="13842" max="14081" width="9.109375" style="16"/>
    <col min="14082" max="14082" width="7" style="16" customWidth="1"/>
    <col min="14083" max="14083" width="6" style="16" customWidth="1"/>
    <col min="14084" max="14084" width="12" style="16" bestFit="1" customWidth="1"/>
    <col min="14085" max="14085" width="36.33203125" style="16" customWidth="1"/>
    <col min="14086" max="14086" width="10.88671875" style="16" customWidth="1"/>
    <col min="14087" max="14087" width="8.88671875" style="16" customWidth="1"/>
    <col min="14088" max="14088" width="8.6640625" style="16" customWidth="1"/>
    <col min="14089" max="14089" width="9.33203125" style="16" customWidth="1"/>
    <col min="14090" max="14090" width="23.44140625" style="16" customWidth="1"/>
    <col min="14091" max="14091" width="5.5546875" style="16" customWidth="1"/>
    <col min="14092" max="14092" width="6.44140625" style="16" customWidth="1"/>
    <col min="14093" max="14093" width="5.44140625" style="16" customWidth="1"/>
    <col min="14094" max="14094" width="12.109375" style="16" customWidth="1"/>
    <col min="14095" max="14095" width="19.44140625" style="16" customWidth="1"/>
    <col min="14096" max="14096" width="14.109375" style="16" customWidth="1"/>
    <col min="14097" max="14097" width="55" style="16" customWidth="1"/>
    <col min="14098" max="14337" width="9.109375" style="16"/>
    <col min="14338" max="14338" width="7" style="16" customWidth="1"/>
    <col min="14339" max="14339" width="6" style="16" customWidth="1"/>
    <col min="14340" max="14340" width="12" style="16" bestFit="1" customWidth="1"/>
    <col min="14341" max="14341" width="36.33203125" style="16" customWidth="1"/>
    <col min="14342" max="14342" width="10.88671875" style="16" customWidth="1"/>
    <col min="14343" max="14343" width="8.88671875" style="16" customWidth="1"/>
    <col min="14344" max="14344" width="8.6640625" style="16" customWidth="1"/>
    <col min="14345" max="14345" width="9.33203125" style="16" customWidth="1"/>
    <col min="14346" max="14346" width="23.44140625" style="16" customWidth="1"/>
    <col min="14347" max="14347" width="5.5546875" style="16" customWidth="1"/>
    <col min="14348" max="14348" width="6.44140625" style="16" customWidth="1"/>
    <col min="14349" max="14349" width="5.44140625" style="16" customWidth="1"/>
    <col min="14350" max="14350" width="12.109375" style="16" customWidth="1"/>
    <col min="14351" max="14351" width="19.44140625" style="16" customWidth="1"/>
    <col min="14352" max="14352" width="14.109375" style="16" customWidth="1"/>
    <col min="14353" max="14353" width="55" style="16" customWidth="1"/>
    <col min="14354" max="14593" width="9.109375" style="16"/>
    <col min="14594" max="14594" width="7" style="16" customWidth="1"/>
    <col min="14595" max="14595" width="6" style="16" customWidth="1"/>
    <col min="14596" max="14596" width="12" style="16" bestFit="1" customWidth="1"/>
    <col min="14597" max="14597" width="36.33203125" style="16" customWidth="1"/>
    <col min="14598" max="14598" width="10.88671875" style="16" customWidth="1"/>
    <col min="14599" max="14599" width="8.88671875" style="16" customWidth="1"/>
    <col min="14600" max="14600" width="8.6640625" style="16" customWidth="1"/>
    <col min="14601" max="14601" width="9.33203125" style="16" customWidth="1"/>
    <col min="14602" max="14602" width="23.44140625" style="16" customWidth="1"/>
    <col min="14603" max="14603" width="5.5546875" style="16" customWidth="1"/>
    <col min="14604" max="14604" width="6.44140625" style="16" customWidth="1"/>
    <col min="14605" max="14605" width="5.44140625" style="16" customWidth="1"/>
    <col min="14606" max="14606" width="12.109375" style="16" customWidth="1"/>
    <col min="14607" max="14607" width="19.44140625" style="16" customWidth="1"/>
    <col min="14608" max="14608" width="14.109375" style="16" customWidth="1"/>
    <col min="14609" max="14609" width="55" style="16" customWidth="1"/>
    <col min="14610" max="14849" width="9.109375" style="16"/>
    <col min="14850" max="14850" width="7" style="16" customWidth="1"/>
    <col min="14851" max="14851" width="6" style="16" customWidth="1"/>
    <col min="14852" max="14852" width="12" style="16" bestFit="1" customWidth="1"/>
    <col min="14853" max="14853" width="36.33203125" style="16" customWidth="1"/>
    <col min="14854" max="14854" width="10.88671875" style="16" customWidth="1"/>
    <col min="14855" max="14855" width="8.88671875" style="16" customWidth="1"/>
    <col min="14856" max="14856" width="8.6640625" style="16" customWidth="1"/>
    <col min="14857" max="14857" width="9.33203125" style="16" customWidth="1"/>
    <col min="14858" max="14858" width="23.44140625" style="16" customWidth="1"/>
    <col min="14859" max="14859" width="5.5546875" style="16" customWidth="1"/>
    <col min="14860" max="14860" width="6.44140625" style="16" customWidth="1"/>
    <col min="14861" max="14861" width="5.44140625" style="16" customWidth="1"/>
    <col min="14862" max="14862" width="12.109375" style="16" customWidth="1"/>
    <col min="14863" max="14863" width="19.44140625" style="16" customWidth="1"/>
    <col min="14864" max="14864" width="14.109375" style="16" customWidth="1"/>
    <col min="14865" max="14865" width="55" style="16" customWidth="1"/>
    <col min="14866" max="15105" width="9.109375" style="16"/>
    <col min="15106" max="15106" width="7" style="16" customWidth="1"/>
    <col min="15107" max="15107" width="6" style="16" customWidth="1"/>
    <col min="15108" max="15108" width="12" style="16" bestFit="1" customWidth="1"/>
    <col min="15109" max="15109" width="36.33203125" style="16" customWidth="1"/>
    <col min="15110" max="15110" width="10.88671875" style="16" customWidth="1"/>
    <col min="15111" max="15111" width="8.88671875" style="16" customWidth="1"/>
    <col min="15112" max="15112" width="8.6640625" style="16" customWidth="1"/>
    <col min="15113" max="15113" width="9.33203125" style="16" customWidth="1"/>
    <col min="15114" max="15114" width="23.44140625" style="16" customWidth="1"/>
    <col min="15115" max="15115" width="5.5546875" style="16" customWidth="1"/>
    <col min="15116" max="15116" width="6.44140625" style="16" customWidth="1"/>
    <col min="15117" max="15117" width="5.44140625" style="16" customWidth="1"/>
    <col min="15118" max="15118" width="12.109375" style="16" customWidth="1"/>
    <col min="15119" max="15119" width="19.44140625" style="16" customWidth="1"/>
    <col min="15120" max="15120" width="14.109375" style="16" customWidth="1"/>
    <col min="15121" max="15121" width="55" style="16" customWidth="1"/>
    <col min="15122" max="15361" width="9.109375" style="16"/>
    <col min="15362" max="15362" width="7" style="16" customWidth="1"/>
    <col min="15363" max="15363" width="6" style="16" customWidth="1"/>
    <col min="15364" max="15364" width="12" style="16" bestFit="1" customWidth="1"/>
    <col min="15365" max="15365" width="36.33203125" style="16" customWidth="1"/>
    <col min="15366" max="15366" width="10.88671875" style="16" customWidth="1"/>
    <col min="15367" max="15367" width="8.88671875" style="16" customWidth="1"/>
    <col min="15368" max="15368" width="8.6640625" style="16" customWidth="1"/>
    <col min="15369" max="15369" width="9.33203125" style="16" customWidth="1"/>
    <col min="15370" max="15370" width="23.44140625" style="16" customWidth="1"/>
    <col min="15371" max="15371" width="5.5546875" style="16" customWidth="1"/>
    <col min="15372" max="15372" width="6.44140625" style="16" customWidth="1"/>
    <col min="15373" max="15373" width="5.44140625" style="16" customWidth="1"/>
    <col min="15374" max="15374" width="12.109375" style="16" customWidth="1"/>
    <col min="15375" max="15375" width="19.44140625" style="16" customWidth="1"/>
    <col min="15376" max="15376" width="14.109375" style="16" customWidth="1"/>
    <col min="15377" max="15377" width="55" style="16" customWidth="1"/>
    <col min="15378" max="15617" width="9.109375" style="16"/>
    <col min="15618" max="15618" width="7" style="16" customWidth="1"/>
    <col min="15619" max="15619" width="6" style="16" customWidth="1"/>
    <col min="15620" max="15620" width="12" style="16" bestFit="1" customWidth="1"/>
    <col min="15621" max="15621" width="36.33203125" style="16" customWidth="1"/>
    <col min="15622" max="15622" width="10.88671875" style="16" customWidth="1"/>
    <col min="15623" max="15623" width="8.88671875" style="16" customWidth="1"/>
    <col min="15624" max="15624" width="8.6640625" style="16" customWidth="1"/>
    <col min="15625" max="15625" width="9.33203125" style="16" customWidth="1"/>
    <col min="15626" max="15626" width="23.44140625" style="16" customWidth="1"/>
    <col min="15627" max="15627" width="5.5546875" style="16" customWidth="1"/>
    <col min="15628" max="15628" width="6.44140625" style="16" customWidth="1"/>
    <col min="15629" max="15629" width="5.44140625" style="16" customWidth="1"/>
    <col min="15630" max="15630" width="12.109375" style="16" customWidth="1"/>
    <col min="15631" max="15631" width="19.44140625" style="16" customWidth="1"/>
    <col min="15632" max="15632" width="14.109375" style="16" customWidth="1"/>
    <col min="15633" max="15633" width="55" style="16" customWidth="1"/>
    <col min="15634" max="15873" width="9.109375" style="16"/>
    <col min="15874" max="15874" width="7" style="16" customWidth="1"/>
    <col min="15875" max="15875" width="6" style="16" customWidth="1"/>
    <col min="15876" max="15876" width="12" style="16" bestFit="1" customWidth="1"/>
    <col min="15877" max="15877" width="36.33203125" style="16" customWidth="1"/>
    <col min="15878" max="15878" width="10.88671875" style="16" customWidth="1"/>
    <col min="15879" max="15879" width="8.88671875" style="16" customWidth="1"/>
    <col min="15880" max="15880" width="8.6640625" style="16" customWidth="1"/>
    <col min="15881" max="15881" width="9.33203125" style="16" customWidth="1"/>
    <col min="15882" max="15882" width="23.44140625" style="16" customWidth="1"/>
    <col min="15883" max="15883" width="5.5546875" style="16" customWidth="1"/>
    <col min="15884" max="15884" width="6.44140625" style="16" customWidth="1"/>
    <col min="15885" max="15885" width="5.44140625" style="16" customWidth="1"/>
    <col min="15886" max="15886" width="12.109375" style="16" customWidth="1"/>
    <col min="15887" max="15887" width="19.44140625" style="16" customWidth="1"/>
    <col min="15888" max="15888" width="14.109375" style="16" customWidth="1"/>
    <col min="15889" max="15889" width="55" style="16" customWidth="1"/>
    <col min="15890" max="16129" width="9.109375" style="16"/>
    <col min="16130" max="16130" width="7" style="16" customWidth="1"/>
    <col min="16131" max="16131" width="6" style="16" customWidth="1"/>
    <col min="16132" max="16132" width="12" style="16" bestFit="1" customWidth="1"/>
    <col min="16133" max="16133" width="36.33203125" style="16" customWidth="1"/>
    <col min="16134" max="16134" width="10.88671875" style="16" customWidth="1"/>
    <col min="16135" max="16135" width="8.88671875" style="16" customWidth="1"/>
    <col min="16136" max="16136" width="8.6640625" style="16" customWidth="1"/>
    <col min="16137" max="16137" width="9.33203125" style="16" customWidth="1"/>
    <col min="16138" max="16138" width="23.44140625" style="16" customWidth="1"/>
    <col min="16139" max="16139" width="5.5546875" style="16" customWidth="1"/>
    <col min="16140" max="16140" width="6.44140625" style="16" customWidth="1"/>
    <col min="16141" max="16141" width="5.44140625" style="16" customWidth="1"/>
    <col min="16142" max="16142" width="12.109375" style="16" customWidth="1"/>
    <col min="16143" max="16143" width="19.44140625" style="16" customWidth="1"/>
    <col min="16144" max="16144" width="14.109375" style="16" customWidth="1"/>
    <col min="16145" max="16145" width="55" style="16" customWidth="1"/>
    <col min="16146" max="16384" width="9.109375" style="16"/>
  </cols>
  <sheetData>
    <row r="1" spans="1:27" s="170" customFormat="1" ht="15.6" x14ac:dyDescent="0.3">
      <c r="G1" s="1"/>
      <c r="H1" s="239"/>
      <c r="I1" s="239"/>
      <c r="J1" s="239"/>
      <c r="M1" s="373" t="s">
        <v>1384</v>
      </c>
      <c r="N1" s="373"/>
    </row>
    <row r="2" spans="1:27" s="170" customFormat="1" ht="15.6" x14ac:dyDescent="0.3">
      <c r="G2" s="1"/>
      <c r="H2" s="239"/>
      <c r="I2" s="239"/>
      <c r="J2" s="239"/>
      <c r="M2" s="374" t="s">
        <v>1385</v>
      </c>
      <c r="N2" s="374"/>
    </row>
    <row r="3" spans="1:27" s="170" customFormat="1" ht="15.6" x14ac:dyDescent="0.3">
      <c r="G3" s="1"/>
      <c r="H3" s="239"/>
      <c r="I3" s="239"/>
      <c r="J3" s="239"/>
      <c r="M3" s="374" t="s">
        <v>1386</v>
      </c>
      <c r="N3" s="374"/>
    </row>
    <row r="4" spans="1:27" s="170" customFormat="1" ht="16.2" thickBot="1" x14ac:dyDescent="0.35">
      <c r="G4" s="1"/>
      <c r="H4" s="239"/>
      <c r="I4" s="239"/>
      <c r="J4" s="239"/>
      <c r="M4" s="374"/>
      <c r="N4" s="374"/>
    </row>
    <row r="5" spans="1:27" ht="18" customHeight="1" x14ac:dyDescent="0.3">
      <c r="A5" s="758"/>
      <c r="B5" s="759"/>
      <c r="C5" s="2470" t="s">
        <v>1145</v>
      </c>
      <c r="D5" s="2470"/>
      <c r="E5" s="2470"/>
      <c r="F5" s="2470"/>
      <c r="G5" s="2470"/>
      <c r="H5" s="2470"/>
      <c r="I5" s="2470"/>
      <c r="J5" s="2470"/>
      <c r="K5" s="2470"/>
      <c r="L5" s="2470"/>
      <c r="M5" s="2470"/>
      <c r="N5" s="2470"/>
      <c r="O5" s="2470"/>
      <c r="P5" s="2470"/>
      <c r="Q5" s="2471"/>
    </row>
    <row r="6" spans="1:27" ht="18" customHeight="1" x14ac:dyDescent="0.3">
      <c r="A6" s="760"/>
      <c r="B6" s="548"/>
      <c r="C6" s="2472" t="s">
        <v>220</v>
      </c>
      <c r="D6" s="2472"/>
      <c r="E6" s="2472"/>
      <c r="F6" s="2472"/>
      <c r="G6" s="2472"/>
      <c r="H6" s="2472"/>
      <c r="I6" s="2472"/>
      <c r="J6" s="2472"/>
      <c r="K6" s="2472"/>
      <c r="L6" s="2472"/>
      <c r="M6" s="2472"/>
      <c r="N6" s="2472"/>
      <c r="O6" s="2472"/>
      <c r="P6" s="2472"/>
      <c r="Q6" s="2473"/>
    </row>
    <row r="7" spans="1:27" ht="18.600000000000001" customHeight="1" thickBot="1" x14ac:dyDescent="0.35">
      <c r="A7" s="761"/>
      <c r="B7" s="762"/>
      <c r="C7" s="2474" t="s">
        <v>0</v>
      </c>
      <c r="D7" s="2474"/>
      <c r="E7" s="2474"/>
      <c r="F7" s="2474"/>
      <c r="G7" s="2474"/>
      <c r="H7" s="2474"/>
      <c r="I7" s="2474"/>
      <c r="J7" s="2474"/>
      <c r="K7" s="2474"/>
      <c r="L7" s="2474"/>
      <c r="M7" s="2474"/>
      <c r="N7" s="2474"/>
      <c r="O7" s="2474"/>
      <c r="P7" s="2474"/>
      <c r="Q7" s="2475"/>
    </row>
    <row r="8" spans="1:27" ht="36" customHeight="1" x14ac:dyDescent="0.3">
      <c r="A8" s="2422" t="s">
        <v>554</v>
      </c>
      <c r="B8" s="2424" t="s">
        <v>550</v>
      </c>
      <c r="C8" s="2476" t="s">
        <v>551</v>
      </c>
      <c r="D8" s="2476" t="s">
        <v>552</v>
      </c>
      <c r="E8" s="2476" t="s">
        <v>1</v>
      </c>
      <c r="F8" s="2478" t="s">
        <v>555</v>
      </c>
      <c r="G8" s="2480" t="s">
        <v>3</v>
      </c>
      <c r="H8" s="2482" t="s">
        <v>162</v>
      </c>
      <c r="I8" s="2482" t="s">
        <v>222</v>
      </c>
      <c r="J8" s="2482" t="s">
        <v>1143</v>
      </c>
      <c r="K8" s="2494" t="s">
        <v>749</v>
      </c>
      <c r="L8" s="2495"/>
      <c r="M8" s="2495"/>
      <c r="N8" s="2496"/>
      <c r="O8" s="2486" t="s">
        <v>372</v>
      </c>
      <c r="P8" s="2488" t="s">
        <v>4</v>
      </c>
      <c r="Q8" s="2489"/>
    </row>
    <row r="9" spans="1:27" ht="36" customHeight="1" x14ac:dyDescent="0.3">
      <c r="A9" s="2422"/>
      <c r="B9" s="2424"/>
      <c r="C9" s="2476"/>
      <c r="D9" s="2476"/>
      <c r="E9" s="2476"/>
      <c r="F9" s="2478"/>
      <c r="G9" s="2480"/>
      <c r="H9" s="2482"/>
      <c r="I9" s="2482"/>
      <c r="J9" s="2482"/>
      <c r="K9" s="2484" t="s">
        <v>2</v>
      </c>
      <c r="L9" s="2490" t="s">
        <v>163</v>
      </c>
      <c r="M9" s="2492" t="s">
        <v>221</v>
      </c>
      <c r="N9" s="2492" t="s">
        <v>1144</v>
      </c>
      <c r="O9" s="2486"/>
      <c r="P9" s="2488"/>
      <c r="Q9" s="2489"/>
    </row>
    <row r="10" spans="1:27" ht="36" customHeight="1" thickBot="1" x14ac:dyDescent="0.35">
      <c r="A10" s="2423"/>
      <c r="B10" s="2425"/>
      <c r="C10" s="2477"/>
      <c r="D10" s="2477"/>
      <c r="E10" s="2477"/>
      <c r="F10" s="2479"/>
      <c r="G10" s="2481"/>
      <c r="H10" s="2483"/>
      <c r="I10" s="2483"/>
      <c r="J10" s="2483"/>
      <c r="K10" s="2485"/>
      <c r="L10" s="2491"/>
      <c r="M10" s="2493"/>
      <c r="N10" s="2493"/>
      <c r="O10" s="2487"/>
      <c r="P10" s="763" t="s">
        <v>558</v>
      </c>
      <c r="Q10" s="764" t="s">
        <v>559</v>
      </c>
    </row>
    <row r="11" spans="1:27" ht="18" thickBot="1" x14ac:dyDescent="0.35">
      <c r="A11" s="2426" t="s">
        <v>693</v>
      </c>
      <c r="B11" s="2427"/>
      <c r="C11" s="2427"/>
      <c r="D11" s="2427"/>
      <c r="E11" s="2427"/>
      <c r="F11" s="2427"/>
      <c r="G11" s="2427"/>
      <c r="H11" s="2427"/>
      <c r="I11" s="2427"/>
      <c r="J11" s="2427"/>
      <c r="K11" s="2427"/>
      <c r="L11" s="2427"/>
      <c r="M11" s="2427"/>
      <c r="N11" s="2427"/>
      <c r="O11" s="2427"/>
      <c r="P11" s="2427"/>
      <c r="Q11" s="2428"/>
    </row>
    <row r="12" spans="1:27" ht="18" thickBot="1" x14ac:dyDescent="0.35">
      <c r="A12" s="765"/>
      <c r="B12" s="2431" t="s">
        <v>655</v>
      </c>
      <c r="C12" s="2432"/>
      <c r="D12" s="2432"/>
      <c r="E12" s="2432"/>
      <c r="F12" s="2432"/>
      <c r="G12" s="2432"/>
      <c r="H12" s="2432"/>
      <c r="I12" s="2432"/>
      <c r="J12" s="2432"/>
      <c r="K12" s="2432"/>
      <c r="L12" s="2432"/>
      <c r="M12" s="2432"/>
      <c r="N12" s="2432"/>
      <c r="O12" s="2432"/>
      <c r="P12" s="2432"/>
      <c r="Q12" s="2433"/>
    </row>
    <row r="13" spans="1:27" ht="18.600000000000001" thickBot="1" x14ac:dyDescent="0.35">
      <c r="A13" s="766"/>
      <c r="B13" s="767"/>
      <c r="C13" s="2443" t="s">
        <v>694</v>
      </c>
      <c r="D13" s="2444"/>
      <c r="E13" s="2444"/>
      <c r="F13" s="2444"/>
      <c r="G13" s="2444"/>
      <c r="H13" s="2444"/>
      <c r="I13" s="2444"/>
      <c r="J13" s="2444"/>
      <c r="K13" s="2444"/>
      <c r="L13" s="2444"/>
      <c r="M13" s="2444"/>
      <c r="N13" s="2444"/>
      <c r="O13" s="2444"/>
      <c r="P13" s="2444"/>
      <c r="Q13" s="2445"/>
    </row>
    <row r="14" spans="1:27" s="123" customFormat="1" ht="18.600000000000001" thickBot="1" x14ac:dyDescent="0.4">
      <c r="A14" s="768"/>
      <c r="B14" s="769"/>
      <c r="C14" s="770"/>
      <c r="D14" s="2413" t="s">
        <v>695</v>
      </c>
      <c r="E14" s="2414"/>
      <c r="F14" s="2414"/>
      <c r="G14" s="2414"/>
      <c r="H14" s="2414"/>
      <c r="I14" s="2414"/>
      <c r="J14" s="2414"/>
      <c r="K14" s="2414"/>
      <c r="L14" s="2414"/>
      <c r="M14" s="2414"/>
      <c r="N14" s="2414"/>
      <c r="O14" s="2414"/>
      <c r="P14" s="2434"/>
      <c r="Q14" s="2415"/>
    </row>
    <row r="15" spans="1:27" ht="108" x14ac:dyDescent="0.3">
      <c r="A15" s="766"/>
      <c r="B15" s="767"/>
      <c r="C15" s="770"/>
      <c r="D15" s="733"/>
      <c r="E15" s="771" t="s">
        <v>718</v>
      </c>
      <c r="F15" s="772" t="s">
        <v>1310</v>
      </c>
      <c r="G15" s="773" t="s">
        <v>6</v>
      </c>
      <c r="H15" s="731">
        <v>84</v>
      </c>
      <c r="I15" s="774">
        <v>89</v>
      </c>
      <c r="J15" s="774">
        <v>95</v>
      </c>
      <c r="K15" s="772" t="s">
        <v>275</v>
      </c>
      <c r="L15" s="775" t="s">
        <v>276</v>
      </c>
      <c r="M15" s="775" t="s">
        <v>277</v>
      </c>
      <c r="N15" s="776">
        <v>6</v>
      </c>
      <c r="O15" s="2454" t="s">
        <v>571</v>
      </c>
      <c r="P15" s="2439" t="s">
        <v>1311</v>
      </c>
      <c r="Q15" s="2408" t="s">
        <v>1339</v>
      </c>
      <c r="AA15" s="623"/>
    </row>
    <row r="16" spans="1:27" ht="90" x14ac:dyDescent="0.3">
      <c r="A16" s="766"/>
      <c r="B16" s="767"/>
      <c r="C16" s="777"/>
      <c r="D16" s="748"/>
      <c r="E16" s="778" t="s">
        <v>719</v>
      </c>
      <c r="F16" s="779" t="s">
        <v>278</v>
      </c>
      <c r="G16" s="780" t="s">
        <v>6</v>
      </c>
      <c r="H16" s="781">
        <v>2</v>
      </c>
      <c r="I16" s="781">
        <v>0</v>
      </c>
      <c r="J16" s="781">
        <v>0</v>
      </c>
      <c r="K16" s="779" t="s">
        <v>279</v>
      </c>
      <c r="L16" s="782" t="s">
        <v>280</v>
      </c>
      <c r="M16" s="782" t="s">
        <v>281</v>
      </c>
      <c r="N16" s="783">
        <v>0</v>
      </c>
      <c r="O16" s="2454"/>
      <c r="P16" s="2440"/>
      <c r="Q16" s="2409"/>
    </row>
    <row r="17" spans="1:18" ht="72" customHeight="1" x14ac:dyDescent="0.3">
      <c r="A17" s="766"/>
      <c r="B17" s="767"/>
      <c r="C17" s="777"/>
      <c r="D17" s="748"/>
      <c r="E17" s="778" t="s">
        <v>720</v>
      </c>
      <c r="F17" s="784" t="s">
        <v>1063</v>
      </c>
      <c r="G17" s="785" t="s">
        <v>6</v>
      </c>
      <c r="H17" s="781">
        <v>15</v>
      </c>
      <c r="I17" s="781">
        <v>15</v>
      </c>
      <c r="J17" s="781">
        <v>15</v>
      </c>
      <c r="K17" s="779" t="s">
        <v>489</v>
      </c>
      <c r="L17" s="782" t="s">
        <v>488</v>
      </c>
      <c r="M17" s="782" t="s">
        <v>487</v>
      </c>
      <c r="N17" s="783">
        <v>3</v>
      </c>
      <c r="O17" s="2454"/>
      <c r="P17" s="2441" t="s">
        <v>456</v>
      </c>
      <c r="Q17" s="2410" t="s">
        <v>744</v>
      </c>
    </row>
    <row r="18" spans="1:18" ht="18" customHeight="1" x14ac:dyDescent="0.3">
      <c r="A18" s="766"/>
      <c r="B18" s="767"/>
      <c r="C18" s="786"/>
      <c r="D18" s="748"/>
      <c r="E18" s="2412" t="s">
        <v>721</v>
      </c>
      <c r="F18" s="2402" t="s">
        <v>1297</v>
      </c>
      <c r="G18" s="2402" t="s">
        <v>6</v>
      </c>
      <c r="H18" s="2429">
        <v>20</v>
      </c>
      <c r="I18" s="2429">
        <v>30</v>
      </c>
      <c r="J18" s="2437">
        <v>30</v>
      </c>
      <c r="K18" s="787" t="s">
        <v>486</v>
      </c>
      <c r="L18" s="788">
        <v>1</v>
      </c>
      <c r="M18" s="788">
        <v>0</v>
      </c>
      <c r="N18" s="788">
        <v>0</v>
      </c>
      <c r="O18" s="2454"/>
      <c r="P18" s="2442"/>
      <c r="Q18" s="2408"/>
    </row>
    <row r="19" spans="1:18" ht="18.600000000000001" thickBot="1" x14ac:dyDescent="0.35">
      <c r="A19" s="766"/>
      <c r="B19" s="767"/>
      <c r="C19" s="770"/>
      <c r="D19" s="748"/>
      <c r="E19" s="2435"/>
      <c r="F19" s="2436"/>
      <c r="G19" s="2436"/>
      <c r="H19" s="2430"/>
      <c r="I19" s="2430"/>
      <c r="J19" s="2438"/>
      <c r="K19" s="789" t="s">
        <v>485</v>
      </c>
      <c r="L19" s="790">
        <v>0</v>
      </c>
      <c r="M19" s="790">
        <v>2</v>
      </c>
      <c r="N19" s="790">
        <v>2</v>
      </c>
      <c r="O19" s="2454"/>
      <c r="P19" s="2442"/>
      <c r="Q19" s="2411"/>
    </row>
    <row r="20" spans="1:18" ht="18.600000000000001" thickBot="1" x14ac:dyDescent="0.35">
      <c r="A20" s="766"/>
      <c r="B20" s="767"/>
      <c r="C20" s="786"/>
      <c r="D20" s="747"/>
      <c r="E20" s="2463" t="s">
        <v>13</v>
      </c>
      <c r="F20" s="2463"/>
      <c r="G20" s="2464"/>
      <c r="H20" s="746">
        <f>SUM(H14:H19)</f>
        <v>121</v>
      </c>
      <c r="I20" s="745">
        <f>SUM(I14:I19)</f>
        <v>134</v>
      </c>
      <c r="J20" s="744">
        <f>SUM(J14:J19)</f>
        <v>140</v>
      </c>
      <c r="K20" s="743"/>
      <c r="L20" s="743"/>
      <c r="M20" s="743"/>
      <c r="N20" s="743"/>
      <c r="O20" s="743"/>
      <c r="P20" s="2403"/>
      <c r="Q20" s="2404"/>
    </row>
    <row r="21" spans="1:18" ht="18.600000000000001" customHeight="1" thickBot="1" x14ac:dyDescent="0.35">
      <c r="A21" s="766"/>
      <c r="B21" s="767"/>
      <c r="C21" s="791"/>
      <c r="D21" s="2466" t="s">
        <v>9</v>
      </c>
      <c r="E21" s="2466"/>
      <c r="F21" s="2466"/>
      <c r="G21" s="2467"/>
      <c r="H21" s="792">
        <f t="shared" ref="H21:J22" si="0">+H20</f>
        <v>121</v>
      </c>
      <c r="I21" s="792">
        <f t="shared" si="0"/>
        <v>134</v>
      </c>
      <c r="J21" s="792">
        <f t="shared" si="0"/>
        <v>140</v>
      </c>
      <c r="K21" s="793"/>
      <c r="L21" s="793"/>
      <c r="M21" s="793"/>
      <c r="N21" s="793"/>
      <c r="O21" s="793"/>
      <c r="P21" s="793"/>
      <c r="Q21" s="794"/>
    </row>
    <row r="22" spans="1:18" ht="18.600000000000001" customHeight="1" thickBot="1" x14ac:dyDescent="0.35">
      <c r="A22" s="766"/>
      <c r="B22" s="795"/>
      <c r="C22" s="2468" t="s">
        <v>553</v>
      </c>
      <c r="D22" s="2468"/>
      <c r="E22" s="2468"/>
      <c r="F22" s="2468"/>
      <c r="G22" s="2469"/>
      <c r="H22" s="796">
        <f t="shared" si="0"/>
        <v>121</v>
      </c>
      <c r="I22" s="796">
        <f t="shared" si="0"/>
        <v>134</v>
      </c>
      <c r="J22" s="796">
        <f t="shared" si="0"/>
        <v>140</v>
      </c>
      <c r="K22" s="797"/>
      <c r="L22" s="797"/>
      <c r="M22" s="797"/>
      <c r="N22" s="797"/>
      <c r="O22" s="797"/>
      <c r="P22" s="797"/>
      <c r="Q22" s="798"/>
    </row>
    <row r="23" spans="1:18" ht="18.600000000000001" thickBot="1" x14ac:dyDescent="0.35">
      <c r="A23" s="766"/>
      <c r="B23" s="2431" t="s">
        <v>696</v>
      </c>
      <c r="C23" s="2432"/>
      <c r="D23" s="2432"/>
      <c r="E23" s="2432"/>
      <c r="F23" s="2432"/>
      <c r="G23" s="2432"/>
      <c r="H23" s="2432"/>
      <c r="I23" s="2432"/>
      <c r="J23" s="2432"/>
      <c r="K23" s="2432"/>
      <c r="L23" s="2432"/>
      <c r="M23" s="2432"/>
      <c r="N23" s="2432"/>
      <c r="O23" s="2432"/>
      <c r="P23" s="2432"/>
      <c r="Q23" s="2433"/>
    </row>
    <row r="24" spans="1:18" ht="18.600000000000001" thickBot="1" x14ac:dyDescent="0.35">
      <c r="A24" s="766"/>
      <c r="B24" s="767"/>
      <c r="C24" s="2497" t="s">
        <v>697</v>
      </c>
      <c r="D24" s="2498"/>
      <c r="E24" s="2498"/>
      <c r="F24" s="2498"/>
      <c r="G24" s="2498"/>
      <c r="H24" s="2498"/>
      <c r="I24" s="2498"/>
      <c r="J24" s="2498"/>
      <c r="K24" s="2498"/>
      <c r="L24" s="2498"/>
      <c r="M24" s="2498"/>
      <c r="N24" s="2498"/>
      <c r="O24" s="2498"/>
      <c r="P24" s="2498"/>
      <c r="Q24" s="2499"/>
    </row>
    <row r="25" spans="1:18" ht="18.600000000000001" thickBot="1" x14ac:dyDescent="0.35">
      <c r="A25" s="766"/>
      <c r="B25" s="767"/>
      <c r="C25" s="799"/>
      <c r="D25" s="2413" t="s">
        <v>698</v>
      </c>
      <c r="E25" s="2414"/>
      <c r="F25" s="2414"/>
      <c r="G25" s="2414"/>
      <c r="H25" s="2414"/>
      <c r="I25" s="2414"/>
      <c r="J25" s="2414"/>
      <c r="K25" s="2414"/>
      <c r="L25" s="2414"/>
      <c r="M25" s="2414"/>
      <c r="N25" s="2414"/>
      <c r="O25" s="2414"/>
      <c r="P25" s="2414"/>
      <c r="Q25" s="2415"/>
    </row>
    <row r="26" spans="1:18" ht="54" customHeight="1" x14ac:dyDescent="0.3">
      <c r="A26" s="766"/>
      <c r="B26" s="767"/>
      <c r="C26" s="799"/>
      <c r="D26" s="733"/>
      <c r="E26" s="771" t="s">
        <v>714</v>
      </c>
      <c r="F26" s="800" t="s">
        <v>264</v>
      </c>
      <c r="G26" s="800" t="s">
        <v>6</v>
      </c>
      <c r="H26" s="561">
        <v>3</v>
      </c>
      <c r="I26" s="801">
        <v>4</v>
      </c>
      <c r="J26" s="801">
        <v>5</v>
      </c>
      <c r="K26" s="802" t="s">
        <v>265</v>
      </c>
      <c r="L26" s="802">
        <v>2</v>
      </c>
      <c r="M26" s="802">
        <v>2</v>
      </c>
      <c r="N26" s="802">
        <v>2</v>
      </c>
      <c r="O26" s="2454" t="s">
        <v>570</v>
      </c>
      <c r="P26" s="2396" t="s">
        <v>527</v>
      </c>
      <c r="Q26" s="2408" t="s">
        <v>775</v>
      </c>
    </row>
    <row r="27" spans="1:18" ht="36" x14ac:dyDescent="0.3">
      <c r="A27" s="766"/>
      <c r="B27" s="767"/>
      <c r="C27" s="799"/>
      <c r="D27" s="748"/>
      <c r="E27" s="778" t="s">
        <v>1340</v>
      </c>
      <c r="F27" s="785" t="s">
        <v>266</v>
      </c>
      <c r="G27" s="785" t="s">
        <v>6</v>
      </c>
      <c r="H27" s="725">
        <v>2.5</v>
      </c>
      <c r="I27" s="803">
        <v>3</v>
      </c>
      <c r="J27" s="803">
        <v>3</v>
      </c>
      <c r="K27" s="787" t="s">
        <v>267</v>
      </c>
      <c r="L27" s="787">
        <v>5</v>
      </c>
      <c r="M27" s="787">
        <v>5</v>
      </c>
      <c r="N27" s="787">
        <v>5</v>
      </c>
      <c r="O27" s="2454"/>
      <c r="P27" s="2396"/>
      <c r="Q27" s="2408"/>
    </row>
    <row r="28" spans="1:18" ht="36" customHeight="1" x14ac:dyDescent="0.3">
      <c r="A28" s="766"/>
      <c r="B28" s="767"/>
      <c r="C28" s="799"/>
      <c r="D28" s="748"/>
      <c r="E28" s="778" t="s">
        <v>715</v>
      </c>
      <c r="F28" s="785" t="s">
        <v>62</v>
      </c>
      <c r="G28" s="785" t="s">
        <v>6</v>
      </c>
      <c r="H28" s="725">
        <v>12</v>
      </c>
      <c r="I28" s="803">
        <v>12</v>
      </c>
      <c r="J28" s="803">
        <v>13</v>
      </c>
      <c r="K28" s="787" t="s">
        <v>268</v>
      </c>
      <c r="L28" s="787">
        <v>3</v>
      </c>
      <c r="M28" s="787">
        <v>3</v>
      </c>
      <c r="N28" s="787">
        <v>2</v>
      </c>
      <c r="O28" s="2454"/>
      <c r="P28" s="2397"/>
      <c r="Q28" s="2409"/>
    </row>
    <row r="29" spans="1:18" ht="36" x14ac:dyDescent="0.3">
      <c r="A29" s="766"/>
      <c r="B29" s="767"/>
      <c r="C29" s="799"/>
      <c r="D29" s="748"/>
      <c r="E29" s="2412" t="s">
        <v>716</v>
      </c>
      <c r="F29" s="2402" t="s">
        <v>501</v>
      </c>
      <c r="G29" s="785" t="s">
        <v>6</v>
      </c>
      <c r="H29" s="803">
        <v>0</v>
      </c>
      <c r="I29" s="803">
        <v>5</v>
      </c>
      <c r="J29" s="803">
        <v>0</v>
      </c>
      <c r="K29" s="787" t="s">
        <v>1298</v>
      </c>
      <c r="L29" s="787">
        <v>0</v>
      </c>
      <c r="M29" s="787">
        <v>50</v>
      </c>
      <c r="N29" s="787">
        <v>50</v>
      </c>
      <c r="O29" s="2454"/>
      <c r="P29" s="2402" t="s">
        <v>527</v>
      </c>
      <c r="Q29" s="2421" t="s">
        <v>775</v>
      </c>
    </row>
    <row r="30" spans="1:18" ht="36" customHeight="1" x14ac:dyDescent="0.3">
      <c r="A30" s="766"/>
      <c r="B30" s="767"/>
      <c r="C30" s="799"/>
      <c r="D30" s="748"/>
      <c r="E30" s="2412"/>
      <c r="F30" s="2402"/>
      <c r="G30" s="785" t="s">
        <v>6</v>
      </c>
      <c r="H30" s="803">
        <v>0</v>
      </c>
      <c r="I30" s="803">
        <v>5</v>
      </c>
      <c r="J30" s="803">
        <v>1</v>
      </c>
      <c r="K30" s="787" t="s">
        <v>500</v>
      </c>
      <c r="L30" s="787">
        <v>0</v>
      </c>
      <c r="M30" s="787">
        <v>0</v>
      </c>
      <c r="N30" s="787">
        <v>1</v>
      </c>
      <c r="O30" s="2454"/>
      <c r="P30" s="2402"/>
      <c r="Q30" s="2421"/>
      <c r="R30" s="156"/>
    </row>
    <row r="31" spans="1:18" ht="90" x14ac:dyDescent="0.3">
      <c r="A31" s="766"/>
      <c r="B31" s="767"/>
      <c r="C31" s="799"/>
      <c r="D31" s="748"/>
      <c r="E31" s="778" t="s">
        <v>1341</v>
      </c>
      <c r="F31" s="785" t="s">
        <v>531</v>
      </c>
      <c r="G31" s="785" t="s">
        <v>6</v>
      </c>
      <c r="H31" s="803">
        <v>10</v>
      </c>
      <c r="I31" s="803">
        <v>0</v>
      </c>
      <c r="J31" s="803">
        <v>0</v>
      </c>
      <c r="K31" s="787" t="s">
        <v>499</v>
      </c>
      <c r="L31" s="787">
        <v>1</v>
      </c>
      <c r="M31" s="787">
        <v>0</v>
      </c>
      <c r="N31" s="787">
        <v>0</v>
      </c>
      <c r="O31" s="2454"/>
      <c r="P31" s="785" t="s">
        <v>392</v>
      </c>
      <c r="Q31" s="804" t="s">
        <v>744</v>
      </c>
    </row>
    <row r="32" spans="1:18" ht="36" x14ac:dyDescent="0.3">
      <c r="A32" s="766"/>
      <c r="B32" s="767"/>
      <c r="C32" s="799"/>
      <c r="D32" s="748"/>
      <c r="E32" s="2412" t="s">
        <v>717</v>
      </c>
      <c r="F32" s="2402" t="s">
        <v>756</v>
      </c>
      <c r="G32" s="785" t="s">
        <v>11</v>
      </c>
      <c r="H32" s="803">
        <v>52.5</v>
      </c>
      <c r="I32" s="803">
        <v>0</v>
      </c>
      <c r="J32" s="803">
        <v>0</v>
      </c>
      <c r="K32" s="787" t="s">
        <v>532</v>
      </c>
      <c r="L32" s="787">
        <v>100</v>
      </c>
      <c r="M32" s="787">
        <v>0</v>
      </c>
      <c r="N32" s="787">
        <v>0</v>
      </c>
      <c r="O32" s="2454"/>
      <c r="P32" s="2402" t="s">
        <v>527</v>
      </c>
      <c r="Q32" s="2421" t="s">
        <v>775</v>
      </c>
    </row>
    <row r="33" spans="1:17" ht="54.6" thickBot="1" x14ac:dyDescent="0.35">
      <c r="A33" s="766"/>
      <c r="B33" s="767"/>
      <c r="C33" s="799"/>
      <c r="D33" s="748"/>
      <c r="E33" s="2435"/>
      <c r="F33" s="2436"/>
      <c r="G33" s="805" t="s">
        <v>6</v>
      </c>
      <c r="H33" s="806">
        <v>0</v>
      </c>
      <c r="I33" s="806">
        <v>0</v>
      </c>
      <c r="J33" s="806">
        <v>0</v>
      </c>
      <c r="K33" s="789" t="s">
        <v>1299</v>
      </c>
      <c r="L33" s="789">
        <v>1</v>
      </c>
      <c r="M33" s="789">
        <v>1</v>
      </c>
      <c r="N33" s="789">
        <v>1</v>
      </c>
      <c r="O33" s="2454"/>
      <c r="P33" s="2400"/>
      <c r="Q33" s="2410"/>
    </row>
    <row r="34" spans="1:17" ht="18.600000000000001" thickBot="1" x14ac:dyDescent="0.35">
      <c r="A34" s="766"/>
      <c r="B34" s="767"/>
      <c r="C34" s="799"/>
      <c r="D34" s="747"/>
      <c r="E34" s="2463" t="s">
        <v>13</v>
      </c>
      <c r="F34" s="2463"/>
      <c r="G34" s="2464"/>
      <c r="H34" s="742">
        <f>SUM(H26:H33)</f>
        <v>80</v>
      </c>
      <c r="I34" s="741">
        <f>SUM(I26:I33)</f>
        <v>29</v>
      </c>
      <c r="J34" s="741">
        <f>SUM(J26:J33)</f>
        <v>22</v>
      </c>
      <c r="K34" s="2517"/>
      <c r="L34" s="2518"/>
      <c r="M34" s="2518"/>
      <c r="N34" s="2518"/>
      <c r="O34" s="2518"/>
      <c r="P34" s="2518"/>
      <c r="Q34" s="2519"/>
    </row>
    <row r="35" spans="1:17" ht="18" customHeight="1" thickBot="1" x14ac:dyDescent="0.35">
      <c r="A35" s="766"/>
      <c r="B35" s="767"/>
      <c r="C35" s="799"/>
      <c r="D35" s="2413" t="s">
        <v>699</v>
      </c>
      <c r="E35" s="2414"/>
      <c r="F35" s="2414"/>
      <c r="G35" s="2414"/>
      <c r="H35" s="2414"/>
      <c r="I35" s="2414"/>
      <c r="J35" s="2414"/>
      <c r="K35" s="2414"/>
      <c r="L35" s="2414"/>
      <c r="M35" s="2414"/>
      <c r="N35" s="2414"/>
      <c r="O35" s="2414"/>
      <c r="P35" s="2414"/>
      <c r="Q35" s="2415"/>
    </row>
    <row r="36" spans="1:17" ht="90" x14ac:dyDescent="0.3">
      <c r="A36" s="766"/>
      <c r="B36" s="767"/>
      <c r="C36" s="799"/>
      <c r="D36" s="733"/>
      <c r="E36" s="771" t="s">
        <v>704</v>
      </c>
      <c r="F36" s="800" t="s">
        <v>57</v>
      </c>
      <c r="G36" s="800" t="s">
        <v>6</v>
      </c>
      <c r="H36" s="731">
        <v>11</v>
      </c>
      <c r="I36" s="774">
        <v>14</v>
      </c>
      <c r="J36" s="774">
        <v>15</v>
      </c>
      <c r="K36" s="802" t="s">
        <v>150</v>
      </c>
      <c r="L36" s="807">
        <v>10</v>
      </c>
      <c r="M36" s="807">
        <v>10</v>
      </c>
      <c r="N36" s="807">
        <v>10</v>
      </c>
      <c r="O36" s="2398" t="s">
        <v>570</v>
      </c>
      <c r="P36" s="2398" t="s">
        <v>527</v>
      </c>
      <c r="Q36" s="2408" t="s">
        <v>775</v>
      </c>
    </row>
    <row r="37" spans="1:17" ht="18" customHeight="1" x14ac:dyDescent="0.3">
      <c r="A37" s="766"/>
      <c r="B37" s="767"/>
      <c r="C37" s="786"/>
      <c r="D37" s="748"/>
      <c r="E37" s="2412" t="s">
        <v>705</v>
      </c>
      <c r="F37" s="2402" t="s">
        <v>537</v>
      </c>
      <c r="G37" s="2402" t="s">
        <v>6</v>
      </c>
      <c r="H37" s="2500">
        <v>8</v>
      </c>
      <c r="I37" s="2501">
        <v>12</v>
      </c>
      <c r="J37" s="2458">
        <v>14</v>
      </c>
      <c r="K37" s="787" t="s">
        <v>269</v>
      </c>
      <c r="L37" s="788">
        <v>4</v>
      </c>
      <c r="M37" s="788">
        <v>4</v>
      </c>
      <c r="N37" s="788">
        <v>3</v>
      </c>
      <c r="O37" s="2398"/>
      <c r="P37" s="2398"/>
      <c r="Q37" s="2408"/>
    </row>
    <row r="38" spans="1:17" ht="54" x14ac:dyDescent="0.3">
      <c r="A38" s="766"/>
      <c r="B38" s="767"/>
      <c r="C38" s="2504"/>
      <c r="D38" s="748"/>
      <c r="E38" s="2412"/>
      <c r="F38" s="2402"/>
      <c r="G38" s="2402"/>
      <c r="H38" s="2500"/>
      <c r="I38" s="2501"/>
      <c r="J38" s="2459"/>
      <c r="K38" s="787" t="s">
        <v>270</v>
      </c>
      <c r="L38" s="788">
        <v>4</v>
      </c>
      <c r="M38" s="788">
        <v>5</v>
      </c>
      <c r="N38" s="788">
        <v>5</v>
      </c>
      <c r="O38" s="2398"/>
      <c r="P38" s="2398"/>
      <c r="Q38" s="2408"/>
    </row>
    <row r="39" spans="1:17" ht="18" x14ac:dyDescent="0.3">
      <c r="A39" s="766"/>
      <c r="B39" s="767"/>
      <c r="C39" s="2504"/>
      <c r="D39" s="748"/>
      <c r="E39" s="2412"/>
      <c r="F39" s="2402"/>
      <c r="G39" s="2402"/>
      <c r="H39" s="2500"/>
      <c r="I39" s="2501"/>
      <c r="J39" s="2459"/>
      <c r="K39" s="2453" t="s">
        <v>538</v>
      </c>
      <c r="L39" s="2419">
        <v>2</v>
      </c>
      <c r="M39" s="2419">
        <v>2</v>
      </c>
      <c r="N39" s="2455">
        <v>3</v>
      </c>
      <c r="O39" s="2398"/>
      <c r="P39" s="2398"/>
      <c r="Q39" s="2408"/>
    </row>
    <row r="40" spans="1:17" ht="72" customHeight="1" x14ac:dyDescent="0.3">
      <c r="A40" s="766"/>
      <c r="B40" s="767"/>
      <c r="C40" s="2504"/>
      <c r="D40" s="748"/>
      <c r="E40" s="2412"/>
      <c r="F40" s="2402"/>
      <c r="G40" s="2402"/>
      <c r="H40" s="2500"/>
      <c r="I40" s="2501"/>
      <c r="J40" s="2459"/>
      <c r="K40" s="2453"/>
      <c r="L40" s="2419"/>
      <c r="M40" s="2419"/>
      <c r="N40" s="2456"/>
      <c r="O40" s="2398"/>
      <c r="P40" s="2398"/>
      <c r="Q40" s="2408"/>
    </row>
    <row r="41" spans="1:17" ht="18" x14ac:dyDescent="0.3">
      <c r="A41" s="766"/>
      <c r="B41" s="767"/>
      <c r="C41" s="2504"/>
      <c r="D41" s="748"/>
      <c r="E41" s="2412"/>
      <c r="F41" s="2402"/>
      <c r="G41" s="2402"/>
      <c r="H41" s="2500"/>
      <c r="I41" s="2501"/>
      <c r="J41" s="2460"/>
      <c r="K41" s="2453"/>
      <c r="L41" s="2419"/>
      <c r="M41" s="2419"/>
      <c r="N41" s="2457"/>
      <c r="O41" s="2398"/>
      <c r="P41" s="2398"/>
      <c r="Q41" s="2408"/>
    </row>
    <row r="42" spans="1:17" ht="72" x14ac:dyDescent="0.3">
      <c r="A42" s="766"/>
      <c r="B42" s="767"/>
      <c r="C42" s="2504"/>
      <c r="D42" s="748"/>
      <c r="E42" s="2412" t="s">
        <v>706</v>
      </c>
      <c r="F42" s="2402" t="s">
        <v>498</v>
      </c>
      <c r="G42" s="2402" t="s">
        <v>6</v>
      </c>
      <c r="H42" s="2465">
        <v>20</v>
      </c>
      <c r="I42" s="2429">
        <v>23</v>
      </c>
      <c r="J42" s="2437">
        <v>24</v>
      </c>
      <c r="K42" s="787" t="s">
        <v>58</v>
      </c>
      <c r="L42" s="788">
        <v>10</v>
      </c>
      <c r="M42" s="788">
        <v>10</v>
      </c>
      <c r="N42" s="788">
        <v>10</v>
      </c>
      <c r="O42" s="2398"/>
      <c r="P42" s="2398"/>
      <c r="Q42" s="2408"/>
    </row>
    <row r="43" spans="1:17" ht="18" x14ac:dyDescent="0.3">
      <c r="A43" s="766"/>
      <c r="B43" s="767"/>
      <c r="C43" s="2504"/>
      <c r="D43" s="748"/>
      <c r="E43" s="2412"/>
      <c r="F43" s="2402"/>
      <c r="G43" s="2402"/>
      <c r="H43" s="2465"/>
      <c r="I43" s="2429"/>
      <c r="J43" s="2438"/>
      <c r="K43" s="787" t="s">
        <v>271</v>
      </c>
      <c r="L43" s="788">
        <v>2</v>
      </c>
      <c r="M43" s="788">
        <v>2</v>
      </c>
      <c r="N43" s="788">
        <v>2</v>
      </c>
      <c r="O43" s="2398"/>
      <c r="P43" s="2398"/>
      <c r="Q43" s="2408"/>
    </row>
    <row r="44" spans="1:17" ht="18" customHeight="1" x14ac:dyDescent="0.3">
      <c r="A44" s="766"/>
      <c r="B44" s="767"/>
      <c r="C44" s="2504"/>
      <c r="D44" s="748"/>
      <c r="E44" s="2412"/>
      <c r="F44" s="2402"/>
      <c r="G44" s="2402"/>
      <c r="H44" s="2465"/>
      <c r="I44" s="2429"/>
      <c r="J44" s="2461"/>
      <c r="K44" s="787" t="s">
        <v>272</v>
      </c>
      <c r="L44" s="788">
        <v>1</v>
      </c>
      <c r="M44" s="788">
        <v>1</v>
      </c>
      <c r="N44" s="788">
        <v>1</v>
      </c>
      <c r="O44" s="2398"/>
      <c r="P44" s="2398"/>
      <c r="Q44" s="2408"/>
    </row>
    <row r="45" spans="1:17" s="170" customFormat="1" ht="54" x14ac:dyDescent="0.3">
      <c r="A45" s="766"/>
      <c r="B45" s="767"/>
      <c r="C45" s="2504"/>
      <c r="D45" s="748"/>
      <c r="E45" s="778" t="s">
        <v>707</v>
      </c>
      <c r="F45" s="785" t="s">
        <v>63</v>
      </c>
      <c r="G45" s="785" t="s">
        <v>6</v>
      </c>
      <c r="H45" s="725">
        <v>1</v>
      </c>
      <c r="I45" s="803">
        <v>1</v>
      </c>
      <c r="J45" s="803">
        <v>1</v>
      </c>
      <c r="K45" s="787" t="s">
        <v>273</v>
      </c>
      <c r="L45" s="788">
        <v>1</v>
      </c>
      <c r="M45" s="788">
        <v>1</v>
      </c>
      <c r="N45" s="788">
        <v>1</v>
      </c>
      <c r="O45" s="2398"/>
      <c r="P45" s="2399"/>
      <c r="Q45" s="2409"/>
    </row>
    <row r="46" spans="1:17" ht="18" x14ac:dyDescent="0.3">
      <c r="A46" s="766"/>
      <c r="B46" s="767"/>
      <c r="C46" s="2504"/>
      <c r="D46" s="748"/>
      <c r="E46" s="2412" t="s">
        <v>708</v>
      </c>
      <c r="F46" s="2420" t="s">
        <v>497</v>
      </c>
      <c r="G46" s="785" t="s">
        <v>6</v>
      </c>
      <c r="H46" s="803">
        <v>0</v>
      </c>
      <c r="I46" s="803">
        <v>17</v>
      </c>
      <c r="J46" s="803">
        <v>0</v>
      </c>
      <c r="K46" s="2453" t="s">
        <v>496</v>
      </c>
      <c r="L46" s="2419">
        <v>0</v>
      </c>
      <c r="M46" s="2419">
        <v>10</v>
      </c>
      <c r="N46" s="2455">
        <v>0</v>
      </c>
      <c r="O46" s="2398"/>
      <c r="P46" s="2462" t="s">
        <v>392</v>
      </c>
      <c r="Q46" s="2410" t="s">
        <v>744</v>
      </c>
    </row>
    <row r="47" spans="1:17" ht="18" x14ac:dyDescent="0.3">
      <c r="A47" s="766"/>
      <c r="B47" s="767"/>
      <c r="C47" s="2504"/>
      <c r="D47" s="748"/>
      <c r="E47" s="2412"/>
      <c r="F47" s="2420"/>
      <c r="G47" s="785" t="s">
        <v>5</v>
      </c>
      <c r="H47" s="803">
        <v>0</v>
      </c>
      <c r="I47" s="803">
        <v>96.4</v>
      </c>
      <c r="J47" s="803">
        <v>0</v>
      </c>
      <c r="K47" s="2453"/>
      <c r="L47" s="2419"/>
      <c r="M47" s="2419"/>
      <c r="N47" s="2457"/>
      <c r="O47" s="2398"/>
      <c r="P47" s="2462"/>
      <c r="Q47" s="2408"/>
    </row>
    <row r="48" spans="1:17" ht="36" x14ac:dyDescent="0.3">
      <c r="A48" s="766"/>
      <c r="B48" s="767"/>
      <c r="C48" s="2504"/>
      <c r="D48" s="748"/>
      <c r="E48" s="2412" t="s">
        <v>709</v>
      </c>
      <c r="F48" s="2420" t="s">
        <v>495</v>
      </c>
      <c r="G48" s="2402" t="s">
        <v>6</v>
      </c>
      <c r="H48" s="2429">
        <v>12</v>
      </c>
      <c r="I48" s="2429">
        <v>5</v>
      </c>
      <c r="J48" s="2437">
        <v>5</v>
      </c>
      <c r="K48" s="787" t="s">
        <v>494</v>
      </c>
      <c r="L48" s="788">
        <v>1</v>
      </c>
      <c r="M48" s="788">
        <v>0</v>
      </c>
      <c r="N48" s="788">
        <v>0</v>
      </c>
      <c r="O48" s="2398"/>
      <c r="P48" s="2462" t="s">
        <v>392</v>
      </c>
      <c r="Q48" s="2408"/>
    </row>
    <row r="49" spans="1:17" ht="36" x14ac:dyDescent="0.3">
      <c r="A49" s="766"/>
      <c r="B49" s="767"/>
      <c r="C49" s="2504"/>
      <c r="D49" s="748"/>
      <c r="E49" s="2412"/>
      <c r="F49" s="2420"/>
      <c r="G49" s="2402"/>
      <c r="H49" s="2429"/>
      <c r="I49" s="2429"/>
      <c r="J49" s="2438"/>
      <c r="K49" s="787" t="s">
        <v>757</v>
      </c>
      <c r="L49" s="788">
        <v>20</v>
      </c>
      <c r="M49" s="788">
        <v>20</v>
      </c>
      <c r="N49" s="788">
        <v>0</v>
      </c>
      <c r="O49" s="2398"/>
      <c r="P49" s="2462"/>
      <c r="Q49" s="2408"/>
    </row>
    <row r="50" spans="1:17" s="447" customFormat="1" ht="18" x14ac:dyDescent="0.3">
      <c r="A50" s="766"/>
      <c r="B50" s="767"/>
      <c r="C50" s="2504"/>
      <c r="D50" s="748"/>
      <c r="E50" s="2412"/>
      <c r="F50" s="2420"/>
      <c r="G50" s="2402"/>
      <c r="H50" s="2429"/>
      <c r="I50" s="2429"/>
      <c r="J50" s="2461"/>
      <c r="K50" s="787" t="s">
        <v>758</v>
      </c>
      <c r="L50" s="788">
        <v>5</v>
      </c>
      <c r="M50" s="788">
        <v>5</v>
      </c>
      <c r="N50" s="788">
        <v>0</v>
      </c>
      <c r="O50" s="2398"/>
      <c r="P50" s="2462"/>
      <c r="Q50" s="2408"/>
    </row>
    <row r="51" spans="1:17" ht="36" x14ac:dyDescent="0.3">
      <c r="A51" s="766"/>
      <c r="B51" s="767"/>
      <c r="C51" s="2504"/>
      <c r="D51" s="748"/>
      <c r="E51" s="2412"/>
      <c r="F51" s="2420"/>
      <c r="G51" s="2402" t="s">
        <v>5</v>
      </c>
      <c r="H51" s="2429">
        <v>67</v>
      </c>
      <c r="I51" s="2429">
        <v>11</v>
      </c>
      <c r="J51" s="2437">
        <v>0</v>
      </c>
      <c r="K51" s="787" t="s">
        <v>493</v>
      </c>
      <c r="L51" s="788">
        <v>80</v>
      </c>
      <c r="M51" s="788">
        <v>0</v>
      </c>
      <c r="N51" s="788">
        <v>0</v>
      </c>
      <c r="O51" s="2398"/>
      <c r="P51" s="2462"/>
      <c r="Q51" s="2408"/>
    </row>
    <row r="52" spans="1:17" ht="54" x14ac:dyDescent="0.3">
      <c r="A52" s="766"/>
      <c r="B52" s="767"/>
      <c r="C52" s="2504"/>
      <c r="D52" s="748"/>
      <c r="E52" s="2412"/>
      <c r="F52" s="2420"/>
      <c r="G52" s="2402"/>
      <c r="H52" s="2429"/>
      <c r="I52" s="2429"/>
      <c r="J52" s="2461"/>
      <c r="K52" s="787" t="s">
        <v>492</v>
      </c>
      <c r="L52" s="788">
        <v>11</v>
      </c>
      <c r="M52" s="788">
        <v>0</v>
      </c>
      <c r="N52" s="788">
        <v>0</v>
      </c>
      <c r="O52" s="2398"/>
      <c r="P52" s="2462"/>
      <c r="Q52" s="2409"/>
    </row>
    <row r="53" spans="1:17" ht="72" x14ac:dyDescent="0.3">
      <c r="A53" s="766"/>
      <c r="B53" s="767"/>
      <c r="C53" s="2504"/>
      <c r="D53" s="748"/>
      <c r="E53" s="778" t="s">
        <v>710</v>
      </c>
      <c r="F53" s="826" t="s">
        <v>1084</v>
      </c>
      <c r="G53" s="787" t="s">
        <v>6</v>
      </c>
      <c r="H53" s="803">
        <v>0.5</v>
      </c>
      <c r="I53" s="803">
        <v>1</v>
      </c>
      <c r="J53" s="803">
        <v>1</v>
      </c>
      <c r="K53" s="787" t="s">
        <v>539</v>
      </c>
      <c r="L53" s="788">
        <v>1</v>
      </c>
      <c r="M53" s="788">
        <v>1</v>
      </c>
      <c r="N53" s="788">
        <v>1</v>
      </c>
      <c r="O53" s="2398"/>
      <c r="P53" s="788" t="s">
        <v>527</v>
      </c>
      <c r="Q53" s="804" t="s">
        <v>775</v>
      </c>
    </row>
    <row r="54" spans="1:17" ht="36" customHeight="1" x14ac:dyDescent="0.3">
      <c r="A54" s="766"/>
      <c r="B54" s="767"/>
      <c r="C54" s="2504"/>
      <c r="D54" s="748"/>
      <c r="E54" s="549" t="s">
        <v>711</v>
      </c>
      <c r="F54" s="808" t="s">
        <v>1170</v>
      </c>
      <c r="G54" s="785" t="s">
        <v>6</v>
      </c>
      <c r="H54" s="803">
        <v>20</v>
      </c>
      <c r="I54" s="803">
        <v>0</v>
      </c>
      <c r="J54" s="803">
        <v>0</v>
      </c>
      <c r="K54" s="787" t="s">
        <v>1171</v>
      </c>
      <c r="L54" s="788">
        <v>1</v>
      </c>
      <c r="M54" s="788">
        <v>0</v>
      </c>
      <c r="N54" s="788">
        <v>0</v>
      </c>
      <c r="O54" s="2398"/>
      <c r="P54" s="726"/>
      <c r="Q54" s="804"/>
    </row>
    <row r="55" spans="1:17" ht="36" x14ac:dyDescent="0.3">
      <c r="A55" s="766"/>
      <c r="B55" s="767"/>
      <c r="C55" s="2504"/>
      <c r="D55" s="748"/>
      <c r="E55" s="778" t="s">
        <v>1342</v>
      </c>
      <c r="F55" s="785" t="s">
        <v>156</v>
      </c>
      <c r="G55" s="785" t="s">
        <v>6</v>
      </c>
      <c r="H55" s="725">
        <v>2</v>
      </c>
      <c r="I55" s="803">
        <v>3</v>
      </c>
      <c r="J55" s="803">
        <v>3</v>
      </c>
      <c r="K55" s="787" t="s">
        <v>164</v>
      </c>
      <c r="L55" s="787">
        <v>1</v>
      </c>
      <c r="M55" s="787">
        <v>1</v>
      </c>
      <c r="N55" s="787">
        <v>1</v>
      </c>
      <c r="O55" s="2398"/>
      <c r="P55" s="2400" t="s">
        <v>527</v>
      </c>
      <c r="Q55" s="2410" t="s">
        <v>775</v>
      </c>
    </row>
    <row r="56" spans="1:17" ht="54" x14ac:dyDescent="0.3">
      <c r="A56" s="766"/>
      <c r="B56" s="767"/>
      <c r="C56" s="2504"/>
      <c r="D56" s="748"/>
      <c r="E56" s="778" t="s">
        <v>712</v>
      </c>
      <c r="F56" s="785" t="s">
        <v>61</v>
      </c>
      <c r="G56" s="785" t="s">
        <v>6</v>
      </c>
      <c r="H56" s="725">
        <v>4</v>
      </c>
      <c r="I56" s="803">
        <v>5</v>
      </c>
      <c r="J56" s="803">
        <v>5</v>
      </c>
      <c r="K56" s="787" t="s">
        <v>274</v>
      </c>
      <c r="L56" s="787">
        <v>2</v>
      </c>
      <c r="M56" s="787">
        <v>2</v>
      </c>
      <c r="N56" s="787">
        <v>2</v>
      </c>
      <c r="O56" s="2398"/>
      <c r="P56" s="2396"/>
      <c r="Q56" s="2408"/>
    </row>
    <row r="57" spans="1:17" ht="54.6" thickBot="1" x14ac:dyDescent="0.35">
      <c r="A57" s="766"/>
      <c r="B57" s="767"/>
      <c r="C57" s="786"/>
      <c r="D57" s="748"/>
      <c r="E57" s="811" t="s">
        <v>713</v>
      </c>
      <c r="F57" s="805" t="s">
        <v>59</v>
      </c>
      <c r="G57" s="805" t="s">
        <v>6</v>
      </c>
      <c r="H57" s="646">
        <v>1</v>
      </c>
      <c r="I57" s="806">
        <v>2</v>
      </c>
      <c r="J57" s="806">
        <v>3</v>
      </c>
      <c r="K57" s="789" t="s">
        <v>60</v>
      </c>
      <c r="L57" s="790">
        <v>1</v>
      </c>
      <c r="M57" s="790">
        <v>1</v>
      </c>
      <c r="N57" s="790">
        <v>1</v>
      </c>
      <c r="O57" s="2398"/>
      <c r="P57" s="2396"/>
      <c r="Q57" s="2411"/>
    </row>
    <row r="58" spans="1:17" ht="36" customHeight="1" thickBot="1" x14ac:dyDescent="0.35">
      <c r="A58" s="766"/>
      <c r="B58" s="767"/>
      <c r="C58" s="812"/>
      <c r="D58" s="740"/>
      <c r="E58" s="739"/>
      <c r="F58" s="2448" t="s">
        <v>13</v>
      </c>
      <c r="G58" s="2449"/>
      <c r="H58" s="738">
        <f>+SUM(H36:H57)</f>
        <v>146.5</v>
      </c>
      <c r="I58" s="738">
        <f>+SUM(I36:I57)</f>
        <v>190.4</v>
      </c>
      <c r="J58" s="738">
        <f>+SUM(J36:J57)</f>
        <v>71</v>
      </c>
      <c r="K58" s="737"/>
      <c r="L58" s="736"/>
      <c r="M58" s="736"/>
      <c r="N58" s="736"/>
      <c r="O58" s="736"/>
      <c r="P58" s="736"/>
      <c r="Q58" s="735"/>
    </row>
    <row r="59" spans="1:17" ht="18.600000000000001" thickBot="1" x14ac:dyDescent="0.35">
      <c r="A59" s="766"/>
      <c r="B59" s="767"/>
      <c r="C59" s="786"/>
      <c r="D59" s="2509" t="s">
        <v>700</v>
      </c>
      <c r="E59" s="2510"/>
      <c r="F59" s="2510"/>
      <c r="G59" s="2510"/>
      <c r="H59" s="2510"/>
      <c r="I59" s="2510"/>
      <c r="J59" s="2510"/>
      <c r="K59" s="2510"/>
      <c r="L59" s="2510"/>
      <c r="M59" s="2510"/>
      <c r="N59" s="2510"/>
      <c r="O59" s="2510"/>
      <c r="P59" s="2510"/>
      <c r="Q59" s="2511"/>
    </row>
    <row r="60" spans="1:17" ht="36" x14ac:dyDescent="0.3">
      <c r="A60" s="766"/>
      <c r="B60" s="767"/>
      <c r="C60" s="786"/>
      <c r="D60" s="733"/>
      <c r="E60" s="2505" t="s">
        <v>702</v>
      </c>
      <c r="F60" s="2507" t="s">
        <v>1300</v>
      </c>
      <c r="G60" s="2512" t="s">
        <v>6</v>
      </c>
      <c r="H60" s="2514">
        <v>10</v>
      </c>
      <c r="I60" s="2514">
        <v>100</v>
      </c>
      <c r="J60" s="2514">
        <v>400</v>
      </c>
      <c r="K60" s="749" t="s">
        <v>1301</v>
      </c>
      <c r="L60" s="828">
        <v>1</v>
      </c>
      <c r="M60" s="828">
        <v>0</v>
      </c>
      <c r="N60" s="828">
        <v>0</v>
      </c>
      <c r="O60" s="2401" t="s">
        <v>570</v>
      </c>
      <c r="P60" s="2401" t="s">
        <v>392</v>
      </c>
      <c r="Q60" s="2408" t="s">
        <v>744</v>
      </c>
    </row>
    <row r="61" spans="1:17" ht="36" x14ac:dyDescent="0.3">
      <c r="A61" s="766"/>
      <c r="B61" s="767"/>
      <c r="C61" s="786"/>
      <c r="D61" s="748"/>
      <c r="E61" s="2505"/>
      <c r="F61" s="2507"/>
      <c r="G61" s="2513"/>
      <c r="H61" s="2515"/>
      <c r="I61" s="2515"/>
      <c r="J61" s="2515"/>
      <c r="K61" s="749" t="s">
        <v>491</v>
      </c>
      <c r="L61" s="828">
        <v>0</v>
      </c>
      <c r="M61" s="828">
        <v>1</v>
      </c>
      <c r="N61" s="828">
        <v>0</v>
      </c>
      <c r="O61" s="2401"/>
      <c r="P61" s="2401"/>
      <c r="Q61" s="2408"/>
    </row>
    <row r="62" spans="1:17" ht="18.600000000000001" customHeight="1" x14ac:dyDescent="0.3">
      <c r="A62" s="766"/>
      <c r="B62" s="767"/>
      <c r="C62" s="786"/>
      <c r="D62" s="748"/>
      <c r="E62" s="2506"/>
      <c r="F62" s="2508"/>
      <c r="G62" s="2507"/>
      <c r="H62" s="2516"/>
      <c r="I62" s="2516"/>
      <c r="J62" s="2516"/>
      <c r="K62" s="810" t="s">
        <v>490</v>
      </c>
      <c r="L62" s="809">
        <v>0</v>
      </c>
      <c r="M62" s="809">
        <v>0</v>
      </c>
      <c r="N62" s="809">
        <v>70</v>
      </c>
      <c r="O62" s="2401"/>
      <c r="P62" s="2401"/>
      <c r="Q62" s="2408"/>
    </row>
    <row r="63" spans="1:17" ht="36.6" thickBot="1" x14ac:dyDescent="0.35">
      <c r="A63" s="766"/>
      <c r="B63" s="767"/>
      <c r="C63" s="786"/>
      <c r="D63" s="748"/>
      <c r="E63" s="732" t="s">
        <v>703</v>
      </c>
      <c r="F63" s="645" t="s">
        <v>1064</v>
      </c>
      <c r="G63" s="645" t="s">
        <v>6</v>
      </c>
      <c r="H63" s="730">
        <v>20</v>
      </c>
      <c r="I63" s="730">
        <v>0</v>
      </c>
      <c r="J63" s="730">
        <v>0</v>
      </c>
      <c r="K63" s="829" t="s">
        <v>207</v>
      </c>
      <c r="L63" s="829">
        <v>1</v>
      </c>
      <c r="M63" s="816">
        <v>0</v>
      </c>
      <c r="N63" s="816">
        <v>0</v>
      </c>
      <c r="O63" s="816" t="s">
        <v>463</v>
      </c>
      <c r="P63" s="2401"/>
      <c r="Q63" s="2408"/>
    </row>
    <row r="64" spans="1:17" s="447" customFormat="1" ht="18.600000000000001" customHeight="1" thickBot="1" x14ac:dyDescent="0.35">
      <c r="A64" s="766"/>
      <c r="B64" s="767"/>
      <c r="C64" s="786"/>
      <c r="D64" s="2416" t="s">
        <v>13</v>
      </c>
      <c r="E64" s="2417"/>
      <c r="F64" s="2417"/>
      <c r="G64" s="2418"/>
      <c r="H64" s="742">
        <f>+SUM(H60:H63)</f>
        <v>30</v>
      </c>
      <c r="I64" s="741">
        <f>+SUM(I60:I63)</f>
        <v>100</v>
      </c>
      <c r="J64" s="741">
        <f>+SUM(J60:J63)</f>
        <v>400</v>
      </c>
      <c r="K64" s="2405"/>
      <c r="L64" s="2406"/>
      <c r="M64" s="2406"/>
      <c r="N64" s="2406"/>
      <c r="O64" s="2406"/>
      <c r="P64" s="2406"/>
      <c r="Q64" s="2407"/>
    </row>
    <row r="65" spans="1:17" s="447" customFormat="1" ht="18.600000000000001" customHeight="1" thickBot="1" x14ac:dyDescent="0.35">
      <c r="A65" s="766"/>
      <c r="B65" s="767"/>
      <c r="C65" s="786"/>
      <c r="D65" s="2413" t="s">
        <v>701</v>
      </c>
      <c r="E65" s="2414"/>
      <c r="F65" s="2414"/>
      <c r="G65" s="2414"/>
      <c r="H65" s="2414"/>
      <c r="I65" s="2414"/>
      <c r="J65" s="2414"/>
      <c r="K65" s="2414"/>
      <c r="L65" s="2414"/>
      <c r="M65" s="2414"/>
      <c r="N65" s="2414"/>
      <c r="O65" s="2414"/>
      <c r="P65" s="2414"/>
      <c r="Q65" s="2415"/>
    </row>
    <row r="66" spans="1:17" s="447" customFormat="1" ht="90.6" thickBot="1" x14ac:dyDescent="0.35">
      <c r="A66" s="766"/>
      <c r="B66" s="767"/>
      <c r="C66" s="786"/>
      <c r="D66" s="733"/>
      <c r="E66" s="811" t="s">
        <v>1343</v>
      </c>
      <c r="F66" s="805" t="s">
        <v>1085</v>
      </c>
      <c r="G66" s="805" t="s">
        <v>6</v>
      </c>
      <c r="H66" s="814">
        <v>0</v>
      </c>
      <c r="I66" s="814">
        <v>0</v>
      </c>
      <c r="J66" s="815">
        <v>0</v>
      </c>
      <c r="K66" s="789" t="s">
        <v>540</v>
      </c>
      <c r="L66" s="790">
        <v>100</v>
      </c>
      <c r="M66" s="790">
        <v>0</v>
      </c>
      <c r="N66" s="790">
        <v>0</v>
      </c>
      <c r="O66" s="827" t="s">
        <v>570</v>
      </c>
      <c r="P66" s="813" t="s">
        <v>1100</v>
      </c>
      <c r="Q66" s="817" t="s">
        <v>544</v>
      </c>
    </row>
    <row r="67" spans="1:17" s="447" customFormat="1" ht="24" customHeight="1" thickBot="1" x14ac:dyDescent="0.35">
      <c r="A67" s="766"/>
      <c r="B67" s="767"/>
      <c r="C67" s="812"/>
      <c r="D67" s="2450" t="s">
        <v>13</v>
      </c>
      <c r="E67" s="2451"/>
      <c r="F67" s="2451"/>
      <c r="G67" s="2452"/>
      <c r="H67" s="738">
        <f>+SUM(H66:H66)</f>
        <v>0</v>
      </c>
      <c r="I67" s="738">
        <f>+SUM(I66:I66)</f>
        <v>0</v>
      </c>
      <c r="J67" s="742">
        <f>+SUM(J66:J66)</f>
        <v>0</v>
      </c>
      <c r="K67" s="734"/>
      <c r="L67" s="734"/>
      <c r="M67" s="734"/>
      <c r="N67" s="734"/>
      <c r="O67" s="734"/>
      <c r="P67" s="2446"/>
      <c r="Q67" s="2447"/>
    </row>
    <row r="68" spans="1:17" s="728" customFormat="1" ht="24" customHeight="1" thickBot="1" x14ac:dyDescent="0.35">
      <c r="A68" s="766"/>
      <c r="B68" s="767"/>
      <c r="C68" s="791"/>
      <c r="D68" s="2466" t="s">
        <v>9</v>
      </c>
      <c r="E68" s="2466"/>
      <c r="F68" s="2466"/>
      <c r="G68" s="2467"/>
      <c r="H68" s="792">
        <f>H64+H58+H67+H34</f>
        <v>256.5</v>
      </c>
      <c r="I68" s="792">
        <f>I64+I58+I67+I34</f>
        <v>319.39999999999998</v>
      </c>
      <c r="J68" s="792">
        <f>J64+J58+J67+J34</f>
        <v>493</v>
      </c>
      <c r="K68" s="818"/>
      <c r="L68" s="818"/>
      <c r="M68" s="818"/>
      <c r="N68" s="818"/>
      <c r="O68" s="818"/>
      <c r="P68" s="818"/>
      <c r="Q68" s="819"/>
    </row>
    <row r="69" spans="1:17" s="728" customFormat="1" ht="24" customHeight="1" thickBot="1" x14ac:dyDescent="0.35">
      <c r="A69" s="766"/>
      <c r="B69" s="795"/>
      <c r="C69" s="2468" t="s">
        <v>553</v>
      </c>
      <c r="D69" s="2468"/>
      <c r="E69" s="2468"/>
      <c r="F69" s="2468"/>
      <c r="G69" s="2469"/>
      <c r="H69" s="796">
        <f>+H68</f>
        <v>256.5</v>
      </c>
      <c r="I69" s="796">
        <f>+I68</f>
        <v>319.39999999999998</v>
      </c>
      <c r="J69" s="796">
        <f>+J68</f>
        <v>493</v>
      </c>
      <c r="K69" s="820"/>
      <c r="L69" s="820"/>
      <c r="M69" s="820"/>
      <c r="N69" s="820"/>
      <c r="O69" s="820"/>
      <c r="P69" s="820"/>
      <c r="Q69" s="821"/>
    </row>
    <row r="70" spans="1:17" s="728" customFormat="1" ht="24" customHeight="1" thickBot="1" x14ac:dyDescent="0.35">
      <c r="A70" s="822"/>
      <c r="B70" s="823"/>
      <c r="C70" s="2502" t="s">
        <v>16</v>
      </c>
      <c r="D70" s="2502"/>
      <c r="E70" s="2502"/>
      <c r="F70" s="2502"/>
      <c r="G70" s="2503"/>
      <c r="H70" s="824">
        <f>H68+H21</f>
        <v>377.5</v>
      </c>
      <c r="I70" s="824">
        <f>I68+I21</f>
        <v>453.4</v>
      </c>
      <c r="J70" s="824">
        <f>J68+J21</f>
        <v>633</v>
      </c>
      <c r="K70" s="823"/>
      <c r="L70" s="823"/>
      <c r="M70" s="823"/>
      <c r="N70" s="823"/>
      <c r="O70" s="823"/>
      <c r="P70" s="823"/>
      <c r="Q70" s="825"/>
    </row>
    <row r="71" spans="1:17" s="728" customFormat="1" ht="24" customHeight="1" x14ac:dyDescent="0.3">
      <c r="G71" s="727"/>
      <c r="H71" s="729"/>
      <c r="I71" s="729"/>
      <c r="J71" s="729"/>
    </row>
    <row r="72" spans="1:17" s="447" customFormat="1" ht="18.600000000000001" customHeight="1" thickBot="1" x14ac:dyDescent="0.35">
      <c r="G72" s="1"/>
      <c r="H72" s="239"/>
      <c r="I72" s="239"/>
      <c r="J72" s="239"/>
    </row>
    <row r="73" spans="1:17" ht="40.200000000000003" customHeight="1" thickBot="1" x14ac:dyDescent="0.35">
      <c r="A73" s="447"/>
      <c r="B73" s="447"/>
      <c r="C73" s="1230" t="s">
        <v>573</v>
      </c>
      <c r="D73" s="1231"/>
      <c r="E73" s="1231"/>
      <c r="F73" s="1231"/>
      <c r="G73" s="1232"/>
      <c r="H73" s="115" t="s">
        <v>574</v>
      </c>
      <c r="I73" s="116" t="s">
        <v>610</v>
      </c>
      <c r="J73" s="116" t="s">
        <v>1195</v>
      </c>
      <c r="K73" s="447"/>
      <c r="L73" s="447"/>
      <c r="M73" s="447"/>
      <c r="N73" s="447"/>
      <c r="O73" s="447"/>
      <c r="P73" s="447"/>
      <c r="Q73" s="447"/>
    </row>
    <row r="74" spans="1:17" ht="13.2" customHeight="1" x14ac:dyDescent="0.3">
      <c r="A74" s="447"/>
      <c r="B74" s="447"/>
      <c r="C74" s="1204" t="s">
        <v>575</v>
      </c>
      <c r="D74" s="1205"/>
      <c r="E74" s="1205"/>
      <c r="F74" s="1205"/>
      <c r="G74" s="1206"/>
      <c r="H74" s="118">
        <f>H75+H76</f>
        <v>258</v>
      </c>
      <c r="I74" s="117">
        <f t="shared" ref="I74:J74" si="1">I75+I76</f>
        <v>346</v>
      </c>
      <c r="J74" s="117">
        <f t="shared" si="1"/>
        <v>633</v>
      </c>
      <c r="K74" s="447"/>
      <c r="L74" s="447"/>
      <c r="M74" s="447"/>
      <c r="N74" s="447"/>
      <c r="O74" s="447"/>
      <c r="P74" s="447"/>
      <c r="Q74" s="447"/>
    </row>
    <row r="75" spans="1:17" x14ac:dyDescent="0.3">
      <c r="C75" s="1207" t="s">
        <v>576</v>
      </c>
      <c r="D75" s="1208"/>
      <c r="E75" s="1208"/>
      <c r="F75" s="1208"/>
      <c r="G75" s="1209"/>
      <c r="H75" s="520">
        <f>SUMIF($G$5:$G$246,"SB",H$5:H$246)</f>
        <v>258</v>
      </c>
      <c r="I75" s="110">
        <f>SUMIF($G$5:$G$246,"SB",I$5:I$246)</f>
        <v>346</v>
      </c>
      <c r="J75" s="110">
        <f>SUMIF($G$5:$G$246,"SB",J$5:J$246)</f>
        <v>633</v>
      </c>
    </row>
    <row r="76" spans="1:17" x14ac:dyDescent="0.3">
      <c r="C76" s="1210" t="s">
        <v>577</v>
      </c>
      <c r="D76" s="1211"/>
      <c r="E76" s="1211"/>
      <c r="F76" s="1211"/>
      <c r="G76" s="1212"/>
      <c r="H76" s="520">
        <f>SUMIF($G$5:$G$246,"SB (VB)",H$5:H$246)</f>
        <v>0</v>
      </c>
      <c r="I76" s="110">
        <f>SUMIF($G$5:$G$246,"SB (VB)",I$5:I$246)</f>
        <v>0</v>
      </c>
      <c r="J76" s="110">
        <f>SUMIF($G$5:$G$246,"SB (VB)",J$5:J$246)</f>
        <v>0</v>
      </c>
    </row>
    <row r="77" spans="1:17" x14ac:dyDescent="0.3">
      <c r="C77" s="1213" t="s">
        <v>578</v>
      </c>
      <c r="D77" s="1214"/>
      <c r="E77" s="1214"/>
      <c r="F77" s="1214"/>
      <c r="G77" s="1215"/>
      <c r="H77" s="120">
        <f>H78+H79+H80+H81+H82+H83</f>
        <v>119.5</v>
      </c>
      <c r="I77" s="119">
        <f t="shared" ref="I77:J77" si="2">I78+I79+I80+I81+I82+I83</f>
        <v>107.4</v>
      </c>
      <c r="J77" s="119">
        <f t="shared" si="2"/>
        <v>0</v>
      </c>
    </row>
    <row r="78" spans="1:17" x14ac:dyDescent="0.3">
      <c r="C78" s="1216" t="s">
        <v>579</v>
      </c>
      <c r="D78" s="1217"/>
      <c r="E78" s="1217"/>
      <c r="F78" s="1217"/>
      <c r="G78" s="1218"/>
      <c r="H78" s="520">
        <f>SUMIF($G$5:$G$246,"VB",H$5:H$246)</f>
        <v>0</v>
      </c>
      <c r="I78" s="110">
        <f>SUMIF($G$5:$G$246,"VB",I$5:I$246)</f>
        <v>0</v>
      </c>
      <c r="J78" s="110">
        <f>SUMIF($G$5:$G$246,"VB",J$5:J$246)</f>
        <v>0</v>
      </c>
    </row>
    <row r="79" spans="1:17" x14ac:dyDescent="0.3">
      <c r="C79" s="1192" t="s">
        <v>580</v>
      </c>
      <c r="D79" s="1193"/>
      <c r="E79" s="1193"/>
      <c r="F79" s="1193"/>
      <c r="G79" s="1194"/>
      <c r="H79" s="520">
        <f>SUMIF($G$5:$G$246,"ES",H$5:H$246)</f>
        <v>67</v>
      </c>
      <c r="I79" s="110">
        <f>SUMIF($G$5:$G$246,"ES",I$5:I$246)</f>
        <v>107.4</v>
      </c>
      <c r="J79" s="110">
        <f>SUMIF($G$5:$G$246,"ES",J$5:J$246)</f>
        <v>0</v>
      </c>
    </row>
    <row r="80" spans="1:17" x14ac:dyDescent="0.3">
      <c r="C80" s="1192" t="s">
        <v>581</v>
      </c>
      <c r="D80" s="1193"/>
      <c r="E80" s="1193"/>
      <c r="F80" s="1193"/>
      <c r="G80" s="1194"/>
      <c r="H80" s="520">
        <f>SUMIF($G$5:$G$246,"SL",H$5:H$246)</f>
        <v>0</v>
      </c>
      <c r="I80" s="110">
        <f>SUMIF($G$5:$G$246,"SL",I$5:I$246)</f>
        <v>0</v>
      </c>
      <c r="J80" s="110">
        <f>SUMIF($G$5:$G$246,"SL",J$5:J$246)</f>
        <v>0</v>
      </c>
    </row>
    <row r="81" spans="3:10" x14ac:dyDescent="0.3">
      <c r="C81" s="1192" t="s">
        <v>582</v>
      </c>
      <c r="D81" s="1193"/>
      <c r="E81" s="1193"/>
      <c r="F81" s="1193"/>
      <c r="G81" s="1194"/>
      <c r="H81" s="520">
        <f>SUMIF($G$5:$G$246,"Kt",H$5:H$246)</f>
        <v>52.5</v>
      </c>
      <c r="I81" s="110">
        <f>SUMIF($G$5:$G$246,"Kt",I$5:I$246)</f>
        <v>0</v>
      </c>
      <c r="J81" s="110">
        <f>SUMIF($G$5:$G$246,"Kt",J$5:J$246)</f>
        <v>0</v>
      </c>
    </row>
    <row r="82" spans="3:10" x14ac:dyDescent="0.25">
      <c r="C82" s="1195" t="s">
        <v>583</v>
      </c>
      <c r="D82" s="1196"/>
      <c r="E82" s="1196"/>
      <c r="F82" s="1196"/>
      <c r="G82" s="1197"/>
      <c r="H82" s="520">
        <f>SUMIF($G$5:$G$246,"SAARP",H$5:H$246)</f>
        <v>0</v>
      </c>
      <c r="I82" s="110">
        <f>SUMIF($G$5:$G$246,"SAARP",I$5:I$246)</f>
        <v>0</v>
      </c>
      <c r="J82" s="110">
        <f>SUMIF($G$5:$G$246,"SAARP",J$5:J$246)</f>
        <v>0</v>
      </c>
    </row>
    <row r="83" spans="3:10" ht="13.8" thickBot="1" x14ac:dyDescent="0.3">
      <c r="C83" s="1198" t="s">
        <v>584</v>
      </c>
      <c r="D83" s="1199"/>
      <c r="E83" s="1199"/>
      <c r="F83" s="1199"/>
      <c r="G83" s="1200"/>
      <c r="H83" s="520">
        <f>SUMIF($G$5:$G$246,"KPP",H$5:H$246)</f>
        <v>0</v>
      </c>
      <c r="I83" s="110">
        <f>SUMIF($G$5:$G$246,"KPP",I$5:I$246)</f>
        <v>0</v>
      </c>
      <c r="J83" s="110">
        <f>SUMIF($G$5:$G$246,"KPP",J$5:J$246)</f>
        <v>0</v>
      </c>
    </row>
    <row r="84" spans="3:10" ht="13.8" thickBot="1" x14ac:dyDescent="0.35">
      <c r="C84" s="1219" t="s">
        <v>585</v>
      </c>
      <c r="D84" s="1220"/>
      <c r="E84" s="1220"/>
      <c r="F84" s="1220"/>
      <c r="G84" s="1221"/>
      <c r="H84" s="122">
        <f>SUM(H74,H77)</f>
        <v>377.5</v>
      </c>
      <c r="I84" s="121">
        <f t="shared" ref="I84:J84" si="3">SUM(I74,I77)</f>
        <v>453.4</v>
      </c>
      <c r="J84" s="121">
        <f t="shared" si="3"/>
        <v>633</v>
      </c>
    </row>
  </sheetData>
  <mergeCells count="128">
    <mergeCell ref="C24:Q24"/>
    <mergeCell ref="D25:Q25"/>
    <mergeCell ref="H37:H41"/>
    <mergeCell ref="I37:I41"/>
    <mergeCell ref="D35:Q35"/>
    <mergeCell ref="F29:F30"/>
    <mergeCell ref="C70:G70"/>
    <mergeCell ref="C38:C56"/>
    <mergeCell ref="E60:E62"/>
    <mergeCell ref="F60:F62"/>
    <mergeCell ref="D59:Q59"/>
    <mergeCell ref="P48:P52"/>
    <mergeCell ref="G60:G62"/>
    <mergeCell ref="H60:H62"/>
    <mergeCell ref="I60:I62"/>
    <mergeCell ref="J60:J62"/>
    <mergeCell ref="D68:G68"/>
    <mergeCell ref="C69:G69"/>
    <mergeCell ref="E42:E44"/>
    <mergeCell ref="F42:F44"/>
    <mergeCell ref="I42:I44"/>
    <mergeCell ref="K34:Q34"/>
    <mergeCell ref="P60:P63"/>
    <mergeCell ref="Q60:Q63"/>
    <mergeCell ref="C5:Q5"/>
    <mergeCell ref="C6:Q6"/>
    <mergeCell ref="C7:Q7"/>
    <mergeCell ref="C8:C10"/>
    <mergeCell ref="D8:D10"/>
    <mergeCell ref="E8:E10"/>
    <mergeCell ref="F8:F10"/>
    <mergeCell ref="G8:G10"/>
    <mergeCell ref="H8:H10"/>
    <mergeCell ref="I8:I10"/>
    <mergeCell ref="K9:K10"/>
    <mergeCell ref="O8:O10"/>
    <mergeCell ref="P8:Q9"/>
    <mergeCell ref="L9:L10"/>
    <mergeCell ref="M9:M10"/>
    <mergeCell ref="J8:J10"/>
    <mergeCell ref="K8:N8"/>
    <mergeCell ref="N9:N10"/>
    <mergeCell ref="E34:G34"/>
    <mergeCell ref="Q46:Q52"/>
    <mergeCell ref="M46:M47"/>
    <mergeCell ref="E48:E52"/>
    <mergeCell ref="J51:J52"/>
    <mergeCell ref="L46:L47"/>
    <mergeCell ref="H51:H52"/>
    <mergeCell ref="I51:I52"/>
    <mergeCell ref="K39:K41"/>
    <mergeCell ref="L39:L41"/>
    <mergeCell ref="H48:H50"/>
    <mergeCell ref="I48:I50"/>
    <mergeCell ref="G51:G52"/>
    <mergeCell ref="P67:Q67"/>
    <mergeCell ref="F58:G58"/>
    <mergeCell ref="D67:G67"/>
    <mergeCell ref="K46:K47"/>
    <mergeCell ref="O15:O19"/>
    <mergeCell ref="P29:P30"/>
    <mergeCell ref="N39:N41"/>
    <mergeCell ref="J37:J41"/>
    <mergeCell ref="J42:J44"/>
    <mergeCell ref="J48:J50"/>
    <mergeCell ref="P46:P47"/>
    <mergeCell ref="E20:G20"/>
    <mergeCell ref="N46:N47"/>
    <mergeCell ref="F32:F33"/>
    <mergeCell ref="H42:H44"/>
    <mergeCell ref="G42:G44"/>
    <mergeCell ref="H18:H19"/>
    <mergeCell ref="O26:O33"/>
    <mergeCell ref="B23:Q23"/>
    <mergeCell ref="E29:E30"/>
    <mergeCell ref="D21:G21"/>
    <mergeCell ref="C22:G22"/>
    <mergeCell ref="Q26:Q28"/>
    <mergeCell ref="E32:E33"/>
    <mergeCell ref="A8:A10"/>
    <mergeCell ref="B8:B10"/>
    <mergeCell ref="A11:Q11"/>
    <mergeCell ref="I18:I19"/>
    <mergeCell ref="B12:Q12"/>
    <mergeCell ref="D14:Q14"/>
    <mergeCell ref="E18:E19"/>
    <mergeCell ref="F18:F19"/>
    <mergeCell ref="G18:G19"/>
    <mergeCell ref="J18:J19"/>
    <mergeCell ref="P15:P16"/>
    <mergeCell ref="P17:P19"/>
    <mergeCell ref="Q15:Q16"/>
    <mergeCell ref="Q17:Q19"/>
    <mergeCell ref="C13:Q13"/>
    <mergeCell ref="C74:G74"/>
    <mergeCell ref="P26:P28"/>
    <mergeCell ref="P36:P45"/>
    <mergeCell ref="P55:P57"/>
    <mergeCell ref="O60:O62"/>
    <mergeCell ref="P32:P33"/>
    <mergeCell ref="P20:Q20"/>
    <mergeCell ref="K64:Q64"/>
    <mergeCell ref="Q36:Q45"/>
    <mergeCell ref="Q55:Q57"/>
    <mergeCell ref="E46:E47"/>
    <mergeCell ref="C73:G73"/>
    <mergeCell ref="D65:Q65"/>
    <mergeCell ref="D64:G64"/>
    <mergeCell ref="O36:O57"/>
    <mergeCell ref="M39:M41"/>
    <mergeCell ref="E37:E41"/>
    <mergeCell ref="F37:F41"/>
    <mergeCell ref="G37:G41"/>
    <mergeCell ref="F46:F47"/>
    <mergeCell ref="Q29:Q30"/>
    <mergeCell ref="Q32:Q33"/>
    <mergeCell ref="F48:F52"/>
    <mergeCell ref="G48:G50"/>
    <mergeCell ref="C78:G78"/>
    <mergeCell ref="C83:G83"/>
    <mergeCell ref="C84:G84"/>
    <mergeCell ref="C82:G82"/>
    <mergeCell ref="C81:G81"/>
    <mergeCell ref="C79:G79"/>
    <mergeCell ref="C80:G80"/>
    <mergeCell ref="C75:G75"/>
    <mergeCell ref="C76:G76"/>
    <mergeCell ref="C77:G77"/>
  </mergeCells>
  <phoneticPr fontId="31" type="noConversion"/>
  <pageMargins left="0.70866141732283472" right="0.70866141732283472" top="0.74803149606299213" bottom="0.74803149606299213" header="0.31496062992125984" footer="0.31496062992125984"/>
  <pageSetup paperSize="9"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48F18-D447-4C2B-A50A-871456A785FE}">
  <sheetPr>
    <pageSetUpPr fitToPage="1"/>
  </sheetPr>
  <dimension ref="A1:N62"/>
  <sheetViews>
    <sheetView topLeftCell="A16" zoomScale="70" zoomScaleNormal="70" workbookViewId="0">
      <selection activeCell="I1" sqref="I1:I3"/>
    </sheetView>
  </sheetViews>
  <sheetFormatPr defaultRowHeight="14.4" x14ac:dyDescent="0.3"/>
  <cols>
    <col min="5" max="5" width="15.6640625" customWidth="1"/>
    <col min="6" max="6" width="12.6640625" bestFit="1" customWidth="1"/>
    <col min="7" max="8" width="12.5546875" customWidth="1"/>
    <col min="9" max="9" width="12.33203125" bestFit="1" customWidth="1"/>
    <col min="10" max="13" width="11" bestFit="1" customWidth="1"/>
  </cols>
  <sheetData>
    <row r="1" spans="1:14" ht="15.6" x14ac:dyDescent="0.3">
      <c r="I1" s="373" t="s">
        <v>1384</v>
      </c>
    </row>
    <row r="2" spans="1:14" ht="15.6" x14ac:dyDescent="0.3">
      <c r="I2" s="374" t="s">
        <v>1385</v>
      </c>
    </row>
    <row r="3" spans="1:14" ht="15.6" x14ac:dyDescent="0.3">
      <c r="I3" s="374" t="s">
        <v>1386</v>
      </c>
    </row>
    <row r="4" spans="1:14" ht="15.6" x14ac:dyDescent="0.3">
      <c r="I4" s="374"/>
    </row>
    <row r="5" spans="1:14" ht="15.6" x14ac:dyDescent="0.3">
      <c r="I5" s="374"/>
    </row>
    <row r="6" spans="1:14" ht="15.75" customHeight="1" x14ac:dyDescent="0.3">
      <c r="A6" s="2526" t="s">
        <v>1146</v>
      </c>
      <c r="B6" s="2526"/>
      <c r="C6" s="2526"/>
      <c r="D6" s="2526"/>
      <c r="E6" s="2526"/>
      <c r="F6" s="2526"/>
      <c r="G6" s="2526"/>
      <c r="H6" s="2526"/>
      <c r="I6" s="2526"/>
      <c r="J6" s="2526"/>
      <c r="K6" s="2526"/>
      <c r="L6" s="2526"/>
      <c r="M6" s="2526"/>
      <c r="N6" s="372"/>
    </row>
    <row r="7" spans="1:14" ht="15.75" customHeight="1" thickBot="1" x14ac:dyDescent="0.35">
      <c r="N7" s="372"/>
    </row>
    <row r="8" spans="1:14" ht="27" thickBot="1" x14ac:dyDescent="0.35">
      <c r="A8" s="1230" t="s">
        <v>573</v>
      </c>
      <c r="B8" s="1231"/>
      <c r="C8" s="1231"/>
      <c r="D8" s="1231"/>
      <c r="E8" s="1232"/>
      <c r="F8" s="188" t="s">
        <v>574</v>
      </c>
      <c r="G8" s="189" t="s">
        <v>610</v>
      </c>
      <c r="H8" s="189" t="s">
        <v>1195</v>
      </c>
      <c r="J8" s="190"/>
      <c r="K8" s="190"/>
      <c r="L8" s="190"/>
      <c r="M8" s="190"/>
    </row>
    <row r="9" spans="1:14" x14ac:dyDescent="0.3">
      <c r="A9" s="2527" t="s">
        <v>1066</v>
      </c>
      <c r="B9" s="2528"/>
      <c r="C9" s="2528"/>
      <c r="D9" s="2528"/>
      <c r="E9" s="2529"/>
      <c r="F9" s="191">
        <f>SUM(F10:F11)</f>
        <v>19269.885058000003</v>
      </c>
      <c r="G9" s="191">
        <f t="shared" ref="G9:H9" si="0">SUM(G10:G11)</f>
        <v>17118.47</v>
      </c>
      <c r="H9" s="191">
        <f t="shared" si="0"/>
        <v>15534.8</v>
      </c>
      <c r="J9" s="192"/>
      <c r="K9" s="192"/>
      <c r="L9" s="192"/>
      <c r="M9" s="192"/>
    </row>
    <row r="10" spans="1:14" x14ac:dyDescent="0.3">
      <c r="A10" s="1207" t="s">
        <v>576</v>
      </c>
      <c r="B10" s="1208"/>
      <c r="C10" s="1208"/>
      <c r="D10" s="1208"/>
      <c r="E10" s="1209"/>
      <c r="F10" s="194">
        <f>SUM(F25:M25)</f>
        <v>16870.085058000004</v>
      </c>
      <c r="G10" s="193">
        <f>SUM(F39:M39)</f>
        <v>14722.77</v>
      </c>
      <c r="H10" s="193">
        <f>SUM(F53:M53)</f>
        <v>13132.1</v>
      </c>
      <c r="J10" s="192"/>
      <c r="K10" s="192"/>
      <c r="L10" s="192"/>
      <c r="M10" s="192"/>
    </row>
    <row r="11" spans="1:14" x14ac:dyDescent="0.3">
      <c r="A11" s="1210" t="s">
        <v>577</v>
      </c>
      <c r="B11" s="1211"/>
      <c r="C11" s="1211"/>
      <c r="D11" s="1211"/>
      <c r="E11" s="1212"/>
      <c r="F11" s="194">
        <f>SUM(F26:M26)</f>
        <v>2399.7999999999997</v>
      </c>
      <c r="G11" s="193">
        <f>SUM(F40:M40)</f>
        <v>2395.6999999999998</v>
      </c>
      <c r="H11" s="193">
        <f>SUM(F54:M54)</f>
        <v>2402.6999999999998</v>
      </c>
      <c r="J11" s="192"/>
      <c r="K11" s="192"/>
      <c r="L11" s="192"/>
      <c r="M11" s="192"/>
    </row>
    <row r="12" spans="1:14" x14ac:dyDescent="0.3">
      <c r="A12" s="1213" t="s">
        <v>578</v>
      </c>
      <c r="B12" s="1214"/>
      <c r="C12" s="1214"/>
      <c r="D12" s="1214"/>
      <c r="E12" s="1215"/>
      <c r="F12" s="195">
        <f t="shared" ref="F12:H12" si="1">SUM(F13:F18)</f>
        <v>14714.859941999999</v>
      </c>
      <c r="G12" s="195">
        <f t="shared" si="1"/>
        <v>13584.8</v>
      </c>
      <c r="H12" s="195">
        <f t="shared" si="1"/>
        <v>12345.8</v>
      </c>
      <c r="J12" s="192"/>
      <c r="K12" s="192"/>
      <c r="L12" s="192"/>
      <c r="M12" s="192"/>
    </row>
    <row r="13" spans="1:14" x14ac:dyDescent="0.3">
      <c r="A13" s="1216" t="s">
        <v>579</v>
      </c>
      <c r="B13" s="1217"/>
      <c r="C13" s="1217"/>
      <c r="D13" s="1217"/>
      <c r="E13" s="1218"/>
      <c r="F13" s="193">
        <f t="shared" ref="F13:F18" si="2">SUM(F28:M28)</f>
        <v>7930.6999999999989</v>
      </c>
      <c r="G13" s="193">
        <f t="shared" ref="G13:G18" si="3">SUM(F42:M42)</f>
        <v>6786.5</v>
      </c>
      <c r="H13" s="193">
        <f t="shared" ref="H13:H18" si="4">SUM(F56:M56)</f>
        <v>6150</v>
      </c>
      <c r="J13" s="192"/>
      <c r="K13" s="192"/>
      <c r="L13" s="192"/>
      <c r="M13" s="192"/>
    </row>
    <row r="14" spans="1:14" x14ac:dyDescent="0.3">
      <c r="A14" s="1192" t="s">
        <v>580</v>
      </c>
      <c r="B14" s="1193"/>
      <c r="C14" s="1193"/>
      <c r="D14" s="1193"/>
      <c r="E14" s="1194"/>
      <c r="F14" s="193">
        <f t="shared" si="2"/>
        <v>1982.459942</v>
      </c>
      <c r="G14" s="193">
        <f t="shared" si="3"/>
        <v>1260.7</v>
      </c>
      <c r="H14" s="193">
        <f t="shared" si="4"/>
        <v>1189</v>
      </c>
      <c r="J14" s="192"/>
      <c r="K14" s="192"/>
      <c r="L14" s="192"/>
      <c r="M14" s="192"/>
    </row>
    <row r="15" spans="1:14" x14ac:dyDescent="0.3">
      <c r="A15" s="1192" t="s">
        <v>581</v>
      </c>
      <c r="B15" s="1193"/>
      <c r="C15" s="1193"/>
      <c r="D15" s="1193"/>
      <c r="E15" s="1194"/>
      <c r="F15" s="193">
        <f t="shared" si="2"/>
        <v>0</v>
      </c>
      <c r="G15" s="193">
        <f t="shared" si="3"/>
        <v>0</v>
      </c>
      <c r="H15" s="193">
        <f t="shared" si="4"/>
        <v>0</v>
      </c>
      <c r="J15" s="192"/>
      <c r="K15" s="192"/>
      <c r="L15" s="192"/>
      <c r="M15" s="192"/>
    </row>
    <row r="16" spans="1:14" x14ac:dyDescent="0.3">
      <c r="A16" s="1192" t="s">
        <v>582</v>
      </c>
      <c r="B16" s="1193"/>
      <c r="C16" s="1193"/>
      <c r="D16" s="1193"/>
      <c r="E16" s="1194"/>
      <c r="F16" s="193">
        <f t="shared" si="2"/>
        <v>2868.2000000000003</v>
      </c>
      <c r="G16" s="193">
        <f t="shared" si="3"/>
        <v>3308.1</v>
      </c>
      <c r="H16" s="193">
        <f t="shared" si="4"/>
        <v>2862.3</v>
      </c>
      <c r="J16" s="192"/>
      <c r="K16" s="192"/>
      <c r="L16" s="192"/>
      <c r="M16" s="192"/>
    </row>
    <row r="17" spans="1:13" x14ac:dyDescent="0.3">
      <c r="A17" s="1195" t="s">
        <v>583</v>
      </c>
      <c r="B17" s="1196"/>
      <c r="C17" s="1196"/>
      <c r="D17" s="1196"/>
      <c r="E17" s="1197"/>
      <c r="F17" s="193">
        <f t="shared" si="2"/>
        <v>55</v>
      </c>
      <c r="G17" s="193">
        <f t="shared" si="3"/>
        <v>65</v>
      </c>
      <c r="H17" s="193">
        <f t="shared" si="4"/>
        <v>62</v>
      </c>
      <c r="J17" s="192"/>
      <c r="K17" s="192"/>
      <c r="L17" s="192"/>
      <c r="M17" s="192"/>
    </row>
    <row r="18" spans="1:13" ht="15" thickBot="1" x14ac:dyDescent="0.35">
      <c r="A18" s="2520" t="s">
        <v>584</v>
      </c>
      <c r="B18" s="2521"/>
      <c r="C18" s="2521"/>
      <c r="D18" s="2521"/>
      <c r="E18" s="2522"/>
      <c r="F18" s="193">
        <f t="shared" si="2"/>
        <v>1878.5</v>
      </c>
      <c r="G18" s="193">
        <f t="shared" si="3"/>
        <v>2164.5</v>
      </c>
      <c r="H18" s="193">
        <f t="shared" si="4"/>
        <v>2082.5</v>
      </c>
      <c r="J18" s="192"/>
      <c r="K18" s="192"/>
      <c r="L18" s="192"/>
      <c r="M18" s="192"/>
    </row>
    <row r="19" spans="1:13" ht="15" thickBot="1" x14ac:dyDescent="0.35">
      <c r="A19" s="2523" t="s">
        <v>585</v>
      </c>
      <c r="B19" s="2524"/>
      <c r="C19" s="2524"/>
      <c r="D19" s="2524"/>
      <c r="E19" s="2525"/>
      <c r="F19" s="196">
        <f t="shared" ref="F19:H19" si="5">SUM(F9,F12)</f>
        <v>33984.745000000003</v>
      </c>
      <c r="G19" s="196">
        <f t="shared" si="5"/>
        <v>30703.27</v>
      </c>
      <c r="H19" s="196">
        <f t="shared" si="5"/>
        <v>27880.6</v>
      </c>
      <c r="J19" s="192"/>
      <c r="K19" s="192"/>
      <c r="L19" s="192"/>
      <c r="M19" s="192"/>
    </row>
    <row r="20" spans="1:13" x14ac:dyDescent="0.3">
      <c r="A20" s="198" t="s">
        <v>1067</v>
      </c>
      <c r="B20" s="190"/>
      <c r="C20" s="190"/>
      <c r="D20" s="190"/>
      <c r="E20" s="190"/>
      <c r="F20" s="192"/>
      <c r="G20" s="192"/>
      <c r="H20" s="192"/>
      <c r="I20" s="192"/>
      <c r="J20" s="192"/>
      <c r="K20" s="192"/>
      <c r="L20" s="192"/>
      <c r="M20" s="192"/>
    </row>
    <row r="21" spans="1:13" ht="15" thickBot="1" x14ac:dyDescent="0.35">
      <c r="A21" s="198"/>
      <c r="B21" s="198"/>
      <c r="C21" s="198"/>
      <c r="D21" s="198"/>
      <c r="E21" s="198"/>
      <c r="F21" s="208"/>
      <c r="G21" s="208"/>
      <c r="H21" s="208"/>
      <c r="I21" s="208"/>
      <c r="J21" s="208"/>
      <c r="K21" s="208"/>
      <c r="L21" s="208"/>
      <c r="M21" s="208"/>
    </row>
    <row r="22" spans="1:13" ht="15" thickBot="1" x14ac:dyDescent="0.35">
      <c r="A22" s="199" t="s">
        <v>1076</v>
      </c>
      <c r="B22" s="209"/>
      <c r="C22" s="209"/>
      <c r="D22" s="209"/>
      <c r="E22" s="209"/>
      <c r="F22" s="210"/>
      <c r="G22" s="210"/>
      <c r="H22" s="210"/>
      <c r="I22" s="210"/>
      <c r="J22" s="210"/>
      <c r="K22" s="210"/>
      <c r="L22" s="210"/>
      <c r="M22" s="211"/>
    </row>
    <row r="23" spans="1:13" ht="13.5" customHeight="1" thickBot="1" x14ac:dyDescent="0.35">
      <c r="A23" s="1230" t="s">
        <v>573</v>
      </c>
      <c r="B23" s="1231"/>
      <c r="C23" s="1231"/>
      <c r="D23" s="1231"/>
      <c r="E23" s="1232"/>
      <c r="F23" s="125" t="s">
        <v>1068</v>
      </c>
      <c r="G23" s="126" t="s">
        <v>1069</v>
      </c>
      <c r="H23" s="127" t="s">
        <v>1070</v>
      </c>
      <c r="I23" s="126" t="s">
        <v>1071</v>
      </c>
      <c r="J23" s="127" t="s">
        <v>1072</v>
      </c>
      <c r="K23" s="126" t="s">
        <v>1073</v>
      </c>
      <c r="L23" s="127" t="s">
        <v>1074</v>
      </c>
      <c r="M23" s="200" t="s">
        <v>1075</v>
      </c>
    </row>
    <row r="24" spans="1:13" x14ac:dyDescent="0.3">
      <c r="A24" s="1204" t="s">
        <v>1066</v>
      </c>
      <c r="B24" s="1205"/>
      <c r="C24" s="1205"/>
      <c r="D24" s="1205"/>
      <c r="E24" s="1206"/>
      <c r="F24" s="201">
        <f t="shared" ref="F24" si="6">SUM(F25:F26)</f>
        <v>132.20605799999998</v>
      </c>
      <c r="G24" s="201">
        <f t="shared" ref="G24" si="7">SUM(G25:G26)</f>
        <v>3455.1</v>
      </c>
      <c r="H24" s="201">
        <f t="shared" ref="H24" si="8">SUM(H25:H26)</f>
        <v>3183.2</v>
      </c>
      <c r="I24" s="201">
        <f t="shared" ref="I24" si="9">SUM(I25:I26)</f>
        <v>348.29999999999995</v>
      </c>
      <c r="J24" s="201">
        <f t="shared" ref="J24" si="10">SUM(J25:J26)</f>
        <v>3480</v>
      </c>
      <c r="K24" s="201">
        <f t="shared" ref="K24" si="11">SUM(K25:K26)</f>
        <v>4685.5240000000003</v>
      </c>
      <c r="L24" s="201">
        <f t="shared" ref="L24" si="12">SUM(L25:L26)</f>
        <v>3727.5550000000003</v>
      </c>
      <c r="M24" s="201">
        <f t="shared" ref="M24" si="13">SUM(M25:M26)</f>
        <v>258</v>
      </c>
    </row>
    <row r="25" spans="1:13" x14ac:dyDescent="0.3">
      <c r="A25" s="1207" t="s">
        <v>576</v>
      </c>
      <c r="B25" s="1208"/>
      <c r="C25" s="1208"/>
      <c r="D25" s="1208"/>
      <c r="E25" s="1209"/>
      <c r="F25" s="193">
        <f>'P1'!H60</f>
        <v>132.20605799999998</v>
      </c>
      <c r="G25" s="193">
        <f>'P2'!H56</f>
        <v>3455.1</v>
      </c>
      <c r="H25" s="193">
        <f>'P3'!H260</f>
        <v>3183.2</v>
      </c>
      <c r="I25" s="193">
        <f>'P4'!H97</f>
        <v>182.6</v>
      </c>
      <c r="J25" s="193">
        <f>'P5'!H87</f>
        <v>3480</v>
      </c>
      <c r="K25" s="193">
        <f>'P6'!H108</f>
        <v>4685.5240000000003</v>
      </c>
      <c r="L25" s="193">
        <f>'P7'!H71</f>
        <v>1493.4550000000002</v>
      </c>
      <c r="M25" s="193">
        <f>'P8'!H75</f>
        <v>258</v>
      </c>
    </row>
    <row r="26" spans="1:13" x14ac:dyDescent="0.3">
      <c r="A26" s="1210" t="s">
        <v>577</v>
      </c>
      <c r="B26" s="1211"/>
      <c r="C26" s="1211"/>
      <c r="D26" s="1211"/>
      <c r="E26" s="1212"/>
      <c r="F26" s="193">
        <f>'P1'!H61</f>
        <v>0</v>
      </c>
      <c r="G26" s="193">
        <f>'P2'!H57</f>
        <v>0</v>
      </c>
      <c r="H26" s="193">
        <f>'P3'!H261</f>
        <v>0</v>
      </c>
      <c r="I26" s="193">
        <f>'P4'!H98</f>
        <v>165.7</v>
      </c>
      <c r="J26" s="193">
        <f>'P5'!H88</f>
        <v>0</v>
      </c>
      <c r="K26" s="193">
        <f>'P6'!H109</f>
        <v>0</v>
      </c>
      <c r="L26" s="193">
        <f>'P7'!H72</f>
        <v>2234.1</v>
      </c>
      <c r="M26" s="193">
        <f>'P8'!H76</f>
        <v>0</v>
      </c>
    </row>
    <row r="27" spans="1:13" x14ac:dyDescent="0.3">
      <c r="A27" s="1213" t="s">
        <v>578</v>
      </c>
      <c r="B27" s="1214"/>
      <c r="C27" s="1214"/>
      <c r="D27" s="1214"/>
      <c r="E27" s="1215"/>
      <c r="F27" s="195">
        <f t="shared" ref="F27:M27" si="14">SUM(F28:F33)</f>
        <v>729.05994199999998</v>
      </c>
      <c r="G27" s="195">
        <f t="shared" si="14"/>
        <v>332</v>
      </c>
      <c r="H27" s="195">
        <f t="shared" si="14"/>
        <v>5200.1000000000004</v>
      </c>
      <c r="I27" s="195">
        <f t="shared" si="14"/>
        <v>1403.8</v>
      </c>
      <c r="J27" s="195">
        <f t="shared" si="14"/>
        <v>933.8</v>
      </c>
      <c r="K27" s="195">
        <f t="shared" si="14"/>
        <v>5413.1119999999992</v>
      </c>
      <c r="L27" s="195">
        <f t="shared" si="14"/>
        <v>583.48800000000006</v>
      </c>
      <c r="M27" s="195">
        <f t="shared" si="14"/>
        <v>119.5</v>
      </c>
    </row>
    <row r="28" spans="1:13" x14ac:dyDescent="0.3">
      <c r="A28" s="1216" t="s">
        <v>579</v>
      </c>
      <c r="B28" s="1217"/>
      <c r="C28" s="1217"/>
      <c r="D28" s="1217"/>
      <c r="E28" s="1218"/>
      <c r="F28" s="193">
        <f>'P1'!H63</f>
        <v>328</v>
      </c>
      <c r="G28" s="193">
        <f>'P2'!H59</f>
        <v>300</v>
      </c>
      <c r="H28" s="193">
        <f>'P3'!H263</f>
        <v>96</v>
      </c>
      <c r="I28" s="193">
        <f>'P4'!H100</f>
        <v>1258.5999999999999</v>
      </c>
      <c r="J28" s="193">
        <f>'P5'!H90</f>
        <v>850</v>
      </c>
      <c r="K28" s="193">
        <f>'P6'!H111</f>
        <v>4804.9999999999991</v>
      </c>
      <c r="L28" s="193">
        <f>'P7'!H74</f>
        <v>293.10000000000002</v>
      </c>
      <c r="M28" s="193">
        <f>'P8'!H78</f>
        <v>0</v>
      </c>
    </row>
    <row r="29" spans="1:13" x14ac:dyDescent="0.3">
      <c r="A29" s="1192" t="s">
        <v>580</v>
      </c>
      <c r="B29" s="1193"/>
      <c r="C29" s="1193"/>
      <c r="D29" s="1193"/>
      <c r="E29" s="1194"/>
      <c r="F29" s="193">
        <f>'P1'!H64</f>
        <v>322.05994199999998</v>
      </c>
      <c r="G29" s="193">
        <f>'P2'!H60</f>
        <v>0</v>
      </c>
      <c r="H29" s="193">
        <f>'P3'!H264</f>
        <v>1016.6</v>
      </c>
      <c r="I29" s="193">
        <f>'P4'!H101</f>
        <v>133.19999999999999</v>
      </c>
      <c r="J29" s="193">
        <f>'P5'!H91</f>
        <v>11.8</v>
      </c>
      <c r="K29" s="193">
        <f>'P6'!H112</f>
        <v>256.21199999999999</v>
      </c>
      <c r="L29" s="193">
        <f>'P7'!H75</f>
        <v>175.58800000000002</v>
      </c>
      <c r="M29" s="193">
        <f>'P8'!H79</f>
        <v>67</v>
      </c>
    </row>
    <row r="30" spans="1:13" x14ac:dyDescent="0.3">
      <c r="A30" s="1192" t="s">
        <v>581</v>
      </c>
      <c r="B30" s="1193"/>
      <c r="C30" s="1193"/>
      <c r="D30" s="1193"/>
      <c r="E30" s="1194"/>
      <c r="F30" s="193">
        <f>'P1'!H65</f>
        <v>0</v>
      </c>
      <c r="G30" s="193">
        <f>'P2'!H61</f>
        <v>0</v>
      </c>
      <c r="H30" s="193">
        <f>'P3'!H265</f>
        <v>0</v>
      </c>
      <c r="I30" s="193">
        <f>'P4'!H102</f>
        <v>0</v>
      </c>
      <c r="J30" s="193">
        <f>'P5'!H92</f>
        <v>0</v>
      </c>
      <c r="K30" s="193">
        <f>'P6'!H113</f>
        <v>0</v>
      </c>
      <c r="L30" s="193">
        <f>'P7'!H76</f>
        <v>0</v>
      </c>
      <c r="M30" s="193">
        <f>'P8'!H80</f>
        <v>0</v>
      </c>
    </row>
    <row r="31" spans="1:13" x14ac:dyDescent="0.3">
      <c r="A31" s="1192" t="s">
        <v>582</v>
      </c>
      <c r="B31" s="1193"/>
      <c r="C31" s="1193"/>
      <c r="D31" s="1193"/>
      <c r="E31" s="1194"/>
      <c r="F31" s="193">
        <f>'P1'!H66</f>
        <v>79</v>
      </c>
      <c r="G31" s="193">
        <f>'P2'!H62</f>
        <v>32</v>
      </c>
      <c r="H31" s="193">
        <f>'P3'!H266</f>
        <v>2166</v>
      </c>
      <c r="I31" s="193">
        <f>'P4'!H103</f>
        <v>0</v>
      </c>
      <c r="J31" s="193">
        <f>'P5'!H93</f>
        <v>72</v>
      </c>
      <c r="K31" s="193">
        <f>'P6'!H114</f>
        <v>351.9</v>
      </c>
      <c r="L31" s="193">
        <f>'P7'!H77</f>
        <v>114.8</v>
      </c>
      <c r="M31" s="193">
        <f>'P8'!H81</f>
        <v>52.5</v>
      </c>
    </row>
    <row r="32" spans="1:13" x14ac:dyDescent="0.3">
      <c r="A32" s="1195" t="s">
        <v>583</v>
      </c>
      <c r="B32" s="1196"/>
      <c r="C32" s="1196"/>
      <c r="D32" s="1196"/>
      <c r="E32" s="1197"/>
      <c r="F32" s="193">
        <f>'P1'!H67</f>
        <v>0</v>
      </c>
      <c r="G32" s="193">
        <f>'P2'!H63</f>
        <v>0</v>
      </c>
      <c r="H32" s="193">
        <f>'P3'!H267</f>
        <v>43</v>
      </c>
      <c r="I32" s="193">
        <f>'P4'!H104</f>
        <v>12</v>
      </c>
      <c r="J32" s="193">
        <f>'P5'!H94</f>
        <v>0</v>
      </c>
      <c r="K32" s="193">
        <f>'P6'!H115</f>
        <v>0</v>
      </c>
      <c r="L32" s="193">
        <f>'P7'!H78</f>
        <v>0</v>
      </c>
      <c r="M32" s="193">
        <f>'P8'!H82</f>
        <v>0</v>
      </c>
    </row>
    <row r="33" spans="1:13" ht="15" thickBot="1" x14ac:dyDescent="0.35">
      <c r="A33" s="2520" t="s">
        <v>584</v>
      </c>
      <c r="B33" s="2521"/>
      <c r="C33" s="2521"/>
      <c r="D33" s="2521"/>
      <c r="E33" s="2522"/>
      <c r="F33" s="193">
        <f>'P1'!H68</f>
        <v>0</v>
      </c>
      <c r="G33" s="193">
        <f>'P2'!H64</f>
        <v>0</v>
      </c>
      <c r="H33" s="193">
        <f>'P3'!H268</f>
        <v>1878.5</v>
      </c>
      <c r="I33" s="193">
        <f>'P4'!H105</f>
        <v>0</v>
      </c>
      <c r="J33" s="193">
        <f>'P5'!H95</f>
        <v>0</v>
      </c>
      <c r="K33" s="193">
        <f>'P6'!H116</f>
        <v>0</v>
      </c>
      <c r="L33" s="193">
        <f>'P7'!H79</f>
        <v>0</v>
      </c>
      <c r="M33" s="193">
        <f>'P8'!H83</f>
        <v>0</v>
      </c>
    </row>
    <row r="34" spans="1:13" ht="15" thickBot="1" x14ac:dyDescent="0.35">
      <c r="A34" s="2523" t="s">
        <v>585</v>
      </c>
      <c r="B34" s="2524"/>
      <c r="C34" s="2524"/>
      <c r="D34" s="2524"/>
      <c r="E34" s="2525"/>
      <c r="F34" s="196">
        <f t="shared" ref="F34:M34" si="15">SUM(F24,F27)</f>
        <v>861.26599999999996</v>
      </c>
      <c r="G34" s="196">
        <f t="shared" si="15"/>
        <v>3787.1</v>
      </c>
      <c r="H34" s="196">
        <f t="shared" si="15"/>
        <v>8383.2999999999993</v>
      </c>
      <c r="I34" s="196">
        <f t="shared" si="15"/>
        <v>1752.1</v>
      </c>
      <c r="J34" s="196">
        <f t="shared" si="15"/>
        <v>4413.8</v>
      </c>
      <c r="K34" s="196">
        <f t="shared" si="15"/>
        <v>10098.635999999999</v>
      </c>
      <c r="L34" s="196">
        <f t="shared" si="15"/>
        <v>4311.0430000000006</v>
      </c>
      <c r="M34" s="196">
        <f t="shared" si="15"/>
        <v>377.5</v>
      </c>
    </row>
    <row r="35" spans="1:13" ht="15" thickBot="1" x14ac:dyDescent="0.35">
      <c r="A35" s="198"/>
      <c r="B35" s="198"/>
      <c r="C35" s="198"/>
      <c r="D35" s="198"/>
      <c r="E35" s="198"/>
      <c r="F35" s="208"/>
      <c r="G35" s="208"/>
      <c r="H35" s="208"/>
      <c r="I35" s="208"/>
      <c r="J35" s="208"/>
      <c r="K35" s="208"/>
      <c r="L35" s="208"/>
      <c r="M35" s="208"/>
    </row>
    <row r="36" spans="1:13" ht="15" thickBot="1" x14ac:dyDescent="0.35">
      <c r="A36" s="199" t="s">
        <v>1077</v>
      </c>
      <c r="B36" s="209"/>
      <c r="C36" s="209"/>
      <c r="D36" s="209"/>
      <c r="E36" s="209"/>
      <c r="F36" s="210"/>
      <c r="G36" s="210"/>
      <c r="H36" s="210"/>
      <c r="I36" s="210"/>
      <c r="J36" s="210"/>
      <c r="K36" s="210"/>
      <c r="L36" s="210"/>
      <c r="M36" s="211"/>
    </row>
    <row r="37" spans="1:13" x14ac:dyDescent="0.3">
      <c r="A37" s="1230" t="s">
        <v>573</v>
      </c>
      <c r="B37" s="1231"/>
      <c r="C37" s="1231"/>
      <c r="D37" s="1231"/>
      <c r="E37" s="1232"/>
      <c r="F37" s="125" t="s">
        <v>1068</v>
      </c>
      <c r="G37" s="126" t="s">
        <v>1069</v>
      </c>
      <c r="H37" s="127" t="s">
        <v>1070</v>
      </c>
      <c r="I37" s="126" t="s">
        <v>1071</v>
      </c>
      <c r="J37" s="127" t="s">
        <v>1072</v>
      </c>
      <c r="K37" s="126" t="s">
        <v>1073</v>
      </c>
      <c r="L37" s="127" t="s">
        <v>1074</v>
      </c>
      <c r="M37" s="126" t="s">
        <v>1075</v>
      </c>
    </row>
    <row r="38" spans="1:13" x14ac:dyDescent="0.3">
      <c r="A38" s="1204" t="s">
        <v>1066</v>
      </c>
      <c r="B38" s="1205"/>
      <c r="C38" s="1205"/>
      <c r="D38" s="1205"/>
      <c r="E38" s="1206"/>
      <c r="F38" s="201">
        <f t="shared" ref="F38" si="16">SUM(F39:F40)</f>
        <v>97</v>
      </c>
      <c r="G38" s="201">
        <f t="shared" ref="G38" si="17">SUM(G39:G40)</f>
        <v>3426</v>
      </c>
      <c r="H38" s="201">
        <f t="shared" ref="H38" si="18">SUM(H39:H40)</f>
        <v>3110.77</v>
      </c>
      <c r="I38" s="201">
        <f t="shared" ref="I38" si="19">SUM(I39:I40)</f>
        <v>376.5</v>
      </c>
      <c r="J38" s="201">
        <f t="shared" ref="J38" si="20">SUM(J39:J40)</f>
        <v>2104</v>
      </c>
      <c r="K38" s="201">
        <f t="shared" ref="K38" si="21">SUM(K39:K40)</f>
        <v>3973.6000000000004</v>
      </c>
      <c r="L38" s="201">
        <f t="shared" ref="L38" si="22">SUM(L39:L40)</f>
        <v>3684.6</v>
      </c>
      <c r="M38" s="201">
        <f t="shared" ref="M38" si="23">SUM(M39:M40)</f>
        <v>346</v>
      </c>
    </row>
    <row r="39" spans="1:13" x14ac:dyDescent="0.3">
      <c r="A39" s="1207" t="s">
        <v>576</v>
      </c>
      <c r="B39" s="1208"/>
      <c r="C39" s="1208"/>
      <c r="D39" s="1208"/>
      <c r="E39" s="1209"/>
      <c r="F39" s="193">
        <f>'P1'!I60</f>
        <v>97</v>
      </c>
      <c r="G39" s="194">
        <f>'P2'!I56</f>
        <v>3426</v>
      </c>
      <c r="H39" s="193">
        <f>'P3'!I260</f>
        <v>3110.77</v>
      </c>
      <c r="I39" s="202">
        <f>'P4'!I97</f>
        <v>210.8</v>
      </c>
      <c r="J39" s="203">
        <f>'P5'!I87</f>
        <v>2104</v>
      </c>
      <c r="K39" s="202">
        <f>'P6'!I108</f>
        <v>3973.6000000000004</v>
      </c>
      <c r="L39" s="203">
        <f>'P7'!I71</f>
        <v>1454.6</v>
      </c>
      <c r="M39" s="204">
        <f>'P8'!I75</f>
        <v>346</v>
      </c>
    </row>
    <row r="40" spans="1:13" x14ac:dyDescent="0.3">
      <c r="A40" s="1210" t="s">
        <v>577</v>
      </c>
      <c r="B40" s="1211"/>
      <c r="C40" s="1211"/>
      <c r="D40" s="1211"/>
      <c r="E40" s="1212"/>
      <c r="F40" s="193">
        <f>'P1'!I61</f>
        <v>0</v>
      </c>
      <c r="G40" s="194">
        <f>'P2'!I57</f>
        <v>0</v>
      </c>
      <c r="H40" s="193">
        <f>'P3'!I261</f>
        <v>0</v>
      </c>
      <c r="I40" s="202">
        <f>'P4'!I98</f>
        <v>165.7</v>
      </c>
      <c r="J40" s="203">
        <f>'P5'!I88</f>
        <v>0</v>
      </c>
      <c r="K40" s="202">
        <f>'P6'!I109</f>
        <v>0</v>
      </c>
      <c r="L40" s="203">
        <f>'P7'!I72</f>
        <v>2230</v>
      </c>
      <c r="M40" s="204">
        <f>'P8'!I76</f>
        <v>0</v>
      </c>
    </row>
    <row r="41" spans="1:13" x14ac:dyDescent="0.3">
      <c r="A41" s="1213" t="s">
        <v>578</v>
      </c>
      <c r="B41" s="1214"/>
      <c r="C41" s="1214"/>
      <c r="D41" s="1214"/>
      <c r="E41" s="1215"/>
      <c r="F41" s="195">
        <f t="shared" ref="F41:M41" si="24">SUM(F42:F47)</f>
        <v>390</v>
      </c>
      <c r="G41" s="195">
        <f t="shared" si="24"/>
        <v>347</v>
      </c>
      <c r="H41" s="195">
        <f t="shared" si="24"/>
        <v>5995.6</v>
      </c>
      <c r="I41" s="195">
        <f t="shared" si="24"/>
        <v>832</v>
      </c>
      <c r="J41" s="195">
        <f t="shared" si="24"/>
        <v>309</v>
      </c>
      <c r="K41" s="195">
        <f t="shared" si="24"/>
        <v>5171.3</v>
      </c>
      <c r="L41" s="195">
        <f t="shared" si="24"/>
        <v>432.5</v>
      </c>
      <c r="M41" s="195">
        <f t="shared" si="24"/>
        <v>107.4</v>
      </c>
    </row>
    <row r="42" spans="1:13" x14ac:dyDescent="0.3">
      <c r="A42" s="1216" t="s">
        <v>579</v>
      </c>
      <c r="B42" s="1217"/>
      <c r="C42" s="1217"/>
      <c r="D42" s="1217"/>
      <c r="E42" s="1218"/>
      <c r="F42" s="193">
        <f>'P1'!I63</f>
        <v>334</v>
      </c>
      <c r="G42" s="194">
        <f>'P2'!I59</f>
        <v>310</v>
      </c>
      <c r="H42" s="193">
        <f>'P3'!I263</f>
        <v>55</v>
      </c>
      <c r="I42" s="202">
        <f>'P4'!I100</f>
        <v>747.8</v>
      </c>
      <c r="J42" s="203">
        <f>'P5'!I90</f>
        <v>222</v>
      </c>
      <c r="K42" s="202">
        <f>'P6'!I111</f>
        <v>4805.2</v>
      </c>
      <c r="L42" s="203">
        <f>'P7'!I74</f>
        <v>312.5</v>
      </c>
      <c r="M42" s="204">
        <f>'P8'!I78</f>
        <v>0</v>
      </c>
    </row>
    <row r="43" spans="1:13" x14ac:dyDescent="0.3">
      <c r="A43" s="1192" t="s">
        <v>580</v>
      </c>
      <c r="B43" s="1193"/>
      <c r="C43" s="1193"/>
      <c r="D43" s="1193"/>
      <c r="E43" s="1194"/>
      <c r="F43" s="193">
        <f>'P1'!I64</f>
        <v>56</v>
      </c>
      <c r="G43" s="194">
        <f>'P2'!I60</f>
        <v>0</v>
      </c>
      <c r="H43" s="193">
        <f>'P3'!I264</f>
        <v>1011.1</v>
      </c>
      <c r="I43" s="202">
        <f>'P4'!I101</f>
        <v>72.2</v>
      </c>
      <c r="J43" s="203">
        <f>'P5'!I91</f>
        <v>0</v>
      </c>
      <c r="K43" s="202">
        <f>'P6'!I112</f>
        <v>14</v>
      </c>
      <c r="L43" s="203">
        <f>'P7'!I75</f>
        <v>0</v>
      </c>
      <c r="M43" s="204">
        <f>'P8'!I79</f>
        <v>107.4</v>
      </c>
    </row>
    <row r="44" spans="1:13" x14ac:dyDescent="0.3">
      <c r="A44" s="1192" t="s">
        <v>581</v>
      </c>
      <c r="B44" s="1193"/>
      <c r="C44" s="1193"/>
      <c r="D44" s="1193"/>
      <c r="E44" s="1194"/>
      <c r="F44" s="193">
        <f>'P1'!I65</f>
        <v>0</v>
      </c>
      <c r="G44" s="194">
        <f>'P2'!I61</f>
        <v>0</v>
      </c>
      <c r="H44" s="193">
        <f>'P3'!I265</f>
        <v>0</v>
      </c>
      <c r="I44" s="202">
        <f>'P4'!I102</f>
        <v>0</v>
      </c>
      <c r="J44" s="203">
        <f>'P5'!I92</f>
        <v>0</v>
      </c>
      <c r="K44" s="202">
        <f>'P6'!I113</f>
        <v>0</v>
      </c>
      <c r="L44" s="203">
        <f>'P7'!I76</f>
        <v>0</v>
      </c>
      <c r="M44" s="204">
        <f>'P8'!I80</f>
        <v>0</v>
      </c>
    </row>
    <row r="45" spans="1:13" x14ac:dyDescent="0.3">
      <c r="A45" s="1192" t="s">
        <v>582</v>
      </c>
      <c r="B45" s="1193"/>
      <c r="C45" s="1193"/>
      <c r="D45" s="1193"/>
      <c r="E45" s="1194"/>
      <c r="F45" s="193">
        <f>'P1'!I66</f>
        <v>0</v>
      </c>
      <c r="G45" s="194">
        <f>'P2'!I62</f>
        <v>37</v>
      </c>
      <c r="H45" s="193">
        <f>'P3'!I266</f>
        <v>2712</v>
      </c>
      <c r="I45" s="202">
        <f>'P4'!I103</f>
        <v>0</v>
      </c>
      <c r="J45" s="203">
        <f>'P5'!I93</f>
        <v>87</v>
      </c>
      <c r="K45" s="202">
        <f>'P6'!I114</f>
        <v>352.1</v>
      </c>
      <c r="L45" s="203">
        <f>'P7'!I77</f>
        <v>120</v>
      </c>
      <c r="M45" s="204">
        <f>'P8'!I81</f>
        <v>0</v>
      </c>
    </row>
    <row r="46" spans="1:13" ht="15" thickBot="1" x14ac:dyDescent="0.35">
      <c r="A46" s="1195" t="s">
        <v>583</v>
      </c>
      <c r="B46" s="1196"/>
      <c r="C46" s="1196"/>
      <c r="D46" s="1196"/>
      <c r="E46" s="1197"/>
      <c r="F46" s="193">
        <f>'P1'!I67</f>
        <v>0</v>
      </c>
      <c r="G46" s="194">
        <f>'P2'!I63</f>
        <v>0</v>
      </c>
      <c r="H46" s="193">
        <f>'P3'!I267</f>
        <v>53</v>
      </c>
      <c r="I46" s="202">
        <f>'P4'!I104</f>
        <v>12</v>
      </c>
      <c r="J46" s="203">
        <f>'P5'!I94</f>
        <v>0</v>
      </c>
      <c r="K46" s="202">
        <f>'P6'!I115</f>
        <v>0</v>
      </c>
      <c r="L46" s="203">
        <f>'P7'!I78</f>
        <v>0</v>
      </c>
      <c r="M46" s="204">
        <f>'P8'!I82</f>
        <v>0</v>
      </c>
    </row>
    <row r="47" spans="1:13" ht="15" thickBot="1" x14ac:dyDescent="0.35">
      <c r="A47" s="2520" t="s">
        <v>584</v>
      </c>
      <c r="B47" s="2521"/>
      <c r="C47" s="2521"/>
      <c r="D47" s="2521"/>
      <c r="E47" s="2522"/>
      <c r="F47" s="193">
        <f>'P1'!I68</f>
        <v>0</v>
      </c>
      <c r="G47" s="194">
        <f>'P2'!I64</f>
        <v>0</v>
      </c>
      <c r="H47" s="193">
        <f>'P3'!I268</f>
        <v>2164.5</v>
      </c>
      <c r="I47" s="202">
        <f>'P4'!I105</f>
        <v>0</v>
      </c>
      <c r="J47" s="203">
        <f>'P5'!I95</f>
        <v>0</v>
      </c>
      <c r="K47" s="202">
        <f>'P6'!I116</f>
        <v>0</v>
      </c>
      <c r="L47" s="203">
        <f>'P7'!I79</f>
        <v>0</v>
      </c>
      <c r="M47" s="204">
        <f>'P8'!I83</f>
        <v>0</v>
      </c>
    </row>
    <row r="48" spans="1:13" ht="15" thickBot="1" x14ac:dyDescent="0.35">
      <c r="A48" s="2523" t="s">
        <v>585</v>
      </c>
      <c r="B48" s="2524"/>
      <c r="C48" s="2524"/>
      <c r="D48" s="2524"/>
      <c r="E48" s="2525"/>
      <c r="F48" s="196">
        <f t="shared" ref="F48:M48" si="25">SUM(F38,F41)</f>
        <v>487</v>
      </c>
      <c r="G48" s="197">
        <f t="shared" si="25"/>
        <v>3773</v>
      </c>
      <c r="H48" s="196">
        <f t="shared" si="25"/>
        <v>9106.3700000000008</v>
      </c>
      <c r="I48" s="205">
        <f t="shared" si="25"/>
        <v>1208.5</v>
      </c>
      <c r="J48" s="206">
        <f t="shared" si="25"/>
        <v>2413</v>
      </c>
      <c r="K48" s="205">
        <f t="shared" si="25"/>
        <v>9144.9000000000015</v>
      </c>
      <c r="L48" s="206">
        <f t="shared" si="25"/>
        <v>4117.1000000000004</v>
      </c>
      <c r="M48" s="207">
        <f t="shared" si="25"/>
        <v>453.4</v>
      </c>
    </row>
    <row r="49" spans="1:13" ht="15" thickBot="1" x14ac:dyDescent="0.35"/>
    <row r="50" spans="1:13" ht="15" thickBot="1" x14ac:dyDescent="0.35">
      <c r="A50" s="199" t="s">
        <v>1196</v>
      </c>
      <c r="B50" s="209"/>
      <c r="C50" s="209"/>
      <c r="D50" s="209"/>
      <c r="E50" s="209"/>
      <c r="F50" s="210"/>
      <c r="G50" s="210"/>
      <c r="H50" s="210"/>
      <c r="I50" s="210"/>
      <c r="J50" s="210"/>
      <c r="K50" s="210"/>
      <c r="L50" s="210"/>
      <c r="M50" s="211"/>
    </row>
    <row r="51" spans="1:13" ht="15" thickBot="1" x14ac:dyDescent="0.35">
      <c r="A51" s="1230" t="s">
        <v>573</v>
      </c>
      <c r="B51" s="1231"/>
      <c r="C51" s="1231"/>
      <c r="D51" s="1231"/>
      <c r="E51" s="1232"/>
      <c r="F51" s="125" t="s">
        <v>1068</v>
      </c>
      <c r="G51" s="126" t="s">
        <v>1069</v>
      </c>
      <c r="H51" s="127" t="s">
        <v>1070</v>
      </c>
      <c r="I51" s="126" t="s">
        <v>1071</v>
      </c>
      <c r="J51" s="127" t="s">
        <v>1072</v>
      </c>
      <c r="K51" s="126" t="s">
        <v>1073</v>
      </c>
      <c r="L51" s="127" t="s">
        <v>1074</v>
      </c>
      <c r="M51" s="126" t="s">
        <v>1075</v>
      </c>
    </row>
    <row r="52" spans="1:13" x14ac:dyDescent="0.3">
      <c r="A52" s="1204" t="s">
        <v>1066</v>
      </c>
      <c r="B52" s="1205"/>
      <c r="C52" s="1205"/>
      <c r="D52" s="1205"/>
      <c r="E52" s="1206"/>
      <c r="F52" s="201">
        <f t="shared" ref="F52" si="26">SUM(F53:F54)</f>
        <v>110</v>
      </c>
      <c r="G52" s="201">
        <f t="shared" ref="G52:M52" si="27">SUM(G53:G54)</f>
        <v>3296.5</v>
      </c>
      <c r="H52" s="201">
        <f t="shared" si="27"/>
        <v>2167.5</v>
      </c>
      <c r="I52" s="201">
        <f t="shared" si="27"/>
        <v>325.7</v>
      </c>
      <c r="J52" s="201">
        <f t="shared" si="27"/>
        <v>2518</v>
      </c>
      <c r="K52" s="201">
        <f t="shared" si="27"/>
        <v>3912.6000000000004</v>
      </c>
      <c r="L52" s="201">
        <f t="shared" si="27"/>
        <v>2571.5</v>
      </c>
      <c r="M52" s="201">
        <f t="shared" si="27"/>
        <v>633</v>
      </c>
    </row>
    <row r="53" spans="1:13" x14ac:dyDescent="0.3">
      <c r="A53" s="1207" t="s">
        <v>576</v>
      </c>
      <c r="B53" s="1208"/>
      <c r="C53" s="1208"/>
      <c r="D53" s="1208"/>
      <c r="E53" s="1209"/>
      <c r="F53" s="193">
        <f>'P1'!J60</f>
        <v>110</v>
      </c>
      <c r="G53" s="194">
        <f>'P2'!J56</f>
        <v>3296.5</v>
      </c>
      <c r="H53" s="193">
        <f>'P3'!J260</f>
        <v>2167.5</v>
      </c>
      <c r="I53" s="202">
        <f>'P4'!J97</f>
        <v>160</v>
      </c>
      <c r="J53" s="203">
        <f>'P5'!J87</f>
        <v>2518</v>
      </c>
      <c r="K53" s="202">
        <f>'P6'!J108</f>
        <v>3912.6000000000004</v>
      </c>
      <c r="L53" s="203">
        <f>'P7'!J74</f>
        <v>334.5</v>
      </c>
      <c r="M53" s="204">
        <f>'P8'!J75</f>
        <v>633</v>
      </c>
    </row>
    <row r="54" spans="1:13" x14ac:dyDescent="0.3">
      <c r="A54" s="1210" t="s">
        <v>577</v>
      </c>
      <c r="B54" s="1211"/>
      <c r="C54" s="1211"/>
      <c r="D54" s="1211"/>
      <c r="E54" s="1212"/>
      <c r="F54" s="193">
        <f>'P1'!J61</f>
        <v>0</v>
      </c>
      <c r="G54" s="194">
        <f>'P2'!J57</f>
        <v>0</v>
      </c>
      <c r="H54" s="193">
        <f>'P3'!J261</f>
        <v>0</v>
      </c>
      <c r="I54" s="202">
        <f>'P4'!J98</f>
        <v>165.7</v>
      </c>
      <c r="J54" s="203">
        <f>'P5'!J88</f>
        <v>0</v>
      </c>
      <c r="K54" s="202">
        <f>'P6'!I109</f>
        <v>0</v>
      </c>
      <c r="L54" s="203">
        <f>'P7'!J72</f>
        <v>2237</v>
      </c>
      <c r="M54" s="204">
        <f>'P8'!J76</f>
        <v>0</v>
      </c>
    </row>
    <row r="55" spans="1:13" x14ac:dyDescent="0.3">
      <c r="A55" s="1213" t="s">
        <v>578</v>
      </c>
      <c r="B55" s="1214"/>
      <c r="C55" s="1214"/>
      <c r="D55" s="1214"/>
      <c r="E55" s="1215"/>
      <c r="F55" s="195">
        <f t="shared" ref="F55:M55" si="28">SUM(F56:F61)</f>
        <v>570</v>
      </c>
      <c r="G55" s="195">
        <f t="shared" si="28"/>
        <v>357</v>
      </c>
      <c r="H55" s="195">
        <f t="shared" si="28"/>
        <v>5516.5</v>
      </c>
      <c r="I55" s="195">
        <f t="shared" si="28"/>
        <v>12</v>
      </c>
      <c r="J55" s="195">
        <f t="shared" si="28"/>
        <v>399</v>
      </c>
      <c r="K55" s="195">
        <f t="shared" si="28"/>
        <v>5034.8</v>
      </c>
      <c r="L55" s="195">
        <f t="shared" si="28"/>
        <v>456.5</v>
      </c>
      <c r="M55" s="195">
        <f t="shared" si="28"/>
        <v>0</v>
      </c>
    </row>
    <row r="56" spans="1:13" x14ac:dyDescent="0.3">
      <c r="A56" s="1216" t="s">
        <v>579</v>
      </c>
      <c r="B56" s="1217"/>
      <c r="C56" s="1217"/>
      <c r="D56" s="1217"/>
      <c r="E56" s="1218"/>
      <c r="F56" s="193">
        <f>'P1'!J63</f>
        <v>336</v>
      </c>
      <c r="G56" s="194">
        <f>'P2'!J59</f>
        <v>320</v>
      </c>
      <c r="H56" s="193">
        <f>'P3'!J263</f>
        <v>55</v>
      </c>
      <c r="I56" s="202">
        <f>'P4'!J101</f>
        <v>0</v>
      </c>
      <c r="J56" s="203">
        <f>'P5'!J90</f>
        <v>299</v>
      </c>
      <c r="K56" s="202">
        <f>'P6'!J111</f>
        <v>4805.5</v>
      </c>
      <c r="L56" s="203">
        <f>'P7'!J74</f>
        <v>334.5</v>
      </c>
      <c r="M56" s="204">
        <f>'P8'!J78</f>
        <v>0</v>
      </c>
    </row>
    <row r="57" spans="1:13" x14ac:dyDescent="0.3">
      <c r="A57" s="1192" t="s">
        <v>580</v>
      </c>
      <c r="B57" s="1193"/>
      <c r="C57" s="1193"/>
      <c r="D57" s="1193"/>
      <c r="E57" s="1194"/>
      <c r="F57" s="193">
        <f>'P1'!J64</f>
        <v>234</v>
      </c>
      <c r="G57" s="194">
        <f>'P2'!J60</f>
        <v>0</v>
      </c>
      <c r="H57" s="193">
        <f>'P3'!J264</f>
        <v>955</v>
      </c>
      <c r="I57" s="202">
        <f>'P4'!J101</f>
        <v>0</v>
      </c>
      <c r="J57" s="203">
        <f>'P5'!J91</f>
        <v>0</v>
      </c>
      <c r="K57" s="202">
        <f>'P6'!J112</f>
        <v>0</v>
      </c>
      <c r="L57" s="203">
        <f>'P7'!J75</f>
        <v>0</v>
      </c>
      <c r="M57" s="204">
        <f>'P8'!J79</f>
        <v>0</v>
      </c>
    </row>
    <row r="58" spans="1:13" x14ac:dyDescent="0.3">
      <c r="A58" s="1192" t="s">
        <v>581</v>
      </c>
      <c r="B58" s="1193"/>
      <c r="C58" s="1193"/>
      <c r="D58" s="1193"/>
      <c r="E58" s="1194"/>
      <c r="F58" s="193">
        <f>'P1'!J65</f>
        <v>0</v>
      </c>
      <c r="G58" s="194">
        <f>'P2'!J61</f>
        <v>0</v>
      </c>
      <c r="H58" s="193">
        <f>'P3'!J265</f>
        <v>0</v>
      </c>
      <c r="I58" s="202">
        <f>'P4'!J102</f>
        <v>0</v>
      </c>
      <c r="J58" s="203">
        <f>'P5'!J92</f>
        <v>0</v>
      </c>
      <c r="K58" s="202">
        <f>'P6'!J113</f>
        <v>0</v>
      </c>
      <c r="L58" s="203">
        <f>'P7'!J76</f>
        <v>0</v>
      </c>
      <c r="M58" s="204">
        <f>'P8'!J80</f>
        <v>0</v>
      </c>
    </row>
    <row r="59" spans="1:13" x14ac:dyDescent="0.3">
      <c r="A59" s="1192" t="s">
        <v>582</v>
      </c>
      <c r="B59" s="1193"/>
      <c r="C59" s="1193"/>
      <c r="D59" s="1193"/>
      <c r="E59" s="1194"/>
      <c r="F59" s="193">
        <f>'P1'!J66</f>
        <v>0</v>
      </c>
      <c r="G59" s="194">
        <f>'P2'!J62</f>
        <v>37</v>
      </c>
      <c r="H59" s="193">
        <f>'P3'!J266</f>
        <v>2374</v>
      </c>
      <c r="I59" s="202">
        <f>'P4'!J103</f>
        <v>0</v>
      </c>
      <c r="J59" s="203">
        <f>'P5'!J93</f>
        <v>100</v>
      </c>
      <c r="K59" s="202">
        <f>'P6'!J114</f>
        <v>229.3</v>
      </c>
      <c r="L59" s="203">
        <f>'P7'!J77</f>
        <v>122</v>
      </c>
      <c r="M59" s="204">
        <f>'P8'!J81</f>
        <v>0</v>
      </c>
    </row>
    <row r="60" spans="1:13" x14ac:dyDescent="0.3">
      <c r="A60" s="1195" t="s">
        <v>583</v>
      </c>
      <c r="B60" s="1196"/>
      <c r="C60" s="1196"/>
      <c r="D60" s="1196"/>
      <c r="E60" s="1197"/>
      <c r="F60" s="193">
        <f>'P1'!J67</f>
        <v>0</v>
      </c>
      <c r="G60" s="194">
        <f>'P2'!J63</f>
        <v>0</v>
      </c>
      <c r="H60" s="193">
        <f>'P3'!J267</f>
        <v>50</v>
      </c>
      <c r="I60" s="202">
        <f>'P4'!J104</f>
        <v>12</v>
      </c>
      <c r="J60" s="203">
        <f>'P5'!J94</f>
        <v>0</v>
      </c>
      <c r="K60" s="202">
        <f>'P6'!J115</f>
        <v>0</v>
      </c>
      <c r="L60" s="203">
        <f>'P7'!J78</f>
        <v>0</v>
      </c>
      <c r="M60" s="204">
        <f>'P8'!J82</f>
        <v>0</v>
      </c>
    </row>
    <row r="61" spans="1:13" ht="15" thickBot="1" x14ac:dyDescent="0.35">
      <c r="A61" s="2520" t="s">
        <v>584</v>
      </c>
      <c r="B61" s="2521"/>
      <c r="C61" s="2521"/>
      <c r="D61" s="2521"/>
      <c r="E61" s="2522"/>
      <c r="F61" s="193">
        <f>'P1'!J68</f>
        <v>0</v>
      </c>
      <c r="G61" s="194">
        <f>'P2'!J64</f>
        <v>0</v>
      </c>
      <c r="H61" s="193">
        <f>'P3'!J268</f>
        <v>2082.5</v>
      </c>
      <c r="I61" s="202">
        <f>'P4'!J105</f>
        <v>0</v>
      </c>
      <c r="J61" s="203">
        <f>'P5'!IJ95</f>
        <v>0</v>
      </c>
      <c r="K61" s="202">
        <f>'P6'!J116</f>
        <v>0</v>
      </c>
      <c r="L61" s="203">
        <f>'P7'!J79</f>
        <v>0</v>
      </c>
      <c r="M61" s="204">
        <f>'P8'!J83</f>
        <v>0</v>
      </c>
    </row>
    <row r="62" spans="1:13" ht="15" thickBot="1" x14ac:dyDescent="0.35">
      <c r="A62" s="2523" t="s">
        <v>585</v>
      </c>
      <c r="B62" s="2524"/>
      <c r="C62" s="2524"/>
      <c r="D62" s="2524"/>
      <c r="E62" s="2525"/>
      <c r="F62" s="196">
        <f t="shared" ref="F62:M62" si="29">SUM(F52,F55)</f>
        <v>680</v>
      </c>
      <c r="G62" s="197">
        <f t="shared" si="29"/>
        <v>3653.5</v>
      </c>
      <c r="H62" s="196">
        <f t="shared" si="29"/>
        <v>7684</v>
      </c>
      <c r="I62" s="205">
        <f t="shared" si="29"/>
        <v>337.7</v>
      </c>
      <c r="J62" s="206">
        <f t="shared" si="29"/>
        <v>2917</v>
      </c>
      <c r="K62" s="205">
        <f t="shared" si="29"/>
        <v>8947.4000000000015</v>
      </c>
      <c r="L62" s="206">
        <f t="shared" si="29"/>
        <v>3028</v>
      </c>
      <c r="M62" s="207">
        <f t="shared" si="29"/>
        <v>633</v>
      </c>
    </row>
  </sheetData>
  <mergeCells count="49">
    <mergeCell ref="A48:E48"/>
    <mergeCell ref="A42:E42"/>
    <mergeCell ref="A43:E43"/>
    <mergeCell ref="A44:E44"/>
    <mergeCell ref="A45:E45"/>
    <mergeCell ref="A46:E46"/>
    <mergeCell ref="A47:E47"/>
    <mergeCell ref="A41:E41"/>
    <mergeCell ref="A29:E29"/>
    <mergeCell ref="A30:E30"/>
    <mergeCell ref="A31:E31"/>
    <mergeCell ref="A32:E32"/>
    <mergeCell ref="A33:E33"/>
    <mergeCell ref="A34:E34"/>
    <mergeCell ref="A37:E37"/>
    <mergeCell ref="A38:E38"/>
    <mergeCell ref="A39:E39"/>
    <mergeCell ref="A40:E40"/>
    <mergeCell ref="A16:E16"/>
    <mergeCell ref="A17:E17"/>
    <mergeCell ref="A18:E18"/>
    <mergeCell ref="A19:E19"/>
    <mergeCell ref="A28:E28"/>
    <mergeCell ref="A23:E23"/>
    <mergeCell ref="A24:E24"/>
    <mergeCell ref="A25:E25"/>
    <mergeCell ref="A26:E26"/>
    <mergeCell ref="A27:E27"/>
    <mergeCell ref="A15:E15"/>
    <mergeCell ref="A6:M6"/>
    <mergeCell ref="A8:E8"/>
    <mergeCell ref="A9:E9"/>
    <mergeCell ref="A10:E10"/>
    <mergeCell ref="A11:E11"/>
    <mergeCell ref="A12:E12"/>
    <mergeCell ref="A13:E13"/>
    <mergeCell ref="A14:E14"/>
    <mergeCell ref="A51:E51"/>
    <mergeCell ref="A52:E52"/>
    <mergeCell ref="A53:E53"/>
    <mergeCell ref="A54:E54"/>
    <mergeCell ref="A55:E55"/>
    <mergeCell ref="A61:E61"/>
    <mergeCell ref="A62:E62"/>
    <mergeCell ref="A56:E56"/>
    <mergeCell ref="A57:E57"/>
    <mergeCell ref="A58:E58"/>
    <mergeCell ref="A59:E59"/>
    <mergeCell ref="A60:E60"/>
  </mergeCells>
  <phoneticPr fontId="31" type="noConversion"/>
  <pageMargins left="0.25" right="0.25" top="0.75" bottom="0.75" header="0.3" footer="0.3"/>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15</vt:i4>
      </vt:variant>
    </vt:vector>
  </HeadingPairs>
  <TitlesOfParts>
    <vt:vector size="24" baseType="lpstr">
      <vt:lpstr>P1</vt:lpstr>
      <vt:lpstr>P2</vt:lpstr>
      <vt:lpstr>P3</vt:lpstr>
      <vt:lpstr>P4</vt:lpstr>
      <vt:lpstr>P5</vt:lpstr>
      <vt:lpstr>P6</vt:lpstr>
      <vt:lpstr>P7</vt:lpstr>
      <vt:lpstr>P8</vt:lpstr>
      <vt:lpstr>Lėšų suvestinė</vt:lpstr>
      <vt:lpstr>'P1'!Print_Area</vt:lpstr>
      <vt:lpstr>'P2'!Print_Area</vt:lpstr>
      <vt:lpstr>'P3'!Print_Area</vt:lpstr>
      <vt:lpstr>'P4'!Print_Area</vt:lpstr>
      <vt:lpstr>'P5'!Print_Area</vt:lpstr>
      <vt:lpstr>'P6'!Print_Area</vt:lpstr>
      <vt:lpstr>'P7'!Print_Area</vt:lpstr>
      <vt:lpstr>'P8'!Print_Area</vt:lpstr>
      <vt:lpstr>'P1'!Print_Titles</vt:lpstr>
      <vt:lpstr>'P2'!Print_Titles</vt:lpstr>
      <vt:lpstr>'P3'!Print_Titles</vt:lpstr>
      <vt:lpstr>'P4'!Print_Titles</vt:lpstr>
      <vt:lpstr>'P5'!Print_Titles</vt:lpstr>
      <vt:lpstr>'P6'!Print_Titles</vt:lpstr>
      <vt:lpstr>'P7'!Print_Titles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2022-01-17T07:33:33Z</dcterms:modified>
</cp:coreProperties>
</file>