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URIAI\finansai\2_Darbuotojai\Maigiene\1_Sprendimai\8_Žemės_mokestis\2021\sprendimas dėl ŽM\"/>
    </mc:Choice>
  </mc:AlternateContent>
  <xr:revisionPtr revIDLastSave="0" documentId="13_ncr:1_{A241ABC5-8DD0-473D-BD20-19E99EACEBF2}" xr6:coauthVersionLast="46" xr6:coauthVersionMax="46" xr10:uidLastSave="{00000000-0000-0000-0000-000000000000}"/>
  <bookViews>
    <workbookView xWindow="-120" yWindow="-120" windowWidth="20730" windowHeight="11160" firstSheet="2" activeTab="2" xr2:uid="{00000000-000D-0000-FFFF-FFFF00000000}"/>
  </bookViews>
  <sheets>
    <sheet name="surinkimas" sheetId="1" state="hidden" r:id="rId1"/>
    <sheet name="savivaldybių palyginimas" sheetId="4" state="hidden" r:id="rId2"/>
    <sheet name="2020 m žemės mokesčio suvestinė" sheetId="2" r:id="rId3"/>
    <sheet name="siūlomi mokesčiai 2021 m. " sheetId="5" r:id="rId4"/>
    <sheet name="verčių zonos" sheetId="6" state="hidden" r:id="rId5"/>
    <sheet name="sprendimas"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5" l="1"/>
  <c r="F7" i="1"/>
  <c r="G6" i="1"/>
  <c r="G7" i="1" s="1"/>
  <c r="F6" i="1"/>
  <c r="E6" i="1"/>
  <c r="E7" i="1" s="1"/>
  <c r="D6" i="1"/>
  <c r="D7" i="1" s="1"/>
  <c r="C6" i="1"/>
  <c r="C7" i="1" s="1"/>
  <c r="T22" i="2"/>
  <c r="H34" i="5" s="1"/>
  <c r="S34" i="2"/>
  <c r="G43" i="5" s="1"/>
  <c r="S33" i="2"/>
  <c r="G40" i="5" s="1"/>
  <c r="S32" i="2"/>
  <c r="G33" i="5" s="1"/>
  <c r="J33" i="5" s="1"/>
  <c r="S29" i="2"/>
  <c r="T29" i="2" s="1"/>
  <c r="H28" i="5" s="1"/>
  <c r="S22" i="2"/>
  <c r="G34" i="5" s="1"/>
  <c r="J34" i="5" s="1"/>
  <c r="S20" i="2"/>
  <c r="T20" i="2" s="1"/>
  <c r="H31" i="5" s="1"/>
  <c r="S15" i="2"/>
  <c r="G20" i="5" s="1"/>
  <c r="J20" i="5" s="1"/>
  <c r="G45" i="2"/>
  <c r="T33" i="2" l="1"/>
  <c r="H40" i="5" s="1"/>
  <c r="G28" i="5"/>
  <c r="J28" i="5" s="1"/>
  <c r="T34" i="2"/>
  <c r="H43" i="5" s="1"/>
  <c r="G31" i="5"/>
  <c r="J31" i="5" s="1"/>
  <c r="T15" i="2"/>
  <c r="H20" i="5" s="1"/>
  <c r="T32" i="2"/>
  <c r="H33" i="5" s="1"/>
  <c r="S19" i="2"/>
  <c r="H42" i="2"/>
  <c r="I42" i="2"/>
  <c r="J42" i="2"/>
  <c r="K42" i="2"/>
  <c r="L42" i="2"/>
  <c r="G42" i="2"/>
  <c r="H41" i="2"/>
  <c r="I41" i="2"/>
  <c r="J41" i="2"/>
  <c r="J40" i="2" s="1"/>
  <c r="K41" i="2"/>
  <c r="H46" i="2" s="1"/>
  <c r="I46" i="2" s="1"/>
  <c r="L41" i="2"/>
  <c r="G41" i="2"/>
  <c r="M19" i="2"/>
  <c r="M35" i="2" s="1"/>
  <c r="M37" i="2" s="1"/>
  <c r="N19" i="2"/>
  <c r="N35" i="2" s="1"/>
  <c r="N37" i="2" s="1"/>
  <c r="O19" i="2"/>
  <c r="O35" i="2" s="1"/>
  <c r="O37" i="2" s="1"/>
  <c r="P19" i="2"/>
  <c r="Q19" i="2"/>
  <c r="Q35" i="2" s="1"/>
  <c r="Q37" i="2" s="1"/>
  <c r="R19" i="2"/>
  <c r="R35" i="2" s="1"/>
  <c r="R37" i="2" s="1"/>
  <c r="G19" i="2"/>
  <c r="G35" i="2" s="1"/>
  <c r="H19" i="2"/>
  <c r="I19" i="2"/>
  <c r="J19" i="2"/>
  <c r="K19" i="2"/>
  <c r="L19" i="2"/>
  <c r="L35" i="2" s="1"/>
  <c r="K16" i="2"/>
  <c r="S16" i="2" s="1"/>
  <c r="K11" i="2"/>
  <c r="S11" i="2" s="1"/>
  <c r="K9" i="2"/>
  <c r="S9" i="2" s="1"/>
  <c r="K6" i="2"/>
  <c r="S6" i="2" s="1"/>
  <c r="P35" i="2"/>
  <c r="P37" i="2" s="1"/>
  <c r="T19" i="2" l="1"/>
  <c r="G10" i="5"/>
  <c r="J10" i="5" s="1"/>
  <c r="T9" i="2"/>
  <c r="H10" i="5" s="1"/>
  <c r="T11" i="2"/>
  <c r="H14" i="5" s="1"/>
  <c r="G14" i="5"/>
  <c r="J14" i="5" s="1"/>
  <c r="T16" i="2"/>
  <c r="H23" i="5" s="1"/>
  <c r="G23" i="5"/>
  <c r="J23" i="5" s="1"/>
  <c r="G7" i="5"/>
  <c r="J7" i="5" s="1"/>
  <c r="G40" i="2"/>
  <c r="S35" i="2"/>
  <c r="K40" i="2"/>
  <c r="H47" i="2"/>
  <c r="I40" i="2"/>
  <c r="L40" i="2"/>
  <c r="H40" i="2"/>
  <c r="J44" i="5" l="1"/>
  <c r="G44" i="5"/>
  <c r="H45" i="2"/>
  <c r="T6" i="2" s="1"/>
  <c r="I47" i="2"/>
  <c r="I45" i="2" s="1"/>
  <c r="H35" i="2"/>
  <c r="J35" i="2"/>
  <c r="J37" i="2" s="1"/>
  <c r="K35" i="2"/>
  <c r="H7" i="5" l="1"/>
  <c r="H44" i="5" s="1"/>
  <c r="T35" i="2"/>
  <c r="I35" i="2"/>
  <c r="I37" i="2" s="1"/>
  <c r="L37" i="2"/>
  <c r="H37" i="2"/>
  <c r="K37" i="2"/>
  <c r="G37" i="2"/>
</calcChain>
</file>

<file path=xl/sharedStrings.xml><?xml version="1.0" encoding="utf-8"?>
<sst xmlns="http://schemas.openxmlformats.org/spreadsheetml/2006/main" count="363" uniqueCount="196">
  <si>
    <t>Fizinių asmenų žemės mokestis</t>
  </si>
  <si>
    <t>Juridinių asmenų žemės mokestis</t>
  </si>
  <si>
    <t>Iš viso žemės mokesčio:</t>
  </si>
  <si>
    <t>Žemės mokestis
nuo bendros mokesčių sumos</t>
  </si>
  <si>
    <t>2016 m.</t>
  </si>
  <si>
    <t>2017 m.</t>
  </si>
  <si>
    <t>2018 m.</t>
  </si>
  <si>
    <t>Bendra mokesčių suma</t>
  </si>
  <si>
    <t>Paskirties
 kodas</t>
  </si>
  <si>
    <t>Žemės naudojimo būdo
 pavadinimas</t>
  </si>
  <si>
    <t>Naudojimo būdo 
kodas</t>
  </si>
  <si>
    <t xml:space="preserve">Eil.
Nr. </t>
  </si>
  <si>
    <t>Žemės naudojimo
 paskirtis</t>
  </si>
  <si>
    <t>Apmokestinamos žemės 
sklypų plotas</t>
  </si>
  <si>
    <t>Apmokestinamo sklypo mokestinė vertė</t>
  </si>
  <si>
    <t>Pritaikyta žemės mokesčio lengvata</t>
  </si>
  <si>
    <t>Apskaičiuota žemės mokesčio suma įvertinus lengvatas</t>
  </si>
  <si>
    <t>Iš jos apleistos žemės apskaičiuota žemės mokesčio suma</t>
  </si>
  <si>
    <t xml:space="preserve">1. </t>
  </si>
  <si>
    <t>Žemės ūkio</t>
  </si>
  <si>
    <t>2.</t>
  </si>
  <si>
    <t>Mėgėjų sodo žemės sklypai</t>
  </si>
  <si>
    <t>3.</t>
  </si>
  <si>
    <t>Miškų ūkio</t>
  </si>
  <si>
    <t>Ekosistemų apsaugos miškų sklypai</t>
  </si>
  <si>
    <t>Rekreacinių miškų sklypai</t>
  </si>
  <si>
    <t>Apsauginių miškų sklypai</t>
  </si>
  <si>
    <t>Ūkinių miškų sklypai</t>
  </si>
  <si>
    <t>4.</t>
  </si>
  <si>
    <t>Konservacinė</t>
  </si>
  <si>
    <t>Kultūros paveldo objektų žemės sklypai</t>
  </si>
  <si>
    <t xml:space="preserve">5. </t>
  </si>
  <si>
    <t>Vandens ūkio</t>
  </si>
  <si>
    <t>Rekreaciniai vandens telkiniai</t>
  </si>
  <si>
    <t>Ekosistemas saugantys vandens telkiniai</t>
  </si>
  <si>
    <t>Bendrojo naudojimo vandens telkiniai</t>
  </si>
  <si>
    <t>6.</t>
  </si>
  <si>
    <t>Kita</t>
  </si>
  <si>
    <t>Visuomeninės paskirties teritorijos</t>
  </si>
  <si>
    <t>Atskirųjų želdynų teritorijos</t>
  </si>
  <si>
    <t>Inžinerinės infrastruktūros teritorijos</t>
  </si>
  <si>
    <t>Susisiekimo ir inžinerinių komunikacijų 
aptarnavimo objektų teritorijos</t>
  </si>
  <si>
    <t>Gyvenamosios teritorijos</t>
  </si>
  <si>
    <t>Vienbučių ir dvibučių gyvenamųjų pastatų teritorijos</t>
  </si>
  <si>
    <t>Komercinės paskirties objektų teritorijos</t>
  </si>
  <si>
    <t>Rekreacinės teritorijos</t>
  </si>
  <si>
    <t>Pramonės ir sandėliavimo objektų teritorijos</t>
  </si>
  <si>
    <t>Bendro naudojimo (miestų, miestelių ir 
kaimų ar savivaldybių bendro naudojimo) teritorijos</t>
  </si>
  <si>
    <t>Iš viso:</t>
  </si>
  <si>
    <t>6.1</t>
  </si>
  <si>
    <t>6.2</t>
  </si>
  <si>
    <t>6.3</t>
  </si>
  <si>
    <t>6.4</t>
  </si>
  <si>
    <t>6.5</t>
  </si>
  <si>
    <t>7.</t>
  </si>
  <si>
    <t>Kitos paskirties 
1-6 punktuose nenurodyta žemė</t>
  </si>
  <si>
    <t>Nenurodytas naudojimo būdas</t>
  </si>
  <si>
    <t>940;952;
968;972;
992;980</t>
  </si>
  <si>
    <t>0,4;0,8;
1;1,5</t>
  </si>
  <si>
    <t>Skirtumas (pasitikrinimui):</t>
  </si>
  <si>
    <t>Atliekų saugojimo, rūšiavimo ir utilizavimo
 (sąvartynai) teritorijos</t>
  </si>
  <si>
    <t>5.</t>
  </si>
  <si>
    <t>Duomenys iš VMI pateiktų deklaracijų iš viso:</t>
  </si>
  <si>
    <t>Duomenys iš VMI pateiktų deklaracijų fizinių asmenų:</t>
  </si>
  <si>
    <t>Duomenys iš VMI pateiktų deklaracijų juridinių asmenų:</t>
  </si>
  <si>
    <t>BENDRA INFORMACIJA</t>
  </si>
  <si>
    <t>Vienbučių ir dvibučių gyvenamųjų
 pastatų teritorijos</t>
  </si>
  <si>
    <t>Daugiabučių gyvenamųjų pastatų ir 
bendrabučių teritorijos</t>
  </si>
  <si>
    <t>Susisiekimo ir inžinerinių tinklų 
koridorių teritorijos</t>
  </si>
  <si>
    <t>Kiti žemės ūkio paskirties žemės sklypai</t>
  </si>
  <si>
    <t>Rekreacinio naudojimo žemės sklypai</t>
  </si>
  <si>
    <t>Mėgėjų sodų žemės sklypai ir sodininkų bendrijų bendrojo naudojimo žemės sklypai</t>
  </si>
  <si>
    <t>Specializuotų sodininkystės, gėlininkystės, šiltnamių, medelynų ir kitų specializuotų ūkių žemės sklypai</t>
  </si>
  <si>
    <t>Aiškinamojo rašto informacija:</t>
  </si>
  <si>
    <t>Molėtai</t>
  </si>
  <si>
    <t>Utena</t>
  </si>
  <si>
    <t>Nuo 2018 m. žemės sklypų vidutinės rinkos vertės, naudojamos mokestinėms žemės vertėms apskaičiuoti, patvirtintos Nacionalinės žemės tarnybos prie Žemės ūkio ministerijos direktoriaus 2017 12 15 įsakymu Nr. 1P-692-(1.3 E.) „Dėl masinio žemės vertinimo dokumentų tvirtinimo", kurios galios 5 metus (2018, 2019, 2020, 2021 ir 2022 metais).</t>
  </si>
  <si>
    <t>Ignalina</t>
  </si>
  <si>
    <t>Anykščiai</t>
  </si>
  <si>
    <t>Širvintos</t>
  </si>
  <si>
    <t>611,
612</t>
  </si>
  <si>
    <t>940;
952;
968;
972;
992;
980</t>
  </si>
  <si>
    <t>Valstybinė mokesčių inspekcija informuoja, kad 2018 m. žemės mokestis bus skaičiuojamas pagal naujas nuo 2018 m. sausio 1 d. įsigaliojusias masinio vertinimo būdu nustatytas vidutines rinkos vertes (mokestines vertes).</t>
  </si>
  <si>
    <t xml:space="preserve">Eil.
 Nr. </t>
  </si>
  <si>
    <t>Paskirties /Naudojimo 
būdo kodas</t>
  </si>
  <si>
    <t>Naudojimo 
būdo kodas</t>
  </si>
  <si>
    <t>Paskirties/
Naudojimo būdo pavadinimas</t>
  </si>
  <si>
    <t>Žemės mokesčio
 tarifas (procentais)</t>
  </si>
  <si>
    <t>1.</t>
  </si>
  <si>
    <t>Žemės ūkio paskirties sklypai</t>
  </si>
  <si>
    <t>1.1.</t>
  </si>
  <si>
    <t>1.2.</t>
  </si>
  <si>
    <t>1.3.</t>
  </si>
  <si>
    <t>1.4.</t>
  </si>
  <si>
    <t>1.5.</t>
  </si>
  <si>
    <t>Miškų ūkio paskirties sklypai</t>
  </si>
  <si>
    <t>2.1.</t>
  </si>
  <si>
    <t>2.2.</t>
  </si>
  <si>
    <t>2.3.</t>
  </si>
  <si>
    <t>2.4.</t>
  </si>
  <si>
    <t>Konservacinės paskirties sklypai</t>
  </si>
  <si>
    <t>3.1.</t>
  </si>
  <si>
    <t>Vandens ūkio paskirties sklypai</t>
  </si>
  <si>
    <t>4.1.</t>
  </si>
  <si>
    <t>4.2.</t>
  </si>
  <si>
    <t>4.3.</t>
  </si>
  <si>
    <t>Kitos paskirties žemės sklypai</t>
  </si>
  <si>
    <t>Apleistos žemės ūkio naudmenos</t>
  </si>
  <si>
    <t>Kitos paskirties žemės sklypams, nenurodytiems  1 - 6 punktuose</t>
  </si>
  <si>
    <t>5.1.</t>
  </si>
  <si>
    <t>5.3.</t>
  </si>
  <si>
    <t>5.2.</t>
  </si>
  <si>
    <t>5.4.</t>
  </si>
  <si>
    <t>5.5.</t>
  </si>
  <si>
    <t>5.6.</t>
  </si>
  <si>
    <t>5.7.</t>
  </si>
  <si>
    <t>5.8.</t>
  </si>
  <si>
    <t>5.9.</t>
  </si>
  <si>
    <t>5.10.</t>
  </si>
  <si>
    <t>5.11.</t>
  </si>
  <si>
    <t>5.12.</t>
  </si>
  <si>
    <t>5.13.</t>
  </si>
  <si>
    <t>Ukmergės</t>
  </si>
  <si>
    <t>Zarasai</t>
  </si>
  <si>
    <t>Žemės sklypo paskirties pavadinimas ir kodas</t>
  </si>
  <si>
    <t>Žemės sklypo naudojimo būdo pavadinimas ir kodas</t>
  </si>
  <si>
    <t>Kitos paskirties 
(aukščiau nenurodyta) žemė</t>
  </si>
  <si>
    <t>Fizinių asmenų</t>
  </si>
  <si>
    <t>Juridinių  asmenų</t>
  </si>
  <si>
    <t>Iš viso priskaičiuotas žemės mokestis už 2020 m. :</t>
  </si>
  <si>
    <t>Duomenys iš VMI pateiktų deklaracijų 2020 m. :</t>
  </si>
  <si>
    <t>Apmokes-tinamos žemės 
sklypų plotas</t>
  </si>
  <si>
    <t>Fizinių ir juridinių asmenų apmokestinamųjų žemės sklypų plotai, vertės ir mokesčio sumos pagal žemės sklypų paskirtis, naudojimo būdą už 2020 metus</t>
  </si>
  <si>
    <t>Gauta žemės mokesčio per 2020 metus:</t>
  </si>
  <si>
    <t xml:space="preserve">Priskaičiuota </t>
  </si>
  <si>
    <t>Gauta</t>
  </si>
  <si>
    <t>Skirtumas tarp priskaičiavimo ir gavimo</t>
  </si>
  <si>
    <t>ŽM procentas nuo bendrų ŽM pajamų</t>
  </si>
  <si>
    <t>Priskaičiuotas
 bendras (fizinių ir juridinių asmenų žemės mokestis</t>
  </si>
  <si>
    <t>Apskai-
čiuota pradinė žemės mokesčio suma</t>
  </si>
  <si>
    <t>Mokes-
čio tarifas</t>
  </si>
  <si>
    <t xml:space="preserve">Savivaldybių nustatyti žemės mokesčiai 2021 m. </t>
  </si>
  <si>
    <t>0,3-0,8</t>
  </si>
  <si>
    <t>Kaimo vietovėse:</t>
  </si>
  <si>
    <t>Mieste</t>
  </si>
  <si>
    <t>Neapmokestinami žemės sklypai:</t>
  </si>
  <si>
    <t xml:space="preserve">2019 m. </t>
  </si>
  <si>
    <t xml:space="preserve">2020 m. </t>
  </si>
  <si>
    <t>1.6.</t>
  </si>
  <si>
    <t>Be naudojimo būdo (kai žemės sklypams 
nenustatytas naudojimo būdas)</t>
  </si>
  <si>
    <t xml:space="preserve">2022 m. </t>
  </si>
  <si>
    <t>2021 m.</t>
  </si>
  <si>
    <t>2.5.</t>
  </si>
  <si>
    <t>3.2.</t>
  </si>
  <si>
    <t>4.4.</t>
  </si>
  <si>
    <t>5.14.</t>
  </si>
  <si>
    <t>ŽM
procentas nuo bendrų ŽM pajamų</t>
  </si>
  <si>
    <t>Aiškinamojo rašto "Dėl žemės mokesčio tarifų 2022 metams nustatymo“</t>
  </si>
  <si>
    <t>Nr</t>
  </si>
  <si>
    <t>Zona</t>
  </si>
  <si>
    <t>Molėtų r. savivaldybė</t>
  </si>
  <si>
    <t>27.1</t>
  </si>
  <si>
    <t>Molėtų m.</t>
  </si>
  <si>
    <t>27.1.1</t>
  </si>
  <si>
    <t>Miesto centras, apribotas Sodų al., Obelų g., Tiesos g., Upės g., M. Apeikytės g., Gėlių g. Nr. 7C, Sporto g., Pastovio ežero rytine, pietine, vakarine pakrantėmis, Turgaus g., Vilniaus g. iki Šv. Jono Pauliaus II g., Šv. Jono Pauliaus II g., Darbo g., Kauno skg., Kauno g., Ažubalių g., Žalioji g., Amatų g. iki S. Dariaus ir S. Girėno g., S. Dariaus ir S. Girėno g. iki Sodų al.</t>
  </si>
  <si>
    <t>27.1.2</t>
  </si>
  <si>
    <t>Likusi miesto dalis.</t>
  </si>
  <si>
    <t>27.2</t>
  </si>
  <si>
    <t>Luokesos seniūnijos Ažubalių k., Ažuluokesos k., Svistapolio k., Paluokesos k., Kanapelkos k., Luokesos k., Promislavos k.; Čiulėnų seniūnijos Spaskų k., Kemetiškių k.</t>
  </si>
  <si>
    <t>27.3</t>
  </si>
  <si>
    <t>Zona apribota Pagaluonės II k., Napriūnų k., Dotenių k., Pliešiškių k., Vaivadiškių k., Ustronio k., Žiežulių k., Padumblės k., Papūgžlynės k., Budriškių k., Poviliškio k., Antaniškio k., Suraižos k., Baruvkos k., Želvų k., Sanklodiškių k., Aidiečių k., Čiulėnų k., Juodėnų k., Pavarnynių k., Užsienio k., Smėlinkos k., Aiterados k., Malkėsto k., Andrioniškio k., Šeštokiškių k., Cezariškių k., vakarine Siesarties ežero pakrante iki Šeikiškės vs., Šeikiškės vs., Gojaus k., vakarine ežero Kirneilio pakrante iki Kaulakių k., Kaulakių k., Vilkiškių k., Bebrusų k., Papuntės k., Leliūnų k., Šaukšteliškių k., Pagaluonės k., Mackonių k., Miežionių k., Laputėnų k., Antagaluonės k., Liešiškių k., Maciūniškių k., Suduikių k., Dūdanosių k., Užtilčių k., pietine Išnarų ežero pakrante iki Matelėnų k., Matelėnų k., Jaunakampio k., Kertuojos k., Molėtų rajono riba iki Pagaluonės II k.</t>
  </si>
  <si>
    <t>27.4</t>
  </si>
  <si>
    <t>Joniškio seniūnijos Kerulių k., Baluošos vs., Alkos k., Našiškių k.; Dubingių seniūnijos Murališkių k., Kuriškių k., Vieversių k., Miežonių k., Dailidiškių k., Barkuškių k., Arliškių k., Žalktynės k., Šakimo k., Zaberžos k., Jurkiškio vs., Liudgardos vs., Antanavos vs., Ciūniškių k., Skauroniškių k., Trumpakojų k., Verbyliškių vs., Degsnės k., Giraičių k., Grinkliškių k., Labotiškių k., Guronių vs., Pilviškių vs., Gramiškių k., Čečerviškių k., Dubingių k., Mikališkių k., Šiupieniškių k., Kieriškių vs., Turliškių k., Dubingių mstl., Gurakalnės k., Gurnių k., Laumikonių k., Raznatolkų k.</t>
  </si>
  <si>
    <t>27.5</t>
  </si>
  <si>
    <t>Giedraičių mstl.</t>
  </si>
  <si>
    <t>27.6</t>
  </si>
  <si>
    <t>Suginčių k.</t>
  </si>
  <si>
    <t>27.7</t>
  </si>
  <si>
    <t>Likusi savivaldybės dalis.</t>
  </si>
  <si>
    <t>27.8</t>
  </si>
  <si>
    <t>Alantos mstl.</t>
  </si>
  <si>
    <t>27.9</t>
  </si>
  <si>
    <t>Balninkų mstl.</t>
  </si>
  <si>
    <t>27.10</t>
  </si>
  <si>
    <t>Joniškio mstl.</t>
  </si>
  <si>
    <t>﻿</t>
  </si>
  <si>
    <t>Molėtų rajono žemės verčių zonos</t>
  </si>
  <si>
    <t>2021 m. nustatytų  žemės mokesčių tarifų palyginimas tarp  artimiausių savivaldybių</t>
  </si>
  <si>
    <t xml:space="preserve">Žemės mokesčio
 tarifas </t>
  </si>
  <si>
    <t xml:space="preserve">Prognozuo-jamos
 papidomos
 pajamos 2022 m. </t>
  </si>
  <si>
    <t>Padidini-mo
 procen-tas</t>
  </si>
  <si>
    <t xml:space="preserve">Siūlomi žemės mokesčio  tarifai 2022 m. </t>
  </si>
  <si>
    <t xml:space="preserve">Žemės mokesčio
 tarifas (procentais)
</t>
  </si>
  <si>
    <t xml:space="preserve">Sprendimo projekto informacija </t>
  </si>
  <si>
    <t>Nenaudojamas žemės plotas (Apleistos žemės ūkio naudmenos)</t>
  </si>
  <si>
    <t>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</si>
</sst>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b/>
      <sz val="16"/>
      <color theme="1"/>
      <name val="Times New Roman"/>
      <family val="1"/>
      <charset val="186"/>
    </font>
    <font>
      <sz val="11"/>
      <color theme="1"/>
      <name val="Times New Roman"/>
      <family val="1"/>
      <charset val="186"/>
    </font>
    <font>
      <b/>
      <sz val="11"/>
      <color theme="1"/>
      <name val="Times New Roman"/>
      <family val="1"/>
      <charset val="186"/>
    </font>
    <font>
      <b/>
      <sz val="12"/>
      <color rgb="FFFF0000"/>
      <name val="Calibri"/>
      <family val="2"/>
      <charset val="186"/>
      <scheme val="minor"/>
    </font>
    <font>
      <b/>
      <sz val="10"/>
      <color theme="1"/>
      <name val="Calibri"/>
      <family val="2"/>
      <charset val="186"/>
      <scheme val="minor"/>
    </font>
    <font>
      <u/>
      <sz val="11"/>
      <color theme="10"/>
      <name val="Calibri"/>
      <family val="2"/>
      <charset val="186"/>
      <scheme val="minor"/>
    </font>
    <font>
      <b/>
      <sz val="16"/>
      <color theme="1"/>
      <name val="Calibri"/>
      <family val="2"/>
      <charset val="186"/>
      <scheme val="minor"/>
    </font>
    <font>
      <sz val="12"/>
      <name val="Times New Roman"/>
      <family val="1"/>
      <charset val="186"/>
    </font>
    <font>
      <b/>
      <sz val="14"/>
      <color theme="1"/>
      <name val="Times New Roman"/>
      <family val="1"/>
      <charset val="186"/>
    </font>
    <font>
      <sz val="12"/>
      <color theme="1"/>
      <name val="Times New Roman"/>
      <family val="1"/>
      <charset val="186"/>
    </font>
    <font>
      <b/>
      <sz val="12"/>
      <color theme="1"/>
      <name val="Times New Roman"/>
      <family val="1"/>
      <charset val="186"/>
    </font>
    <font>
      <b/>
      <sz val="11"/>
      <name val="Calibri"/>
      <family val="2"/>
      <charset val="186"/>
      <scheme val="minor"/>
    </font>
    <font>
      <sz val="10"/>
      <color theme="1"/>
      <name val="Calibri"/>
      <family val="2"/>
      <charset val="186"/>
      <scheme val="minor"/>
    </font>
    <font>
      <sz val="9"/>
      <color rgb="FFCCCCCC"/>
      <name val="Tahoma"/>
      <family val="2"/>
      <charset val="186"/>
    </font>
    <font>
      <sz val="12"/>
      <color rgb="FF777777"/>
      <name val="Tahoma"/>
      <family val="2"/>
      <charset val="186"/>
    </font>
    <font>
      <u/>
      <sz val="12"/>
      <color theme="10"/>
      <name val="Calibri"/>
      <family val="2"/>
      <charset val="186"/>
      <scheme val="minor"/>
    </font>
    <font>
      <b/>
      <sz val="12"/>
      <color rgb="FF777777"/>
      <name val="Times New Roman"/>
      <family val="1"/>
      <charset val="186"/>
    </font>
    <font>
      <sz val="12"/>
      <color rgb="FF777777"/>
      <name val="Times New Roman"/>
      <family val="1"/>
      <charset val="186"/>
    </font>
    <font>
      <u/>
      <sz val="12"/>
      <color theme="10"/>
      <name val="Times New Roman"/>
      <family val="1"/>
      <charset val="186"/>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1F1F1"/>
        <bgColor indexed="64"/>
      </patternFill>
    </fill>
    <fill>
      <patternFill patternType="solid">
        <fgColor rgb="FFFF0000"/>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39">
    <xf numFmtId="0" fontId="0" fillId="0" borderId="0" xfId="0"/>
    <xf numFmtId="0" fontId="0" fillId="0" borderId="1" xfId="0" applyBorder="1"/>
    <xf numFmtId="0" fontId="0" fillId="0" borderId="1" xfId="0" applyBorder="1" applyAlignment="1">
      <alignment wrapText="1"/>
    </xf>
    <xf numFmtId="0" fontId="1" fillId="0" borderId="1" xfId="0" applyFont="1" applyBorder="1"/>
    <xf numFmtId="164" fontId="0" fillId="0" borderId="1" xfId="0" applyNumberFormat="1" applyBorder="1"/>
    <xf numFmtId="0" fontId="0" fillId="0" borderId="0" xfId="0" applyBorder="1"/>
    <xf numFmtId="0" fontId="0" fillId="0" borderId="1" xfId="0" applyFill="1" applyBorder="1"/>
    <xf numFmtId="0" fontId="0" fillId="0" borderId="1" xfId="0"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right"/>
    </xf>
    <xf numFmtId="0" fontId="0" fillId="0" borderId="1" xfId="0" applyBorder="1" applyAlignment="1">
      <alignment horizontal="right" vertical="center" wrapText="1"/>
    </xf>
    <xf numFmtId="0" fontId="0" fillId="2" borderId="1" xfId="0" applyFill="1" applyBorder="1" applyAlignment="1">
      <alignment horizontal="right"/>
    </xf>
    <xf numFmtId="0" fontId="0" fillId="2" borderId="1" xfId="0" applyFill="1" applyBorder="1" applyAlignment="1">
      <alignment horizontal="left"/>
    </xf>
    <xf numFmtId="0" fontId="0" fillId="2" borderId="1" xfId="0" applyFill="1" applyBorder="1" applyAlignment="1">
      <alignment horizontal="left" wrapText="1"/>
    </xf>
    <xf numFmtId="0" fontId="0" fillId="2" borderId="1" xfId="0" applyFill="1" applyBorder="1" applyAlignment="1">
      <alignment horizontal="left" vertical="center" wrapText="1"/>
    </xf>
    <xf numFmtId="0" fontId="1" fillId="4" borderId="1" xfId="0" applyFont="1" applyFill="1" applyBorder="1" applyAlignment="1">
      <alignment horizontal="center" wrapText="1"/>
    </xf>
    <xf numFmtId="0" fontId="2" fillId="4" borderId="1" xfId="0" applyFont="1" applyFill="1" applyBorder="1" applyAlignment="1">
      <alignment horizontal="right"/>
    </xf>
    <xf numFmtId="0" fontId="4" fillId="0" borderId="1" xfId="0" applyFont="1" applyBorder="1" applyAlignment="1">
      <alignment horizontal="right"/>
    </xf>
    <xf numFmtId="0" fontId="5" fillId="3" borderId="1" xfId="0" applyFont="1" applyFill="1" applyBorder="1" applyAlignment="1">
      <alignment horizontal="right"/>
    </xf>
    <xf numFmtId="0" fontId="0" fillId="0" borderId="1" xfId="0" applyBorder="1" applyAlignment="1">
      <alignment horizontal="left"/>
    </xf>
    <xf numFmtId="0" fontId="7" fillId="0" borderId="0" xfId="0" applyFont="1"/>
    <xf numFmtId="0" fontId="1" fillId="5" borderId="1" xfId="0" applyFont="1" applyFill="1" applyBorder="1" applyAlignment="1">
      <alignment horizontal="right"/>
    </xf>
    <xf numFmtId="0" fontId="1" fillId="5" borderId="1" xfId="0" applyFont="1" applyFill="1" applyBorder="1" applyAlignment="1">
      <alignment horizontal="left"/>
    </xf>
    <xf numFmtId="0" fontId="0" fillId="2" borderId="1" xfId="0" applyFont="1" applyFill="1" applyBorder="1" applyAlignment="1">
      <alignment horizontal="left" wrapText="1"/>
    </xf>
    <xf numFmtId="0" fontId="0" fillId="0" borderId="0" xfId="0" applyAlignment="1">
      <alignment wrapText="1"/>
    </xf>
    <xf numFmtId="0" fontId="0" fillId="2" borderId="1" xfId="0" applyFill="1" applyBorder="1" applyAlignment="1">
      <alignment horizontal="center"/>
    </xf>
    <xf numFmtId="0" fontId="0" fillId="2" borderId="1" xfId="0" applyFill="1" applyBorder="1" applyAlignment="1">
      <alignment horizontal="left"/>
    </xf>
    <xf numFmtId="0" fontId="0" fillId="2" borderId="1" xfId="0" applyFill="1" applyBorder="1" applyAlignment="1">
      <alignment horizontal="left" wrapText="1"/>
    </xf>
    <xf numFmtId="0" fontId="0" fillId="0" borderId="1" xfId="0" applyBorder="1" applyAlignment="1">
      <alignment horizontal="center"/>
    </xf>
    <xf numFmtId="0" fontId="0" fillId="2" borderId="1" xfId="0" applyFill="1" applyBorder="1"/>
    <xf numFmtId="0" fontId="0" fillId="2" borderId="0" xfId="0" applyFill="1"/>
    <xf numFmtId="0" fontId="0" fillId="0" borderId="1" xfId="0" applyBorder="1" applyAlignment="1">
      <alignment vertical="center" wrapText="1"/>
    </xf>
    <xf numFmtId="0" fontId="9" fillId="0" borderId="0" xfId="0" applyFont="1" applyAlignment="1">
      <alignment horizontal="center"/>
    </xf>
    <xf numFmtId="0" fontId="12" fillId="0" borderId="0" xfId="0" applyFont="1"/>
    <xf numFmtId="0" fontId="13" fillId="2" borderId="1" xfId="0" applyFont="1" applyFill="1" applyBorder="1"/>
    <xf numFmtId="0" fontId="12" fillId="2" borderId="1" xfId="0" applyFont="1" applyFill="1" applyBorder="1" applyAlignment="1">
      <alignment horizontal="left" wrapText="1"/>
    </xf>
    <xf numFmtId="0" fontId="12" fillId="2" borderId="1" xfId="0" applyFont="1" applyFill="1" applyBorder="1" applyAlignment="1">
      <alignment horizontal="left"/>
    </xf>
    <xf numFmtId="0" fontId="12" fillId="0" borderId="1" xfId="0" applyFont="1" applyBorder="1" applyAlignment="1">
      <alignment horizontal="center" vertical="center"/>
    </xf>
    <xf numFmtId="0" fontId="12" fillId="0" borderId="1" xfId="0" applyFont="1" applyBorder="1" applyAlignment="1">
      <alignment horizontal="left"/>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2" borderId="2" xfId="0" applyFont="1" applyFill="1" applyBorder="1" applyAlignment="1">
      <alignment horizontal="left"/>
    </xf>
    <xf numFmtId="0" fontId="12" fillId="0" borderId="3" xfId="0" applyFont="1" applyBorder="1" applyAlignment="1">
      <alignment horizontal="left" vertical="center" wrapText="1"/>
    </xf>
    <xf numFmtId="0" fontId="12" fillId="2" borderId="3" xfId="0" applyFont="1" applyFill="1" applyBorder="1" applyAlignment="1">
      <alignment horizontal="right" vertical="center" wrapText="1"/>
    </xf>
    <xf numFmtId="0" fontId="12" fillId="2" borderId="8"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1" xfId="0" applyFont="1" applyBorder="1"/>
    <xf numFmtId="0" fontId="2" fillId="0" borderId="1" xfId="0" applyFont="1" applyBorder="1" applyAlignment="1">
      <alignment horizontal="right"/>
    </xf>
    <xf numFmtId="0" fontId="0" fillId="2" borderId="1" xfId="0" applyFill="1" applyBorder="1" applyAlignment="1">
      <alignment horizontal="right" vertical="center"/>
    </xf>
    <xf numFmtId="0" fontId="1" fillId="4" borderId="1" xfId="0" applyFont="1" applyFill="1" applyBorder="1" applyAlignment="1">
      <alignment horizontal="right" vertical="center"/>
    </xf>
    <xf numFmtId="0" fontId="1" fillId="5" borderId="1" xfId="0" applyFont="1" applyFill="1" applyBorder="1" applyAlignment="1">
      <alignment horizontal="right"/>
    </xf>
    <xf numFmtId="0" fontId="0" fillId="2" borderId="1" xfId="0" applyFill="1" applyBorder="1" applyAlignment="1">
      <alignment horizontal="right"/>
    </xf>
    <xf numFmtId="0" fontId="1" fillId="4" borderId="1" xfId="0" applyFont="1" applyFill="1" applyBorder="1" applyAlignment="1">
      <alignment horizontal="right"/>
    </xf>
    <xf numFmtId="0" fontId="0" fillId="0" borderId="1" xfId="0" applyBorder="1" applyAlignment="1">
      <alignment horizontal="right"/>
    </xf>
    <xf numFmtId="0" fontId="4" fillId="0" borderId="1" xfId="0" applyFont="1" applyBorder="1" applyAlignment="1">
      <alignment horizontal="right"/>
    </xf>
    <xf numFmtId="0" fontId="0" fillId="0" borderId="0" xfId="0" applyBorder="1" applyAlignment="1">
      <alignment horizontal="right"/>
    </xf>
    <xf numFmtId="0" fontId="4" fillId="0" borderId="0" xfId="0" applyFont="1" applyBorder="1" applyAlignment="1">
      <alignment horizontal="right"/>
    </xf>
    <xf numFmtId="0" fontId="14" fillId="8" borderId="1" xfId="0" applyFont="1" applyFill="1" applyBorder="1"/>
    <xf numFmtId="0" fontId="1" fillId="2" borderId="6" xfId="0" applyFont="1" applyFill="1" applyBorder="1" applyAlignment="1">
      <alignment horizontal="center" wrapText="1"/>
    </xf>
    <xf numFmtId="0" fontId="1" fillId="2" borderId="6" xfId="0" applyFont="1" applyFill="1" applyBorder="1" applyAlignment="1">
      <alignment horizontal="center" vertical="center"/>
    </xf>
    <xf numFmtId="0" fontId="1" fillId="2" borderId="6" xfId="0" applyFont="1" applyFill="1" applyBorder="1" applyAlignment="1">
      <alignment horizontal="center"/>
    </xf>
    <xf numFmtId="0" fontId="1" fillId="2" borderId="6" xfId="0" applyFont="1" applyFill="1" applyBorder="1" applyAlignment="1">
      <alignment horizontal="center" vertical="center" wrapText="1"/>
    </xf>
    <xf numFmtId="0" fontId="0" fillId="0" borderId="13" xfId="0" applyBorder="1" applyAlignment="1">
      <alignment horizontal="center" wrapText="1"/>
    </xf>
    <xf numFmtId="0" fontId="0" fillId="2" borderId="13" xfId="0" applyFill="1" applyBorder="1" applyAlignment="1">
      <alignment horizontal="right" vertical="center"/>
    </xf>
    <xf numFmtId="0" fontId="0" fillId="2" borderId="14" xfId="0" applyFill="1" applyBorder="1" applyAlignment="1">
      <alignment horizontal="right" vertical="center"/>
    </xf>
    <xf numFmtId="0" fontId="1" fillId="5" borderId="13" xfId="0" applyFont="1" applyFill="1" applyBorder="1" applyAlignment="1">
      <alignment horizontal="right"/>
    </xf>
    <xf numFmtId="0" fontId="1" fillId="5" borderId="14" xfId="0" applyFont="1" applyFill="1" applyBorder="1" applyAlignment="1">
      <alignment horizontal="right"/>
    </xf>
    <xf numFmtId="0" fontId="0" fillId="2" borderId="13" xfId="0" applyFill="1" applyBorder="1" applyAlignment="1">
      <alignment horizontal="right"/>
    </xf>
    <xf numFmtId="0" fontId="0" fillId="2" borderId="14" xfId="0" applyFill="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2" borderId="6" xfId="0" applyFill="1" applyBorder="1" applyAlignment="1">
      <alignment horizontal="right" vertical="center"/>
    </xf>
    <xf numFmtId="0" fontId="1" fillId="5" borderId="6" xfId="0" applyFont="1" applyFill="1" applyBorder="1" applyAlignment="1">
      <alignment horizontal="right"/>
    </xf>
    <xf numFmtId="0" fontId="0" fillId="2" borderId="6" xfId="0" applyFill="1" applyBorder="1" applyAlignment="1">
      <alignment horizontal="right"/>
    </xf>
    <xf numFmtId="0" fontId="2" fillId="0" borderId="6" xfId="0" applyFont="1" applyBorder="1" applyAlignment="1">
      <alignment horizontal="right"/>
    </xf>
    <xf numFmtId="0" fontId="0" fillId="0" borderId="6" xfId="0" applyBorder="1" applyAlignment="1">
      <alignment horizontal="right"/>
    </xf>
    <xf numFmtId="0" fontId="15" fillId="0" borderId="6" xfId="0" applyFont="1" applyBorder="1" applyAlignment="1">
      <alignment horizontal="center" wrapText="1"/>
    </xf>
    <xf numFmtId="0" fontId="15" fillId="0" borderId="14" xfId="0" applyFont="1" applyBorder="1" applyAlignment="1">
      <alignment horizontal="center" wrapText="1"/>
    </xf>
    <xf numFmtId="0" fontId="15" fillId="0" borderId="1" xfId="0" applyFont="1" applyBorder="1" applyAlignment="1">
      <alignment horizontal="center" wrapText="1"/>
    </xf>
    <xf numFmtId="0" fontId="0" fillId="7" borderId="6" xfId="0" applyFill="1" applyBorder="1" applyAlignment="1">
      <alignment horizontal="center" vertical="center"/>
    </xf>
    <xf numFmtId="2" fontId="0" fillId="7" borderId="1" xfId="0" applyNumberFormat="1" applyFill="1" applyBorder="1" applyAlignment="1">
      <alignment horizontal="center"/>
    </xf>
    <xf numFmtId="0" fontId="1" fillId="7" borderId="6" xfId="0" applyFont="1" applyFill="1" applyBorder="1" applyAlignment="1">
      <alignment horizontal="center"/>
    </xf>
    <xf numFmtId="2" fontId="1" fillId="7" borderId="6" xfId="0" applyNumberFormat="1" applyFont="1" applyFill="1" applyBorder="1" applyAlignment="1">
      <alignment horizontal="center"/>
    </xf>
    <xf numFmtId="0" fontId="0" fillId="7" borderId="6" xfId="0" applyFill="1" applyBorder="1" applyAlignment="1">
      <alignment horizontal="center"/>
    </xf>
    <xf numFmtId="2" fontId="0" fillId="7" borderId="1" xfId="0" applyNumberFormat="1" applyFill="1" applyBorder="1" applyAlignment="1">
      <alignment horizontal="center" vertical="center"/>
    </xf>
    <xf numFmtId="0" fontId="2" fillId="7" borderId="6" xfId="0" applyFont="1" applyFill="1" applyBorder="1" applyAlignment="1">
      <alignment horizontal="right"/>
    </xf>
    <xf numFmtId="0" fontId="2" fillId="7" borderId="6" xfId="0" applyNumberFormat="1" applyFont="1" applyFill="1" applyBorder="1" applyAlignment="1">
      <alignment horizontal="right"/>
    </xf>
    <xf numFmtId="0" fontId="4" fillId="0" borderId="0" xfId="0" applyFont="1" applyBorder="1"/>
    <xf numFmtId="0" fontId="4" fillId="0" borderId="1" xfId="0" applyFont="1" applyBorder="1"/>
    <xf numFmtId="0" fontId="0" fillId="0" borderId="1" xfId="0" applyBorder="1" applyAlignment="1">
      <alignment horizontal="center"/>
    </xf>
    <xf numFmtId="0" fontId="0" fillId="2" borderId="1" xfId="0" applyFill="1" applyBorder="1" applyAlignment="1">
      <alignment horizontal="left"/>
    </xf>
    <xf numFmtId="0" fontId="0" fillId="2" borderId="1" xfId="0" applyFill="1" applyBorder="1" applyAlignment="1">
      <alignment horizontal="center" vertical="center"/>
    </xf>
    <xf numFmtId="0" fontId="0" fillId="0" borderId="1" xfId="0" applyBorder="1" applyAlignment="1">
      <alignment horizontal="center" vertical="center"/>
    </xf>
    <xf numFmtId="0" fontId="1" fillId="0" borderId="0" xfId="0" applyFont="1" applyBorder="1"/>
    <xf numFmtId="2" fontId="0" fillId="0" borderId="1" xfId="0" applyNumberFormat="1" applyBorder="1" applyAlignment="1">
      <alignment horizontal="center" vertical="center"/>
    </xf>
    <xf numFmtId="0" fontId="1" fillId="0" borderId="1" xfId="0" applyFont="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6" borderId="1" xfId="0" applyFill="1" applyBorder="1"/>
    <xf numFmtId="0" fontId="0" fillId="7" borderId="1" xfId="0" applyFill="1" applyBorder="1"/>
    <xf numFmtId="0" fontId="17" fillId="9" borderId="1" xfId="0" applyFont="1" applyFill="1" applyBorder="1" applyAlignment="1">
      <alignment horizontal="left" vertical="top" wrapText="1"/>
    </xf>
    <xf numFmtId="0" fontId="18" fillId="9" borderId="1" xfId="1" applyFont="1" applyFill="1" applyBorder="1" applyAlignment="1">
      <alignment horizontal="left" vertical="center" wrapText="1"/>
    </xf>
    <xf numFmtId="0" fontId="19" fillId="10" borderId="1" xfId="0" applyFont="1" applyFill="1" applyBorder="1" applyAlignment="1">
      <alignment horizontal="left" vertical="center" wrapText="1"/>
    </xf>
    <xf numFmtId="0" fontId="20" fillId="9" borderId="1" xfId="0" applyFont="1" applyFill="1" applyBorder="1" applyAlignment="1">
      <alignment horizontal="left" vertical="top" wrapText="1"/>
    </xf>
    <xf numFmtId="0" fontId="20" fillId="9" borderId="1" xfId="0" applyFont="1" applyFill="1" applyBorder="1" applyAlignment="1">
      <alignment horizontal="left" vertical="center" wrapText="1"/>
    </xf>
    <xf numFmtId="0" fontId="21" fillId="9" borderId="1" xfId="1" applyFont="1" applyFill="1" applyBorder="1" applyAlignment="1">
      <alignment horizontal="left" vertical="center" wrapText="1"/>
    </xf>
    <xf numFmtId="0" fontId="13" fillId="0" borderId="0" xfId="0" applyFont="1"/>
    <xf numFmtId="0" fontId="12" fillId="2" borderId="1"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left" wrapText="1"/>
    </xf>
    <xf numFmtId="0" fontId="12" fillId="0" borderId="1" xfId="0" applyFont="1" applyBorder="1" applyAlignment="1">
      <alignment vertical="center" wrapText="1"/>
    </xf>
    <xf numFmtId="0" fontId="12" fillId="0" borderId="1" xfId="0" applyFont="1" applyBorder="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0" borderId="1" xfId="0" applyFont="1" applyFill="1" applyBorder="1"/>
    <xf numFmtId="0" fontId="12" fillId="2" borderId="1" xfId="0" applyFont="1" applyFill="1" applyBorder="1"/>
    <xf numFmtId="0" fontId="14" fillId="11" borderId="1" xfId="0" applyFont="1" applyFill="1" applyBorder="1" applyAlignment="1">
      <alignment horizontal="center"/>
    </xf>
    <xf numFmtId="0" fontId="1" fillId="2" borderId="0" xfId="0" applyFont="1" applyFill="1" applyAlignment="1">
      <alignment horizontal="center"/>
    </xf>
    <xf numFmtId="1" fontId="1" fillId="0" borderId="1" xfId="0" applyNumberFormat="1" applyFont="1" applyBorder="1" applyAlignment="1">
      <alignment horizontal="center"/>
    </xf>
    <xf numFmtId="1" fontId="0" fillId="6" borderId="1" xfId="0" applyNumberFormat="1" applyFill="1" applyBorder="1"/>
    <xf numFmtId="1"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0" fontId="10" fillId="0" borderId="0" xfId="0" applyFont="1" applyAlignment="1">
      <alignment horizontal="left" vertical="center" wrapText="1"/>
    </xf>
    <xf numFmtId="0" fontId="10" fillId="0" borderId="0" xfId="1" applyFont="1" applyAlignment="1">
      <alignment horizontal="center" vertical="center" wrapText="1"/>
    </xf>
    <xf numFmtId="0" fontId="13" fillId="0" borderId="1" xfId="0" applyFont="1" applyBorder="1" applyAlignment="1">
      <alignment horizontal="center" wrapText="1"/>
    </xf>
    <xf numFmtId="0" fontId="13" fillId="0" borderId="1" xfId="0" applyFont="1" applyBorder="1" applyAlignment="1">
      <alignment horizontal="center"/>
    </xf>
    <xf numFmtId="0" fontId="13" fillId="0" borderId="1" xfId="0" applyFont="1" applyBorder="1" applyAlignment="1">
      <alignment horizontal="center" vertical="center"/>
    </xf>
    <xf numFmtId="0" fontId="11" fillId="0" borderId="0" xfId="0" applyFont="1" applyAlignment="1">
      <alignment horizont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2" borderId="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0" borderId="1" xfId="0" applyFont="1" applyBorder="1" applyAlignment="1">
      <alignment horizontal="left"/>
    </xf>
    <xf numFmtId="0" fontId="12" fillId="2" borderId="1" xfId="0" applyFont="1" applyFill="1" applyBorder="1" applyAlignment="1">
      <alignment horizontal="left"/>
    </xf>
    <xf numFmtId="0" fontId="12" fillId="2" borderId="1" xfId="0" applyFont="1" applyFill="1" applyBorder="1" applyAlignment="1">
      <alignment horizontal="left" wrapText="1"/>
    </xf>
    <xf numFmtId="0" fontId="4" fillId="6" borderId="1" xfId="0" applyFont="1" applyFill="1" applyBorder="1" applyAlignment="1">
      <alignment horizontal="center"/>
    </xf>
    <xf numFmtId="0" fontId="4" fillId="0" borderId="6" xfId="0" applyFont="1" applyBorder="1" applyAlignment="1">
      <alignment horizontal="right"/>
    </xf>
    <xf numFmtId="0" fontId="4" fillId="0" borderId="9" xfId="0" applyFont="1" applyBorder="1" applyAlignment="1">
      <alignment horizontal="right"/>
    </xf>
    <xf numFmtId="0" fontId="4" fillId="0" borderId="6" xfId="0" applyFont="1" applyFill="1" applyBorder="1" applyAlignment="1">
      <alignment horizontal="right"/>
    </xf>
    <xf numFmtId="0" fontId="4" fillId="0" borderId="9" xfId="0" applyFont="1" applyFill="1" applyBorder="1" applyAlignment="1">
      <alignment horizontal="right"/>
    </xf>
    <xf numFmtId="0" fontId="12" fillId="0" borderId="2" xfId="0" applyFont="1" applyBorder="1" applyAlignment="1">
      <alignment horizontal="left"/>
    </xf>
    <xf numFmtId="0" fontId="12" fillId="2" borderId="2" xfId="0" applyFont="1" applyFill="1" applyBorder="1" applyAlignment="1">
      <alignment horizontal="left"/>
    </xf>
    <xf numFmtId="0" fontId="0" fillId="0" borderId="1" xfId="0" applyBorder="1" applyAlignment="1">
      <alignment horizontal="right"/>
    </xf>
    <xf numFmtId="0" fontId="0" fillId="0" borderId="6" xfId="0" applyBorder="1" applyAlignment="1">
      <alignment horizontal="right"/>
    </xf>
    <xf numFmtId="0" fontId="4" fillId="3" borderId="1" xfId="0" applyFont="1" applyFill="1" applyBorder="1" applyAlignment="1">
      <alignment horizontal="right"/>
    </xf>
    <xf numFmtId="0" fontId="6" fillId="0" borderId="5" xfId="0" applyFont="1" applyBorder="1" applyAlignment="1">
      <alignment horizontal="right"/>
    </xf>
    <xf numFmtId="0" fontId="1" fillId="2" borderId="6" xfId="0" applyFont="1" applyFill="1" applyBorder="1" applyAlignment="1">
      <alignment horizontal="center"/>
    </xf>
    <xf numFmtId="0" fontId="0" fillId="2" borderId="13" xfId="0" applyFill="1" applyBorder="1" applyAlignment="1">
      <alignment horizontal="right"/>
    </xf>
    <xf numFmtId="0" fontId="0" fillId="2" borderId="1" xfId="0" applyFill="1" applyBorder="1" applyAlignment="1">
      <alignment horizontal="right"/>
    </xf>
    <xf numFmtId="0" fontId="1" fillId="4" borderId="1" xfId="0" applyFont="1" applyFill="1" applyBorder="1" applyAlignment="1">
      <alignment horizontal="right"/>
    </xf>
    <xf numFmtId="0" fontId="0" fillId="2" borderId="14" xfId="0" applyFill="1" applyBorder="1" applyAlignment="1">
      <alignment horizontal="right"/>
    </xf>
    <xf numFmtId="0" fontId="0" fillId="2" borderId="1" xfId="0" applyFill="1" applyBorder="1" applyAlignment="1">
      <alignment horizontal="right" vertical="center"/>
    </xf>
    <xf numFmtId="0" fontId="1" fillId="4" borderId="1" xfId="0" applyFont="1" applyFill="1" applyBorder="1" applyAlignment="1">
      <alignment horizontal="right" vertical="center"/>
    </xf>
    <xf numFmtId="0" fontId="0" fillId="2" borderId="14" xfId="0" applyFill="1" applyBorder="1" applyAlignment="1">
      <alignment horizontal="right" vertical="center"/>
    </xf>
    <xf numFmtId="0" fontId="1" fillId="5" borderId="1" xfId="0" applyFont="1" applyFill="1" applyBorder="1" applyAlignment="1">
      <alignment horizontal="right"/>
    </xf>
    <xf numFmtId="0" fontId="1" fillId="5" borderId="6" xfId="0" applyFont="1" applyFill="1" applyBorder="1" applyAlignment="1">
      <alignment horizontal="right"/>
    </xf>
    <xf numFmtId="0" fontId="0" fillId="0" borderId="1" xfId="0" applyBorder="1" applyAlignment="1">
      <alignment horizontal="left"/>
    </xf>
    <xf numFmtId="0" fontId="0" fillId="0" borderId="1" xfId="0" applyBorder="1" applyAlignment="1">
      <alignment horizontal="left" vertical="center"/>
    </xf>
    <xf numFmtId="0" fontId="0" fillId="2" borderId="13" xfId="0" applyFill="1" applyBorder="1" applyAlignment="1">
      <alignment horizontal="right" vertical="center"/>
    </xf>
    <xf numFmtId="0" fontId="0" fillId="2" borderId="1" xfId="0" applyFill="1" applyBorder="1" applyAlignment="1">
      <alignment horizontal="right" vertical="center" wrapText="1"/>
    </xf>
    <xf numFmtId="0" fontId="0" fillId="2" borderId="1" xfId="0" applyFill="1" applyBorder="1" applyAlignment="1">
      <alignment horizontal="left"/>
    </xf>
    <xf numFmtId="0" fontId="1" fillId="2" borderId="6" xfId="0" applyFont="1" applyFill="1" applyBorder="1" applyAlignment="1">
      <alignment horizontal="center" vertical="center"/>
    </xf>
    <xf numFmtId="0" fontId="12" fillId="6" borderId="10" xfId="0" applyFont="1" applyFill="1" applyBorder="1" applyAlignment="1">
      <alignment horizontal="center"/>
    </xf>
    <xf numFmtId="0" fontId="12" fillId="6" borderId="11" xfId="0" applyFont="1" applyFill="1" applyBorder="1" applyAlignment="1">
      <alignment horizontal="center"/>
    </xf>
    <xf numFmtId="0" fontId="12" fillId="6" borderId="12" xfId="0" applyFont="1" applyFill="1" applyBorder="1" applyAlignment="1">
      <alignment horizontal="center"/>
    </xf>
    <xf numFmtId="0" fontId="13" fillId="6" borderId="10" xfId="0" applyFont="1" applyFill="1" applyBorder="1" applyAlignment="1">
      <alignment horizontal="center"/>
    </xf>
    <xf numFmtId="0" fontId="13" fillId="6" borderId="11" xfId="0" applyFont="1" applyFill="1" applyBorder="1" applyAlignment="1">
      <alignment horizontal="center"/>
    </xf>
    <xf numFmtId="0" fontId="13" fillId="6" borderId="18" xfId="0" applyFont="1" applyFill="1" applyBorder="1" applyAlignment="1">
      <alignment horizontal="center"/>
    </xf>
    <xf numFmtId="0" fontId="0" fillId="2" borderId="6" xfId="0" applyFill="1" applyBorder="1" applyAlignment="1">
      <alignment horizontal="right" vertical="center"/>
    </xf>
    <xf numFmtId="0" fontId="2" fillId="0" borderId="1" xfId="0" applyFont="1" applyBorder="1" applyAlignment="1">
      <alignment horizontal="right"/>
    </xf>
    <xf numFmtId="0" fontId="2" fillId="0" borderId="6" xfId="0" applyFont="1" applyBorder="1" applyAlignment="1">
      <alignment horizontal="right"/>
    </xf>
    <xf numFmtId="0" fontId="0" fillId="2" borderId="1" xfId="0" applyFill="1" applyBorder="1" applyAlignment="1">
      <alignment horizontal="left" vertical="center"/>
    </xf>
    <xf numFmtId="0" fontId="0" fillId="2" borderId="6" xfId="0" applyFill="1" applyBorder="1" applyAlignment="1">
      <alignment horizontal="right"/>
    </xf>
    <xf numFmtId="0" fontId="3" fillId="0" borderId="0" xfId="0" applyFont="1" applyAlignment="1">
      <alignment horizontal="center" wrapText="1"/>
    </xf>
    <xf numFmtId="0" fontId="14" fillId="8" borderId="1" xfId="0" applyFont="1" applyFill="1" applyBorder="1" applyAlignment="1">
      <alignment horizontal="right"/>
    </xf>
    <xf numFmtId="0" fontId="14" fillId="8" borderId="6" xfId="0" applyFont="1" applyFill="1" applyBorder="1" applyAlignment="1">
      <alignment horizontal="right"/>
    </xf>
    <xf numFmtId="0" fontId="0" fillId="0" borderId="1" xfId="0" applyBorder="1" applyAlignment="1">
      <alignment horizontal="center"/>
    </xf>
    <xf numFmtId="0" fontId="14" fillId="8" borderId="1" xfId="0" applyFont="1" applyFill="1" applyBorder="1" applyAlignment="1">
      <alignment horizontal="center"/>
    </xf>
    <xf numFmtId="0" fontId="1" fillId="7" borderId="1" xfId="0" applyFont="1" applyFill="1" applyBorder="1" applyAlignment="1">
      <alignment horizontal="center" wrapText="1"/>
    </xf>
    <xf numFmtId="0" fontId="1" fillId="7" borderId="1" xfId="0" applyFont="1" applyFill="1" applyBorder="1" applyAlignment="1">
      <alignment horizontal="center"/>
    </xf>
    <xf numFmtId="1" fontId="0" fillId="7" borderId="1" xfId="0" applyNumberFormat="1" applyFill="1" applyBorder="1" applyAlignment="1">
      <alignment horizontal="center" vertical="center"/>
    </xf>
    <xf numFmtId="2" fontId="0" fillId="7" borderId="1" xfId="0" applyNumberFormat="1" applyFill="1" applyBorder="1" applyAlignment="1">
      <alignment horizontal="center"/>
    </xf>
    <xf numFmtId="2" fontId="0" fillId="7" borderId="1" xfId="0" applyNumberFormat="1" applyFill="1" applyBorder="1" applyAlignment="1">
      <alignment horizontal="center" vertical="center"/>
    </xf>
    <xf numFmtId="0" fontId="0" fillId="7" borderId="3" xfId="0" applyFill="1" applyBorder="1" applyAlignment="1">
      <alignment horizontal="center" wrapText="1"/>
    </xf>
    <xf numFmtId="0" fontId="0" fillId="7" borderId="4" xfId="0" applyFill="1" applyBorder="1" applyAlignment="1">
      <alignment horizont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2" xfId="0" applyFill="1" applyBorder="1" applyAlignment="1">
      <alignment horizontal="center"/>
    </xf>
    <xf numFmtId="0" fontId="0" fillId="7" borderId="3" xfId="0" applyFill="1" applyBorder="1" applyAlignment="1">
      <alignment horizontal="center"/>
    </xf>
    <xf numFmtId="1"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0" fontId="0" fillId="6" borderId="1" xfId="0" applyFill="1" applyBorder="1" applyAlignment="1">
      <alignment horizontal="center" vertical="center"/>
    </xf>
    <xf numFmtId="0" fontId="1" fillId="12" borderId="1" xfId="0" applyFont="1" applyFill="1" applyBorder="1" applyAlignment="1">
      <alignment horizontal="center" wrapText="1"/>
    </xf>
    <xf numFmtId="0" fontId="1" fillId="12" borderId="1"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6" borderId="1"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2" fontId="0" fillId="0" borderId="1" xfId="0" applyNumberForma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wrapText="1"/>
    </xf>
    <xf numFmtId="1" fontId="0" fillId="0" borderId="1" xfId="0" applyNumberFormat="1" applyBorder="1" applyAlignment="1">
      <alignment horizontal="center" vertical="center"/>
    </xf>
    <xf numFmtId="0" fontId="0" fillId="9" borderId="0" xfId="0" applyFill="1" applyAlignment="1">
      <alignment horizontal="left" vertical="center" wrapText="1"/>
    </xf>
    <xf numFmtId="0" fontId="16" fillId="9" borderId="0" xfId="0" applyFont="1" applyFill="1" applyAlignment="1">
      <alignment horizontal="left"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0" borderId="1" xfId="0" applyFont="1" applyBorder="1" applyAlignment="1">
      <alignment horizontal="center"/>
    </xf>
  </cellXfs>
  <cellStyles count="2">
    <cellStyle name="Hipersaitas" xfId="1" builtinId="8"/>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linkedin.com/company/registrucentras/" TargetMode="External"/><Relationship Id="rId2" Type="http://schemas.openxmlformats.org/officeDocument/2006/relationships/hyperlink" Target="https://www.youtube.com/user/RegistruCentrasLT/feed" TargetMode="External"/><Relationship Id="rId1" Type="http://schemas.openxmlformats.org/officeDocument/2006/relationships/hyperlink" Target="https://www.facebook.com/RegistruCentras/" TargetMode="External"/><Relationship Id="rId4" Type="http://schemas.openxmlformats.org/officeDocument/2006/relationships/hyperlink" Target="https://www.instagram.com/registrucentras/"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4</xdr:col>
      <xdr:colOff>292100</xdr:colOff>
      <xdr:row>19</xdr:row>
      <xdr:rowOff>114300</xdr:rowOff>
    </xdr:to>
    <xdr:sp macro="" textlink="">
      <xdr:nvSpPr>
        <xdr:cNvPr id="1025" name="AutoShape 1" descr="Facebook">
          <a:hlinkClick xmlns:r="http://schemas.openxmlformats.org/officeDocument/2006/relationships" r:id="rId1" tgtFrame="_blank"/>
          <a:extLst>
            <a:ext uri="{FF2B5EF4-FFF2-40B4-BE49-F238E27FC236}">
              <a16:creationId xmlns:a16="http://schemas.microsoft.com/office/drawing/2014/main" id="{168926C9-7230-4417-91AB-14E45762A301}"/>
            </a:ext>
          </a:extLst>
        </xdr:cNvPr>
        <xdr:cNvSpPr>
          <a:spLocks noChangeAspect="1" noChangeArrowheads="1"/>
        </xdr:cNvSpPr>
      </xdr:nvSpPr>
      <xdr:spPr bwMode="auto">
        <a:xfrm>
          <a:off x="1219200" y="3524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18</xdr:row>
      <xdr:rowOff>0</xdr:rowOff>
    </xdr:from>
    <xdr:to>
      <xdr:col>4</xdr:col>
      <xdr:colOff>292100</xdr:colOff>
      <xdr:row>19</xdr:row>
      <xdr:rowOff>114300</xdr:rowOff>
    </xdr:to>
    <xdr:sp macro="" textlink="">
      <xdr:nvSpPr>
        <xdr:cNvPr id="1026" name="AutoShape 2" descr="YouTube">
          <a:hlinkClick xmlns:r="http://schemas.openxmlformats.org/officeDocument/2006/relationships" r:id="rId2" tgtFrame="_blank"/>
          <a:extLst>
            <a:ext uri="{FF2B5EF4-FFF2-40B4-BE49-F238E27FC236}">
              <a16:creationId xmlns:a16="http://schemas.microsoft.com/office/drawing/2014/main" id="{3A2A293F-BD8C-4312-91D4-523BCD3E04C9}"/>
            </a:ext>
          </a:extLst>
        </xdr:cNvPr>
        <xdr:cNvSpPr>
          <a:spLocks noChangeAspect="1" noChangeArrowheads="1"/>
        </xdr:cNvSpPr>
      </xdr:nvSpPr>
      <xdr:spPr bwMode="auto">
        <a:xfrm>
          <a:off x="1219200" y="3562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18</xdr:row>
      <xdr:rowOff>0</xdr:rowOff>
    </xdr:from>
    <xdr:to>
      <xdr:col>4</xdr:col>
      <xdr:colOff>292100</xdr:colOff>
      <xdr:row>19</xdr:row>
      <xdr:rowOff>114300</xdr:rowOff>
    </xdr:to>
    <xdr:sp macro="" textlink="">
      <xdr:nvSpPr>
        <xdr:cNvPr id="1027" name="AutoShape 3" descr="LinkedIn">
          <a:hlinkClick xmlns:r="http://schemas.openxmlformats.org/officeDocument/2006/relationships" r:id="rId3" tgtFrame="_blank" tooltip="LinkedIn"/>
          <a:extLst>
            <a:ext uri="{FF2B5EF4-FFF2-40B4-BE49-F238E27FC236}">
              <a16:creationId xmlns:a16="http://schemas.microsoft.com/office/drawing/2014/main" id="{BB7247E0-C248-42AF-A1CC-40454534A032}"/>
            </a:ext>
          </a:extLst>
        </xdr:cNvPr>
        <xdr:cNvSpPr>
          <a:spLocks noChangeAspect="1" noChangeArrowheads="1"/>
        </xdr:cNvSpPr>
      </xdr:nvSpPr>
      <xdr:spPr bwMode="auto">
        <a:xfrm>
          <a:off x="1219200" y="3581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18</xdr:row>
      <xdr:rowOff>0</xdr:rowOff>
    </xdr:from>
    <xdr:to>
      <xdr:col>4</xdr:col>
      <xdr:colOff>292100</xdr:colOff>
      <xdr:row>19</xdr:row>
      <xdr:rowOff>114300</xdr:rowOff>
    </xdr:to>
    <xdr:sp macro="" textlink="">
      <xdr:nvSpPr>
        <xdr:cNvPr id="1028" name="AutoShape 4" descr="Instagram">
          <a:hlinkClick xmlns:r="http://schemas.openxmlformats.org/officeDocument/2006/relationships" r:id="rId4" tgtFrame="_blank"/>
          <a:extLst>
            <a:ext uri="{FF2B5EF4-FFF2-40B4-BE49-F238E27FC236}">
              <a16:creationId xmlns:a16="http://schemas.microsoft.com/office/drawing/2014/main" id="{91C00405-F1BF-4350-82D2-741F536B10F1}"/>
            </a:ext>
          </a:extLst>
        </xdr:cNvPr>
        <xdr:cNvSpPr>
          <a:spLocks noChangeAspect="1" noChangeArrowheads="1"/>
        </xdr:cNvSpPr>
      </xdr:nvSpPr>
      <xdr:spPr bwMode="auto">
        <a:xfrm>
          <a:off x="1219200"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lrs.lt/pls/inter3/dokpaieska.showdoc_l?p_id=1277789&amp;p_tr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registrucentras.lt/masvert/zona-new?zoveId=18521&amp;zoveDataId=14&amp;stvDataId=26" TargetMode="External"/><Relationship Id="rId13" Type="http://schemas.openxmlformats.org/officeDocument/2006/relationships/drawing" Target="../drawings/drawing1.xml"/><Relationship Id="rId3" Type="http://schemas.openxmlformats.org/officeDocument/2006/relationships/hyperlink" Target="https://www.registrucentras.lt/masvert/zona-new?zoveId=18516&amp;zoveDataId=14&amp;stvDataId=26" TargetMode="External"/><Relationship Id="rId7" Type="http://schemas.openxmlformats.org/officeDocument/2006/relationships/hyperlink" Target="https://www.registrucentras.lt/masvert/zona-new?zoveId=18520&amp;zoveDataId=14&amp;stvDataId=26" TargetMode="External"/><Relationship Id="rId12" Type="http://schemas.openxmlformats.org/officeDocument/2006/relationships/printerSettings" Target="../printerSettings/printerSettings5.bin"/><Relationship Id="rId2" Type="http://schemas.openxmlformats.org/officeDocument/2006/relationships/hyperlink" Target="https://www.registrucentras.lt/masvert/zona-new?zoveId=18515&amp;zoveDataId=14&amp;stvDataId=26" TargetMode="External"/><Relationship Id="rId1" Type="http://schemas.openxmlformats.org/officeDocument/2006/relationships/hyperlink" Target="https://www.registrucentras.lt/masvert/zona-new?zoveId=18514&amp;zoveDataId=14&amp;stvDataId=26" TargetMode="External"/><Relationship Id="rId6" Type="http://schemas.openxmlformats.org/officeDocument/2006/relationships/hyperlink" Target="https://www.registrucentras.lt/masvert/zona-new?zoveId=18519&amp;zoveDataId=14&amp;stvDataId=26" TargetMode="External"/><Relationship Id="rId11" Type="http://schemas.openxmlformats.org/officeDocument/2006/relationships/hyperlink" Target="https://www.registrucentras.lt/masvert/zona-new?zoveId=18524&amp;zoveDataId=14&amp;stvDataId=26" TargetMode="External"/><Relationship Id="rId5" Type="http://schemas.openxmlformats.org/officeDocument/2006/relationships/hyperlink" Target="https://www.registrucentras.lt/masvert/zona-new?zoveId=18518&amp;zoveDataId=14&amp;stvDataId=26" TargetMode="External"/><Relationship Id="rId10" Type="http://schemas.openxmlformats.org/officeDocument/2006/relationships/hyperlink" Target="https://www.registrucentras.lt/masvert/zona-new?zoveId=18523&amp;zoveDataId=14&amp;stvDataId=26" TargetMode="External"/><Relationship Id="rId4" Type="http://schemas.openxmlformats.org/officeDocument/2006/relationships/hyperlink" Target="https://www.registrucentras.lt/masvert/zona-new?zoveId=18517&amp;zoveDataId=14&amp;stvDataId=26" TargetMode="External"/><Relationship Id="rId9" Type="http://schemas.openxmlformats.org/officeDocument/2006/relationships/hyperlink" Target="https://www.registrucentras.lt/masvert/zona-new?zoveId=18522&amp;zoveDataId=14&amp;stvDataId=2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workbookViewId="0">
      <selection activeCell="N6" sqref="N6"/>
    </sheetView>
  </sheetViews>
  <sheetFormatPr defaultRowHeight="15" x14ac:dyDescent="0.25"/>
  <cols>
    <col min="1" max="1" width="2.28515625" customWidth="1"/>
    <col min="2" max="2" width="32" customWidth="1"/>
    <col min="3" max="3" width="12.5703125" hidden="1" customWidth="1"/>
    <col min="4" max="4" width="12.42578125" customWidth="1"/>
    <col min="5" max="5" width="11.28515625" customWidth="1"/>
    <col min="6" max="6" width="9.140625" customWidth="1"/>
    <col min="7" max="7" width="9.5703125" customWidth="1"/>
  </cols>
  <sheetData>
    <row r="1" spans="1:9" x14ac:dyDescent="0.25">
      <c r="B1" t="s">
        <v>73</v>
      </c>
    </row>
    <row r="3" spans="1:9" x14ac:dyDescent="0.25">
      <c r="B3" s="1"/>
      <c r="C3" s="1" t="s">
        <v>4</v>
      </c>
      <c r="D3" s="1" t="s">
        <v>5</v>
      </c>
      <c r="E3" s="1" t="s">
        <v>6</v>
      </c>
      <c r="F3" s="1" t="s">
        <v>146</v>
      </c>
      <c r="G3" s="1" t="s">
        <v>147</v>
      </c>
      <c r="I3" s="5"/>
    </row>
    <row r="4" spans="1:9" x14ac:dyDescent="0.25">
      <c r="B4" s="1" t="s">
        <v>0</v>
      </c>
      <c r="C4" s="1">
        <v>60753.75</v>
      </c>
      <c r="D4" s="1">
        <v>227357.38</v>
      </c>
      <c r="E4" s="1">
        <v>240168.77</v>
      </c>
      <c r="F4" s="1">
        <v>296827.81</v>
      </c>
      <c r="G4" s="1">
        <v>264645.52</v>
      </c>
      <c r="I4" s="5"/>
    </row>
    <row r="5" spans="1:9" x14ac:dyDescent="0.25">
      <c r="B5" s="1" t="s">
        <v>1</v>
      </c>
      <c r="C5" s="1">
        <v>5622.42</v>
      </c>
      <c r="D5" s="1">
        <v>17073.23</v>
      </c>
      <c r="E5" s="1">
        <v>16697.16</v>
      </c>
      <c r="F5" s="1">
        <v>19510.21</v>
      </c>
      <c r="G5" s="1">
        <v>13514.46</v>
      </c>
      <c r="I5" s="5"/>
    </row>
    <row r="6" spans="1:9" x14ac:dyDescent="0.25">
      <c r="B6" s="1" t="s">
        <v>2</v>
      </c>
      <c r="C6" s="3">
        <f>SUM(C4:C5)</f>
        <v>66376.17</v>
      </c>
      <c r="D6" s="3">
        <f t="shared" ref="D6:G6" si="0">SUM(D4:D5)</f>
        <v>244430.61000000002</v>
      </c>
      <c r="E6" s="3">
        <f t="shared" si="0"/>
        <v>256865.93</v>
      </c>
      <c r="F6" s="3">
        <f t="shared" si="0"/>
        <v>316338.02</v>
      </c>
      <c r="G6" s="3">
        <f t="shared" si="0"/>
        <v>278159.98000000004</v>
      </c>
      <c r="I6" s="99"/>
    </row>
    <row r="7" spans="1:9" ht="30" x14ac:dyDescent="0.25">
      <c r="B7" s="2" t="s">
        <v>3</v>
      </c>
      <c r="C7" s="4">
        <f>(C6*100)/C10</f>
        <v>0.85670823949687824</v>
      </c>
      <c r="D7" s="4">
        <f>(D6*100)/D10</f>
        <v>2.8323768531927653</v>
      </c>
      <c r="E7" s="4">
        <f>(E6*100)/E10</f>
        <v>2.5087459314151301</v>
      </c>
      <c r="F7" s="4">
        <f>(F6*100)/F10</f>
        <v>3.0824654811205847</v>
      </c>
      <c r="G7" s="4">
        <f>(G6*100)/G10</f>
        <v>2.4683643624101519</v>
      </c>
    </row>
    <row r="8" spans="1:9" x14ac:dyDescent="0.25">
      <c r="A8" s="5"/>
      <c r="H8" s="20"/>
    </row>
    <row r="10" spans="1:9" x14ac:dyDescent="0.25">
      <c r="B10" s="1" t="s">
        <v>7</v>
      </c>
      <c r="C10" s="1">
        <v>7747815.0599999996</v>
      </c>
      <c r="D10" s="1">
        <v>8629875.9900000002</v>
      </c>
      <c r="E10" s="1">
        <v>10238818</v>
      </c>
      <c r="F10" s="1">
        <v>10262500</v>
      </c>
      <c r="G10" s="1">
        <v>11269000</v>
      </c>
    </row>
    <row r="12" spans="1:9" hidden="1" x14ac:dyDescent="0.25"/>
    <row r="13" spans="1:9" hidden="1" x14ac:dyDescent="0.25"/>
    <row r="14" spans="1:9" hidden="1" x14ac:dyDescent="0.25"/>
    <row r="15" spans="1:9" hidden="1" x14ac:dyDescent="0.25"/>
    <row r="16" spans="1:9" ht="48" hidden="1" customHeight="1" x14ac:dyDescent="0.25">
      <c r="B16" s="128" t="s">
        <v>82</v>
      </c>
      <c r="C16" s="128"/>
      <c r="D16" s="128"/>
      <c r="E16" s="128"/>
      <c r="F16" s="128"/>
      <c r="G16" s="128"/>
      <c r="H16" s="128"/>
    </row>
    <row r="17" spans="1:8" ht="66.75" customHeight="1" x14ac:dyDescent="0.25">
      <c r="A17" s="129" t="s">
        <v>76</v>
      </c>
      <c r="B17" s="129"/>
      <c r="C17" s="129"/>
      <c r="D17" s="129"/>
      <c r="E17" s="129"/>
      <c r="F17" s="129"/>
      <c r="G17" s="129"/>
      <c r="H17" s="129"/>
    </row>
  </sheetData>
  <mergeCells count="2">
    <mergeCell ref="B16:H16"/>
    <mergeCell ref="A17:H17"/>
  </mergeCells>
  <hyperlinks>
    <hyperlink ref="A17" r:id="rId1" display="http://www3.lrs.lt/pls/inter3/dokpaieska.showdoc_l?p_id=1277789&amp;p_tr2=2" xr:uid="{00000000-0004-0000-0000-000000000000}"/>
  </hyperlinks>
  <pageMargins left="0" right="0" top="0.74803149606299213" bottom="0"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38"/>
  <sheetViews>
    <sheetView zoomScaleNormal="100" workbookViewId="0">
      <selection activeCell="M5" sqref="M5"/>
    </sheetView>
  </sheetViews>
  <sheetFormatPr defaultRowHeight="15" x14ac:dyDescent="0.25"/>
  <cols>
    <col min="1" max="1" width="13" customWidth="1"/>
    <col min="2" max="2" width="4.85546875" customWidth="1"/>
    <col min="3" max="3" width="44.140625" customWidth="1"/>
    <col min="4" max="4" width="5.7109375" customWidth="1"/>
    <col min="5" max="5" width="8.28515625" customWidth="1"/>
    <col min="6" max="6" width="6.7109375" customWidth="1"/>
    <col min="7" max="7" width="8" customWidth="1"/>
    <col min="8" max="8" width="10" customWidth="1"/>
    <col min="9" max="9" width="8.85546875" customWidth="1"/>
    <col min="10" max="10" width="9.42578125" customWidth="1"/>
    <col min="11" max="11" width="7.5703125" customWidth="1"/>
  </cols>
  <sheetData>
    <row r="2" spans="1:11" ht="16.5" customHeight="1" x14ac:dyDescent="0.3">
      <c r="A2" s="133" t="s">
        <v>187</v>
      </c>
      <c r="B2" s="133"/>
      <c r="C2" s="133"/>
      <c r="D2" s="133"/>
      <c r="E2" s="133"/>
      <c r="F2" s="133"/>
      <c r="G2" s="133"/>
      <c r="H2" s="133"/>
      <c r="I2" s="133"/>
      <c r="J2" s="133"/>
      <c r="K2" s="133"/>
    </row>
    <row r="3" spans="1:11" ht="11.25" customHeight="1" x14ac:dyDescent="0.35">
      <c r="A3" s="32"/>
      <c r="B3" s="32"/>
      <c r="C3" s="32"/>
      <c r="D3" s="32"/>
      <c r="E3" s="32"/>
      <c r="F3" s="32"/>
      <c r="G3" s="32"/>
      <c r="H3" s="32"/>
      <c r="I3" s="32"/>
      <c r="J3" s="32"/>
      <c r="K3" s="32"/>
    </row>
    <row r="4" spans="1:11" ht="15.75" x14ac:dyDescent="0.25">
      <c r="A4" s="33"/>
      <c r="B4" s="33"/>
      <c r="C4" s="33"/>
      <c r="D4" s="33"/>
      <c r="E4" s="131" t="s">
        <v>141</v>
      </c>
      <c r="F4" s="131"/>
      <c r="G4" s="131"/>
      <c r="H4" s="131"/>
      <c r="I4" s="131"/>
      <c r="J4" s="131"/>
      <c r="K4" s="131"/>
    </row>
    <row r="5" spans="1:11" ht="64.5" customHeight="1" x14ac:dyDescent="0.25">
      <c r="A5" s="130" t="s">
        <v>124</v>
      </c>
      <c r="B5" s="131"/>
      <c r="C5" s="132" t="s">
        <v>125</v>
      </c>
      <c r="D5" s="132"/>
      <c r="E5" s="34" t="s">
        <v>74</v>
      </c>
      <c r="F5" s="34" t="s">
        <v>75</v>
      </c>
      <c r="G5" s="34" t="s">
        <v>77</v>
      </c>
      <c r="H5" s="34" t="s">
        <v>78</v>
      </c>
      <c r="I5" s="34" t="s">
        <v>79</v>
      </c>
      <c r="J5" s="34" t="s">
        <v>122</v>
      </c>
      <c r="K5" s="34" t="s">
        <v>123</v>
      </c>
    </row>
    <row r="6" spans="1:11" ht="47.25" x14ac:dyDescent="0.25">
      <c r="A6" s="141" t="s">
        <v>19</v>
      </c>
      <c r="B6" s="142">
        <v>610</v>
      </c>
      <c r="C6" s="35" t="s">
        <v>72</v>
      </c>
      <c r="D6" s="36">
        <v>301</v>
      </c>
      <c r="E6" s="139">
        <v>0.75</v>
      </c>
      <c r="F6" s="134">
        <v>1.2</v>
      </c>
      <c r="G6" s="134">
        <v>1.2</v>
      </c>
      <c r="H6" s="134">
        <v>0.9</v>
      </c>
      <c r="I6" s="134">
        <v>1.4</v>
      </c>
      <c r="J6" s="134">
        <v>1.5</v>
      </c>
      <c r="K6" s="134">
        <v>1</v>
      </c>
    </row>
    <row r="7" spans="1:11" ht="15.75" x14ac:dyDescent="0.25">
      <c r="A7" s="141"/>
      <c r="B7" s="142"/>
      <c r="C7" s="35" t="s">
        <v>70</v>
      </c>
      <c r="D7" s="36">
        <v>302</v>
      </c>
      <c r="E7" s="139"/>
      <c r="F7" s="134"/>
      <c r="G7" s="134"/>
      <c r="H7" s="134"/>
      <c r="I7" s="134"/>
      <c r="J7" s="134"/>
      <c r="K7" s="134"/>
    </row>
    <row r="8" spans="1:11" ht="15.75" x14ac:dyDescent="0.25">
      <c r="A8" s="141"/>
      <c r="B8" s="142"/>
      <c r="C8" s="35" t="s">
        <v>69</v>
      </c>
      <c r="D8" s="36">
        <v>303</v>
      </c>
      <c r="E8" s="139"/>
      <c r="F8" s="134"/>
      <c r="G8" s="134"/>
      <c r="H8" s="134"/>
      <c r="I8" s="134"/>
      <c r="J8" s="134"/>
      <c r="K8" s="134"/>
    </row>
    <row r="9" spans="1:11" ht="31.5" x14ac:dyDescent="0.25">
      <c r="A9" s="141" t="s">
        <v>19</v>
      </c>
      <c r="B9" s="143" t="s">
        <v>80</v>
      </c>
      <c r="C9" s="35" t="s">
        <v>71</v>
      </c>
      <c r="D9" s="36">
        <v>300</v>
      </c>
      <c r="E9" s="139">
        <v>0.6</v>
      </c>
      <c r="F9" s="134">
        <v>1</v>
      </c>
      <c r="G9" s="134">
        <v>1.2</v>
      </c>
      <c r="H9" s="134">
        <v>0.9</v>
      </c>
      <c r="I9" s="134">
        <v>0.5</v>
      </c>
      <c r="J9" s="134"/>
      <c r="K9" s="134">
        <v>1.4</v>
      </c>
    </row>
    <row r="10" spans="1:11" ht="15.75" x14ac:dyDescent="0.25">
      <c r="A10" s="141"/>
      <c r="B10" s="142"/>
      <c r="C10" s="36" t="s">
        <v>21</v>
      </c>
      <c r="D10" s="36">
        <v>328</v>
      </c>
      <c r="E10" s="139"/>
      <c r="F10" s="134"/>
      <c r="G10" s="134"/>
      <c r="H10" s="134"/>
      <c r="I10" s="134"/>
      <c r="J10" s="134"/>
      <c r="K10" s="134"/>
    </row>
    <row r="11" spans="1:11" ht="15.75" x14ac:dyDescent="0.25">
      <c r="A11" s="141" t="s">
        <v>23</v>
      </c>
      <c r="B11" s="142">
        <v>710</v>
      </c>
      <c r="C11" s="36" t="s">
        <v>24</v>
      </c>
      <c r="D11" s="36">
        <v>304</v>
      </c>
      <c r="E11" s="139">
        <v>1</v>
      </c>
      <c r="F11" s="37">
        <v>1</v>
      </c>
      <c r="G11" s="134">
        <v>1.2</v>
      </c>
      <c r="H11" s="134">
        <v>1.2</v>
      </c>
      <c r="I11" s="134">
        <v>1.5</v>
      </c>
      <c r="J11" s="134">
        <v>1.5</v>
      </c>
      <c r="K11" s="134">
        <v>1.4</v>
      </c>
    </row>
    <row r="12" spans="1:11" ht="15.75" x14ac:dyDescent="0.25">
      <c r="A12" s="141"/>
      <c r="B12" s="142"/>
      <c r="C12" s="36" t="s">
        <v>25</v>
      </c>
      <c r="D12" s="36">
        <v>305</v>
      </c>
      <c r="E12" s="139"/>
      <c r="F12" s="37">
        <v>3</v>
      </c>
      <c r="G12" s="134"/>
      <c r="H12" s="134"/>
      <c r="I12" s="134"/>
      <c r="J12" s="134"/>
      <c r="K12" s="134"/>
    </row>
    <row r="13" spans="1:11" ht="15.75" x14ac:dyDescent="0.25">
      <c r="A13" s="141"/>
      <c r="B13" s="142"/>
      <c r="C13" s="36" t="s">
        <v>26</v>
      </c>
      <c r="D13" s="36">
        <v>306</v>
      </c>
      <c r="E13" s="139"/>
      <c r="F13" s="37">
        <v>1</v>
      </c>
      <c r="G13" s="134"/>
      <c r="H13" s="134"/>
      <c r="I13" s="134"/>
      <c r="J13" s="134"/>
      <c r="K13" s="134"/>
    </row>
    <row r="14" spans="1:11" ht="15.75" x14ac:dyDescent="0.25">
      <c r="A14" s="141"/>
      <c r="B14" s="142"/>
      <c r="C14" s="36" t="s">
        <v>27</v>
      </c>
      <c r="D14" s="36">
        <v>307</v>
      </c>
      <c r="E14" s="139"/>
      <c r="F14" s="37">
        <v>1</v>
      </c>
      <c r="G14" s="134"/>
      <c r="H14" s="134"/>
      <c r="I14" s="134"/>
      <c r="J14" s="134"/>
      <c r="K14" s="134"/>
    </row>
    <row r="15" spans="1:11" ht="15.75" x14ac:dyDescent="0.25">
      <c r="A15" s="38" t="s">
        <v>29</v>
      </c>
      <c r="B15" s="36">
        <v>810</v>
      </c>
      <c r="C15" s="36" t="s">
        <v>30</v>
      </c>
      <c r="D15" s="36">
        <v>313</v>
      </c>
      <c r="E15" s="39">
        <v>1</v>
      </c>
      <c r="F15" s="37"/>
      <c r="G15" s="40">
        <v>1.2</v>
      </c>
      <c r="H15" s="37">
        <v>1</v>
      </c>
      <c r="I15" s="37">
        <v>2</v>
      </c>
      <c r="J15" s="41">
        <v>1.5</v>
      </c>
      <c r="K15" s="41">
        <v>1.3</v>
      </c>
    </row>
    <row r="16" spans="1:11" ht="15.75" x14ac:dyDescent="0.25">
      <c r="A16" s="141" t="s">
        <v>32</v>
      </c>
      <c r="B16" s="142">
        <v>820</v>
      </c>
      <c r="C16" s="36" t="s">
        <v>33</v>
      </c>
      <c r="D16" s="36">
        <v>309</v>
      </c>
      <c r="E16" s="139">
        <v>1</v>
      </c>
      <c r="F16" s="134">
        <v>1.5</v>
      </c>
      <c r="G16" s="134">
        <v>1.2</v>
      </c>
      <c r="H16" s="135">
        <v>1.5</v>
      </c>
      <c r="I16" s="134">
        <v>2</v>
      </c>
      <c r="J16" s="134">
        <v>1.5</v>
      </c>
      <c r="K16" s="134">
        <v>1.4</v>
      </c>
    </row>
    <row r="17" spans="1:11" ht="15.75" x14ac:dyDescent="0.25">
      <c r="A17" s="141"/>
      <c r="B17" s="142"/>
      <c r="C17" s="36" t="s">
        <v>34</v>
      </c>
      <c r="D17" s="36">
        <v>310</v>
      </c>
      <c r="E17" s="139"/>
      <c r="F17" s="134"/>
      <c r="G17" s="134"/>
      <c r="H17" s="136"/>
      <c r="I17" s="134"/>
      <c r="J17" s="134"/>
      <c r="K17" s="134"/>
    </row>
    <row r="18" spans="1:11" ht="15.75" x14ac:dyDescent="0.25">
      <c r="A18" s="149"/>
      <c r="B18" s="150"/>
      <c r="C18" s="42" t="s">
        <v>35</v>
      </c>
      <c r="D18" s="42">
        <v>311</v>
      </c>
      <c r="E18" s="140"/>
      <c r="F18" s="135"/>
      <c r="G18" s="134"/>
      <c r="H18" s="137"/>
      <c r="I18" s="134"/>
      <c r="J18" s="134"/>
      <c r="K18" s="134"/>
    </row>
    <row r="19" spans="1:11" ht="15.75" x14ac:dyDescent="0.25">
      <c r="A19" s="138" t="s">
        <v>37</v>
      </c>
      <c r="B19" s="138">
        <v>995</v>
      </c>
      <c r="C19" s="36" t="s">
        <v>38</v>
      </c>
      <c r="D19" s="36">
        <v>315</v>
      </c>
      <c r="E19" s="138">
        <v>0.6</v>
      </c>
      <c r="F19" s="134"/>
      <c r="G19" s="37"/>
      <c r="H19" s="37">
        <v>1</v>
      </c>
      <c r="I19" s="37">
        <v>1</v>
      </c>
      <c r="J19" s="37">
        <v>1</v>
      </c>
      <c r="K19" s="41">
        <v>0.8</v>
      </c>
    </row>
    <row r="20" spans="1:11" ht="15.75" x14ac:dyDescent="0.25">
      <c r="A20" s="138"/>
      <c r="B20" s="138"/>
      <c r="C20" s="36" t="s">
        <v>39</v>
      </c>
      <c r="D20" s="36">
        <v>324</v>
      </c>
      <c r="E20" s="138"/>
      <c r="F20" s="134"/>
      <c r="G20" s="37"/>
      <c r="H20" s="37"/>
      <c r="I20" s="37">
        <v>0.8</v>
      </c>
      <c r="J20" s="37">
        <v>1</v>
      </c>
      <c r="K20" s="37">
        <v>1</v>
      </c>
    </row>
    <row r="21" spans="1:11" ht="15.75" x14ac:dyDescent="0.25">
      <c r="A21" s="138"/>
      <c r="B21" s="138"/>
      <c r="C21" s="36" t="s">
        <v>46</v>
      </c>
      <c r="D21" s="36">
        <v>316</v>
      </c>
      <c r="E21" s="138">
        <v>1</v>
      </c>
      <c r="F21" s="134">
        <v>1</v>
      </c>
      <c r="G21" s="37">
        <v>1.6</v>
      </c>
      <c r="H21" s="37">
        <v>1</v>
      </c>
      <c r="I21" s="134">
        <v>1.7</v>
      </c>
      <c r="J21" s="37">
        <v>1.5</v>
      </c>
      <c r="K21" s="41">
        <v>1.2</v>
      </c>
    </row>
    <row r="22" spans="1:11" ht="15.75" x14ac:dyDescent="0.25">
      <c r="A22" s="138"/>
      <c r="B22" s="138"/>
      <c r="C22" s="36" t="s">
        <v>40</v>
      </c>
      <c r="D22" s="36">
        <v>318</v>
      </c>
      <c r="E22" s="138"/>
      <c r="F22" s="134"/>
      <c r="G22" s="134">
        <v>1.2</v>
      </c>
      <c r="H22" s="134">
        <v>1.1000000000000001</v>
      </c>
      <c r="I22" s="134"/>
      <c r="J22" s="37">
        <v>1.5</v>
      </c>
      <c r="K22" s="37"/>
    </row>
    <row r="23" spans="1:11" ht="31.5" x14ac:dyDescent="0.25">
      <c r="A23" s="138"/>
      <c r="B23" s="138"/>
      <c r="C23" s="35" t="s">
        <v>41</v>
      </c>
      <c r="D23" s="36">
        <v>332</v>
      </c>
      <c r="E23" s="138"/>
      <c r="F23" s="134"/>
      <c r="G23" s="134"/>
      <c r="H23" s="134"/>
      <c r="I23" s="37"/>
      <c r="J23" s="37">
        <v>1.5</v>
      </c>
      <c r="K23" s="37">
        <v>1</v>
      </c>
    </row>
    <row r="24" spans="1:11" ht="31.5" x14ac:dyDescent="0.25">
      <c r="A24" s="138"/>
      <c r="B24" s="138"/>
      <c r="C24" s="35" t="s">
        <v>68</v>
      </c>
      <c r="D24" s="36">
        <v>333</v>
      </c>
      <c r="E24" s="138"/>
      <c r="F24" s="134"/>
      <c r="G24" s="134"/>
      <c r="H24" s="134"/>
      <c r="I24" s="37"/>
      <c r="J24" s="37">
        <v>1.5</v>
      </c>
      <c r="K24" s="37">
        <v>1</v>
      </c>
    </row>
    <row r="25" spans="1:11" ht="29.25" customHeight="1" x14ac:dyDescent="0.25">
      <c r="A25" s="138"/>
      <c r="B25" s="138"/>
      <c r="C25" s="35" t="s">
        <v>47</v>
      </c>
      <c r="D25" s="36">
        <v>320</v>
      </c>
      <c r="E25" s="138"/>
      <c r="F25" s="134"/>
      <c r="G25" s="37"/>
      <c r="H25" s="37">
        <v>1</v>
      </c>
      <c r="I25" s="37"/>
      <c r="J25" s="37">
        <v>1</v>
      </c>
      <c r="K25" s="37">
        <v>1</v>
      </c>
    </row>
    <row r="26" spans="1:11" ht="31.5" x14ac:dyDescent="0.25">
      <c r="A26" s="138"/>
      <c r="B26" s="138"/>
      <c r="C26" s="35" t="s">
        <v>60</v>
      </c>
      <c r="D26" s="36">
        <v>323</v>
      </c>
      <c r="E26" s="138"/>
      <c r="F26" s="134"/>
      <c r="G26" s="37">
        <v>1.6</v>
      </c>
      <c r="H26" s="37">
        <v>1</v>
      </c>
      <c r="I26" s="37"/>
      <c r="J26" s="37">
        <v>1</v>
      </c>
      <c r="K26" s="41">
        <v>1.2</v>
      </c>
    </row>
    <row r="27" spans="1:11" ht="15.75" x14ac:dyDescent="0.25">
      <c r="A27" s="138"/>
      <c r="B27" s="138"/>
      <c r="C27" s="36" t="s">
        <v>42</v>
      </c>
      <c r="D27" s="36">
        <v>314</v>
      </c>
      <c r="E27" s="138">
        <v>0.4</v>
      </c>
      <c r="F27" s="134" t="s">
        <v>142</v>
      </c>
      <c r="G27" s="134">
        <v>1.2</v>
      </c>
      <c r="H27" s="134">
        <v>1</v>
      </c>
      <c r="I27" s="134">
        <v>0.3</v>
      </c>
      <c r="J27" s="37">
        <v>1</v>
      </c>
      <c r="K27" s="37">
        <v>1</v>
      </c>
    </row>
    <row r="28" spans="1:11" ht="31.5" x14ac:dyDescent="0.25">
      <c r="A28" s="138"/>
      <c r="B28" s="138"/>
      <c r="C28" s="35" t="s">
        <v>66</v>
      </c>
      <c r="D28" s="36">
        <v>330</v>
      </c>
      <c r="E28" s="138"/>
      <c r="F28" s="134"/>
      <c r="G28" s="134"/>
      <c r="H28" s="134"/>
      <c r="I28" s="134"/>
      <c r="J28" s="37">
        <v>1</v>
      </c>
      <c r="K28" s="37">
        <v>0.4</v>
      </c>
    </row>
    <row r="29" spans="1:11" ht="31.5" x14ac:dyDescent="0.25">
      <c r="A29" s="138"/>
      <c r="B29" s="138"/>
      <c r="C29" s="35" t="s">
        <v>67</v>
      </c>
      <c r="D29" s="36">
        <v>331</v>
      </c>
      <c r="E29" s="138"/>
      <c r="F29" s="134"/>
      <c r="G29" s="134"/>
      <c r="H29" s="134"/>
      <c r="I29" s="134"/>
      <c r="J29" s="37">
        <v>1</v>
      </c>
      <c r="K29" s="37">
        <v>1</v>
      </c>
    </row>
    <row r="30" spans="1:11" ht="15.75" x14ac:dyDescent="0.25">
      <c r="A30" s="138"/>
      <c r="B30" s="138"/>
      <c r="C30" s="36" t="s">
        <v>44</v>
      </c>
      <c r="D30" s="36">
        <v>317</v>
      </c>
      <c r="E30" s="40">
        <v>0.8</v>
      </c>
      <c r="F30" s="37">
        <v>0.9</v>
      </c>
      <c r="G30" s="37">
        <v>1.6</v>
      </c>
      <c r="H30" s="37">
        <v>1</v>
      </c>
      <c r="I30" s="41">
        <v>0.6</v>
      </c>
      <c r="J30" s="41">
        <v>1.5</v>
      </c>
      <c r="K30" s="41">
        <v>0.9</v>
      </c>
    </row>
    <row r="31" spans="1:11" ht="15.75" x14ac:dyDescent="0.25">
      <c r="A31" s="138"/>
      <c r="B31" s="138"/>
      <c r="C31" s="36" t="s">
        <v>45</v>
      </c>
      <c r="D31" s="36">
        <v>319</v>
      </c>
      <c r="E31" s="40">
        <v>1.5</v>
      </c>
      <c r="F31" s="37">
        <v>3</v>
      </c>
      <c r="G31" s="37">
        <v>1.6</v>
      </c>
      <c r="H31" s="37">
        <v>1</v>
      </c>
      <c r="I31" s="41">
        <v>0.6</v>
      </c>
      <c r="J31" s="41">
        <v>0.8</v>
      </c>
      <c r="K31" s="41">
        <v>4</v>
      </c>
    </row>
    <row r="32" spans="1:11" ht="96.75" customHeight="1" x14ac:dyDescent="0.25">
      <c r="A32" s="43"/>
      <c r="B32" s="43" t="s">
        <v>81</v>
      </c>
      <c r="C32" s="43" t="s">
        <v>126</v>
      </c>
      <c r="D32" s="44"/>
      <c r="E32" s="45" t="s">
        <v>58</v>
      </c>
      <c r="F32" s="46">
        <v>0.9</v>
      </c>
      <c r="G32" s="37">
        <v>1.2</v>
      </c>
      <c r="H32" s="37">
        <v>1</v>
      </c>
      <c r="I32" s="37">
        <v>0.6</v>
      </c>
      <c r="J32" s="41">
        <v>1</v>
      </c>
      <c r="K32" s="41">
        <v>1</v>
      </c>
    </row>
    <row r="33" spans="1:11" ht="15.75" x14ac:dyDescent="0.25">
      <c r="A33" s="47"/>
      <c r="B33" s="47"/>
      <c r="C33" s="47" t="s">
        <v>107</v>
      </c>
      <c r="D33" s="47"/>
      <c r="E33" s="39">
        <v>4</v>
      </c>
      <c r="F33" s="37">
        <v>4</v>
      </c>
      <c r="G33" s="37">
        <v>4</v>
      </c>
      <c r="H33" s="37">
        <v>4</v>
      </c>
      <c r="I33" s="41">
        <v>4</v>
      </c>
      <c r="J33" s="37">
        <v>4</v>
      </c>
      <c r="K33" s="37">
        <v>3</v>
      </c>
    </row>
    <row r="34" spans="1:11" x14ac:dyDescent="0.25">
      <c r="H34" s="24"/>
    </row>
    <row r="35" spans="1:11" s="5" customFormat="1" ht="15.75" x14ac:dyDescent="0.25">
      <c r="A35" s="144" t="s">
        <v>145</v>
      </c>
      <c r="B35" s="144"/>
      <c r="C35" s="144"/>
      <c r="D35" s="144"/>
      <c r="E35" s="34" t="s">
        <v>74</v>
      </c>
      <c r="F35" s="34" t="s">
        <v>75</v>
      </c>
      <c r="G35" s="34" t="s">
        <v>77</v>
      </c>
      <c r="H35" s="34" t="s">
        <v>78</v>
      </c>
      <c r="I35" s="34" t="s">
        <v>79</v>
      </c>
      <c r="J35" s="34" t="s">
        <v>122</v>
      </c>
      <c r="K35" s="34" t="s">
        <v>123</v>
      </c>
    </row>
    <row r="36" spans="1:11" s="5" customFormat="1" ht="15.75" x14ac:dyDescent="0.25">
      <c r="A36" s="93"/>
      <c r="B36" s="93"/>
      <c r="C36" s="145" t="s">
        <v>143</v>
      </c>
      <c r="D36" s="146"/>
      <c r="E36" s="94">
        <v>2</v>
      </c>
      <c r="F36" s="41">
        <v>1.5</v>
      </c>
      <c r="G36" s="41">
        <v>3</v>
      </c>
      <c r="H36" s="41">
        <v>1</v>
      </c>
      <c r="I36" s="41">
        <v>3</v>
      </c>
      <c r="J36" s="41">
        <v>1.5</v>
      </c>
      <c r="K36" s="41">
        <v>1</v>
      </c>
    </row>
    <row r="37" spans="1:11" s="5" customFormat="1" ht="15.75" x14ac:dyDescent="0.25">
      <c r="A37" s="93"/>
      <c r="B37" s="93"/>
      <c r="C37" s="147" t="s">
        <v>144</v>
      </c>
      <c r="D37" s="148"/>
      <c r="E37" s="94">
        <v>0.1</v>
      </c>
      <c r="F37" s="41">
        <v>7.0000000000000007E-2</v>
      </c>
      <c r="G37" s="41">
        <v>0.15</v>
      </c>
      <c r="H37" s="41">
        <v>0.1</v>
      </c>
      <c r="I37" s="41">
        <v>0.15</v>
      </c>
      <c r="J37" s="41">
        <v>0.1</v>
      </c>
      <c r="K37" s="41">
        <v>0.15</v>
      </c>
    </row>
    <row r="38" spans="1:11" s="5" customFormat="1" x14ac:dyDescent="0.25"/>
  </sheetData>
  <mergeCells count="55">
    <mergeCell ref="A35:D35"/>
    <mergeCell ref="C36:D36"/>
    <mergeCell ref="C37:D37"/>
    <mergeCell ref="J6:J10"/>
    <mergeCell ref="J11:J14"/>
    <mergeCell ref="J16:J18"/>
    <mergeCell ref="A11:A14"/>
    <mergeCell ref="B11:B14"/>
    <mergeCell ref="A16:A18"/>
    <mergeCell ref="B16:B18"/>
    <mergeCell ref="G27:G29"/>
    <mergeCell ref="G22:G24"/>
    <mergeCell ref="E27:E29"/>
    <mergeCell ref="F6:F8"/>
    <mergeCell ref="F9:F10"/>
    <mergeCell ref="F16:F18"/>
    <mergeCell ref="K6:K8"/>
    <mergeCell ref="K9:K10"/>
    <mergeCell ref="K16:K18"/>
    <mergeCell ref="K11:K14"/>
    <mergeCell ref="A19:A31"/>
    <mergeCell ref="B19:B31"/>
    <mergeCell ref="E6:E8"/>
    <mergeCell ref="E9:E10"/>
    <mergeCell ref="E11:E14"/>
    <mergeCell ref="E16:E18"/>
    <mergeCell ref="E19:E20"/>
    <mergeCell ref="E21:E26"/>
    <mergeCell ref="A6:A8"/>
    <mergeCell ref="B6:B8"/>
    <mergeCell ref="A9:A10"/>
    <mergeCell ref="B9:B10"/>
    <mergeCell ref="F27:F29"/>
    <mergeCell ref="F21:F26"/>
    <mergeCell ref="F19:F20"/>
    <mergeCell ref="G6:G8"/>
    <mergeCell ref="G9:G10"/>
    <mergeCell ref="G11:G14"/>
    <mergeCell ref="G16:G18"/>
    <mergeCell ref="A5:B5"/>
    <mergeCell ref="C5:D5"/>
    <mergeCell ref="E4:K4"/>
    <mergeCell ref="A2:K2"/>
    <mergeCell ref="I27:I29"/>
    <mergeCell ref="I21:I22"/>
    <mergeCell ref="H6:H8"/>
    <mergeCell ref="H9:H10"/>
    <mergeCell ref="H11:H14"/>
    <mergeCell ref="H22:H24"/>
    <mergeCell ref="H27:H29"/>
    <mergeCell ref="H16:H18"/>
    <mergeCell ref="I6:I8"/>
    <mergeCell ref="I9:I10"/>
    <mergeCell ref="I16:I18"/>
    <mergeCell ref="I11:I14"/>
  </mergeCells>
  <pageMargins left="0.51181102362204722" right="0" top="0.74803149606299213" bottom="0.55118110236220474"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7"/>
  <sheetViews>
    <sheetView tabSelected="1" workbookViewId="0">
      <pane xSplit="6" ySplit="3" topLeftCell="G4" activePane="bottomRight" state="frozen"/>
      <selection pane="topRight" activeCell="G1" sqref="G1"/>
      <selection pane="bottomLeft" activeCell="A2" sqref="A2"/>
      <selection pane="bottomRight" activeCell="E6" sqref="E6"/>
    </sheetView>
  </sheetViews>
  <sheetFormatPr defaultRowHeight="15" x14ac:dyDescent="0.25"/>
  <cols>
    <col min="1" max="1" width="4" customWidth="1"/>
    <col min="2" max="2" width="13.42578125" customWidth="1"/>
    <col min="3" max="3" width="9.5703125" customWidth="1"/>
    <col min="4" max="4" width="38.140625" customWidth="1"/>
    <col min="5" max="5" width="8.5703125" customWidth="1"/>
    <col min="6" max="6" width="8.42578125" customWidth="1"/>
    <col min="7" max="7" width="11.5703125" customWidth="1"/>
    <col min="8" max="8" width="11.7109375" customWidth="1"/>
    <col min="9" max="9" width="9.42578125" customWidth="1"/>
    <col min="11" max="11" width="12.28515625" customWidth="1"/>
    <col min="12" max="13" width="11.140625" customWidth="1"/>
    <col min="14" max="14" width="11.28515625" customWidth="1"/>
    <col min="15" max="15" width="9.7109375" customWidth="1"/>
    <col min="17" max="17" width="12.140625" customWidth="1"/>
    <col min="18" max="18" width="10.7109375" customWidth="1"/>
    <col min="19" max="19" width="13.140625" customWidth="1"/>
    <col min="20" max="20" width="8.7109375" customWidth="1"/>
  </cols>
  <sheetData>
    <row r="1" spans="1:20" x14ac:dyDescent="0.25">
      <c r="O1" t="s">
        <v>157</v>
      </c>
    </row>
    <row r="2" spans="1:20" x14ac:dyDescent="0.25">
      <c r="O2" t="s">
        <v>195</v>
      </c>
    </row>
    <row r="3" spans="1:20" ht="30.75" customHeight="1" thickBot="1" x14ac:dyDescent="0.35">
      <c r="A3" s="182" t="s">
        <v>132</v>
      </c>
      <c r="B3" s="182"/>
      <c r="C3" s="182"/>
      <c r="D3" s="182"/>
      <c r="E3" s="182"/>
      <c r="F3" s="182"/>
      <c r="G3" s="182"/>
      <c r="H3" s="182"/>
      <c r="I3" s="182"/>
      <c r="J3" s="182"/>
      <c r="K3" s="182"/>
      <c r="L3" s="182"/>
      <c r="M3" s="182"/>
      <c r="N3" s="182"/>
      <c r="O3" s="182"/>
      <c r="P3" s="182"/>
      <c r="Q3" s="182"/>
      <c r="R3" s="182"/>
      <c r="S3" s="182"/>
      <c r="T3" s="182"/>
    </row>
    <row r="4" spans="1:20" ht="15.75" x14ac:dyDescent="0.25">
      <c r="G4" s="171" t="s">
        <v>127</v>
      </c>
      <c r="H4" s="172"/>
      <c r="I4" s="172"/>
      <c r="J4" s="172"/>
      <c r="K4" s="172"/>
      <c r="L4" s="173"/>
      <c r="M4" s="174" t="s">
        <v>128</v>
      </c>
      <c r="N4" s="175"/>
      <c r="O4" s="175"/>
      <c r="P4" s="175"/>
      <c r="Q4" s="175"/>
      <c r="R4" s="176"/>
      <c r="S4" s="192" t="s">
        <v>138</v>
      </c>
      <c r="T4" s="187" t="s">
        <v>137</v>
      </c>
    </row>
    <row r="5" spans="1:20" ht="92.25" customHeight="1" x14ac:dyDescent="0.25">
      <c r="A5" s="8" t="s">
        <v>11</v>
      </c>
      <c r="B5" s="8" t="s">
        <v>12</v>
      </c>
      <c r="C5" s="8" t="s">
        <v>8</v>
      </c>
      <c r="D5" s="8" t="s">
        <v>9</v>
      </c>
      <c r="E5" s="8" t="s">
        <v>10</v>
      </c>
      <c r="F5" s="59" t="s">
        <v>140</v>
      </c>
      <c r="G5" s="63" t="s">
        <v>13</v>
      </c>
      <c r="H5" s="84" t="s">
        <v>14</v>
      </c>
      <c r="I5" s="8" t="s">
        <v>139</v>
      </c>
      <c r="J5" s="8" t="s">
        <v>15</v>
      </c>
      <c r="K5" s="15" t="s">
        <v>16</v>
      </c>
      <c r="L5" s="83" t="s">
        <v>17</v>
      </c>
      <c r="M5" s="63" t="s">
        <v>131</v>
      </c>
      <c r="N5" s="84" t="s">
        <v>14</v>
      </c>
      <c r="O5" s="8" t="s">
        <v>139</v>
      </c>
      <c r="P5" s="8" t="s">
        <v>15</v>
      </c>
      <c r="Q5" s="15" t="s">
        <v>16</v>
      </c>
      <c r="R5" s="82" t="s">
        <v>17</v>
      </c>
      <c r="S5" s="193"/>
      <c r="T5" s="188"/>
    </row>
    <row r="6" spans="1:20" ht="45" x14ac:dyDescent="0.25">
      <c r="A6" s="165" t="s">
        <v>18</v>
      </c>
      <c r="B6" s="165" t="s">
        <v>19</v>
      </c>
      <c r="C6" s="169">
        <v>610</v>
      </c>
      <c r="D6" s="13" t="s">
        <v>72</v>
      </c>
      <c r="E6" s="12">
        <v>301</v>
      </c>
      <c r="F6" s="170">
        <v>0.75</v>
      </c>
      <c r="G6" s="167">
        <v>53690</v>
      </c>
      <c r="H6" s="160">
        <v>26251400</v>
      </c>
      <c r="I6" s="160">
        <v>224892</v>
      </c>
      <c r="J6" s="160">
        <v>35053</v>
      </c>
      <c r="K6" s="161">
        <f>I6-J6</f>
        <v>189839</v>
      </c>
      <c r="L6" s="162">
        <v>32746</v>
      </c>
      <c r="M6" s="167">
        <v>1989</v>
      </c>
      <c r="N6" s="160">
        <v>884323</v>
      </c>
      <c r="O6" s="160">
        <v>7667</v>
      </c>
      <c r="P6" s="160">
        <v>14</v>
      </c>
      <c r="Q6" s="161">
        <v>7654</v>
      </c>
      <c r="R6" s="177">
        <v>1655</v>
      </c>
      <c r="S6" s="194">
        <f>SUM(K6+Q6)</f>
        <v>197493</v>
      </c>
      <c r="T6" s="189">
        <f>S6*100/H45</f>
        <v>70.003190131858787</v>
      </c>
    </row>
    <row r="7" spans="1:20" x14ac:dyDescent="0.25">
      <c r="A7" s="165"/>
      <c r="B7" s="165"/>
      <c r="C7" s="169"/>
      <c r="D7" s="13" t="s">
        <v>70</v>
      </c>
      <c r="E7" s="12">
        <v>302</v>
      </c>
      <c r="F7" s="170"/>
      <c r="G7" s="167"/>
      <c r="H7" s="160"/>
      <c r="I7" s="160"/>
      <c r="J7" s="160"/>
      <c r="K7" s="161"/>
      <c r="L7" s="162"/>
      <c r="M7" s="167"/>
      <c r="N7" s="160"/>
      <c r="O7" s="160"/>
      <c r="P7" s="160"/>
      <c r="Q7" s="161"/>
      <c r="R7" s="177"/>
      <c r="S7" s="195"/>
      <c r="T7" s="189"/>
    </row>
    <row r="8" spans="1:20" x14ac:dyDescent="0.25">
      <c r="A8" s="165"/>
      <c r="B8" s="165"/>
      <c r="C8" s="169"/>
      <c r="D8" s="13" t="s">
        <v>69</v>
      </c>
      <c r="E8" s="12">
        <v>303</v>
      </c>
      <c r="F8" s="170"/>
      <c r="G8" s="167"/>
      <c r="H8" s="160"/>
      <c r="I8" s="160"/>
      <c r="J8" s="160"/>
      <c r="K8" s="161"/>
      <c r="L8" s="162"/>
      <c r="M8" s="167"/>
      <c r="N8" s="160"/>
      <c r="O8" s="160"/>
      <c r="P8" s="160"/>
      <c r="Q8" s="161"/>
      <c r="R8" s="177"/>
      <c r="S8" s="196"/>
      <c r="T8" s="189"/>
    </row>
    <row r="9" spans="1:20" ht="28.5" customHeight="1" x14ac:dyDescent="0.25">
      <c r="A9" s="165" t="s">
        <v>20</v>
      </c>
      <c r="B9" s="165" t="s">
        <v>19</v>
      </c>
      <c r="C9" s="169">
        <v>611.61199999999997</v>
      </c>
      <c r="D9" s="13" t="s">
        <v>71</v>
      </c>
      <c r="E9" s="12">
        <v>300</v>
      </c>
      <c r="F9" s="170">
        <v>0.6</v>
      </c>
      <c r="G9" s="167">
        <v>41</v>
      </c>
      <c r="H9" s="160">
        <v>647441</v>
      </c>
      <c r="I9" s="160">
        <v>3885</v>
      </c>
      <c r="J9" s="160">
        <v>1356</v>
      </c>
      <c r="K9" s="161">
        <f>I9-J9</f>
        <v>2529</v>
      </c>
      <c r="L9" s="162">
        <v>0</v>
      </c>
      <c r="M9" s="167"/>
      <c r="N9" s="160"/>
      <c r="O9" s="160"/>
      <c r="P9" s="160"/>
      <c r="Q9" s="161"/>
      <c r="R9" s="177"/>
      <c r="S9" s="194">
        <f>SUM(Q9+K9)</f>
        <v>2529</v>
      </c>
      <c r="T9" s="190">
        <f>S9*100/282120</f>
        <v>0.89642705231816244</v>
      </c>
    </row>
    <row r="10" spans="1:20" x14ac:dyDescent="0.25">
      <c r="A10" s="165"/>
      <c r="B10" s="165"/>
      <c r="C10" s="169"/>
      <c r="D10" s="12" t="s">
        <v>21</v>
      </c>
      <c r="E10" s="12">
        <v>328</v>
      </c>
      <c r="F10" s="170"/>
      <c r="G10" s="167"/>
      <c r="H10" s="160"/>
      <c r="I10" s="160"/>
      <c r="J10" s="160"/>
      <c r="K10" s="161"/>
      <c r="L10" s="162"/>
      <c r="M10" s="167"/>
      <c r="N10" s="160"/>
      <c r="O10" s="160"/>
      <c r="P10" s="160"/>
      <c r="Q10" s="161"/>
      <c r="R10" s="177"/>
      <c r="S10" s="196"/>
      <c r="T10" s="190"/>
    </row>
    <row r="11" spans="1:20" x14ac:dyDescent="0.25">
      <c r="A11" s="165" t="s">
        <v>22</v>
      </c>
      <c r="B11" s="165" t="s">
        <v>23</v>
      </c>
      <c r="C11" s="169">
        <v>710</v>
      </c>
      <c r="D11" s="12" t="s">
        <v>24</v>
      </c>
      <c r="E11" s="12">
        <v>304</v>
      </c>
      <c r="F11" s="170">
        <v>1</v>
      </c>
      <c r="G11" s="167">
        <v>345</v>
      </c>
      <c r="H11" s="160">
        <v>293779</v>
      </c>
      <c r="I11" s="160">
        <v>2939</v>
      </c>
      <c r="J11" s="160">
        <v>683</v>
      </c>
      <c r="K11" s="161">
        <f>I11-J11</f>
        <v>2256</v>
      </c>
      <c r="L11" s="162">
        <v>0</v>
      </c>
      <c r="M11" s="167">
        <v>92</v>
      </c>
      <c r="N11" s="160">
        <v>86452</v>
      </c>
      <c r="O11" s="160">
        <v>865</v>
      </c>
      <c r="P11" s="160">
        <v>2</v>
      </c>
      <c r="Q11" s="161">
        <v>863</v>
      </c>
      <c r="R11" s="177">
        <v>0</v>
      </c>
      <c r="S11" s="194">
        <f>SUM(K11,Q11)</f>
        <v>3119</v>
      </c>
      <c r="T11" s="190">
        <f>S11*100/282120</f>
        <v>1.1055579186161917</v>
      </c>
    </row>
    <row r="12" spans="1:20" x14ac:dyDescent="0.25">
      <c r="A12" s="165"/>
      <c r="B12" s="165"/>
      <c r="C12" s="169"/>
      <c r="D12" s="12" t="s">
        <v>25</v>
      </c>
      <c r="E12" s="12">
        <v>305</v>
      </c>
      <c r="F12" s="170"/>
      <c r="G12" s="167"/>
      <c r="H12" s="160"/>
      <c r="I12" s="160"/>
      <c r="J12" s="160"/>
      <c r="K12" s="161"/>
      <c r="L12" s="162"/>
      <c r="M12" s="167"/>
      <c r="N12" s="160"/>
      <c r="O12" s="160"/>
      <c r="P12" s="160"/>
      <c r="Q12" s="161"/>
      <c r="R12" s="177"/>
      <c r="S12" s="195"/>
      <c r="T12" s="190"/>
    </row>
    <row r="13" spans="1:20" x14ac:dyDescent="0.25">
      <c r="A13" s="165"/>
      <c r="B13" s="165"/>
      <c r="C13" s="169"/>
      <c r="D13" s="12" t="s">
        <v>26</v>
      </c>
      <c r="E13" s="12">
        <v>306</v>
      </c>
      <c r="F13" s="170"/>
      <c r="G13" s="167"/>
      <c r="H13" s="160"/>
      <c r="I13" s="160"/>
      <c r="J13" s="160"/>
      <c r="K13" s="161"/>
      <c r="L13" s="162"/>
      <c r="M13" s="167"/>
      <c r="N13" s="160"/>
      <c r="O13" s="160"/>
      <c r="P13" s="160"/>
      <c r="Q13" s="161"/>
      <c r="R13" s="177"/>
      <c r="S13" s="195"/>
      <c r="T13" s="190"/>
    </row>
    <row r="14" spans="1:20" x14ac:dyDescent="0.25">
      <c r="A14" s="165"/>
      <c r="B14" s="165"/>
      <c r="C14" s="169"/>
      <c r="D14" s="12" t="s">
        <v>27</v>
      </c>
      <c r="E14" s="12">
        <v>307</v>
      </c>
      <c r="F14" s="170"/>
      <c r="G14" s="167"/>
      <c r="H14" s="160"/>
      <c r="I14" s="160"/>
      <c r="J14" s="160"/>
      <c r="K14" s="161"/>
      <c r="L14" s="162"/>
      <c r="M14" s="167"/>
      <c r="N14" s="160"/>
      <c r="O14" s="160"/>
      <c r="P14" s="160"/>
      <c r="Q14" s="161"/>
      <c r="R14" s="177"/>
      <c r="S14" s="196"/>
      <c r="T14" s="190"/>
    </row>
    <row r="15" spans="1:20" x14ac:dyDescent="0.25">
      <c r="A15" s="19" t="s">
        <v>28</v>
      </c>
      <c r="B15" s="19" t="s">
        <v>29</v>
      </c>
      <c r="C15" s="12">
        <v>810</v>
      </c>
      <c r="D15" s="12" t="s">
        <v>30</v>
      </c>
      <c r="E15" s="12">
        <v>313</v>
      </c>
      <c r="F15" s="60">
        <v>1</v>
      </c>
      <c r="G15" s="64">
        <v>5</v>
      </c>
      <c r="H15" s="49">
        <v>5582</v>
      </c>
      <c r="I15" s="49">
        <v>56</v>
      </c>
      <c r="J15" s="49">
        <v>2</v>
      </c>
      <c r="K15" s="50">
        <v>54</v>
      </c>
      <c r="L15" s="65">
        <v>0</v>
      </c>
      <c r="M15" s="64">
        <v>0</v>
      </c>
      <c r="N15" s="49">
        <v>49</v>
      </c>
      <c r="O15" s="49">
        <v>0</v>
      </c>
      <c r="P15" s="49">
        <v>0</v>
      </c>
      <c r="Q15" s="50">
        <v>0</v>
      </c>
      <c r="R15" s="77">
        <v>0</v>
      </c>
      <c r="S15" s="85">
        <f>SUM(K15,Q15)</f>
        <v>54</v>
      </c>
      <c r="T15" s="86">
        <f>S15*100/282120</f>
        <v>1.9140791152700978E-2</v>
      </c>
    </row>
    <row r="16" spans="1:20" x14ac:dyDescent="0.25">
      <c r="A16" s="165" t="s">
        <v>31</v>
      </c>
      <c r="B16" s="165" t="s">
        <v>32</v>
      </c>
      <c r="C16" s="169">
        <v>820</v>
      </c>
      <c r="D16" s="12" t="s">
        <v>33</v>
      </c>
      <c r="E16" s="12">
        <v>309</v>
      </c>
      <c r="F16" s="170">
        <v>1</v>
      </c>
      <c r="G16" s="167">
        <v>234</v>
      </c>
      <c r="H16" s="160">
        <v>423956</v>
      </c>
      <c r="I16" s="160">
        <v>4240</v>
      </c>
      <c r="J16" s="160">
        <v>677</v>
      </c>
      <c r="K16" s="161">
        <f>I16-J16</f>
        <v>3563</v>
      </c>
      <c r="L16" s="162">
        <v>0</v>
      </c>
      <c r="M16" s="167"/>
      <c r="N16" s="160"/>
      <c r="O16" s="160"/>
      <c r="P16" s="160"/>
      <c r="Q16" s="161"/>
      <c r="R16" s="177"/>
      <c r="S16" s="194">
        <f>SUM(Q16,K16)</f>
        <v>3563</v>
      </c>
      <c r="T16" s="191">
        <f>S16*100/282120</f>
        <v>1.2629377569828442</v>
      </c>
    </row>
    <row r="17" spans="1:20" x14ac:dyDescent="0.25">
      <c r="A17" s="165"/>
      <c r="B17" s="165"/>
      <c r="C17" s="169"/>
      <c r="D17" s="12" t="s">
        <v>34</v>
      </c>
      <c r="E17" s="12">
        <v>310</v>
      </c>
      <c r="F17" s="170"/>
      <c r="G17" s="167"/>
      <c r="H17" s="160"/>
      <c r="I17" s="160"/>
      <c r="J17" s="160"/>
      <c r="K17" s="161"/>
      <c r="L17" s="162"/>
      <c r="M17" s="167"/>
      <c r="N17" s="160"/>
      <c r="O17" s="160"/>
      <c r="P17" s="160"/>
      <c r="Q17" s="161"/>
      <c r="R17" s="177"/>
      <c r="S17" s="195"/>
      <c r="T17" s="191"/>
    </row>
    <row r="18" spans="1:20" x14ac:dyDescent="0.25">
      <c r="A18" s="165"/>
      <c r="B18" s="165"/>
      <c r="C18" s="169"/>
      <c r="D18" s="12" t="s">
        <v>35</v>
      </c>
      <c r="E18" s="12">
        <v>311</v>
      </c>
      <c r="F18" s="170"/>
      <c r="G18" s="167"/>
      <c r="H18" s="160"/>
      <c r="I18" s="160"/>
      <c r="J18" s="160"/>
      <c r="K18" s="161"/>
      <c r="L18" s="162"/>
      <c r="M18" s="167"/>
      <c r="N18" s="160"/>
      <c r="O18" s="160"/>
      <c r="P18" s="160"/>
      <c r="Q18" s="161"/>
      <c r="R18" s="177"/>
      <c r="S18" s="196"/>
      <c r="T18" s="191"/>
    </row>
    <row r="19" spans="1:20" x14ac:dyDescent="0.25">
      <c r="A19" s="21" t="s">
        <v>36</v>
      </c>
      <c r="B19" s="22" t="s">
        <v>37</v>
      </c>
      <c r="C19" s="22">
        <v>995</v>
      </c>
      <c r="D19" s="163" t="s">
        <v>48</v>
      </c>
      <c r="E19" s="163"/>
      <c r="F19" s="164"/>
      <c r="G19" s="66">
        <f>SUM(G20:G33)</f>
        <v>2298</v>
      </c>
      <c r="H19" s="51">
        <f t="shared" ref="H19:L19" si="0">SUM(H20:H33)</f>
        <v>20865338</v>
      </c>
      <c r="I19" s="51">
        <f t="shared" si="0"/>
        <v>95548</v>
      </c>
      <c r="J19" s="51">
        <f t="shared" si="0"/>
        <v>27354</v>
      </c>
      <c r="K19" s="51">
        <f t="shared" si="0"/>
        <v>68194</v>
      </c>
      <c r="L19" s="67">
        <f t="shared" si="0"/>
        <v>0</v>
      </c>
      <c r="M19" s="66">
        <f t="shared" ref="M19" si="1">SUM(M20:M33)</f>
        <v>76</v>
      </c>
      <c r="N19" s="51">
        <f t="shared" ref="N19" si="2">SUM(N20:N33)</f>
        <v>743983</v>
      </c>
      <c r="O19" s="51">
        <f t="shared" ref="O19" si="3">SUM(O20:O33)</f>
        <v>5952</v>
      </c>
      <c r="P19" s="51">
        <f t="shared" ref="P19" si="4">SUM(P20:P33)</f>
        <v>148</v>
      </c>
      <c r="Q19" s="51">
        <f t="shared" ref="Q19" si="5">SUM(Q20:Q33)</f>
        <v>5804</v>
      </c>
      <c r="R19" s="78">
        <f t="shared" ref="R19" si="6">SUM(R20:R33)</f>
        <v>0</v>
      </c>
      <c r="S19" s="87">
        <f t="shared" ref="S19" si="7">SUM(S20:S33)</f>
        <v>73998</v>
      </c>
      <c r="T19" s="88">
        <f t="shared" ref="T19" si="8">SUM(T20:T33)</f>
        <v>26.229264142917909</v>
      </c>
    </row>
    <row r="20" spans="1:20" x14ac:dyDescent="0.25">
      <c r="A20" s="165" t="s">
        <v>49</v>
      </c>
      <c r="B20" s="166" t="s">
        <v>37</v>
      </c>
      <c r="C20" s="180">
        <v>995</v>
      </c>
      <c r="D20" s="12" t="s">
        <v>38</v>
      </c>
      <c r="E20" s="12">
        <v>315</v>
      </c>
      <c r="F20" s="155">
        <v>0.6</v>
      </c>
      <c r="G20" s="156">
        <v>20</v>
      </c>
      <c r="H20" s="157">
        <v>98585</v>
      </c>
      <c r="I20" s="157">
        <v>591</v>
      </c>
      <c r="J20" s="157">
        <v>127</v>
      </c>
      <c r="K20" s="158">
        <v>465</v>
      </c>
      <c r="L20" s="159">
        <v>0</v>
      </c>
      <c r="M20" s="156">
        <v>0</v>
      </c>
      <c r="N20" s="157">
        <v>848</v>
      </c>
      <c r="O20" s="157">
        <v>5</v>
      </c>
      <c r="P20" s="157">
        <v>0</v>
      </c>
      <c r="Q20" s="158">
        <v>5</v>
      </c>
      <c r="R20" s="181">
        <v>0</v>
      </c>
      <c r="S20" s="197">
        <f>SUM(Q20,K20)</f>
        <v>470</v>
      </c>
      <c r="T20" s="190">
        <f>S20*100/282120</f>
        <v>0.16659577484758259</v>
      </c>
    </row>
    <row r="21" spans="1:20" x14ac:dyDescent="0.25">
      <c r="A21" s="165"/>
      <c r="B21" s="166"/>
      <c r="C21" s="180"/>
      <c r="D21" s="12" t="s">
        <v>39</v>
      </c>
      <c r="E21" s="12">
        <v>324</v>
      </c>
      <c r="F21" s="155"/>
      <c r="G21" s="156"/>
      <c r="H21" s="157"/>
      <c r="I21" s="157"/>
      <c r="J21" s="157"/>
      <c r="K21" s="158"/>
      <c r="L21" s="159"/>
      <c r="M21" s="156"/>
      <c r="N21" s="157"/>
      <c r="O21" s="157"/>
      <c r="P21" s="157"/>
      <c r="Q21" s="158"/>
      <c r="R21" s="181"/>
      <c r="S21" s="193"/>
      <c r="T21" s="190"/>
    </row>
    <row r="22" spans="1:20" x14ac:dyDescent="0.25">
      <c r="A22" s="165" t="s">
        <v>50</v>
      </c>
      <c r="B22" s="166"/>
      <c r="C22" s="180"/>
      <c r="D22" s="12" t="s">
        <v>46</v>
      </c>
      <c r="E22" s="12">
        <v>316</v>
      </c>
      <c r="F22" s="170">
        <v>1</v>
      </c>
      <c r="G22" s="167">
        <v>57</v>
      </c>
      <c r="H22" s="168">
        <v>434160</v>
      </c>
      <c r="I22" s="160">
        <v>4342</v>
      </c>
      <c r="J22" s="160">
        <v>654</v>
      </c>
      <c r="K22" s="161">
        <v>3688</v>
      </c>
      <c r="L22" s="162">
        <v>0</v>
      </c>
      <c r="M22" s="167">
        <v>28</v>
      </c>
      <c r="N22" s="168">
        <v>85583</v>
      </c>
      <c r="O22" s="160">
        <v>856</v>
      </c>
      <c r="P22" s="160">
        <v>0</v>
      </c>
      <c r="Q22" s="161">
        <v>856</v>
      </c>
      <c r="R22" s="177">
        <v>0</v>
      </c>
      <c r="S22" s="194">
        <f>SUM(Q22,K22)</f>
        <v>4544</v>
      </c>
      <c r="T22" s="191">
        <f>S22*100/282120</f>
        <v>1.6106621295902452</v>
      </c>
    </row>
    <row r="23" spans="1:20" x14ac:dyDescent="0.25">
      <c r="A23" s="165"/>
      <c r="B23" s="166"/>
      <c r="C23" s="180"/>
      <c r="D23" s="12" t="s">
        <v>40</v>
      </c>
      <c r="E23" s="12">
        <v>318</v>
      </c>
      <c r="F23" s="170"/>
      <c r="G23" s="167"/>
      <c r="H23" s="168"/>
      <c r="I23" s="160"/>
      <c r="J23" s="160"/>
      <c r="K23" s="161"/>
      <c r="L23" s="162"/>
      <c r="M23" s="167"/>
      <c r="N23" s="168"/>
      <c r="O23" s="160"/>
      <c r="P23" s="160"/>
      <c r="Q23" s="161"/>
      <c r="R23" s="177"/>
      <c r="S23" s="195"/>
      <c r="T23" s="191"/>
    </row>
    <row r="24" spans="1:20" ht="30" x14ac:dyDescent="0.25">
      <c r="A24" s="165"/>
      <c r="B24" s="166"/>
      <c r="C24" s="180"/>
      <c r="D24" s="13" t="s">
        <v>41</v>
      </c>
      <c r="E24" s="12">
        <v>332</v>
      </c>
      <c r="F24" s="170"/>
      <c r="G24" s="167"/>
      <c r="H24" s="168"/>
      <c r="I24" s="160"/>
      <c r="J24" s="160"/>
      <c r="K24" s="161"/>
      <c r="L24" s="162"/>
      <c r="M24" s="167"/>
      <c r="N24" s="168"/>
      <c r="O24" s="160"/>
      <c r="P24" s="160"/>
      <c r="Q24" s="161"/>
      <c r="R24" s="177"/>
      <c r="S24" s="195"/>
      <c r="T24" s="191"/>
    </row>
    <row r="25" spans="1:20" ht="30" x14ac:dyDescent="0.25">
      <c r="A25" s="165"/>
      <c r="B25" s="166"/>
      <c r="C25" s="180"/>
      <c r="D25" s="13" t="s">
        <v>68</v>
      </c>
      <c r="E25" s="12">
        <v>333</v>
      </c>
      <c r="F25" s="170"/>
      <c r="G25" s="167"/>
      <c r="H25" s="168"/>
      <c r="I25" s="160"/>
      <c r="J25" s="160"/>
      <c r="K25" s="161"/>
      <c r="L25" s="162"/>
      <c r="M25" s="167"/>
      <c r="N25" s="168"/>
      <c r="O25" s="160"/>
      <c r="P25" s="160"/>
      <c r="Q25" s="161"/>
      <c r="R25" s="177"/>
      <c r="S25" s="195"/>
      <c r="T25" s="191"/>
    </row>
    <row r="26" spans="1:20" ht="45" x14ac:dyDescent="0.25">
      <c r="A26" s="165"/>
      <c r="B26" s="166"/>
      <c r="C26" s="180"/>
      <c r="D26" s="13" t="s">
        <v>47</v>
      </c>
      <c r="E26" s="12">
        <v>320</v>
      </c>
      <c r="F26" s="170"/>
      <c r="G26" s="167"/>
      <c r="H26" s="168"/>
      <c r="I26" s="160"/>
      <c r="J26" s="160"/>
      <c r="K26" s="161"/>
      <c r="L26" s="162"/>
      <c r="M26" s="167"/>
      <c r="N26" s="168"/>
      <c r="O26" s="160"/>
      <c r="P26" s="160"/>
      <c r="Q26" s="161"/>
      <c r="R26" s="177"/>
      <c r="S26" s="195"/>
      <c r="T26" s="191"/>
    </row>
    <row r="27" spans="1:20" ht="30" customHeight="1" x14ac:dyDescent="0.25">
      <c r="A27" s="165"/>
      <c r="B27" s="166"/>
      <c r="C27" s="180"/>
      <c r="D27" s="13" t="s">
        <v>60</v>
      </c>
      <c r="E27" s="12">
        <v>323</v>
      </c>
      <c r="F27" s="170"/>
      <c r="G27" s="167"/>
      <c r="H27" s="168"/>
      <c r="I27" s="160"/>
      <c r="J27" s="160"/>
      <c r="K27" s="161"/>
      <c r="L27" s="162"/>
      <c r="M27" s="167"/>
      <c r="N27" s="168"/>
      <c r="O27" s="160"/>
      <c r="P27" s="160"/>
      <c r="Q27" s="161"/>
      <c r="R27" s="177"/>
      <c r="S27" s="195"/>
      <c r="T27" s="191"/>
    </row>
    <row r="28" spans="1:20" ht="18" customHeight="1" x14ac:dyDescent="0.25">
      <c r="A28" s="19"/>
      <c r="B28" s="166"/>
      <c r="C28" s="180"/>
      <c r="D28" s="13" t="s">
        <v>56</v>
      </c>
      <c r="E28" s="12"/>
      <c r="F28" s="170"/>
      <c r="G28" s="167"/>
      <c r="H28" s="168"/>
      <c r="I28" s="160"/>
      <c r="J28" s="160"/>
      <c r="K28" s="161"/>
      <c r="L28" s="162"/>
      <c r="M28" s="167"/>
      <c r="N28" s="168"/>
      <c r="O28" s="160"/>
      <c r="P28" s="160"/>
      <c r="Q28" s="161"/>
      <c r="R28" s="177"/>
      <c r="S28" s="196"/>
      <c r="T28" s="191"/>
    </row>
    <row r="29" spans="1:20" x14ac:dyDescent="0.25">
      <c r="A29" s="166" t="s">
        <v>51</v>
      </c>
      <c r="B29" s="166"/>
      <c r="C29" s="180"/>
      <c r="D29" s="12" t="s">
        <v>42</v>
      </c>
      <c r="E29" s="12">
        <v>314</v>
      </c>
      <c r="F29" s="155">
        <v>0.4</v>
      </c>
      <c r="G29" s="156">
        <v>2116</v>
      </c>
      <c r="H29" s="157">
        <v>19286214</v>
      </c>
      <c r="I29" s="157">
        <v>77146</v>
      </c>
      <c r="J29" s="157">
        <v>23591</v>
      </c>
      <c r="K29" s="158">
        <v>53554</v>
      </c>
      <c r="L29" s="159">
        <v>0</v>
      </c>
      <c r="M29" s="156">
        <v>18</v>
      </c>
      <c r="N29" s="157">
        <v>203680</v>
      </c>
      <c r="O29" s="157">
        <v>815</v>
      </c>
      <c r="P29" s="157">
        <v>143</v>
      </c>
      <c r="Q29" s="158">
        <v>672</v>
      </c>
      <c r="R29" s="181">
        <v>0</v>
      </c>
      <c r="S29" s="197">
        <f>SUM(Q29,K29)</f>
        <v>54226</v>
      </c>
      <c r="T29" s="190">
        <f>S29*100/282120</f>
        <v>19.220898908265987</v>
      </c>
    </row>
    <row r="30" spans="1:20" ht="30" x14ac:dyDescent="0.25">
      <c r="A30" s="166"/>
      <c r="B30" s="166"/>
      <c r="C30" s="180"/>
      <c r="D30" s="13" t="s">
        <v>66</v>
      </c>
      <c r="E30" s="12">
        <v>330</v>
      </c>
      <c r="F30" s="155"/>
      <c r="G30" s="156"/>
      <c r="H30" s="157"/>
      <c r="I30" s="157"/>
      <c r="J30" s="157"/>
      <c r="K30" s="158"/>
      <c r="L30" s="159"/>
      <c r="M30" s="156"/>
      <c r="N30" s="157"/>
      <c r="O30" s="157"/>
      <c r="P30" s="157"/>
      <c r="Q30" s="158"/>
      <c r="R30" s="181"/>
      <c r="S30" s="198"/>
      <c r="T30" s="190"/>
    </row>
    <row r="31" spans="1:20" ht="30" x14ac:dyDescent="0.25">
      <c r="A31" s="166"/>
      <c r="B31" s="166"/>
      <c r="C31" s="180"/>
      <c r="D31" s="13" t="s">
        <v>67</v>
      </c>
      <c r="E31" s="12">
        <v>331</v>
      </c>
      <c r="F31" s="155"/>
      <c r="G31" s="156"/>
      <c r="H31" s="157"/>
      <c r="I31" s="157"/>
      <c r="J31" s="157"/>
      <c r="K31" s="158"/>
      <c r="L31" s="159"/>
      <c r="M31" s="156"/>
      <c r="N31" s="157"/>
      <c r="O31" s="157"/>
      <c r="P31" s="157"/>
      <c r="Q31" s="158"/>
      <c r="R31" s="181"/>
      <c r="S31" s="193"/>
      <c r="T31" s="190"/>
    </row>
    <row r="32" spans="1:20" x14ac:dyDescent="0.25">
      <c r="A32" s="19" t="s">
        <v>52</v>
      </c>
      <c r="B32" s="166"/>
      <c r="C32" s="180"/>
      <c r="D32" s="12" t="s">
        <v>44</v>
      </c>
      <c r="E32" s="12">
        <v>317</v>
      </c>
      <c r="F32" s="61">
        <v>0.8</v>
      </c>
      <c r="G32" s="68">
        <v>23</v>
      </c>
      <c r="H32" s="52">
        <v>318108</v>
      </c>
      <c r="I32" s="52">
        <v>2545</v>
      </c>
      <c r="J32" s="52">
        <v>222</v>
      </c>
      <c r="K32" s="53">
        <v>2323</v>
      </c>
      <c r="L32" s="69">
        <v>0</v>
      </c>
      <c r="M32" s="68">
        <v>21</v>
      </c>
      <c r="N32" s="52">
        <v>361679</v>
      </c>
      <c r="O32" s="52">
        <v>2893</v>
      </c>
      <c r="P32" s="52">
        <v>4</v>
      </c>
      <c r="Q32" s="53">
        <v>2889</v>
      </c>
      <c r="R32" s="79">
        <v>0</v>
      </c>
      <c r="S32" s="89">
        <f>SUM(Q32,K32)</f>
        <v>5212</v>
      </c>
      <c r="T32" s="86">
        <f>S32*100/282120</f>
        <v>1.8474408053310647</v>
      </c>
    </row>
    <row r="33" spans="1:20" x14ac:dyDescent="0.25">
      <c r="A33" s="19" t="s">
        <v>53</v>
      </c>
      <c r="B33" s="166"/>
      <c r="C33" s="180"/>
      <c r="D33" s="12" t="s">
        <v>45</v>
      </c>
      <c r="E33" s="12">
        <v>319</v>
      </c>
      <c r="F33" s="61">
        <v>1.5</v>
      </c>
      <c r="G33" s="68">
        <v>82</v>
      </c>
      <c r="H33" s="52">
        <v>728271</v>
      </c>
      <c r="I33" s="52">
        <v>10924</v>
      </c>
      <c r="J33" s="52">
        <v>2760</v>
      </c>
      <c r="K33" s="53">
        <v>8164</v>
      </c>
      <c r="L33" s="69">
        <v>0</v>
      </c>
      <c r="M33" s="68">
        <v>9</v>
      </c>
      <c r="N33" s="52">
        <v>92193</v>
      </c>
      <c r="O33" s="52">
        <v>1383</v>
      </c>
      <c r="P33" s="52">
        <v>1</v>
      </c>
      <c r="Q33" s="53">
        <v>1382</v>
      </c>
      <c r="R33" s="79">
        <v>0</v>
      </c>
      <c r="S33" s="89">
        <f>SUM(Q33,K33)</f>
        <v>9546</v>
      </c>
      <c r="T33" s="86">
        <f>S33*100/282120</f>
        <v>3.3836665248830284</v>
      </c>
    </row>
    <row r="34" spans="1:20" ht="78" customHeight="1" x14ac:dyDescent="0.25">
      <c r="A34" s="9" t="s">
        <v>54</v>
      </c>
      <c r="B34" s="7" t="s">
        <v>55</v>
      </c>
      <c r="C34" s="10" t="s">
        <v>57</v>
      </c>
      <c r="D34" s="14" t="s">
        <v>56</v>
      </c>
      <c r="E34" s="11"/>
      <c r="F34" s="62" t="s">
        <v>58</v>
      </c>
      <c r="G34" s="64">
        <v>106</v>
      </c>
      <c r="H34" s="49">
        <v>140726</v>
      </c>
      <c r="I34" s="49">
        <v>1406</v>
      </c>
      <c r="J34" s="49">
        <v>227</v>
      </c>
      <c r="K34" s="50">
        <v>1179</v>
      </c>
      <c r="L34" s="65">
        <v>0</v>
      </c>
      <c r="M34" s="64">
        <v>12</v>
      </c>
      <c r="N34" s="49">
        <v>55269</v>
      </c>
      <c r="O34" s="49">
        <v>363</v>
      </c>
      <c r="P34" s="49">
        <v>176</v>
      </c>
      <c r="Q34" s="50">
        <v>185</v>
      </c>
      <c r="R34" s="77">
        <v>0</v>
      </c>
      <c r="S34" s="85">
        <f>SUM(Q34,K34)</f>
        <v>1364</v>
      </c>
      <c r="T34" s="90">
        <f>S34*100/282120</f>
        <v>0.48348220615340992</v>
      </c>
    </row>
    <row r="35" spans="1:20" ht="15.75" x14ac:dyDescent="0.25">
      <c r="A35" s="178" t="s">
        <v>129</v>
      </c>
      <c r="B35" s="178"/>
      <c r="C35" s="178"/>
      <c r="D35" s="178"/>
      <c r="E35" s="178"/>
      <c r="F35" s="179"/>
      <c r="G35" s="70">
        <f>SUM(G6:G19,G34)</f>
        <v>56719</v>
      </c>
      <c r="H35" s="48">
        <f t="shared" ref="H35:K35" si="9">SUM(H6:H19,H34)</f>
        <v>48628222</v>
      </c>
      <c r="I35" s="48">
        <f t="shared" si="9"/>
        <v>332966</v>
      </c>
      <c r="J35" s="48">
        <f t="shared" si="9"/>
        <v>65352</v>
      </c>
      <c r="K35" s="16">
        <f t="shared" si="9"/>
        <v>267614</v>
      </c>
      <c r="L35" s="71">
        <f>SUM(L6:L19,L34)</f>
        <v>32746</v>
      </c>
      <c r="M35" s="70">
        <f>SUM(M6:M19,M34)</f>
        <v>2169</v>
      </c>
      <c r="N35" s="48">
        <f t="shared" ref="N35:T35" si="10">SUM(N6:N19,N34)</f>
        <v>1770076</v>
      </c>
      <c r="O35" s="48">
        <f t="shared" si="10"/>
        <v>14847</v>
      </c>
      <c r="P35" s="48">
        <f t="shared" si="10"/>
        <v>340</v>
      </c>
      <c r="Q35" s="16">
        <f t="shared" si="10"/>
        <v>14506</v>
      </c>
      <c r="R35" s="80">
        <f t="shared" si="10"/>
        <v>1655</v>
      </c>
      <c r="S35" s="91">
        <f t="shared" si="10"/>
        <v>282120</v>
      </c>
      <c r="T35" s="92">
        <f t="shared" si="10"/>
        <v>100.00000000000001</v>
      </c>
    </row>
    <row r="36" spans="1:20" x14ac:dyDescent="0.25">
      <c r="A36" s="151" t="s">
        <v>130</v>
      </c>
      <c r="B36" s="151"/>
      <c r="C36" s="151"/>
      <c r="D36" s="151"/>
      <c r="E36" s="151"/>
      <c r="F36" s="152"/>
      <c r="G36" s="72">
        <v>56719</v>
      </c>
      <c r="H36" s="54">
        <v>48628222</v>
      </c>
      <c r="I36" s="54">
        <v>332966</v>
      </c>
      <c r="J36" s="54">
        <v>65352</v>
      </c>
      <c r="K36" s="53">
        <v>267614</v>
      </c>
      <c r="L36" s="73">
        <v>32746</v>
      </c>
      <c r="M36" s="72">
        <v>2169</v>
      </c>
      <c r="N36" s="54">
        <v>1770076</v>
      </c>
      <c r="O36" s="54">
        <v>14847</v>
      </c>
      <c r="P36" s="54">
        <v>340</v>
      </c>
      <c r="Q36" s="53">
        <v>14506</v>
      </c>
      <c r="R36" s="81">
        <v>1655</v>
      </c>
      <c r="S36" s="81"/>
      <c r="T36" s="1"/>
    </row>
    <row r="37" spans="1:20" ht="15.75" hidden="1" thickBot="1" x14ac:dyDescent="0.3">
      <c r="A37" s="151" t="s">
        <v>59</v>
      </c>
      <c r="B37" s="151"/>
      <c r="C37" s="151"/>
      <c r="D37" s="151"/>
      <c r="E37" s="151"/>
      <c r="F37" s="152"/>
      <c r="G37" s="74">
        <f>G36-G35</f>
        <v>0</v>
      </c>
      <c r="H37" s="75">
        <f t="shared" ref="H37:L37" si="11">H36-H35</f>
        <v>0</v>
      </c>
      <c r="I37" s="75">
        <f t="shared" si="11"/>
        <v>0</v>
      </c>
      <c r="J37" s="75">
        <f t="shared" si="11"/>
        <v>0</v>
      </c>
      <c r="K37" s="75">
        <f t="shared" si="11"/>
        <v>0</v>
      </c>
      <c r="L37" s="76">
        <f t="shared" si="11"/>
        <v>0</v>
      </c>
      <c r="M37" s="74">
        <f>M36-M35</f>
        <v>0</v>
      </c>
      <c r="N37" s="75">
        <f t="shared" ref="N37:R37" si="12">N36-N35</f>
        <v>0</v>
      </c>
      <c r="O37" s="75">
        <f t="shared" si="12"/>
        <v>0</v>
      </c>
      <c r="P37" s="75">
        <f t="shared" si="12"/>
        <v>0</v>
      </c>
      <c r="Q37" s="75">
        <f t="shared" si="12"/>
        <v>0</v>
      </c>
      <c r="R37" s="76">
        <f t="shared" si="12"/>
        <v>0</v>
      </c>
      <c r="S37" s="56"/>
    </row>
    <row r="39" spans="1:20" ht="15.75" x14ac:dyDescent="0.25">
      <c r="A39" s="154" t="s">
        <v>65</v>
      </c>
      <c r="B39" s="154"/>
      <c r="C39" s="154"/>
      <c r="D39" s="154"/>
      <c r="E39" s="154"/>
      <c r="F39" s="154"/>
    </row>
    <row r="40" spans="1:20" x14ac:dyDescent="0.25">
      <c r="A40" s="153" t="s">
        <v>62</v>
      </c>
      <c r="B40" s="153"/>
      <c r="C40" s="153"/>
      <c r="D40" s="153"/>
      <c r="E40" s="153"/>
      <c r="F40" s="153"/>
      <c r="G40" s="18">
        <f>SUM(G41:G42)</f>
        <v>58888</v>
      </c>
      <c r="H40" s="18">
        <f t="shared" ref="H40:L40" si="13">SUM(H41:H42)</f>
        <v>50398298</v>
      </c>
      <c r="I40" s="18">
        <f t="shared" si="13"/>
        <v>347813</v>
      </c>
      <c r="J40" s="18">
        <f t="shared" si="13"/>
        <v>65692</v>
      </c>
      <c r="K40" s="18">
        <f t="shared" si="13"/>
        <v>282120</v>
      </c>
      <c r="L40" s="18">
        <f t="shared" si="13"/>
        <v>34401</v>
      </c>
    </row>
    <row r="41" spans="1:20" x14ac:dyDescent="0.25">
      <c r="A41" s="151" t="s">
        <v>63</v>
      </c>
      <c r="B41" s="151"/>
      <c r="C41" s="151"/>
      <c r="D41" s="151"/>
      <c r="E41" s="151"/>
      <c r="F41" s="151"/>
      <c r="G41" s="9">
        <f>SUM(G36)</f>
        <v>56719</v>
      </c>
      <c r="H41" s="54">
        <f t="shared" ref="H41:L41" si="14">SUM(H36)</f>
        <v>48628222</v>
      </c>
      <c r="I41" s="54">
        <f t="shared" si="14"/>
        <v>332966</v>
      </c>
      <c r="J41" s="54">
        <f t="shared" si="14"/>
        <v>65352</v>
      </c>
      <c r="K41" s="54">
        <f t="shared" si="14"/>
        <v>267614</v>
      </c>
      <c r="L41" s="54">
        <f t="shared" si="14"/>
        <v>32746</v>
      </c>
    </row>
    <row r="42" spans="1:20" x14ac:dyDescent="0.25">
      <c r="A42" s="151" t="s">
        <v>64</v>
      </c>
      <c r="B42" s="151"/>
      <c r="C42" s="151"/>
      <c r="D42" s="151"/>
      <c r="E42" s="151"/>
      <c r="F42" s="151"/>
      <c r="G42" s="17">
        <f>SUM(M36)</f>
        <v>2169</v>
      </c>
      <c r="H42" s="55">
        <f t="shared" ref="H42:L42" si="15">SUM(N36)</f>
        <v>1770076</v>
      </c>
      <c r="I42" s="55">
        <f t="shared" si="15"/>
        <v>14847</v>
      </c>
      <c r="J42" s="55">
        <f t="shared" si="15"/>
        <v>340</v>
      </c>
      <c r="K42" s="55">
        <f t="shared" si="15"/>
        <v>14506</v>
      </c>
      <c r="L42" s="55">
        <f t="shared" si="15"/>
        <v>1655</v>
      </c>
    </row>
    <row r="43" spans="1:20" x14ac:dyDescent="0.25">
      <c r="A43" s="56"/>
      <c r="B43" s="56"/>
      <c r="C43" s="56"/>
      <c r="D43" s="56"/>
      <c r="E43" s="56"/>
      <c r="F43" s="56"/>
      <c r="G43" s="57"/>
      <c r="H43" s="57"/>
      <c r="I43" s="57"/>
      <c r="J43" s="57"/>
      <c r="K43" s="57"/>
      <c r="L43" s="57"/>
    </row>
    <row r="44" spans="1:20" x14ac:dyDescent="0.25">
      <c r="G44" s="1" t="s">
        <v>135</v>
      </c>
      <c r="H44" s="1" t="s">
        <v>134</v>
      </c>
      <c r="I44" s="185" t="s">
        <v>136</v>
      </c>
      <c r="J44" s="185"/>
      <c r="K44" s="185"/>
      <c r="L44" s="185"/>
    </row>
    <row r="45" spans="1:20" x14ac:dyDescent="0.25">
      <c r="A45" s="183" t="s">
        <v>133</v>
      </c>
      <c r="B45" s="183"/>
      <c r="C45" s="183"/>
      <c r="D45" s="183"/>
      <c r="E45" s="183"/>
      <c r="F45" s="184"/>
      <c r="G45" s="58">
        <f>SUM(G46:G47)</f>
        <v>278159.98000000004</v>
      </c>
      <c r="H45" s="58">
        <f t="shared" ref="H45:I45" si="16">SUM(H46:H47)</f>
        <v>282120</v>
      </c>
      <c r="I45" s="186">
        <f t="shared" si="16"/>
        <v>-3960.0199999999822</v>
      </c>
      <c r="J45" s="186"/>
      <c r="K45" s="186"/>
      <c r="L45" s="186"/>
    </row>
    <row r="46" spans="1:20" x14ac:dyDescent="0.25">
      <c r="A46" s="151" t="s">
        <v>63</v>
      </c>
      <c r="B46" s="151"/>
      <c r="C46" s="151"/>
      <c r="D46" s="151"/>
      <c r="E46" s="151"/>
      <c r="F46" s="152"/>
      <c r="G46" s="1">
        <v>264645.52</v>
      </c>
      <c r="H46" s="1">
        <f>SUM(K41)</f>
        <v>267614</v>
      </c>
      <c r="I46" s="185">
        <f>G46-H46</f>
        <v>-2968.4799999999814</v>
      </c>
      <c r="J46" s="185"/>
      <c r="K46" s="185"/>
      <c r="L46" s="185"/>
    </row>
    <row r="47" spans="1:20" x14ac:dyDescent="0.25">
      <c r="A47" s="151" t="s">
        <v>64</v>
      </c>
      <c r="B47" s="151"/>
      <c r="C47" s="151"/>
      <c r="D47" s="151"/>
      <c r="E47" s="151"/>
      <c r="F47" s="152"/>
      <c r="G47" s="1">
        <v>13514.46</v>
      </c>
      <c r="H47" s="1">
        <f>SUM(K42)</f>
        <v>14506</v>
      </c>
      <c r="I47" s="185">
        <f>G47-H47</f>
        <v>-991.54000000000087</v>
      </c>
      <c r="J47" s="185"/>
      <c r="K47" s="185"/>
      <c r="L47" s="185"/>
    </row>
  </sheetData>
  <mergeCells count="142">
    <mergeCell ref="T29:T31"/>
    <mergeCell ref="S4:S5"/>
    <mergeCell ref="S6:S8"/>
    <mergeCell ref="S9:S10"/>
    <mergeCell ref="S11:S14"/>
    <mergeCell ref="S16:S18"/>
    <mergeCell ref="S20:S21"/>
    <mergeCell ref="S22:S28"/>
    <mergeCell ref="S29:S31"/>
    <mergeCell ref="A3:T3"/>
    <mergeCell ref="A45:F45"/>
    <mergeCell ref="A46:F46"/>
    <mergeCell ref="A47:F47"/>
    <mergeCell ref="I44:L44"/>
    <mergeCell ref="I45:L45"/>
    <mergeCell ref="I46:L46"/>
    <mergeCell ref="I47:L47"/>
    <mergeCell ref="T4:T5"/>
    <mergeCell ref="T6:T8"/>
    <mergeCell ref="T9:T10"/>
    <mergeCell ref="T11:T14"/>
    <mergeCell ref="T16:T18"/>
    <mergeCell ref="T20:T21"/>
    <mergeCell ref="T22:T28"/>
    <mergeCell ref="R22:R28"/>
    <mergeCell ref="M29:M31"/>
    <mergeCell ref="N29:N31"/>
    <mergeCell ref="O29:O31"/>
    <mergeCell ref="P29:P31"/>
    <mergeCell ref="Q29:Q31"/>
    <mergeCell ref="R29:R31"/>
    <mergeCell ref="M22:M28"/>
    <mergeCell ref="N22:N28"/>
    <mergeCell ref="O22:O28"/>
    <mergeCell ref="P22:P28"/>
    <mergeCell ref="Q22:Q28"/>
    <mergeCell ref="R16:R18"/>
    <mergeCell ref="M20:M21"/>
    <mergeCell ref="N20:N21"/>
    <mergeCell ref="O20:O21"/>
    <mergeCell ref="P20:P21"/>
    <mergeCell ref="Q20:Q21"/>
    <mergeCell ref="R20:R21"/>
    <mergeCell ref="M16:M18"/>
    <mergeCell ref="N16:N18"/>
    <mergeCell ref="O16:O18"/>
    <mergeCell ref="P16:P18"/>
    <mergeCell ref="Q16:Q18"/>
    <mergeCell ref="R9:R10"/>
    <mergeCell ref="M11:M14"/>
    <mergeCell ref="N11:N14"/>
    <mergeCell ref="O11:O14"/>
    <mergeCell ref="P11:P14"/>
    <mergeCell ref="Q11:Q14"/>
    <mergeCell ref="R11:R14"/>
    <mergeCell ref="M9:M10"/>
    <mergeCell ref="N9:N10"/>
    <mergeCell ref="O9:O10"/>
    <mergeCell ref="P9:P10"/>
    <mergeCell ref="Q9:Q10"/>
    <mergeCell ref="G4:L4"/>
    <mergeCell ref="M4:R4"/>
    <mergeCell ref="M6:M8"/>
    <mergeCell ref="N6:N8"/>
    <mergeCell ref="O6:O8"/>
    <mergeCell ref="P6:P8"/>
    <mergeCell ref="Q6:Q8"/>
    <mergeCell ref="R6:R8"/>
    <mergeCell ref="A35:F35"/>
    <mergeCell ref="B20:B33"/>
    <mergeCell ref="C20:C33"/>
    <mergeCell ref="F22:F28"/>
    <mergeCell ref="L9:L10"/>
    <mergeCell ref="B9:B10"/>
    <mergeCell ref="A9:A10"/>
    <mergeCell ref="C9:C10"/>
    <mergeCell ref="I6:I8"/>
    <mergeCell ref="J6:J8"/>
    <mergeCell ref="K6:K8"/>
    <mergeCell ref="L6:L8"/>
    <mergeCell ref="F9:F10"/>
    <mergeCell ref="G9:G10"/>
    <mergeCell ref="H9:H10"/>
    <mergeCell ref="A6:A8"/>
    <mergeCell ref="F6:F8"/>
    <mergeCell ref="G6:G8"/>
    <mergeCell ref="H6:H8"/>
    <mergeCell ref="K11:K14"/>
    <mergeCell ref="I9:I10"/>
    <mergeCell ref="J9:J10"/>
    <mergeCell ref="K9:K10"/>
    <mergeCell ref="C6:C8"/>
    <mergeCell ref="B6:B8"/>
    <mergeCell ref="L11:L14"/>
    <mergeCell ref="A11:A14"/>
    <mergeCell ref="B11:B14"/>
    <mergeCell ref="C11:C14"/>
    <mergeCell ref="F11:F14"/>
    <mergeCell ref="G11:G14"/>
    <mergeCell ref="H11:H14"/>
    <mergeCell ref="I11:I14"/>
    <mergeCell ref="J11:J14"/>
    <mergeCell ref="K16:K18"/>
    <mergeCell ref="L16:L18"/>
    <mergeCell ref="C16:C18"/>
    <mergeCell ref="B16:B18"/>
    <mergeCell ref="A16:A18"/>
    <mergeCell ref="F16:F18"/>
    <mergeCell ref="G16:G18"/>
    <mergeCell ref="H16:H18"/>
    <mergeCell ref="I16:I18"/>
    <mergeCell ref="J16:J18"/>
    <mergeCell ref="I29:I31"/>
    <mergeCell ref="J29:J31"/>
    <mergeCell ref="K29:K31"/>
    <mergeCell ref="L29:L31"/>
    <mergeCell ref="J22:J28"/>
    <mergeCell ref="K22:K28"/>
    <mergeCell ref="L22:L28"/>
    <mergeCell ref="D19:F19"/>
    <mergeCell ref="A22:A27"/>
    <mergeCell ref="A29:A31"/>
    <mergeCell ref="G22:G28"/>
    <mergeCell ref="H22:H28"/>
    <mergeCell ref="I22:I28"/>
    <mergeCell ref="A20:A21"/>
    <mergeCell ref="F20:F21"/>
    <mergeCell ref="G20:G21"/>
    <mergeCell ref="H20:H21"/>
    <mergeCell ref="I20:I21"/>
    <mergeCell ref="J20:J21"/>
    <mergeCell ref="K20:K21"/>
    <mergeCell ref="L20:L21"/>
    <mergeCell ref="A36:F36"/>
    <mergeCell ref="A37:F37"/>
    <mergeCell ref="A40:F40"/>
    <mergeCell ref="A41:F41"/>
    <mergeCell ref="A42:F42"/>
    <mergeCell ref="A39:F39"/>
    <mergeCell ref="F29:F31"/>
    <mergeCell ref="G29:G31"/>
    <mergeCell ref="H29:H31"/>
  </mergeCells>
  <pageMargins left="0" right="0" top="0.74803149606299213" bottom="0" header="0.31496062992125984" footer="0.31496062992125984"/>
  <pageSetup paperSize="8" scale="82"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48"/>
  <sheetViews>
    <sheetView topLeftCell="A34" workbookViewId="0">
      <selection activeCell="H52" sqref="H52"/>
    </sheetView>
  </sheetViews>
  <sheetFormatPr defaultRowHeight="15" x14ac:dyDescent="0.25"/>
  <cols>
    <col min="1" max="1" width="4.85546875" customWidth="1"/>
    <col min="2" max="2" width="10.7109375" customWidth="1"/>
    <col min="3" max="3" width="11.140625" customWidth="1"/>
    <col min="4" max="4" width="42.42578125" customWidth="1"/>
    <col min="5" max="5" width="18" customWidth="1"/>
    <col min="6" max="6" width="16" customWidth="1"/>
    <col min="7" max="7" width="13.140625" customWidth="1"/>
    <col min="8" max="8" width="10.42578125" customWidth="1"/>
    <col min="10" max="10" width="11.5703125" customWidth="1"/>
  </cols>
  <sheetData>
    <row r="2" spans="1:10" ht="18.75" x14ac:dyDescent="0.3">
      <c r="A2" s="133" t="s">
        <v>191</v>
      </c>
      <c r="B2" s="133"/>
      <c r="C2" s="133"/>
      <c r="D2" s="133"/>
      <c r="E2" s="133"/>
      <c r="F2" s="133"/>
    </row>
    <row r="3" spans="1:10" x14ac:dyDescent="0.25">
      <c r="E3" s="104" t="s">
        <v>150</v>
      </c>
      <c r="F3" s="105" t="s">
        <v>151</v>
      </c>
      <c r="G3" s="223" t="s">
        <v>138</v>
      </c>
      <c r="H3" s="223" t="s">
        <v>156</v>
      </c>
      <c r="I3" s="202" t="s">
        <v>190</v>
      </c>
      <c r="J3" s="202" t="s">
        <v>189</v>
      </c>
    </row>
    <row r="4" spans="1:10" ht="30" customHeight="1" x14ac:dyDescent="0.25">
      <c r="A4" s="204" t="s">
        <v>83</v>
      </c>
      <c r="B4" s="204" t="s">
        <v>84</v>
      </c>
      <c r="C4" s="205"/>
      <c r="D4" s="206" t="s">
        <v>86</v>
      </c>
      <c r="E4" s="210" t="s">
        <v>192</v>
      </c>
      <c r="F4" s="208" t="s">
        <v>87</v>
      </c>
      <c r="G4" s="185"/>
      <c r="H4" s="185"/>
      <c r="I4" s="203"/>
      <c r="J4" s="203"/>
    </row>
    <row r="5" spans="1:10" ht="45.75" customHeight="1" x14ac:dyDescent="0.25">
      <c r="A5" s="204"/>
      <c r="B5" s="31" t="s">
        <v>8</v>
      </c>
      <c r="C5" s="31" t="s">
        <v>85</v>
      </c>
      <c r="D5" s="207"/>
      <c r="E5" s="201"/>
      <c r="F5" s="209"/>
      <c r="G5" s="185"/>
      <c r="H5" s="185"/>
      <c r="I5" s="203"/>
      <c r="J5" s="203"/>
    </row>
    <row r="6" spans="1:10" x14ac:dyDescent="0.25">
      <c r="A6" s="1" t="s">
        <v>88</v>
      </c>
      <c r="B6" s="28">
        <v>610</v>
      </c>
      <c r="C6" s="28"/>
      <c r="D6" s="169" t="s">
        <v>89</v>
      </c>
      <c r="E6" s="169"/>
      <c r="F6" s="169"/>
      <c r="G6" s="98"/>
      <c r="H6" s="98"/>
      <c r="I6" s="1"/>
      <c r="J6" s="1"/>
    </row>
    <row r="7" spans="1:10" ht="43.5" customHeight="1" x14ac:dyDescent="0.25">
      <c r="A7" s="1" t="s">
        <v>90</v>
      </c>
      <c r="B7" s="216"/>
      <c r="C7" s="25">
        <v>301</v>
      </c>
      <c r="D7" s="23" t="s">
        <v>72</v>
      </c>
      <c r="E7" s="211">
        <f>(F7*I7/100)+F7</f>
        <v>0.9</v>
      </c>
      <c r="F7" s="207">
        <v>0.75</v>
      </c>
      <c r="G7" s="205">
        <f>SUM('2020 m žemės mokesčio suvestinė'!S6:S8)</f>
        <v>197493</v>
      </c>
      <c r="H7" s="224">
        <f>SUM('2020 m žemės mokesčio suvestinė'!T6:T8)</f>
        <v>70.003190131858787</v>
      </c>
      <c r="I7" s="199">
        <v>20</v>
      </c>
      <c r="J7" s="199">
        <f>(G7*I7)/100</f>
        <v>39498.6</v>
      </c>
    </row>
    <row r="8" spans="1:10" ht="17.25" customHeight="1" x14ac:dyDescent="0.25">
      <c r="A8" s="1" t="s">
        <v>91</v>
      </c>
      <c r="B8" s="217"/>
      <c r="C8" s="25">
        <v>302</v>
      </c>
      <c r="D8" s="23" t="s">
        <v>70</v>
      </c>
      <c r="E8" s="212"/>
      <c r="F8" s="207"/>
      <c r="G8" s="205"/>
      <c r="H8" s="205"/>
      <c r="I8" s="201"/>
      <c r="J8" s="201"/>
    </row>
    <row r="9" spans="1:10" ht="17.25" customHeight="1" x14ac:dyDescent="0.25">
      <c r="A9" s="1" t="s">
        <v>92</v>
      </c>
      <c r="B9" s="217"/>
      <c r="C9" s="25">
        <v>303</v>
      </c>
      <c r="D9" s="23" t="s">
        <v>69</v>
      </c>
      <c r="E9" s="213"/>
      <c r="F9" s="207"/>
      <c r="G9" s="205"/>
      <c r="H9" s="205"/>
      <c r="I9" s="201"/>
      <c r="J9" s="201"/>
    </row>
    <row r="10" spans="1:10" ht="28.5" customHeight="1" x14ac:dyDescent="0.25">
      <c r="A10" s="1" t="s">
        <v>93</v>
      </c>
      <c r="B10" s="217"/>
      <c r="C10" s="25">
        <v>300</v>
      </c>
      <c r="D10" s="27" t="s">
        <v>71</v>
      </c>
      <c r="E10" s="214">
        <v>0.9</v>
      </c>
      <c r="F10" s="207">
        <v>0.6</v>
      </c>
      <c r="G10" s="205">
        <f>SUM('2020 m žemės mokesčio suvestinė'!S9:S10)</f>
        <v>2529</v>
      </c>
      <c r="H10" s="219">
        <f>SUM('2020 m žemės mokesčio suvestinė'!T9:T10)</f>
        <v>0.89642705231816244</v>
      </c>
      <c r="I10" s="199">
        <v>50</v>
      </c>
      <c r="J10" s="200">
        <f>(G10*I10)/100</f>
        <v>1264.5</v>
      </c>
    </row>
    <row r="11" spans="1:10" x14ac:dyDescent="0.25">
      <c r="A11" s="1" t="s">
        <v>94</v>
      </c>
      <c r="B11" s="217"/>
      <c r="C11" s="25">
        <v>328</v>
      </c>
      <c r="D11" s="26" t="s">
        <v>21</v>
      </c>
      <c r="E11" s="215"/>
      <c r="F11" s="207"/>
      <c r="G11" s="205"/>
      <c r="H11" s="205"/>
      <c r="I11" s="199"/>
      <c r="J11" s="201"/>
    </row>
    <row r="12" spans="1:10" ht="30" x14ac:dyDescent="0.25">
      <c r="A12" s="1" t="s">
        <v>148</v>
      </c>
      <c r="B12" s="218"/>
      <c r="C12" s="25"/>
      <c r="D12" s="27" t="s">
        <v>149</v>
      </c>
      <c r="E12" s="103">
        <v>0.9</v>
      </c>
      <c r="F12" s="97"/>
      <c r="G12" s="98"/>
      <c r="H12" s="98"/>
      <c r="I12" s="104"/>
      <c r="J12" s="104"/>
    </row>
    <row r="13" spans="1:10" x14ac:dyDescent="0.25">
      <c r="A13" s="1" t="s">
        <v>20</v>
      </c>
      <c r="B13" s="28">
        <v>710</v>
      </c>
      <c r="C13" s="28"/>
      <c r="D13" s="169" t="s">
        <v>95</v>
      </c>
      <c r="E13" s="169"/>
      <c r="F13" s="169"/>
      <c r="G13" s="98"/>
      <c r="H13" s="98"/>
      <c r="I13" s="104"/>
      <c r="J13" s="104"/>
    </row>
    <row r="14" spans="1:10" x14ac:dyDescent="0.25">
      <c r="A14" s="6" t="s">
        <v>96</v>
      </c>
      <c r="B14" s="216"/>
      <c r="C14" s="25">
        <v>304</v>
      </c>
      <c r="D14" s="26" t="s">
        <v>24</v>
      </c>
      <c r="E14" s="220">
        <v>1.1000000000000001</v>
      </c>
      <c r="F14" s="207">
        <v>1</v>
      </c>
      <c r="G14" s="205">
        <f>SUM('2020 m žemės mokesčio suvestinė'!S11:S14)</f>
        <v>3119</v>
      </c>
      <c r="H14" s="219">
        <f>SUM('2020 m žemės mokesčio suvestinė'!T11:T14)</f>
        <v>1.1055579186161917</v>
      </c>
      <c r="I14" s="199">
        <v>10</v>
      </c>
      <c r="J14" s="200">
        <f>(G14*I14)/100</f>
        <v>311.89999999999998</v>
      </c>
    </row>
    <row r="15" spans="1:10" x14ac:dyDescent="0.25">
      <c r="A15" s="6" t="s">
        <v>97</v>
      </c>
      <c r="B15" s="217"/>
      <c r="C15" s="25">
        <v>305</v>
      </c>
      <c r="D15" s="26" t="s">
        <v>25</v>
      </c>
      <c r="E15" s="221"/>
      <c r="F15" s="207"/>
      <c r="G15" s="205"/>
      <c r="H15" s="205"/>
      <c r="I15" s="199"/>
      <c r="J15" s="201"/>
    </row>
    <row r="16" spans="1:10" x14ac:dyDescent="0.25">
      <c r="A16" s="6" t="s">
        <v>98</v>
      </c>
      <c r="B16" s="217"/>
      <c r="C16" s="25">
        <v>306</v>
      </c>
      <c r="D16" s="26" t="s">
        <v>26</v>
      </c>
      <c r="E16" s="221"/>
      <c r="F16" s="207"/>
      <c r="G16" s="205"/>
      <c r="H16" s="205"/>
      <c r="I16" s="199"/>
      <c r="J16" s="201"/>
    </row>
    <row r="17" spans="1:10" x14ac:dyDescent="0.25">
      <c r="A17" s="6" t="s">
        <v>99</v>
      </c>
      <c r="B17" s="217"/>
      <c r="C17" s="25">
        <v>307</v>
      </c>
      <c r="D17" s="26" t="s">
        <v>27</v>
      </c>
      <c r="E17" s="221"/>
      <c r="F17" s="207"/>
      <c r="G17" s="205"/>
      <c r="H17" s="205"/>
      <c r="I17" s="199"/>
      <c r="J17" s="201"/>
    </row>
    <row r="18" spans="1:10" ht="30" x14ac:dyDescent="0.25">
      <c r="A18" s="6" t="s">
        <v>152</v>
      </c>
      <c r="B18" s="218"/>
      <c r="C18" s="25"/>
      <c r="D18" s="27" t="s">
        <v>149</v>
      </c>
      <c r="E18" s="222"/>
      <c r="F18" s="97"/>
      <c r="G18" s="98"/>
      <c r="H18" s="98"/>
      <c r="I18" s="125"/>
      <c r="J18" s="104"/>
    </row>
    <row r="19" spans="1:10" x14ac:dyDescent="0.25">
      <c r="A19" s="6" t="s">
        <v>22</v>
      </c>
      <c r="B19" s="28">
        <v>810</v>
      </c>
      <c r="C19" s="25"/>
      <c r="D19" s="169" t="s">
        <v>100</v>
      </c>
      <c r="E19" s="169"/>
      <c r="F19" s="169"/>
      <c r="G19" s="98"/>
      <c r="H19" s="98"/>
      <c r="I19" s="125"/>
      <c r="J19" s="104"/>
    </row>
    <row r="20" spans="1:10" x14ac:dyDescent="0.25">
      <c r="A20" s="6" t="s">
        <v>101</v>
      </c>
      <c r="B20" s="216"/>
      <c r="C20" s="25">
        <v>313</v>
      </c>
      <c r="D20" s="26" t="s">
        <v>30</v>
      </c>
      <c r="E20" s="220">
        <v>1.1000000000000001</v>
      </c>
      <c r="F20" s="25">
        <v>1</v>
      </c>
      <c r="G20" s="98">
        <f>SUM('2020 m žemės mokesčio suvestinė'!S15)</f>
        <v>54</v>
      </c>
      <c r="H20" s="100">
        <f>SUM('2020 m žemės mokesčio suvestinė'!T15)</f>
        <v>1.9140791152700978E-2</v>
      </c>
      <c r="I20" s="126">
        <v>10</v>
      </c>
      <c r="J20" s="127">
        <f>(G20*I20)/100</f>
        <v>5.4</v>
      </c>
    </row>
    <row r="21" spans="1:10" ht="30" x14ac:dyDescent="0.25">
      <c r="A21" s="6" t="s">
        <v>153</v>
      </c>
      <c r="B21" s="218"/>
      <c r="C21" s="25"/>
      <c r="D21" s="27" t="s">
        <v>149</v>
      </c>
      <c r="E21" s="222"/>
      <c r="F21" s="25"/>
      <c r="G21" s="98"/>
      <c r="H21" s="98"/>
      <c r="I21" s="125"/>
      <c r="J21" s="104"/>
    </row>
    <row r="22" spans="1:10" x14ac:dyDescent="0.25">
      <c r="A22" s="6" t="s">
        <v>28</v>
      </c>
      <c r="B22" s="28">
        <v>820</v>
      </c>
      <c r="C22" s="28"/>
      <c r="D22" s="169" t="s">
        <v>102</v>
      </c>
      <c r="E22" s="169"/>
      <c r="F22" s="169"/>
      <c r="G22" s="98"/>
      <c r="H22" s="98"/>
      <c r="I22" s="125"/>
      <c r="J22" s="104"/>
    </row>
    <row r="23" spans="1:10" x14ac:dyDescent="0.25">
      <c r="A23" s="6" t="s">
        <v>103</v>
      </c>
      <c r="B23" s="216"/>
      <c r="C23" s="25">
        <v>309</v>
      </c>
      <c r="D23" s="26" t="s">
        <v>33</v>
      </c>
      <c r="E23" s="220">
        <v>1.1000000000000001</v>
      </c>
      <c r="F23" s="207">
        <v>1</v>
      </c>
      <c r="G23" s="205">
        <f>SUM('2020 m žemės mokesčio suvestinė'!S16:S18)</f>
        <v>3563</v>
      </c>
      <c r="H23" s="219">
        <f>SUM('2020 m žemės mokesčio suvestinė'!T16:T18)</f>
        <v>1.2629377569828442</v>
      </c>
      <c r="I23" s="199">
        <v>10</v>
      </c>
      <c r="J23" s="200">
        <f>(G23*I23)/100</f>
        <v>356.3</v>
      </c>
    </row>
    <row r="24" spans="1:10" x14ac:dyDescent="0.25">
      <c r="A24" s="6" t="s">
        <v>104</v>
      </c>
      <c r="B24" s="217"/>
      <c r="C24" s="25">
        <v>310</v>
      </c>
      <c r="D24" s="26" t="s">
        <v>34</v>
      </c>
      <c r="E24" s="221"/>
      <c r="F24" s="207"/>
      <c r="G24" s="205"/>
      <c r="H24" s="205"/>
      <c r="I24" s="199"/>
      <c r="J24" s="201"/>
    </row>
    <row r="25" spans="1:10" x14ac:dyDescent="0.25">
      <c r="A25" s="6" t="s">
        <v>105</v>
      </c>
      <c r="B25" s="217"/>
      <c r="C25" s="25">
        <v>311</v>
      </c>
      <c r="D25" s="26" t="s">
        <v>35</v>
      </c>
      <c r="E25" s="221"/>
      <c r="F25" s="207"/>
      <c r="G25" s="205"/>
      <c r="H25" s="205"/>
      <c r="I25" s="199"/>
      <c r="J25" s="201"/>
    </row>
    <row r="26" spans="1:10" ht="30" x14ac:dyDescent="0.25">
      <c r="A26" s="6" t="s">
        <v>154</v>
      </c>
      <c r="B26" s="218"/>
      <c r="C26" s="25"/>
      <c r="D26" s="27" t="s">
        <v>149</v>
      </c>
      <c r="E26" s="222"/>
      <c r="F26" s="97"/>
      <c r="G26" s="98"/>
      <c r="H26" s="98"/>
      <c r="I26" s="125"/>
      <c r="J26" s="104"/>
    </row>
    <row r="27" spans="1:10" x14ac:dyDescent="0.25">
      <c r="A27" s="6" t="s">
        <v>61</v>
      </c>
      <c r="B27" s="28">
        <v>995</v>
      </c>
      <c r="C27" s="28"/>
      <c r="D27" s="26" t="s">
        <v>106</v>
      </c>
      <c r="E27" s="96"/>
      <c r="F27" s="29"/>
      <c r="G27" s="98"/>
      <c r="H27" s="98"/>
      <c r="I27" s="125"/>
      <c r="J27" s="104"/>
    </row>
    <row r="28" spans="1:10" x14ac:dyDescent="0.25">
      <c r="A28" s="1" t="s">
        <v>109</v>
      </c>
      <c r="B28" s="185"/>
      <c r="C28" s="25">
        <v>314</v>
      </c>
      <c r="D28" s="26" t="s">
        <v>42</v>
      </c>
      <c r="E28" s="220">
        <v>0.5</v>
      </c>
      <c r="F28" s="207">
        <v>0.4</v>
      </c>
      <c r="G28" s="205">
        <f>SUM('2020 m žemės mokesčio suvestinė'!S29:S31)</f>
        <v>54226</v>
      </c>
      <c r="H28" s="219">
        <f>SUM('2020 m žemės mokesčio suvestinė'!T29:T31)</f>
        <v>19.220898908265987</v>
      </c>
      <c r="I28" s="199">
        <v>10</v>
      </c>
      <c r="J28" s="200">
        <f>(G28*I28)/100</f>
        <v>5422.6</v>
      </c>
    </row>
    <row r="29" spans="1:10" ht="30" x14ac:dyDescent="0.25">
      <c r="A29" s="1" t="s">
        <v>111</v>
      </c>
      <c r="B29" s="185"/>
      <c r="C29" s="25">
        <v>330</v>
      </c>
      <c r="D29" s="27" t="s">
        <v>43</v>
      </c>
      <c r="E29" s="221"/>
      <c r="F29" s="207"/>
      <c r="G29" s="205"/>
      <c r="H29" s="205"/>
      <c r="I29" s="199"/>
      <c r="J29" s="201"/>
    </row>
    <row r="30" spans="1:10" ht="30" x14ac:dyDescent="0.25">
      <c r="A30" s="1" t="s">
        <v>110</v>
      </c>
      <c r="B30" s="185"/>
      <c r="C30" s="25">
        <v>331</v>
      </c>
      <c r="D30" s="27" t="s">
        <v>67</v>
      </c>
      <c r="E30" s="222"/>
      <c r="F30" s="207"/>
      <c r="G30" s="205"/>
      <c r="H30" s="205"/>
      <c r="I30" s="199"/>
      <c r="J30" s="201"/>
    </row>
    <row r="31" spans="1:10" x14ac:dyDescent="0.25">
      <c r="A31" s="1" t="s">
        <v>112</v>
      </c>
      <c r="B31" s="185"/>
      <c r="C31" s="25">
        <v>315</v>
      </c>
      <c r="D31" s="26" t="s">
        <v>38</v>
      </c>
      <c r="E31" s="220">
        <v>0.7</v>
      </c>
      <c r="F31" s="207">
        <v>0.6</v>
      </c>
      <c r="G31" s="205">
        <f>SUM('2020 m žemės mokesčio suvestinė'!S20:S21)</f>
        <v>470</v>
      </c>
      <c r="H31" s="219">
        <f>SUM('2020 m žemės mokesčio suvestinė'!T20:T21)</f>
        <v>0.16659577484758259</v>
      </c>
      <c r="I31" s="199">
        <v>10</v>
      </c>
      <c r="J31" s="200">
        <f>(G31*I31)/100</f>
        <v>47</v>
      </c>
    </row>
    <row r="32" spans="1:10" x14ac:dyDescent="0.25">
      <c r="A32" s="1" t="s">
        <v>113</v>
      </c>
      <c r="B32" s="185"/>
      <c r="C32" s="25">
        <v>324</v>
      </c>
      <c r="D32" s="26" t="s">
        <v>39</v>
      </c>
      <c r="E32" s="222"/>
      <c r="F32" s="207"/>
      <c r="G32" s="205"/>
      <c r="H32" s="205"/>
      <c r="I32" s="199"/>
      <c r="J32" s="201"/>
    </row>
    <row r="33" spans="1:10" x14ac:dyDescent="0.25">
      <c r="A33" s="1" t="s">
        <v>114</v>
      </c>
      <c r="B33" s="185"/>
      <c r="C33" s="25">
        <v>317</v>
      </c>
      <c r="D33" s="26" t="s">
        <v>44</v>
      </c>
      <c r="E33" s="102">
        <v>1</v>
      </c>
      <c r="F33" s="25">
        <v>0.8</v>
      </c>
      <c r="G33" s="98">
        <f>SUM('2020 m žemės mokesčio suvestinė'!S32)</f>
        <v>5212</v>
      </c>
      <c r="H33" s="100">
        <f>SUM('2020 m žemės mokesčio suvestinė'!T32)</f>
        <v>1.8474408053310647</v>
      </c>
      <c r="I33" s="126">
        <v>25</v>
      </c>
      <c r="J33" s="127">
        <f>(G33*I33)/100</f>
        <v>1303</v>
      </c>
    </row>
    <row r="34" spans="1:10" x14ac:dyDescent="0.25">
      <c r="A34" s="1" t="s">
        <v>115</v>
      </c>
      <c r="B34" s="185"/>
      <c r="C34" s="25">
        <v>316</v>
      </c>
      <c r="D34" s="26" t="s">
        <v>46</v>
      </c>
      <c r="E34" s="220">
        <v>1.1000000000000001</v>
      </c>
      <c r="F34" s="207">
        <v>1</v>
      </c>
      <c r="G34" s="205">
        <f>SUM('2020 m žemės mokesčio suvestinė'!S22:S28)</f>
        <v>4544</v>
      </c>
      <c r="H34" s="219">
        <f>SUM('2020 m žemės mokesčio suvestinė'!T22:T28)</f>
        <v>1.6106621295902452</v>
      </c>
      <c r="I34" s="199">
        <v>10</v>
      </c>
      <c r="J34" s="200">
        <f>(G34*I34)/100</f>
        <v>454.4</v>
      </c>
    </row>
    <row r="35" spans="1:10" x14ac:dyDescent="0.25">
      <c r="A35" s="1" t="s">
        <v>116</v>
      </c>
      <c r="B35" s="185"/>
      <c r="C35" s="25">
        <v>318</v>
      </c>
      <c r="D35" s="26" t="s">
        <v>40</v>
      </c>
      <c r="E35" s="221"/>
      <c r="F35" s="207"/>
      <c r="G35" s="205"/>
      <c r="H35" s="205"/>
      <c r="I35" s="199"/>
      <c r="J35" s="201"/>
    </row>
    <row r="36" spans="1:10" ht="30" x14ac:dyDescent="0.25">
      <c r="A36" s="1" t="s">
        <v>117</v>
      </c>
      <c r="B36" s="185"/>
      <c r="C36" s="25">
        <v>332</v>
      </c>
      <c r="D36" s="27" t="s">
        <v>41</v>
      </c>
      <c r="E36" s="221"/>
      <c r="F36" s="207"/>
      <c r="G36" s="205"/>
      <c r="H36" s="205"/>
      <c r="I36" s="199"/>
      <c r="J36" s="201"/>
    </row>
    <row r="37" spans="1:10" ht="30" x14ac:dyDescent="0.25">
      <c r="A37" s="1" t="s">
        <v>118</v>
      </c>
      <c r="B37" s="185"/>
      <c r="C37" s="25">
        <v>333</v>
      </c>
      <c r="D37" s="27" t="s">
        <v>68</v>
      </c>
      <c r="E37" s="221"/>
      <c r="F37" s="207"/>
      <c r="G37" s="205"/>
      <c r="H37" s="205"/>
      <c r="I37" s="199"/>
      <c r="J37" s="201"/>
    </row>
    <row r="38" spans="1:10" ht="45" x14ac:dyDescent="0.25">
      <c r="A38" s="1" t="s">
        <v>119</v>
      </c>
      <c r="B38" s="185"/>
      <c r="C38" s="25">
        <v>320</v>
      </c>
      <c r="D38" s="27" t="s">
        <v>47</v>
      </c>
      <c r="E38" s="221"/>
      <c r="F38" s="207"/>
      <c r="G38" s="205"/>
      <c r="H38" s="205"/>
      <c r="I38" s="199"/>
      <c r="J38" s="201"/>
    </row>
    <row r="39" spans="1:10" ht="30" x14ac:dyDescent="0.25">
      <c r="A39" s="1" t="s">
        <v>120</v>
      </c>
      <c r="B39" s="185"/>
      <c r="C39" s="25">
        <v>323</v>
      </c>
      <c r="D39" s="27" t="s">
        <v>60</v>
      </c>
      <c r="E39" s="222"/>
      <c r="F39" s="207"/>
      <c r="G39" s="205"/>
      <c r="H39" s="205"/>
      <c r="I39" s="199"/>
      <c r="J39" s="201"/>
    </row>
    <row r="40" spans="1:10" x14ac:dyDescent="0.25">
      <c r="A40" s="1" t="s">
        <v>121</v>
      </c>
      <c r="B40" s="185"/>
      <c r="C40" s="25">
        <v>319</v>
      </c>
      <c r="D40" s="26" t="s">
        <v>45</v>
      </c>
      <c r="E40" s="102">
        <v>1.5</v>
      </c>
      <c r="F40" s="25">
        <v>1.5</v>
      </c>
      <c r="G40" s="98">
        <f>SUM('2020 m žemės mokesčio suvestinė'!S33)</f>
        <v>9546</v>
      </c>
      <c r="H40" s="100">
        <f>SUM('2020 m žemės mokesčio suvestinė'!T33)</f>
        <v>3.3836665248830284</v>
      </c>
      <c r="I40" s="126">
        <v>0</v>
      </c>
      <c r="J40" s="127"/>
    </row>
    <row r="41" spans="1:10" ht="30" x14ac:dyDescent="0.25">
      <c r="A41" s="1" t="s">
        <v>155</v>
      </c>
      <c r="B41" s="95"/>
      <c r="C41" s="25"/>
      <c r="D41" s="27" t="s">
        <v>149</v>
      </c>
      <c r="E41" s="102">
        <v>1</v>
      </c>
      <c r="F41" s="25"/>
      <c r="G41" s="98"/>
      <c r="H41" s="98"/>
      <c r="I41" s="125"/>
      <c r="J41" s="104"/>
    </row>
    <row r="42" spans="1:10" x14ac:dyDescent="0.25">
      <c r="A42" s="1" t="s">
        <v>36</v>
      </c>
      <c r="B42" s="1" t="s">
        <v>194</v>
      </c>
      <c r="C42" s="1"/>
      <c r="D42" s="29"/>
      <c r="E42" s="102">
        <v>4</v>
      </c>
      <c r="F42" s="25">
        <v>4</v>
      </c>
      <c r="G42" s="98"/>
      <c r="H42" s="98"/>
      <c r="I42" s="125"/>
      <c r="J42" s="104"/>
    </row>
    <row r="43" spans="1:10" x14ac:dyDescent="0.25">
      <c r="A43" s="1" t="s">
        <v>54</v>
      </c>
      <c r="B43" s="1" t="s">
        <v>108</v>
      </c>
      <c r="C43" s="1"/>
      <c r="D43" s="29"/>
      <c r="E43" s="102">
        <v>1</v>
      </c>
      <c r="F43" s="25">
        <v>1</v>
      </c>
      <c r="G43" s="98">
        <f>SUM('2020 m žemės mokesčio suvestinė'!S34)</f>
        <v>1364</v>
      </c>
      <c r="H43" s="100">
        <f>SUM('2020 m žemės mokesčio suvestinė'!T34)</f>
        <v>0.48348220615340992</v>
      </c>
      <c r="I43" s="126"/>
      <c r="J43" s="127"/>
    </row>
    <row r="44" spans="1:10" x14ac:dyDescent="0.25">
      <c r="D44" s="30"/>
      <c r="E44" s="30"/>
      <c r="F44" s="30"/>
      <c r="G44" s="101">
        <f>SUM(G7:G43)</f>
        <v>282120</v>
      </c>
      <c r="H44" s="101">
        <f>SUM(H7:H43)</f>
        <v>100</v>
      </c>
      <c r="I44" s="124"/>
      <c r="J44" s="122">
        <f t="shared" ref="J44" si="0">SUM(J7:J43)</f>
        <v>48663.700000000004</v>
      </c>
    </row>
    <row r="46" spans="1:10" x14ac:dyDescent="0.25">
      <c r="E46" s="123"/>
      <c r="F46" s="30"/>
    </row>
    <row r="47" spans="1:10" x14ac:dyDescent="0.25">
      <c r="E47" s="123"/>
      <c r="F47" s="30"/>
    </row>
    <row r="48" spans="1:10" x14ac:dyDescent="0.25">
      <c r="E48" s="30"/>
      <c r="F48" s="30"/>
    </row>
  </sheetData>
  <mergeCells count="62">
    <mergeCell ref="H31:H32"/>
    <mergeCell ref="G34:G39"/>
    <mergeCell ref="H34:H39"/>
    <mergeCell ref="E28:E30"/>
    <mergeCell ref="E31:E32"/>
    <mergeCell ref="E34:E39"/>
    <mergeCell ref="G31:G32"/>
    <mergeCell ref="G28:G30"/>
    <mergeCell ref="H28:H30"/>
    <mergeCell ref="F28:F30"/>
    <mergeCell ref="F31:F32"/>
    <mergeCell ref="F34:F39"/>
    <mergeCell ref="G3:G5"/>
    <mergeCell ref="H3:H5"/>
    <mergeCell ref="G7:G9"/>
    <mergeCell ref="H7:H9"/>
    <mergeCell ref="H10:H11"/>
    <mergeCell ref="G10:G11"/>
    <mergeCell ref="G14:G17"/>
    <mergeCell ref="H14:H17"/>
    <mergeCell ref="G23:G25"/>
    <mergeCell ref="H23:H25"/>
    <mergeCell ref="B14:B18"/>
    <mergeCell ref="B20:B21"/>
    <mergeCell ref="B23:B26"/>
    <mergeCell ref="E14:E18"/>
    <mergeCell ref="E20:E21"/>
    <mergeCell ref="E23:E26"/>
    <mergeCell ref="D22:F22"/>
    <mergeCell ref="F23:F25"/>
    <mergeCell ref="B28:B40"/>
    <mergeCell ref="F7:F9"/>
    <mergeCell ref="F10:F11"/>
    <mergeCell ref="D13:F13"/>
    <mergeCell ref="F14:F17"/>
    <mergeCell ref="D19:F19"/>
    <mergeCell ref="E7:E9"/>
    <mergeCell ref="E10:E11"/>
    <mergeCell ref="B7:B12"/>
    <mergeCell ref="D6:F6"/>
    <mergeCell ref="A2:F2"/>
    <mergeCell ref="B4:C4"/>
    <mergeCell ref="D4:D5"/>
    <mergeCell ref="F4:F5"/>
    <mergeCell ref="A4:A5"/>
    <mergeCell ref="E4:E5"/>
    <mergeCell ref="I3:I5"/>
    <mergeCell ref="J3:J5"/>
    <mergeCell ref="I7:I9"/>
    <mergeCell ref="J7:J9"/>
    <mergeCell ref="I10:I11"/>
    <mergeCell ref="J10:J11"/>
    <mergeCell ref="I31:I32"/>
    <mergeCell ref="J31:J32"/>
    <mergeCell ref="I34:I39"/>
    <mergeCell ref="J34:J39"/>
    <mergeCell ref="I14:I17"/>
    <mergeCell ref="J14:J17"/>
    <mergeCell ref="I23:I25"/>
    <mergeCell ref="J23:J25"/>
    <mergeCell ref="I28:I30"/>
    <mergeCell ref="J28:J30"/>
  </mergeCells>
  <pageMargins left="0.70866141732283472" right="0.11811023622047245" top="0.74803149606299213" bottom="0.55118110236220474"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E576D-97E2-4A42-8679-CD013B960853}">
  <dimension ref="A1:C18"/>
  <sheetViews>
    <sheetView view="pageBreakPreview" zoomScale="75" zoomScaleNormal="100" zoomScaleSheetLayoutView="75" workbookViewId="0">
      <selection activeCell="B9" sqref="B9"/>
    </sheetView>
  </sheetViews>
  <sheetFormatPr defaultRowHeight="15" x14ac:dyDescent="0.25"/>
  <cols>
    <col min="1" max="1" width="12.42578125" customWidth="1"/>
    <col min="2" max="2" width="84" customWidth="1"/>
    <col min="3" max="3" width="7" hidden="1" customWidth="1"/>
    <col min="4" max="4" width="0.140625" customWidth="1"/>
    <col min="5" max="5" width="6.7109375" customWidth="1"/>
    <col min="6" max="6" width="7.140625" customWidth="1"/>
  </cols>
  <sheetData>
    <row r="1" spans="1:2" ht="15.75" x14ac:dyDescent="0.25">
      <c r="A1" s="112" t="s">
        <v>186</v>
      </c>
    </row>
    <row r="3" spans="1:2" ht="15.75" x14ac:dyDescent="0.25">
      <c r="A3" s="108" t="s">
        <v>158</v>
      </c>
      <c r="B3" s="108" t="s">
        <v>159</v>
      </c>
    </row>
    <row r="4" spans="1:2" ht="15.75" x14ac:dyDescent="0.25">
      <c r="A4" s="109">
        <v>27</v>
      </c>
      <c r="B4" s="110" t="s">
        <v>160</v>
      </c>
    </row>
    <row r="5" spans="1:2" ht="15.75" x14ac:dyDescent="0.25">
      <c r="A5" s="109" t="s">
        <v>161</v>
      </c>
      <c r="B5" s="110" t="s">
        <v>162</v>
      </c>
    </row>
    <row r="6" spans="1:2" ht="78.75" x14ac:dyDescent="0.25">
      <c r="A6" s="109" t="s">
        <v>163</v>
      </c>
      <c r="B6" s="111" t="s">
        <v>164</v>
      </c>
    </row>
    <row r="7" spans="1:2" ht="15.75" x14ac:dyDescent="0.25">
      <c r="A7" s="106" t="s">
        <v>165</v>
      </c>
      <c r="B7" s="107" t="s">
        <v>166</v>
      </c>
    </row>
    <row r="8" spans="1:2" ht="31.5" x14ac:dyDescent="0.25">
      <c r="A8" s="106" t="s">
        <v>167</v>
      </c>
      <c r="B8" s="107" t="s">
        <v>168</v>
      </c>
    </row>
    <row r="9" spans="1:2" ht="157.5" x14ac:dyDescent="0.25">
      <c r="A9" s="109" t="s">
        <v>169</v>
      </c>
      <c r="B9" s="111" t="s">
        <v>170</v>
      </c>
    </row>
    <row r="10" spans="1:2" ht="110.25" x14ac:dyDescent="0.25">
      <c r="A10" s="109" t="s">
        <v>171</v>
      </c>
      <c r="B10" s="111" t="s">
        <v>172</v>
      </c>
    </row>
    <row r="11" spans="1:2" ht="15.75" x14ac:dyDescent="0.25">
      <c r="A11" s="109" t="s">
        <v>173</v>
      </c>
      <c r="B11" s="111" t="s">
        <v>174</v>
      </c>
    </row>
    <row r="12" spans="1:2" ht="15.75" x14ac:dyDescent="0.25">
      <c r="A12" s="109" t="s">
        <v>175</v>
      </c>
      <c r="B12" s="111" t="s">
        <v>176</v>
      </c>
    </row>
    <row r="13" spans="1:2" ht="15.75" x14ac:dyDescent="0.25">
      <c r="A13" s="109" t="s">
        <v>177</v>
      </c>
      <c r="B13" s="111" t="s">
        <v>178</v>
      </c>
    </row>
    <row r="14" spans="1:2" ht="15.75" x14ac:dyDescent="0.25">
      <c r="A14" s="109" t="s">
        <v>179</v>
      </c>
      <c r="B14" s="111" t="s">
        <v>180</v>
      </c>
    </row>
    <row r="15" spans="1:2" ht="15.75" x14ac:dyDescent="0.25">
      <c r="A15" s="109" t="s">
        <v>181</v>
      </c>
      <c r="B15" s="111" t="s">
        <v>182</v>
      </c>
    </row>
    <row r="16" spans="1:2" ht="15.75" x14ac:dyDescent="0.25">
      <c r="A16" s="109" t="s">
        <v>183</v>
      </c>
      <c r="B16" s="111" t="s">
        <v>184</v>
      </c>
    </row>
    <row r="17" spans="1:2" x14ac:dyDescent="0.25">
      <c r="A17" s="225"/>
      <c r="B17" s="225"/>
    </row>
    <row r="18" spans="1:2" x14ac:dyDescent="0.25">
      <c r="A18" s="226" t="s">
        <v>185</v>
      </c>
      <c r="B18" s="226"/>
    </row>
  </sheetData>
  <mergeCells count="2">
    <mergeCell ref="A17:B17"/>
    <mergeCell ref="A18:B18"/>
  </mergeCells>
  <hyperlinks>
    <hyperlink ref="B6" r:id="rId1" display="https://www.registrucentras.lt/masvert/zona-new?zoveId=18514&amp;zoveDataId=14&amp;stvDataId=26" xr:uid="{FE0C7919-E3BF-4569-A852-E2687AE23E6C}"/>
    <hyperlink ref="B7" r:id="rId2" display="https://www.registrucentras.lt/masvert/zona-new?zoveId=18515&amp;zoveDataId=14&amp;stvDataId=26" xr:uid="{D8A4C972-A0B8-45D7-8924-D26A18FABF99}"/>
    <hyperlink ref="B8" r:id="rId3" display="https://www.registrucentras.lt/masvert/zona-new?zoveId=18516&amp;zoveDataId=14&amp;stvDataId=26" xr:uid="{822361C7-A5F2-443A-A544-A2A651287AAD}"/>
    <hyperlink ref="B9" r:id="rId4" display="https://www.registrucentras.lt/masvert/zona-new?zoveId=18517&amp;zoveDataId=14&amp;stvDataId=26" xr:uid="{8E3E71D3-14DC-4236-8464-B52289AF9ED5}"/>
    <hyperlink ref="B10" r:id="rId5" display="https://www.registrucentras.lt/masvert/zona-new?zoveId=18518&amp;zoveDataId=14&amp;stvDataId=26" xr:uid="{9BF61C2C-8059-4EBE-B571-2185A64EB8A1}"/>
    <hyperlink ref="B11" r:id="rId6" display="https://www.registrucentras.lt/masvert/zona-new?zoveId=18519&amp;zoveDataId=14&amp;stvDataId=26" xr:uid="{68761D5E-B32E-4A72-BC54-BDC2E88E46DD}"/>
    <hyperlink ref="B12" r:id="rId7" display="https://www.registrucentras.lt/masvert/zona-new?zoveId=18520&amp;zoveDataId=14&amp;stvDataId=26" xr:uid="{A7500000-5C2E-4177-B340-1EDAE8870BAE}"/>
    <hyperlink ref="B13" r:id="rId8" display="https://www.registrucentras.lt/masvert/zona-new?zoveId=18521&amp;zoveDataId=14&amp;stvDataId=26" xr:uid="{035A4EA4-2083-41DE-848D-C2B6BF37215B}"/>
    <hyperlink ref="B14" r:id="rId9" display="https://www.registrucentras.lt/masvert/zona-new?zoveId=18522&amp;zoveDataId=14&amp;stvDataId=26" xr:uid="{9D4B5E96-446C-4CE4-B2AF-E4065DF1BB90}"/>
    <hyperlink ref="B15" r:id="rId10" display="https://www.registrucentras.lt/masvert/zona-new?zoveId=18523&amp;zoveDataId=14&amp;stvDataId=26" xr:uid="{07A918B5-816A-4765-A1AE-F98630882973}"/>
    <hyperlink ref="B16" r:id="rId11" display="https://www.registrucentras.lt/masvert/zona-new?zoveId=18524&amp;zoveDataId=14&amp;stvDataId=26" xr:uid="{849716FA-8AE9-4088-82A1-439989884F35}"/>
  </hyperlinks>
  <pageMargins left="0.7" right="0.7" top="0.75" bottom="0.75" header="0.3" footer="0.3"/>
  <pageSetup paperSize="9" scale="90" orientation="portrait" r:id="rId12"/>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B083D-5C78-4B19-8901-42DFDD286CE2}">
  <dimension ref="A1:E42"/>
  <sheetViews>
    <sheetView topLeftCell="A34" workbookViewId="0">
      <selection activeCell="D54" sqref="D54"/>
    </sheetView>
  </sheetViews>
  <sheetFormatPr defaultRowHeight="15" x14ac:dyDescent="0.25"/>
  <cols>
    <col min="1" max="1" width="5.140625" customWidth="1"/>
    <col min="2" max="2" width="10.85546875" customWidth="1"/>
    <col min="3" max="3" width="11.85546875" customWidth="1"/>
    <col min="4" max="4" width="38.85546875" customWidth="1"/>
    <col min="5" max="5" width="17.85546875" customWidth="1"/>
  </cols>
  <sheetData>
    <row r="1" spans="1:5" x14ac:dyDescent="0.25">
      <c r="A1" t="s">
        <v>193</v>
      </c>
    </row>
    <row r="3" spans="1:5" ht="28.5" customHeight="1" x14ac:dyDescent="0.25">
      <c r="A3" s="233" t="s">
        <v>83</v>
      </c>
      <c r="B3" s="233" t="s">
        <v>84</v>
      </c>
      <c r="C3" s="134"/>
      <c r="D3" s="234" t="s">
        <v>86</v>
      </c>
      <c r="E3" s="234" t="s">
        <v>188</v>
      </c>
    </row>
    <row r="4" spans="1:5" ht="31.5" x14ac:dyDescent="0.25">
      <c r="A4" s="233"/>
      <c r="B4" s="116" t="s">
        <v>8</v>
      </c>
      <c r="C4" s="116" t="s">
        <v>85</v>
      </c>
      <c r="D4" s="138"/>
      <c r="E4" s="138"/>
    </row>
    <row r="5" spans="1:5" ht="15.75" x14ac:dyDescent="0.25">
      <c r="A5" s="47" t="s">
        <v>88</v>
      </c>
      <c r="B5" s="117">
        <v>610</v>
      </c>
      <c r="C5" s="117"/>
      <c r="D5" s="142" t="s">
        <v>89</v>
      </c>
      <c r="E5" s="142"/>
    </row>
    <row r="6" spans="1:5" ht="47.25" x14ac:dyDescent="0.25">
      <c r="A6" s="47" t="s">
        <v>90</v>
      </c>
      <c r="B6" s="227"/>
      <c r="C6" s="118">
        <v>301</v>
      </c>
      <c r="D6" s="115" t="s">
        <v>72</v>
      </c>
      <c r="E6" s="230">
        <v>0.9</v>
      </c>
    </row>
    <row r="7" spans="1:5" ht="15.75" x14ac:dyDescent="0.25">
      <c r="A7" s="47" t="s">
        <v>91</v>
      </c>
      <c r="B7" s="228"/>
      <c r="C7" s="118">
        <v>302</v>
      </c>
      <c r="D7" s="115" t="s">
        <v>70</v>
      </c>
      <c r="E7" s="231"/>
    </row>
    <row r="8" spans="1:5" ht="16.5" customHeight="1" x14ac:dyDescent="0.25">
      <c r="A8" s="47" t="s">
        <v>92</v>
      </c>
      <c r="B8" s="228"/>
      <c r="C8" s="118">
        <v>303</v>
      </c>
      <c r="D8" s="115" t="s">
        <v>69</v>
      </c>
      <c r="E8" s="232"/>
    </row>
    <row r="9" spans="1:5" ht="33.75" customHeight="1" x14ac:dyDescent="0.25">
      <c r="A9" s="47" t="s">
        <v>93</v>
      </c>
      <c r="B9" s="228"/>
      <c r="C9" s="118">
        <v>300</v>
      </c>
      <c r="D9" s="115" t="s">
        <v>71</v>
      </c>
      <c r="E9" s="230">
        <v>0.9</v>
      </c>
    </row>
    <row r="10" spans="1:5" ht="15.75" x14ac:dyDescent="0.25">
      <c r="A10" s="47" t="s">
        <v>94</v>
      </c>
      <c r="B10" s="228"/>
      <c r="C10" s="118">
        <v>328</v>
      </c>
      <c r="D10" s="113" t="s">
        <v>21</v>
      </c>
      <c r="E10" s="232"/>
    </row>
    <row r="11" spans="1:5" ht="27" customHeight="1" x14ac:dyDescent="0.25">
      <c r="A11" s="47" t="s">
        <v>148</v>
      </c>
      <c r="B11" s="229"/>
      <c r="C11" s="118"/>
      <c r="D11" s="115" t="s">
        <v>149</v>
      </c>
      <c r="E11" s="119">
        <v>0.9</v>
      </c>
    </row>
    <row r="12" spans="1:5" ht="15.75" x14ac:dyDescent="0.25">
      <c r="A12" s="47" t="s">
        <v>20</v>
      </c>
      <c r="B12" s="117">
        <v>710</v>
      </c>
      <c r="C12" s="117"/>
      <c r="D12" s="142" t="s">
        <v>95</v>
      </c>
      <c r="E12" s="142"/>
    </row>
    <row r="13" spans="1:5" ht="15.75" x14ac:dyDescent="0.25">
      <c r="A13" s="120" t="s">
        <v>96</v>
      </c>
      <c r="B13" s="227"/>
      <c r="C13" s="118">
        <v>304</v>
      </c>
      <c r="D13" s="113" t="s">
        <v>24</v>
      </c>
      <c r="E13" s="235">
        <v>1.1000000000000001</v>
      </c>
    </row>
    <row r="14" spans="1:5" ht="15.75" x14ac:dyDescent="0.25">
      <c r="A14" s="120" t="s">
        <v>97</v>
      </c>
      <c r="B14" s="228"/>
      <c r="C14" s="118">
        <v>305</v>
      </c>
      <c r="D14" s="113" t="s">
        <v>25</v>
      </c>
      <c r="E14" s="236"/>
    </row>
    <row r="15" spans="1:5" ht="15.75" x14ac:dyDescent="0.25">
      <c r="A15" s="120" t="s">
        <v>98</v>
      </c>
      <c r="B15" s="228"/>
      <c r="C15" s="118">
        <v>306</v>
      </c>
      <c r="D15" s="113" t="s">
        <v>26</v>
      </c>
      <c r="E15" s="236"/>
    </row>
    <row r="16" spans="1:5" ht="15.75" x14ac:dyDescent="0.25">
      <c r="A16" s="120" t="s">
        <v>99</v>
      </c>
      <c r="B16" s="228"/>
      <c r="C16" s="118">
        <v>307</v>
      </c>
      <c r="D16" s="113" t="s">
        <v>27</v>
      </c>
      <c r="E16" s="236"/>
    </row>
    <row r="17" spans="1:5" ht="31.5" customHeight="1" x14ac:dyDescent="0.25">
      <c r="A17" s="120" t="s">
        <v>152</v>
      </c>
      <c r="B17" s="229"/>
      <c r="C17" s="118"/>
      <c r="D17" s="115" t="s">
        <v>149</v>
      </c>
      <c r="E17" s="237"/>
    </row>
    <row r="18" spans="1:5" ht="15.75" x14ac:dyDescent="0.25">
      <c r="A18" s="120" t="s">
        <v>22</v>
      </c>
      <c r="B18" s="117">
        <v>810</v>
      </c>
      <c r="C18" s="118"/>
      <c r="D18" s="142" t="s">
        <v>100</v>
      </c>
      <c r="E18" s="142"/>
    </row>
    <row r="19" spans="1:5" ht="15.75" x14ac:dyDescent="0.25">
      <c r="A19" s="120" t="s">
        <v>101</v>
      </c>
      <c r="B19" s="227"/>
      <c r="C19" s="118">
        <v>313</v>
      </c>
      <c r="D19" s="113" t="s">
        <v>30</v>
      </c>
      <c r="E19" s="235">
        <v>1.1000000000000001</v>
      </c>
    </row>
    <row r="20" spans="1:5" ht="30.75" customHeight="1" x14ac:dyDescent="0.25">
      <c r="A20" s="120" t="s">
        <v>153</v>
      </c>
      <c r="B20" s="229"/>
      <c r="C20" s="118"/>
      <c r="D20" s="115" t="s">
        <v>149</v>
      </c>
      <c r="E20" s="237"/>
    </row>
    <row r="21" spans="1:5" ht="15.75" x14ac:dyDescent="0.25">
      <c r="A21" s="120" t="s">
        <v>28</v>
      </c>
      <c r="B21" s="117">
        <v>820</v>
      </c>
      <c r="C21" s="117"/>
      <c r="D21" s="142" t="s">
        <v>102</v>
      </c>
      <c r="E21" s="142"/>
    </row>
    <row r="22" spans="1:5" ht="15.75" x14ac:dyDescent="0.25">
      <c r="A22" s="120" t="s">
        <v>103</v>
      </c>
      <c r="B22" s="227"/>
      <c r="C22" s="118">
        <v>309</v>
      </c>
      <c r="D22" s="113" t="s">
        <v>33</v>
      </c>
      <c r="E22" s="235">
        <v>1.1000000000000001</v>
      </c>
    </row>
    <row r="23" spans="1:5" ht="15.75" x14ac:dyDescent="0.25">
      <c r="A23" s="120" t="s">
        <v>104</v>
      </c>
      <c r="B23" s="228"/>
      <c r="C23" s="118">
        <v>310</v>
      </c>
      <c r="D23" s="113" t="s">
        <v>34</v>
      </c>
      <c r="E23" s="236"/>
    </row>
    <row r="24" spans="1:5" ht="15.75" x14ac:dyDescent="0.25">
      <c r="A24" s="120" t="s">
        <v>105</v>
      </c>
      <c r="B24" s="228"/>
      <c r="C24" s="118">
        <v>311</v>
      </c>
      <c r="D24" s="113" t="s">
        <v>35</v>
      </c>
      <c r="E24" s="236"/>
    </row>
    <row r="25" spans="1:5" ht="30.75" customHeight="1" x14ac:dyDescent="0.25">
      <c r="A25" s="120" t="s">
        <v>154</v>
      </c>
      <c r="B25" s="229"/>
      <c r="C25" s="118"/>
      <c r="D25" s="115" t="s">
        <v>149</v>
      </c>
      <c r="E25" s="237"/>
    </row>
    <row r="26" spans="1:5" ht="15.75" x14ac:dyDescent="0.25">
      <c r="A26" s="120" t="s">
        <v>61</v>
      </c>
      <c r="B26" s="117">
        <v>995</v>
      </c>
      <c r="C26" s="117"/>
      <c r="D26" s="113" t="s">
        <v>106</v>
      </c>
      <c r="E26" s="113"/>
    </row>
    <row r="27" spans="1:5" ht="15.75" x14ac:dyDescent="0.25">
      <c r="A27" s="47" t="s">
        <v>109</v>
      </c>
      <c r="B27" s="238"/>
      <c r="C27" s="118">
        <v>314</v>
      </c>
      <c r="D27" s="113" t="s">
        <v>42</v>
      </c>
      <c r="E27" s="235">
        <v>0.5</v>
      </c>
    </row>
    <row r="28" spans="1:5" ht="31.5" x14ac:dyDescent="0.25">
      <c r="A28" s="47" t="s">
        <v>111</v>
      </c>
      <c r="B28" s="238"/>
      <c r="C28" s="118">
        <v>330</v>
      </c>
      <c r="D28" s="115" t="s">
        <v>43</v>
      </c>
      <c r="E28" s="236"/>
    </row>
    <row r="29" spans="1:5" ht="31.5" x14ac:dyDescent="0.25">
      <c r="A29" s="47" t="s">
        <v>110</v>
      </c>
      <c r="B29" s="238"/>
      <c r="C29" s="118">
        <v>331</v>
      </c>
      <c r="D29" s="115" t="s">
        <v>67</v>
      </c>
      <c r="E29" s="237"/>
    </row>
    <row r="30" spans="1:5" ht="15.75" x14ac:dyDescent="0.25">
      <c r="A30" s="47" t="s">
        <v>112</v>
      </c>
      <c r="B30" s="238"/>
      <c r="C30" s="118">
        <v>315</v>
      </c>
      <c r="D30" s="113" t="s">
        <v>38</v>
      </c>
      <c r="E30" s="235">
        <v>0.7</v>
      </c>
    </row>
    <row r="31" spans="1:5" ht="15.75" x14ac:dyDescent="0.25">
      <c r="A31" s="47" t="s">
        <v>113</v>
      </c>
      <c r="B31" s="238"/>
      <c r="C31" s="118">
        <v>324</v>
      </c>
      <c r="D31" s="113" t="s">
        <v>39</v>
      </c>
      <c r="E31" s="237"/>
    </row>
    <row r="32" spans="1:5" ht="15.75" x14ac:dyDescent="0.25">
      <c r="A32" s="47" t="s">
        <v>114</v>
      </c>
      <c r="B32" s="238"/>
      <c r="C32" s="118">
        <v>317</v>
      </c>
      <c r="D32" s="113" t="s">
        <v>44</v>
      </c>
      <c r="E32" s="114">
        <v>1</v>
      </c>
    </row>
    <row r="33" spans="1:5" ht="15.75" x14ac:dyDescent="0.25">
      <c r="A33" s="47" t="s">
        <v>115</v>
      </c>
      <c r="B33" s="238"/>
      <c r="C33" s="118">
        <v>316</v>
      </c>
      <c r="D33" s="113" t="s">
        <v>46</v>
      </c>
      <c r="E33" s="235">
        <v>1.1000000000000001</v>
      </c>
    </row>
    <row r="34" spans="1:5" ht="15.75" x14ac:dyDescent="0.25">
      <c r="A34" s="47" t="s">
        <v>116</v>
      </c>
      <c r="B34" s="238"/>
      <c r="C34" s="118">
        <v>318</v>
      </c>
      <c r="D34" s="113" t="s">
        <v>40</v>
      </c>
      <c r="E34" s="236"/>
    </row>
    <row r="35" spans="1:5" ht="31.5" x14ac:dyDescent="0.25">
      <c r="A35" s="47" t="s">
        <v>117</v>
      </c>
      <c r="B35" s="238"/>
      <c r="C35" s="118">
        <v>332</v>
      </c>
      <c r="D35" s="115" t="s">
        <v>41</v>
      </c>
      <c r="E35" s="236"/>
    </row>
    <row r="36" spans="1:5" ht="31.5" x14ac:dyDescent="0.25">
      <c r="A36" s="47" t="s">
        <v>118</v>
      </c>
      <c r="B36" s="238"/>
      <c r="C36" s="118">
        <v>333</v>
      </c>
      <c r="D36" s="115" t="s">
        <v>68</v>
      </c>
      <c r="E36" s="236"/>
    </row>
    <row r="37" spans="1:5" ht="47.25" x14ac:dyDescent="0.25">
      <c r="A37" s="47" t="s">
        <v>119</v>
      </c>
      <c r="B37" s="238"/>
      <c r="C37" s="118">
        <v>320</v>
      </c>
      <c r="D37" s="115" t="s">
        <v>47</v>
      </c>
      <c r="E37" s="236"/>
    </row>
    <row r="38" spans="1:5" ht="29.25" customHeight="1" x14ac:dyDescent="0.25">
      <c r="A38" s="47" t="s">
        <v>120</v>
      </c>
      <c r="B38" s="238"/>
      <c r="C38" s="118">
        <v>323</v>
      </c>
      <c r="D38" s="115" t="s">
        <v>60</v>
      </c>
      <c r="E38" s="237"/>
    </row>
    <row r="39" spans="1:5" ht="15.75" x14ac:dyDescent="0.25">
      <c r="A39" s="47" t="s">
        <v>121</v>
      </c>
      <c r="B39" s="238"/>
      <c r="C39" s="118">
        <v>319</v>
      </c>
      <c r="D39" s="113" t="s">
        <v>45</v>
      </c>
      <c r="E39" s="114">
        <v>1.5</v>
      </c>
    </row>
    <row r="40" spans="1:5" ht="30" customHeight="1" x14ac:dyDescent="0.25">
      <c r="A40" s="47" t="s">
        <v>155</v>
      </c>
      <c r="B40" s="117"/>
      <c r="C40" s="118"/>
      <c r="D40" s="115" t="s">
        <v>149</v>
      </c>
      <c r="E40" s="114">
        <v>1</v>
      </c>
    </row>
    <row r="41" spans="1:5" ht="15.75" x14ac:dyDescent="0.25">
      <c r="A41" s="47" t="s">
        <v>36</v>
      </c>
      <c r="B41" s="47" t="s">
        <v>194</v>
      </c>
      <c r="C41" s="47"/>
      <c r="D41" s="121"/>
      <c r="E41" s="114">
        <v>4</v>
      </c>
    </row>
    <row r="42" spans="1:5" ht="15.75" x14ac:dyDescent="0.25">
      <c r="A42" s="47" t="s">
        <v>54</v>
      </c>
      <c r="B42" s="47" t="s">
        <v>108</v>
      </c>
      <c r="C42" s="47"/>
      <c r="D42" s="121"/>
      <c r="E42" s="114">
        <v>1</v>
      </c>
    </row>
  </sheetData>
  <mergeCells count="21">
    <mergeCell ref="D21:E21"/>
    <mergeCell ref="B22:B25"/>
    <mergeCell ref="E22:E25"/>
    <mergeCell ref="B27:B39"/>
    <mergeCell ref="E27:E29"/>
    <mergeCell ref="E30:E31"/>
    <mergeCell ref="E33:E38"/>
    <mergeCell ref="B13:B17"/>
    <mergeCell ref="E13:E17"/>
    <mergeCell ref="D18:E18"/>
    <mergeCell ref="B19:B20"/>
    <mergeCell ref="E19:E20"/>
    <mergeCell ref="B6:B11"/>
    <mergeCell ref="E6:E8"/>
    <mergeCell ref="E9:E10"/>
    <mergeCell ref="D12:E12"/>
    <mergeCell ref="A3:A4"/>
    <mergeCell ref="B3:C3"/>
    <mergeCell ref="D3:D4"/>
    <mergeCell ref="E3:E4"/>
    <mergeCell ref="D5:E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6</vt:i4>
      </vt:variant>
    </vt:vector>
  </HeadingPairs>
  <TitlesOfParts>
    <vt:vector size="6" baseType="lpstr">
      <vt:lpstr>surinkimas</vt:lpstr>
      <vt:lpstr>savivaldybių palyginimas</vt:lpstr>
      <vt:lpstr>2020 m žemės mokesčio suvestinė</vt:lpstr>
      <vt:lpstr>siūlomi mokesčiai 2021 m. </vt:lpstr>
      <vt:lpstr>verčių zonos</vt:lpstr>
      <vt:lpstr>sprendimas</vt:lpstr>
    </vt:vector>
  </TitlesOfParts>
  <Company>Molėtų raj. savivaldybės administracija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Maigienė Rūta</dc:creator>
  <cp:lastModifiedBy>Maigienė Rūta</cp:lastModifiedBy>
  <cp:lastPrinted>2021-05-14T06:45:45Z</cp:lastPrinted>
  <dcterms:created xsi:type="dcterms:W3CDTF">2019-04-03T05:35:39Z</dcterms:created>
  <dcterms:modified xsi:type="dcterms:W3CDTF">2021-05-17T10:47:19Z</dcterms:modified>
</cp:coreProperties>
</file>